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КАФЕДРА\2024-25\коррекировка НП ВП\для Герасимова\"/>
    </mc:Choice>
  </mc:AlternateContent>
  <bookViews>
    <workbookView xWindow="-12" yWindow="-12" windowWidth="12720" windowHeight="11640" activeTab="1"/>
    <workbookView visibility="hidden" xWindow="14268" yWindow="-12" windowWidth="14220" windowHeight="11640" activeTab="1"/>
  </bookViews>
  <sheets>
    <sheet name="Титул" sheetId="2" r:id="rId1"/>
    <sheet name="План" sheetId="3" r:id="rId2"/>
    <sheet name="Семестровка" sheetId="1" r:id="rId3"/>
  </sheets>
  <definedNames>
    <definedName name="_xlnm.Print_Titles" localSheetId="1">План!$2:$8</definedName>
    <definedName name="_xlnm.Print_Area" localSheetId="1">План!$A$1:$Q$66</definedName>
  </definedNames>
  <calcPr calcId="162913"/>
</workbook>
</file>

<file path=xl/calcChain.xml><?xml version="1.0" encoding="utf-8"?>
<calcChain xmlns="http://schemas.openxmlformats.org/spreadsheetml/2006/main">
  <c r="I56" i="3" l="1"/>
  <c r="I55" i="3" s="1"/>
  <c r="H56" i="3"/>
  <c r="L55" i="3"/>
  <c r="K55" i="3"/>
  <c r="J55" i="3"/>
  <c r="G55" i="3"/>
  <c r="M56" i="3" l="1"/>
  <c r="M55" i="3" s="1"/>
  <c r="H55" i="3"/>
  <c r="I42" i="3" l="1"/>
  <c r="H42" i="3"/>
  <c r="I40" i="3"/>
  <c r="H40" i="3"/>
  <c r="I38" i="3"/>
  <c r="H38" i="3"/>
  <c r="I36" i="3"/>
  <c r="H36" i="3"/>
  <c r="J43" i="3"/>
  <c r="K43" i="3"/>
  <c r="L43" i="3"/>
  <c r="N43" i="3"/>
  <c r="O43" i="3"/>
  <c r="P43" i="3"/>
  <c r="G43" i="3"/>
  <c r="J33" i="3"/>
  <c r="K33" i="3"/>
  <c r="L33" i="3"/>
  <c r="N33" i="3"/>
  <c r="G33" i="3"/>
  <c r="I31" i="3"/>
  <c r="H31" i="3"/>
  <c r="M31" i="3" l="1"/>
  <c r="M38" i="3"/>
  <c r="M42" i="3"/>
  <c r="M36" i="3"/>
  <c r="M40" i="3"/>
  <c r="H17" i="3"/>
  <c r="I17" i="3"/>
  <c r="H16" i="3"/>
  <c r="I16" i="3"/>
  <c r="F11" i="1"/>
  <c r="E11" i="1"/>
  <c r="M16" i="3" l="1"/>
  <c r="M17" i="3"/>
  <c r="J11" i="1"/>
  <c r="K11" i="1"/>
  <c r="M11" i="1"/>
  <c r="N13" i="3"/>
  <c r="J13" i="3"/>
  <c r="K13" i="3"/>
  <c r="L13" i="3"/>
  <c r="G13" i="3"/>
  <c r="Q11" i="1" l="1"/>
  <c r="Q13" i="1"/>
  <c r="Q10" i="1"/>
  <c r="P14" i="1"/>
  <c r="Q14" i="1" s="1"/>
  <c r="H25" i="3" l="1"/>
  <c r="J44" i="3" l="1"/>
  <c r="K44" i="3"/>
  <c r="L44" i="3"/>
  <c r="I23" i="3"/>
  <c r="J23" i="3"/>
  <c r="K23" i="3"/>
  <c r="L23" i="3"/>
  <c r="J19" i="3"/>
  <c r="K19" i="3"/>
  <c r="L19" i="3"/>
  <c r="O26" i="3" l="1"/>
  <c r="P26" i="3"/>
  <c r="Q26" i="3"/>
  <c r="O19" i="3"/>
  <c r="P19" i="3"/>
  <c r="Q19" i="3"/>
  <c r="O13" i="3"/>
  <c r="P13" i="3"/>
  <c r="Q13" i="3"/>
  <c r="Q43" i="3"/>
  <c r="R47" i="3"/>
  <c r="S47" i="3"/>
  <c r="T47" i="3"/>
  <c r="U47" i="3"/>
  <c r="V47" i="3"/>
  <c r="I41" i="3"/>
  <c r="H41" i="3"/>
  <c r="I39" i="3"/>
  <c r="H39" i="3"/>
  <c r="I37" i="3"/>
  <c r="H37" i="3"/>
  <c r="N44" i="3"/>
  <c r="O33" i="3"/>
  <c r="P33" i="3"/>
  <c r="Q33" i="3"/>
  <c r="N23" i="3"/>
  <c r="O23" i="3"/>
  <c r="P23" i="3"/>
  <c r="Q23" i="3"/>
  <c r="G23" i="3"/>
  <c r="H22" i="3"/>
  <c r="M22" i="3" s="1"/>
  <c r="S27" i="3"/>
  <c r="T27" i="3"/>
  <c r="U27" i="3"/>
  <c r="V27" i="3"/>
  <c r="N19" i="3"/>
  <c r="I12" i="3"/>
  <c r="H12" i="3"/>
  <c r="I11" i="3"/>
  <c r="H11" i="3"/>
  <c r="H13" i="3" l="1"/>
  <c r="I13" i="3"/>
  <c r="Q44" i="3"/>
  <c r="O44" i="3"/>
  <c r="P44" i="3"/>
  <c r="M41" i="3"/>
  <c r="M39" i="3"/>
  <c r="O27" i="3"/>
  <c r="O45" i="3" s="1"/>
  <c r="O46" i="3" s="1"/>
  <c r="M37" i="3"/>
  <c r="R13" i="3"/>
  <c r="M12" i="3"/>
  <c r="M11" i="3"/>
  <c r="M13" i="3" l="1"/>
  <c r="E27" i="1"/>
  <c r="M27" i="1" s="1"/>
  <c r="E32" i="1"/>
  <c r="F32" i="1"/>
  <c r="M32" i="1" l="1"/>
  <c r="K32" i="1"/>
  <c r="J32" i="1"/>
  <c r="E31" i="1"/>
  <c r="F31" i="1"/>
  <c r="M31" i="1" l="1"/>
  <c r="J31" i="1"/>
  <c r="K31" i="1"/>
  <c r="G19" i="3" l="1"/>
  <c r="H18" i="3"/>
  <c r="I18" i="3"/>
  <c r="H15" i="3"/>
  <c r="I15" i="3"/>
  <c r="I19" i="3" l="1"/>
  <c r="H19" i="3"/>
  <c r="M15" i="3"/>
  <c r="M18" i="3"/>
  <c r="F43" i="1"/>
  <c r="M19" i="3" l="1"/>
  <c r="R50" i="3"/>
  <c r="S50" i="3"/>
  <c r="T50" i="3"/>
  <c r="U50" i="3"/>
  <c r="V50" i="3"/>
  <c r="G44" i="3"/>
  <c r="H35" i="3"/>
  <c r="H43" i="3" s="1"/>
  <c r="H30" i="3" l="1"/>
  <c r="I30" i="3"/>
  <c r="N26" i="3"/>
  <c r="L26" i="3"/>
  <c r="L27" i="3" s="1"/>
  <c r="K26" i="3"/>
  <c r="J26" i="3"/>
  <c r="J27" i="3" s="1"/>
  <c r="I26" i="3"/>
  <c r="I27" i="3" s="1"/>
  <c r="G26" i="3"/>
  <c r="G27" i="3" s="1"/>
  <c r="H21" i="3"/>
  <c r="H33" i="3" l="1"/>
  <c r="H44" i="3" s="1"/>
  <c r="I33" i="3"/>
  <c r="K27" i="3"/>
  <c r="K45" i="3" s="1"/>
  <c r="G45" i="3"/>
  <c r="Q51" i="3" s="1"/>
  <c r="P27" i="3"/>
  <c r="N27" i="3"/>
  <c r="Q27" i="3"/>
  <c r="H23" i="3"/>
  <c r="M21" i="3"/>
  <c r="M23" i="3" s="1"/>
  <c r="H26" i="3"/>
  <c r="M25" i="3"/>
  <c r="M26" i="3" s="1"/>
  <c r="J45" i="3"/>
  <c r="I35" i="3"/>
  <c r="I43" i="3" s="1"/>
  <c r="L45" i="3"/>
  <c r="M30" i="3"/>
  <c r="R19" i="3"/>
  <c r="R27" i="3" s="1"/>
  <c r="R59" i="3"/>
  <c r="I44" i="3" l="1"/>
  <c r="M33" i="3"/>
  <c r="M27" i="3"/>
  <c r="O51" i="3"/>
  <c r="Q45" i="3"/>
  <c r="Q46" i="3" s="1"/>
  <c r="N45" i="3"/>
  <c r="N46" i="3" s="1"/>
  <c r="P45" i="3"/>
  <c r="P46" i="3" s="1"/>
  <c r="H27" i="3"/>
  <c r="H45" i="3" s="1"/>
  <c r="M35" i="3"/>
  <c r="M43" i="3" s="1"/>
  <c r="M44" i="3" l="1"/>
  <c r="M45" i="3" s="1"/>
  <c r="I45" i="3"/>
  <c r="T34" i="2" l="1"/>
  <c r="Q34" i="2"/>
  <c r="N34" i="2"/>
  <c r="J34" i="2"/>
  <c r="G34" i="2"/>
  <c r="C34" i="2"/>
  <c r="W33" i="2"/>
  <c r="W32" i="2"/>
  <c r="W34" i="2" l="1"/>
  <c r="F16" i="1"/>
  <c r="K16" i="1" s="1"/>
  <c r="F15" i="1"/>
  <c r="K15" i="1" s="1"/>
  <c r="F14" i="1"/>
  <c r="K14" i="1" s="1"/>
  <c r="F13" i="1"/>
  <c r="K13" i="1" s="1"/>
  <c r="F10" i="1"/>
  <c r="K10" i="1" s="1"/>
  <c r="E10" i="1"/>
  <c r="E13" i="1"/>
  <c r="E14" i="1"/>
  <c r="E15" i="1"/>
  <c r="E16" i="1"/>
  <c r="D58" i="1"/>
  <c r="E58" i="1" s="1"/>
  <c r="D57" i="1"/>
  <c r="E57" i="1" s="1"/>
  <c r="D55" i="1"/>
  <c r="E55" i="1" s="1"/>
  <c r="D54" i="1"/>
  <c r="E54" i="1" s="1"/>
  <c r="D51" i="1"/>
  <c r="E51" i="1" s="1"/>
  <c r="D50" i="1"/>
  <c r="E50" i="1" s="1"/>
  <c r="L46" i="1"/>
  <c r="I46" i="1"/>
  <c r="H46" i="1"/>
  <c r="G46" i="1"/>
  <c r="D46" i="1"/>
  <c r="D47" i="1" s="1"/>
  <c r="F45" i="1"/>
  <c r="K45" i="1" s="1"/>
  <c r="E45" i="1"/>
  <c r="F44" i="1"/>
  <c r="K44" i="1" s="1"/>
  <c r="E44" i="1"/>
  <c r="K43" i="1"/>
  <c r="E43" i="1"/>
  <c r="I33" i="1"/>
  <c r="H33" i="1"/>
  <c r="G33" i="1"/>
  <c r="D33" i="1"/>
  <c r="D34" i="1" s="1"/>
  <c r="F30" i="1"/>
  <c r="K30" i="1" s="1"/>
  <c r="E30" i="1"/>
  <c r="F29" i="1"/>
  <c r="E29" i="1"/>
  <c r="F28" i="1"/>
  <c r="K28" i="1" s="1"/>
  <c r="E28" i="1"/>
  <c r="I17" i="1"/>
  <c r="H17" i="1"/>
  <c r="G17" i="1"/>
  <c r="D17" i="1"/>
  <c r="D18" i="1" s="1"/>
  <c r="F33" i="1" l="1"/>
  <c r="E17" i="1"/>
  <c r="J15" i="1"/>
  <c r="E46" i="1"/>
  <c r="J13" i="1"/>
  <c r="M13" i="1"/>
  <c r="F46" i="1"/>
  <c r="M44" i="1"/>
  <c r="M29" i="1"/>
  <c r="M16" i="1"/>
  <c r="M15" i="1"/>
  <c r="M14" i="1"/>
  <c r="M10" i="1"/>
  <c r="J16" i="1"/>
  <c r="J14" i="1"/>
  <c r="J10" i="1"/>
  <c r="D56" i="1"/>
  <c r="J44" i="1"/>
  <c r="M45" i="1"/>
  <c r="M28" i="1"/>
  <c r="J29" i="1"/>
  <c r="M30" i="1"/>
  <c r="D49" i="1"/>
  <c r="D53" i="1"/>
  <c r="E53" i="1"/>
  <c r="F53" i="1" s="1"/>
  <c r="E56" i="1"/>
  <c r="F56" i="1" s="1"/>
  <c r="F17" i="1"/>
  <c r="J28" i="1"/>
  <c r="K29" i="1"/>
  <c r="J30" i="1"/>
  <c r="E33" i="1"/>
  <c r="J43" i="1"/>
  <c r="M43" i="1"/>
  <c r="J45" i="1"/>
  <c r="E49" i="1"/>
  <c r="F49" i="1" s="1"/>
  <c r="K46" i="1" l="1"/>
  <c r="J17" i="1"/>
  <c r="J33" i="1"/>
  <c r="K33" i="1"/>
  <c r="K17" i="1"/>
  <c r="F50" i="1"/>
  <c r="F57" i="1"/>
  <c r="F54" i="1"/>
  <c r="F55" i="1"/>
  <c r="J46" i="1"/>
  <c r="F51" i="1"/>
  <c r="F58" i="1"/>
</calcChain>
</file>

<file path=xl/comments1.xml><?xml version="1.0" encoding="utf-8"?>
<comments xmlns="http://schemas.openxmlformats.org/spreadsheetml/2006/main">
  <authors>
    <author>Admin</author>
  </authors>
  <commentList>
    <comment ref="A1" authorId="0" shapeId="0">
      <text>
        <r>
          <rPr>
            <b/>
            <sz val="8"/>
            <color indexed="81"/>
            <rFont val="Tahoma"/>
            <family val="2"/>
            <charset val="204"/>
          </rPr>
          <t>Admin:</t>
        </r>
        <r>
          <rPr>
            <sz val="8"/>
            <color indexed="81"/>
            <rFont val="Tahoma"/>
            <family val="2"/>
            <charset val="204"/>
          </rPr>
          <t xml:space="preserve">
Для підрахунку кількості годин за циклами загальних та професійних дисциплін у відповідну комірку внести З або П</t>
        </r>
      </text>
    </comment>
    <comment ref="B1" authorId="0" shapeId="0">
      <text>
        <r>
          <rPr>
            <b/>
            <sz val="8"/>
            <color indexed="81"/>
            <rFont val="Tahoma"/>
            <family val="2"/>
            <charset val="204"/>
          </rPr>
          <t>Admin:</t>
        </r>
        <r>
          <rPr>
            <sz val="8"/>
            <color indexed="81"/>
            <rFont val="Tahoma"/>
            <family val="2"/>
            <charset val="204"/>
          </rPr>
          <t xml:space="preserve">
Для розрахунку частки дисциплін вільного вибору у відповідні комірки вносити О (обовязкові) або В (вільний вибір)
</t>
        </r>
      </text>
    </comment>
  </commentList>
</comments>
</file>

<file path=xl/sharedStrings.xml><?xml version="1.0" encoding="utf-8"?>
<sst xmlns="http://schemas.openxmlformats.org/spreadsheetml/2006/main" count="365" uniqueCount="192">
  <si>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</si>
  <si>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</si>
  <si>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</si>
  <si>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</si>
  <si>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</si>
  <si>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</si>
  <si>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</si>
  <si>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</si>
  <si>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</si>
  <si>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</si>
  <si>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</si>
  <si>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П</t>
  </si>
  <si>
    <t>О</t>
  </si>
  <si>
    <t>З</t>
  </si>
  <si>
    <t>І</t>
  </si>
  <si>
    <t>Всього</t>
  </si>
  <si>
    <t>контроль</t>
  </si>
  <si>
    <t>2 семестр 18 тижнів</t>
  </si>
  <si>
    <t>самостійна робота</t>
  </si>
  <si>
    <t>лекції</t>
  </si>
  <si>
    <t>лабораторні</t>
  </si>
  <si>
    <t>практичні</t>
  </si>
  <si>
    <t>ДЗ</t>
  </si>
  <si>
    <t>В</t>
  </si>
  <si>
    <t>обовязкові</t>
  </si>
  <si>
    <t>вибіркові</t>
  </si>
  <si>
    <t>Цикл</t>
  </si>
  <si>
    <t>Обовязкова / вибіркова</t>
  </si>
  <si>
    <t>Загальні дисципліни</t>
  </si>
  <si>
    <t>Професійно орієнтовані</t>
  </si>
  <si>
    <t>Практика</t>
  </si>
  <si>
    <t>ЗАТВЕРДЖЕНО:</t>
  </si>
  <si>
    <t>Міністерство освіти і науки України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</si>
  <si>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</si>
  <si>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</si>
  <si>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</si>
  <si>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t>Ректор ________________________</t>
  </si>
  <si>
    <t>(Ковальов В.Д.)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</si>
  <si>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</si>
  <si>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</si>
  <si>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</si>
  <si>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</si>
  <si>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</si>
  <si>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</si>
  <si>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</si>
  <si>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</si>
  <si>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</si>
  <si>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</si>
  <si>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</si>
  <si>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</si>
  <si>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</si>
  <si>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</si>
  <si>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</si>
  <si>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</si>
  <si>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</si>
  <si>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А</t>
  </si>
  <si>
    <t xml:space="preserve"> </t>
  </si>
  <si>
    <t>Теоретичне навчання</t>
  </si>
  <si>
    <t>Виконання дипломн. проекту</t>
  </si>
  <si>
    <t>Канікули</t>
  </si>
  <si>
    <t>Усього</t>
  </si>
  <si>
    <t>Назва
 практики</t>
  </si>
  <si>
    <t>Семестр</t>
  </si>
  <si>
    <t>Тижні</t>
  </si>
  <si>
    <t>Дипломне проектування</t>
  </si>
  <si>
    <t>Переддипломна</t>
  </si>
  <si>
    <t xml:space="preserve">протокол № </t>
  </si>
  <si>
    <t>Державна атестація</t>
  </si>
  <si>
    <t>№ п/п</t>
  </si>
  <si>
    <t>Розподіл за семестрами</t>
  </si>
  <si>
    <t>1 курс</t>
  </si>
  <si>
    <t>2 курс</t>
  </si>
  <si>
    <t>екзаменів</t>
  </si>
  <si>
    <t>заліків</t>
  </si>
  <si>
    <t>курсові</t>
  </si>
  <si>
    <t>проекти</t>
  </si>
  <si>
    <t>роботи</t>
  </si>
  <si>
    <t>1.1.1</t>
  </si>
  <si>
    <t>1.1.2</t>
  </si>
  <si>
    <t>Фізичне виховання</t>
  </si>
  <si>
    <t>с*</t>
  </si>
  <si>
    <t>2.1.1</t>
  </si>
  <si>
    <t>4.1</t>
  </si>
  <si>
    <t>Кількість годин на тиждень</t>
  </si>
  <si>
    <t xml:space="preserve"> Кількість екзаменів</t>
  </si>
  <si>
    <t xml:space="preserve"> Кількість курсових робіт</t>
  </si>
  <si>
    <t>НАЗВА ДИСЦИПЛІН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</si>
  <si>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</si>
  <si>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</si>
  <si>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</si>
  <si>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</si>
  <si>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</si>
  <si>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</si>
  <si>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1. ОБОВ'ЯЗКОВІ НАВЧАЛЬНІ ДИСЦИПЛІНИ</t>
  </si>
  <si>
    <t>1.2.1</t>
  </si>
  <si>
    <t>Разом п.1.2:</t>
  </si>
  <si>
    <t>2. ДИСЦИПЛІНИ ВІЛЬНОГО ВИБОРУ</t>
  </si>
  <si>
    <t>2.2.1</t>
  </si>
  <si>
    <t>Разом п.2.2:</t>
  </si>
  <si>
    <t>2.2.2</t>
  </si>
  <si>
    <t>3.1</t>
  </si>
  <si>
    <t>3.2</t>
  </si>
  <si>
    <t>Загальна кількість:</t>
  </si>
  <si>
    <t>Кількість заліків</t>
  </si>
  <si>
    <t>Кількість курсових проектів</t>
  </si>
  <si>
    <t>1.1.  Цикл загальної підготовки</t>
  </si>
  <si>
    <t>1.2 Цикл професійної підготовки</t>
  </si>
  <si>
    <t>2.1.  Цикл загальної підготовки</t>
  </si>
  <si>
    <t>Разом п.2.1</t>
  </si>
  <si>
    <t>1.2.2</t>
  </si>
  <si>
    <t>Декан факультету ФІТО</t>
  </si>
  <si>
    <t>А.П. Авдєєнко</t>
  </si>
  <si>
    <t>Виробнича</t>
  </si>
  <si>
    <t>2.2 Цикл професійної підготовки</t>
  </si>
  <si>
    <t>Кваліфікація:  магістр з хімії</t>
  </si>
  <si>
    <t>Д</t>
  </si>
  <si>
    <t>Охорона праці в галузі та цивільний захист</t>
  </si>
  <si>
    <r>
      <t xml:space="preserve">підготовки: </t>
    </r>
    <r>
      <rPr>
        <b/>
        <sz val="20"/>
        <rFont val="Times New Roman"/>
        <family val="1"/>
        <charset val="204"/>
      </rPr>
      <t>магістра</t>
    </r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</si>
  <si>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>Хімія харчових продуктів</t>
    </r>
  </si>
  <si>
    <t>2</t>
  </si>
  <si>
    <t>Практика переддипломна</t>
  </si>
  <si>
    <t>3 семестр 15 тижнів</t>
  </si>
  <si>
    <t>Виробнича практика</t>
  </si>
  <si>
    <t>Т</t>
  </si>
  <si>
    <t>2а</t>
  </si>
  <si>
    <t>2б</t>
  </si>
  <si>
    <t>1</t>
  </si>
  <si>
    <t>Переддипломна практика</t>
  </si>
  <si>
    <t>2д</t>
  </si>
  <si>
    <t>3д</t>
  </si>
  <si>
    <t>1.3 Практична підготовка</t>
  </si>
  <si>
    <t>Разом п. 1.3 :</t>
  </si>
  <si>
    <t>Разом п. 1.4:</t>
  </si>
  <si>
    <t>2.2.3</t>
  </si>
  <si>
    <t>2.2.4</t>
  </si>
  <si>
    <t>Зав. кафедри</t>
  </si>
  <si>
    <t>М.А. Турчанін</t>
  </si>
  <si>
    <t xml:space="preserve">Актуальні питання біоорганічної хімії </t>
  </si>
  <si>
    <t>Разом п.1.1:</t>
  </si>
  <si>
    <t>Разом обов'язкові компоненти освітньої програми</t>
  </si>
  <si>
    <t>Разом вибіркові компоненти освітньої програми</t>
  </si>
  <si>
    <t>Частка кредитів</t>
  </si>
  <si>
    <t>На основі ступенів бакалавра, магістра, освітньо-кваліфікаційного рівня спеціаліста</t>
  </si>
  <si>
    <t>Сучасні напрями розвитку технологій виробництва харчових продуктів</t>
  </si>
  <si>
    <t>О.Г. Гринь</t>
  </si>
  <si>
    <t>Іноземна мова (за професійним спрямуванням)</t>
  </si>
  <si>
    <t>хіоп</t>
  </si>
  <si>
    <t>фв</t>
  </si>
  <si>
    <t>мп</t>
  </si>
  <si>
    <t>ХХП-19-1м, 1 семестр 15 тижнів</t>
  </si>
  <si>
    <t>мн</t>
  </si>
  <si>
    <t xml:space="preserve">V. План освітнього процесу                               </t>
  </si>
  <si>
    <t>Дисципліни з інших ОП ДДМА</t>
  </si>
  <si>
    <t>Кількість аудиторних годин за семестрами</t>
  </si>
  <si>
    <t>кількість тижнів 
у семестрі</t>
  </si>
  <si>
    <t>Примітка:   с* - секційні заняття (факультатив)</t>
  </si>
  <si>
    <t>1.4 Атестація</t>
  </si>
  <si>
    <t>Кваліфікаційна робота магістра</t>
  </si>
  <si>
    <t>І . ГРАФІК ОСВІТНЬОГО ПРОЦЕСУ</t>
  </si>
  <si>
    <t xml:space="preserve">       II. ЗВЕДЕНІ ДАНІ ПРО БЮДЖЕТ ЧАСУ, тижні                                                                                                      ІІІ. ПРАКТИКА                                                                                          IV.  АТЕСТАЦІЯ</t>
  </si>
  <si>
    <t>№</t>
  </si>
  <si>
    <t>Форма атестації (екзамен, дипломний проект (робота))</t>
  </si>
  <si>
    <t xml:space="preserve">Позначення: Т – теоретичне навчання; С – екзаменаційна сесія;  П – практика; К – канікули; Д– дипломне проектування; А –  атестація </t>
  </si>
  <si>
    <t xml:space="preserve">Екзаменаційна сесія </t>
  </si>
  <si>
    <t>Атест.</t>
  </si>
  <si>
    <t>1.2.3</t>
  </si>
  <si>
    <t>1.2.4</t>
  </si>
  <si>
    <t xml:space="preserve">Сертифікація харчових продуктів </t>
  </si>
  <si>
    <t>Сертифікація харчових продуктів</t>
  </si>
  <si>
    <t xml:space="preserve">2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</si>
  <si>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</si>
  <si>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</si>
  <si>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Гарант освітньої програми</t>
  </si>
  <si>
    <t>Технологія м’яса та м’ясопродуктів</t>
  </si>
  <si>
    <t xml:space="preserve">Токсикологічна хімія </t>
  </si>
  <si>
    <t>Методика викладання у вищій школі</t>
  </si>
  <si>
    <t>Токсикологічна хімія харчових продуктів / Засоби та методи знешкодження токсичних речовин</t>
  </si>
  <si>
    <t>Засоби та методи знешкодження токсичних речовин</t>
  </si>
  <si>
    <t>Технологія  хліба та хлібобулочних виробів / Сучасні напрями розвитку технологій виробництва харчових продуктів</t>
  </si>
  <si>
    <t>Технологія  хліба та хлібобулочних виробів</t>
  </si>
  <si>
    <t>Хімія води</t>
  </si>
  <si>
    <t>Психологія управління та ділова кар’єра</t>
  </si>
  <si>
    <t>Психологія управління та ділова кар’єра / Методика викладання у вищій школі</t>
  </si>
  <si>
    <t>Термін навчання - 1 рік 4 місяці</t>
  </si>
  <si>
    <t>Наукові основи виробництва та зберігання харчової продукції</t>
  </si>
  <si>
    <t>Методи контролю якості харчової продукції</t>
  </si>
  <si>
    <t>Харчові та дієтичні добавки, прянощі та приправи</t>
  </si>
  <si>
    <t>Харчові продукти функціонального призначення</t>
  </si>
  <si>
    <t>Актуальні питання біоорганічної хімії / Вода в харчовій промисловості</t>
  </si>
  <si>
    <t>"   "                2025 р.</t>
  </si>
  <si>
    <r>
      <t xml:space="preserve">з галузі знань: </t>
    </r>
    <r>
      <rPr>
        <b/>
        <sz val="20"/>
        <rFont val="Times New Roman"/>
        <family val="1"/>
        <charset val="204"/>
      </rPr>
      <t xml:space="preserve"> E  
Природничі науки, математика та статистика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</si>
  <si>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 xml:space="preserve"> Е3 Хімія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</si>
</sst>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_ ;\-#,##0\ "/>
    <numFmt numFmtId="169" formatCode="#,##0_-;\-* #,##0_-;\ &quot;&quot;_-;_-@_-"/>
    <numFmt numFmtId="170" formatCode="#,##0;\-* #,##0_-;\ &quot;&quot;_-;_-@_-"/>
    <numFmt numFmtId="171" formatCode="#,##0.0;\-* #,##0.0_-;\ &quot;&quot;_-;_-@_-"/>
    <numFmt numFmtId="172" formatCode="#,##0.0_-;\-* #,##0.0_-;\ &quot;&quot;_-;_-@_-"/>
    <numFmt numFmtId="173" formatCode="#,##0;\-* #,##0_-;\ _-;_-@_-"/>
  </numFmts>
  <fonts count="4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8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0"/>
      <name val="Arial Cyr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</font>
    <font>
      <sz val="12"/>
      <name val="Arial"/>
      <family val="2"/>
    </font>
    <font>
      <sz val="10"/>
      <name val="Arial Cyr"/>
      <family val="2"/>
      <charset val="204"/>
    </font>
    <font>
      <b/>
      <sz val="12"/>
      <color rgb="FFFF0000"/>
      <name val="Times New Roman"/>
      <family val="1"/>
      <charset val="204"/>
    </font>
    <font>
      <b/>
      <sz val="12"/>
      <name val="Arial Cyr"/>
      <family val="2"/>
      <charset val="204"/>
    </font>
    <font>
      <sz val="16"/>
      <color theme="1"/>
      <name val="Calibri"/>
      <family val="2"/>
      <charset val="204"/>
      <scheme val="minor"/>
    </font>
    <font>
      <sz val="18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4" fillId="0" borderId="0"/>
    <xf numFmtId="0" fontId="24" fillId="0" borderId="0"/>
    <xf numFmtId="0" fontId="35" fillId="0" borderId="0"/>
  </cellStyleXfs>
  <cellXfs count="57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wrapText="1"/>
    </xf>
    <xf numFmtId="0" fontId="2" fillId="0" borderId="0" xfId="0" applyFont="1"/>
    <xf numFmtId="0" fontId="2" fillId="0" borderId="1" xfId="0" applyFont="1" applyFill="1" applyBorder="1" applyAlignment="1">
      <alignment horizontal="left" wrapText="1"/>
    </xf>
    <xf numFmtId="166" fontId="2" fillId="0" borderId="1" xfId="1" applyNumberFormat="1" applyFont="1" applyFill="1" applyBorder="1" applyAlignment="1" applyProtection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165" fontId="3" fillId="0" borderId="0" xfId="0" applyNumberFormat="1" applyFont="1" applyFill="1" applyBorder="1" applyAlignment="1" applyProtection="1">
      <alignment horizontal="center" vertical="center"/>
    </xf>
    <xf numFmtId="168" fontId="3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/>
    <xf numFmtId="167" fontId="2" fillId="0" borderId="1" xfId="0" applyNumberFormat="1" applyFont="1" applyFill="1" applyBorder="1" applyAlignment="1">
      <alignment horizontal="center" vertical="center"/>
    </xf>
    <xf numFmtId="168" fontId="3" fillId="0" borderId="0" xfId="0" applyNumberFormat="1" applyFont="1" applyFill="1" applyAlignment="1">
      <alignment horizontal="center" vertical="center"/>
    </xf>
    <xf numFmtId="167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/>
    <xf numFmtId="0" fontId="2" fillId="0" borderId="0" xfId="0" applyFont="1" applyFill="1" applyAlignment="1">
      <alignment horizontal="center" vertical="center"/>
    </xf>
    <xf numFmtId="167" fontId="2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0" fontId="7" fillId="0" borderId="0" xfId="0" applyFont="1" applyAlignment="1"/>
    <xf numFmtId="0" fontId="8" fillId="0" borderId="0" xfId="0" applyFont="1"/>
    <xf numFmtId="0" fontId="9" fillId="0" borderId="0" xfId="0" applyFont="1" applyAlignment="1">
      <alignment vertical="center" wrapText="1"/>
    </xf>
    <xf numFmtId="0" fontId="10" fillId="0" borderId="0" xfId="0" applyFont="1" applyBorder="1" applyAlignment="1"/>
    <xf numFmtId="0" fontId="6" fillId="0" borderId="0" xfId="0" applyFont="1" applyBorder="1" applyAlignment="1">
      <alignment horizontal="center"/>
    </xf>
    <xf numFmtId="0" fontId="15" fillId="0" borderId="0" xfId="0" applyFont="1" applyBorder="1" applyAlignment="1"/>
    <xf numFmtId="0" fontId="15" fillId="0" borderId="0" xfId="0" applyFont="1"/>
    <xf numFmtId="0" fontId="11" fillId="0" borderId="0" xfId="0" applyFont="1" applyBorder="1" applyAlignment="1">
      <alignment horizontal="left" wrapText="1"/>
    </xf>
    <xf numFmtId="0" fontId="19" fillId="0" borderId="0" xfId="0" applyFont="1" applyAlignment="1">
      <alignment vertical="top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Border="1"/>
    <xf numFmtId="0" fontId="8" fillId="0" borderId="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169" fontId="8" fillId="0" borderId="0" xfId="3" applyNumberFormat="1" applyFont="1" applyFill="1" applyBorder="1" applyAlignment="1" applyProtection="1">
      <alignment vertical="center"/>
    </xf>
    <xf numFmtId="169" fontId="33" fillId="0" borderId="0" xfId="3" applyNumberFormat="1" applyFont="1" applyFill="1" applyBorder="1" applyAlignment="1" applyProtection="1">
      <alignment vertical="center"/>
    </xf>
    <xf numFmtId="169" fontId="34" fillId="0" borderId="0" xfId="3" applyNumberFormat="1" applyFont="1" applyFill="1" applyBorder="1" applyAlignment="1" applyProtection="1">
      <alignment vertical="center"/>
    </xf>
    <xf numFmtId="0" fontId="8" fillId="0" borderId="12" xfId="3" applyNumberFormat="1" applyFont="1" applyFill="1" applyBorder="1" applyAlignment="1" applyProtection="1">
      <alignment horizontal="center" vertical="center"/>
    </xf>
    <xf numFmtId="0" fontId="8" fillId="0" borderId="13" xfId="3" applyNumberFormat="1" applyFont="1" applyFill="1" applyBorder="1" applyAlignment="1">
      <alignment horizontal="center" vertical="center" wrapText="1"/>
    </xf>
    <xf numFmtId="0" fontId="8" fillId="0" borderId="15" xfId="3" applyNumberFormat="1" applyFont="1" applyFill="1" applyBorder="1" applyAlignment="1">
      <alignment horizontal="center" vertical="center" wrapText="1"/>
    </xf>
    <xf numFmtId="0" fontId="8" fillId="0" borderId="14" xfId="3" applyNumberFormat="1" applyFont="1" applyFill="1" applyBorder="1" applyAlignment="1">
      <alignment horizontal="center" vertical="center" wrapText="1"/>
    </xf>
    <xf numFmtId="0" fontId="29" fillId="0" borderId="1" xfId="3" applyFont="1" applyFill="1" applyBorder="1" applyAlignment="1">
      <alignment horizontal="center" vertical="center" wrapText="1"/>
    </xf>
    <xf numFmtId="0" fontId="29" fillId="0" borderId="14" xfId="3" applyFont="1" applyFill="1" applyBorder="1" applyAlignment="1">
      <alignment horizontal="center" vertical="center" wrapText="1"/>
    </xf>
    <xf numFmtId="172" fontId="8" fillId="0" borderId="0" xfId="3" applyNumberFormat="1" applyFont="1" applyFill="1" applyBorder="1" applyAlignment="1" applyProtection="1">
      <alignment vertical="center"/>
    </xf>
    <xf numFmtId="0" fontId="8" fillId="0" borderId="17" xfId="3" applyNumberFormat="1" applyFont="1" applyFill="1" applyBorder="1" applyAlignment="1" applyProtection="1">
      <alignment horizontal="center" vertical="center"/>
    </xf>
    <xf numFmtId="0" fontId="8" fillId="0" borderId="16" xfId="3" applyNumberFormat="1" applyFont="1" applyFill="1" applyBorder="1" applyAlignment="1" applyProtection="1">
      <alignment horizontal="center" vertical="center"/>
    </xf>
    <xf numFmtId="0" fontId="8" fillId="0" borderId="18" xfId="3" applyNumberFormat="1" applyFont="1" applyFill="1" applyBorder="1" applyAlignment="1" applyProtection="1">
      <alignment horizontal="center" vertical="center"/>
    </xf>
    <xf numFmtId="0" fontId="8" fillId="0" borderId="8" xfId="3" applyNumberFormat="1" applyFont="1" applyFill="1" applyBorder="1" applyAlignment="1" applyProtection="1">
      <alignment horizontal="center" vertical="center"/>
    </xf>
    <xf numFmtId="165" fontId="3" fillId="0" borderId="1" xfId="0" applyNumberFormat="1" applyFont="1" applyFill="1" applyBorder="1" applyAlignment="1" applyProtection="1">
      <alignment horizontal="center" vertical="center"/>
    </xf>
    <xf numFmtId="1" fontId="2" fillId="0" borderId="38" xfId="0" applyNumberFormat="1" applyFont="1" applyFill="1" applyBorder="1" applyAlignment="1">
      <alignment horizontal="center" vertical="center"/>
    </xf>
    <xf numFmtId="0" fontId="29" fillId="0" borderId="13" xfId="3" applyFont="1" applyFill="1" applyBorder="1" applyAlignment="1">
      <alignment horizontal="center" vertical="center" wrapText="1"/>
    </xf>
    <xf numFmtId="0" fontId="29" fillId="0" borderId="40" xfId="0" applyFont="1" applyFill="1" applyBorder="1" applyAlignment="1">
      <alignment horizontal="left" wrapText="1"/>
    </xf>
    <xf numFmtId="0" fontId="8" fillId="0" borderId="11" xfId="3" applyNumberFormat="1" applyFont="1" applyFill="1" applyBorder="1" applyAlignment="1" applyProtection="1">
      <alignment horizontal="center" vertical="center"/>
    </xf>
    <xf numFmtId="0" fontId="8" fillId="0" borderId="63" xfId="3" applyNumberFormat="1" applyFont="1" applyFill="1" applyBorder="1" applyAlignment="1" applyProtection="1">
      <alignment horizontal="center" vertical="center"/>
    </xf>
    <xf numFmtId="0" fontId="8" fillId="0" borderId="0" xfId="3" applyNumberFormat="1" applyFont="1" applyFill="1" applyBorder="1" applyAlignment="1" applyProtection="1">
      <alignment horizontal="center" vertical="center"/>
    </xf>
    <xf numFmtId="0" fontId="8" fillId="0" borderId="60" xfId="3" applyNumberFormat="1" applyFont="1" applyFill="1" applyBorder="1" applyAlignment="1" applyProtection="1">
      <alignment horizontal="center" vertical="center"/>
    </xf>
    <xf numFmtId="0" fontId="8" fillId="0" borderId="38" xfId="3" applyNumberFormat="1" applyFont="1" applyFill="1" applyBorder="1" applyAlignment="1" applyProtection="1">
      <alignment horizontal="center" vertical="center"/>
    </xf>
    <xf numFmtId="49" fontId="29" fillId="0" borderId="2" xfId="0" applyNumberFormat="1" applyFont="1" applyFill="1" applyBorder="1" applyAlignment="1" applyProtection="1">
      <alignment horizontal="center" vertical="center"/>
    </xf>
    <xf numFmtId="0" fontId="29" fillId="0" borderId="5" xfId="3" applyFont="1" applyFill="1" applyBorder="1" applyAlignment="1">
      <alignment horizontal="center" vertical="center" wrapText="1"/>
    </xf>
    <xf numFmtId="49" fontId="29" fillId="0" borderId="6" xfId="3" applyNumberFormat="1" applyFont="1" applyFill="1" applyBorder="1" applyAlignment="1">
      <alignment horizontal="center" vertical="center" wrapText="1"/>
    </xf>
    <xf numFmtId="49" fontId="29" fillId="0" borderId="76" xfId="3" applyNumberFormat="1" applyFont="1" applyFill="1" applyBorder="1" applyAlignment="1">
      <alignment horizontal="center" vertical="center" wrapText="1"/>
    </xf>
    <xf numFmtId="1" fontId="29" fillId="0" borderId="6" xfId="3" applyNumberFormat="1" applyFont="1" applyFill="1" applyBorder="1" applyAlignment="1" applyProtection="1">
      <alignment horizontal="center" vertical="center"/>
    </xf>
    <xf numFmtId="0" fontId="29" fillId="0" borderId="12" xfId="3" applyFont="1" applyFill="1" applyBorder="1" applyAlignment="1">
      <alignment horizontal="center" vertical="center" wrapText="1"/>
    </xf>
    <xf numFmtId="170" fontId="32" fillId="0" borderId="13" xfId="3" applyNumberFormat="1" applyFont="1" applyFill="1" applyBorder="1" applyAlignment="1" applyProtection="1">
      <alignment horizontal="center" vertical="center"/>
    </xf>
    <xf numFmtId="167" fontId="29" fillId="0" borderId="38" xfId="3" applyNumberFormat="1" applyFont="1" applyFill="1" applyBorder="1" applyAlignment="1">
      <alignment horizontal="center" vertical="center" wrapText="1"/>
    </xf>
    <xf numFmtId="1" fontId="29" fillId="0" borderId="38" xfId="3" applyNumberFormat="1" applyFont="1" applyFill="1" applyBorder="1" applyAlignment="1">
      <alignment horizontal="center" vertical="center" wrapText="1"/>
    </xf>
    <xf numFmtId="1" fontId="29" fillId="0" borderId="45" xfId="3" applyNumberFormat="1" applyFont="1" applyFill="1" applyBorder="1" applyAlignment="1">
      <alignment horizontal="center" vertical="center" wrapText="1"/>
    </xf>
    <xf numFmtId="49" fontId="29" fillId="0" borderId="39" xfId="0" applyNumberFormat="1" applyFont="1" applyFill="1" applyBorder="1" applyAlignment="1" applyProtection="1">
      <alignment horizontal="center" vertical="center"/>
    </xf>
    <xf numFmtId="0" fontId="29" fillId="0" borderId="6" xfId="3" applyFont="1" applyFill="1" applyBorder="1" applyAlignment="1">
      <alignment horizontal="center" vertical="center" wrapText="1"/>
    </xf>
    <xf numFmtId="0" fontId="8" fillId="0" borderId="7" xfId="3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29" fillId="0" borderId="40" xfId="3" applyFont="1" applyFill="1" applyBorder="1" applyAlignment="1">
      <alignment horizontal="center" vertical="center" wrapText="1"/>
    </xf>
    <xf numFmtId="49" fontId="29" fillId="0" borderId="40" xfId="0" applyNumberFormat="1" applyFont="1" applyFill="1" applyBorder="1" applyAlignment="1" applyProtection="1">
      <alignment horizontal="center" vertical="center"/>
    </xf>
    <xf numFmtId="167" fontId="29" fillId="0" borderId="45" xfId="3" applyNumberFormat="1" applyFont="1" applyFill="1" applyBorder="1" applyAlignment="1">
      <alignment horizontal="center" vertical="center" wrapText="1"/>
    </xf>
    <xf numFmtId="167" fontId="29" fillId="0" borderId="57" xfId="3" applyNumberFormat="1" applyFont="1" applyFill="1" applyBorder="1" applyAlignment="1">
      <alignment horizontal="center" vertical="center" wrapText="1"/>
    </xf>
    <xf numFmtId="1" fontId="29" fillId="0" borderId="57" xfId="3" applyNumberFormat="1" applyFont="1" applyFill="1" applyBorder="1" applyAlignment="1">
      <alignment horizontal="center" vertical="center" wrapText="1"/>
    </xf>
    <xf numFmtId="0" fontId="29" fillId="0" borderId="39" xfId="0" applyFont="1" applyFill="1" applyBorder="1" applyAlignment="1">
      <alignment horizontal="left" wrapText="1"/>
    </xf>
    <xf numFmtId="167" fontId="29" fillId="0" borderId="38" xfId="3" applyNumberFormat="1" applyFont="1" applyFill="1" applyBorder="1" applyAlignment="1" applyProtection="1">
      <alignment horizontal="center" vertical="center"/>
    </xf>
    <xf numFmtId="1" fontId="29" fillId="0" borderId="38" xfId="3" applyNumberFormat="1" applyFont="1" applyFill="1" applyBorder="1" applyAlignment="1" applyProtection="1">
      <alignment horizontal="center" vertical="center"/>
    </xf>
    <xf numFmtId="0" fontId="29" fillId="0" borderId="6" xfId="0" applyFont="1" applyFill="1" applyBorder="1" applyAlignment="1">
      <alignment horizontal="center" vertical="center" wrapText="1"/>
    </xf>
    <xf numFmtId="170" fontId="31" fillId="0" borderId="7" xfId="0" applyNumberFormat="1" applyFont="1" applyFill="1" applyBorder="1" applyAlignment="1" applyProtection="1">
      <alignment horizontal="center" vertical="center"/>
    </xf>
    <xf numFmtId="1" fontId="29" fillId="0" borderId="76" xfId="3" applyNumberFormat="1" applyFont="1" applyFill="1" applyBorder="1" applyAlignment="1" applyProtection="1">
      <alignment horizontal="center" vertical="center"/>
    </xf>
    <xf numFmtId="167" fontId="29" fillId="0" borderId="79" xfId="3" applyNumberFormat="1" applyFont="1" applyFill="1" applyBorder="1" applyAlignment="1" applyProtection="1">
      <alignment horizontal="center" vertical="center"/>
    </xf>
    <xf numFmtId="1" fontId="29" fillId="0" borderId="79" xfId="3" applyNumberFormat="1" applyFont="1" applyFill="1" applyBorder="1" applyAlignment="1" applyProtection="1">
      <alignment horizontal="center" vertical="center"/>
    </xf>
    <xf numFmtId="167" fontId="29" fillId="0" borderId="72" xfId="0" applyNumberFormat="1" applyFont="1" applyFill="1" applyBorder="1" applyAlignment="1" applyProtection="1">
      <alignment horizontal="center" vertical="center"/>
    </xf>
    <xf numFmtId="1" fontId="29" fillId="0" borderId="72" xfId="0" applyNumberFormat="1" applyFont="1" applyFill="1" applyBorder="1" applyAlignment="1" applyProtection="1">
      <alignment horizontal="center" vertical="center"/>
    </xf>
    <xf numFmtId="167" fontId="36" fillId="0" borderId="57" xfId="3" applyNumberFormat="1" applyFont="1" applyFill="1" applyBorder="1" applyAlignment="1" applyProtection="1">
      <alignment horizontal="center" vertical="center"/>
    </xf>
    <xf numFmtId="167" fontId="8" fillId="0" borderId="38" xfId="3" applyNumberFormat="1" applyFont="1" applyFill="1" applyBorder="1" applyAlignment="1" applyProtection="1">
      <alignment horizontal="center" vertical="center"/>
    </xf>
    <xf numFmtId="0" fontId="29" fillId="0" borderId="57" xfId="0" applyFont="1" applyFill="1" applyBorder="1" applyAlignment="1">
      <alignment horizontal="center" vertical="center" wrapText="1"/>
    </xf>
    <xf numFmtId="0" fontId="29" fillId="0" borderId="56" xfId="0" applyFont="1" applyFill="1" applyBorder="1" applyAlignment="1">
      <alignment horizontal="center" vertical="center" wrapText="1"/>
    </xf>
    <xf numFmtId="0" fontId="29" fillId="0" borderId="57" xfId="0" applyFont="1" applyFill="1" applyBorder="1" applyAlignment="1">
      <alignment horizontal="center" vertical="center"/>
    </xf>
    <xf numFmtId="0" fontId="29" fillId="0" borderId="55" xfId="0" applyFont="1" applyFill="1" applyBorder="1" applyAlignment="1">
      <alignment horizontal="center" vertical="center"/>
    </xf>
    <xf numFmtId="0" fontId="29" fillId="0" borderId="0" xfId="0" applyFont="1" applyFill="1" applyBorder="1" applyAlignment="1" applyProtection="1">
      <alignment horizontal="right" vertical="center"/>
    </xf>
    <xf numFmtId="0" fontId="8" fillId="0" borderId="0" xfId="3" applyFont="1" applyFill="1" applyBorder="1" applyAlignment="1">
      <alignment horizontal="left" wrapText="1"/>
    </xf>
    <xf numFmtId="0" fontId="8" fillId="0" borderId="0" xfId="3" applyFont="1" applyFill="1" applyBorder="1" applyAlignment="1">
      <alignment horizontal="center" wrapText="1"/>
    </xf>
    <xf numFmtId="0" fontId="33" fillId="0" borderId="0" xfId="3" applyNumberFormat="1" applyFont="1" applyFill="1" applyBorder="1" applyAlignment="1" applyProtection="1">
      <alignment horizontal="center" vertical="center"/>
    </xf>
    <xf numFmtId="169" fontId="34" fillId="0" borderId="0" xfId="3" applyNumberFormat="1" applyFont="1" applyFill="1" applyBorder="1" applyAlignment="1" applyProtection="1">
      <alignment horizontal="center" vertical="center" wrapText="1"/>
    </xf>
    <xf numFmtId="0" fontId="34" fillId="0" borderId="0" xfId="3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167" fontId="8" fillId="0" borderId="47" xfId="3" applyNumberFormat="1" applyFont="1" applyFill="1" applyBorder="1" applyAlignment="1" applyProtection="1">
      <alignment horizontal="center" vertical="center"/>
    </xf>
    <xf numFmtId="0" fontId="8" fillId="0" borderId="39" xfId="3" applyNumberFormat="1" applyFont="1" applyFill="1" applyBorder="1" applyAlignment="1" applyProtection="1">
      <alignment horizontal="center" vertical="center"/>
    </xf>
    <xf numFmtId="0" fontId="8" fillId="0" borderId="66" xfId="3" applyNumberFormat="1" applyFont="1" applyFill="1" applyBorder="1" applyAlignment="1" applyProtection="1">
      <alignment horizontal="center" vertical="center"/>
    </xf>
    <xf numFmtId="0" fontId="8" fillId="0" borderId="39" xfId="3" applyFont="1" applyFill="1" applyBorder="1" applyAlignment="1">
      <alignment horizontal="center" vertical="center" wrapText="1"/>
    </xf>
    <xf numFmtId="0" fontId="8" fillId="0" borderId="40" xfId="3" applyNumberFormat="1" applyFont="1" applyFill="1" applyBorder="1" applyAlignment="1">
      <alignment horizontal="center" vertical="center" wrapText="1"/>
    </xf>
    <xf numFmtId="167" fontId="29" fillId="0" borderId="39" xfId="3" applyNumberFormat="1" applyFont="1" applyFill="1" applyBorder="1" applyAlignment="1" applyProtection="1">
      <alignment horizontal="center" vertical="center"/>
    </xf>
    <xf numFmtId="1" fontId="29" fillId="0" borderId="85" xfId="3" applyNumberFormat="1" applyFont="1" applyFill="1" applyBorder="1" applyAlignment="1" applyProtection="1">
      <alignment horizontal="center" vertical="center"/>
    </xf>
    <xf numFmtId="1" fontId="29" fillId="0" borderId="38" xfId="0" applyNumberFormat="1" applyFont="1" applyFill="1" applyBorder="1" applyAlignment="1" applyProtection="1">
      <alignment horizontal="center" vertical="center"/>
    </xf>
    <xf numFmtId="0" fontId="8" fillId="0" borderId="71" xfId="0" applyNumberFormat="1" applyFont="1" applyFill="1" applyBorder="1" applyAlignment="1">
      <alignment horizontal="center" vertical="center" wrapText="1"/>
    </xf>
    <xf numFmtId="169" fontId="29" fillId="0" borderId="7" xfId="3" applyNumberFormat="1" applyFont="1" applyFill="1" applyBorder="1" applyAlignment="1" applyProtection="1">
      <alignment horizontal="center" vertical="center"/>
    </xf>
    <xf numFmtId="0" fontId="8" fillId="0" borderId="1" xfId="3" applyNumberFormat="1" applyFont="1" applyFill="1" applyBorder="1" applyAlignment="1" applyProtection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86" xfId="0" applyFont="1" applyFill="1" applyBorder="1" applyAlignment="1">
      <alignment horizontal="center" vertical="center" wrapText="1"/>
    </xf>
    <xf numFmtId="0" fontId="8" fillId="0" borderId="22" xfId="3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28" xfId="3" applyNumberFormat="1" applyFont="1" applyFill="1" applyBorder="1" applyAlignment="1">
      <alignment horizontal="center" vertical="center" wrapText="1"/>
    </xf>
    <xf numFmtId="0" fontId="33" fillId="2" borderId="5" xfId="3" applyFont="1" applyFill="1" applyBorder="1" applyAlignment="1">
      <alignment horizontal="center" vertical="center" wrapText="1"/>
    </xf>
    <xf numFmtId="0" fontId="33" fillId="2" borderId="7" xfId="3" applyFont="1" applyFill="1" applyBorder="1" applyAlignment="1">
      <alignment horizontal="center" vertical="center" wrapText="1"/>
    </xf>
    <xf numFmtId="0" fontId="33" fillId="2" borderId="76" xfId="3" applyFont="1" applyFill="1" applyBorder="1" applyAlignment="1">
      <alignment horizontal="center" vertical="center" wrapText="1"/>
    </xf>
    <xf numFmtId="0" fontId="33" fillId="2" borderId="12" xfId="3" applyFont="1" applyFill="1" applyBorder="1" applyAlignment="1">
      <alignment horizontal="center" vertical="center" wrapText="1"/>
    </xf>
    <xf numFmtId="0" fontId="33" fillId="2" borderId="13" xfId="3" applyFont="1" applyFill="1" applyBorder="1" applyAlignment="1">
      <alignment horizontal="center" vertical="center" wrapText="1"/>
    </xf>
    <xf numFmtId="0" fontId="33" fillId="2" borderId="14" xfId="3" applyFont="1" applyFill="1" applyBorder="1" applyAlignment="1">
      <alignment horizontal="center" vertical="center" wrapText="1"/>
    </xf>
    <xf numFmtId="0" fontId="29" fillId="0" borderId="1" xfId="0" applyNumberFormat="1" applyFont="1" applyFill="1" applyBorder="1" applyAlignment="1">
      <alignment horizontal="center" vertical="center"/>
    </xf>
    <xf numFmtId="0" fontId="29" fillId="0" borderId="39" xfId="0" applyNumberFormat="1" applyFont="1" applyFill="1" applyBorder="1" applyAlignment="1" applyProtection="1">
      <alignment horizontal="left" vertical="center"/>
    </xf>
    <xf numFmtId="167" fontId="29" fillId="0" borderId="6" xfId="3" applyNumberFormat="1" applyFont="1" applyFill="1" applyBorder="1" applyAlignment="1" applyProtection="1">
      <alignment horizontal="center" vertical="center"/>
    </xf>
    <xf numFmtId="0" fontId="8" fillId="0" borderId="39" xfId="0" applyFont="1" applyFill="1" applyBorder="1" applyAlignment="1">
      <alignment horizontal="left" wrapText="1"/>
    </xf>
    <xf numFmtId="0" fontId="8" fillId="0" borderId="6" xfId="3" applyNumberFormat="1" applyFont="1" applyFill="1" applyBorder="1" applyAlignment="1" applyProtection="1">
      <alignment horizontal="center" vertical="center"/>
    </xf>
    <xf numFmtId="0" fontId="8" fillId="0" borderId="7" xfId="3" applyNumberFormat="1" applyFont="1" applyFill="1" applyBorder="1" applyAlignment="1" applyProtection="1">
      <alignment horizontal="center" vertical="center"/>
    </xf>
    <xf numFmtId="0" fontId="8" fillId="0" borderId="40" xfId="3" applyNumberFormat="1" applyFont="1" applyFill="1" applyBorder="1" applyAlignment="1" applyProtection="1">
      <alignment horizontal="center" vertical="center"/>
    </xf>
    <xf numFmtId="0" fontId="8" fillId="0" borderId="1" xfId="3" applyNumberFormat="1" applyFont="1" applyFill="1" applyBorder="1" applyAlignment="1">
      <alignment horizontal="center" vertical="center" wrapText="1"/>
    </xf>
    <xf numFmtId="1" fontId="8" fillId="0" borderId="5" xfId="3" applyNumberFormat="1" applyFont="1" applyFill="1" applyBorder="1" applyAlignment="1">
      <alignment horizontal="center" vertical="center"/>
    </xf>
    <xf numFmtId="0" fontId="8" fillId="0" borderId="76" xfId="3" applyNumberFormat="1" applyFont="1" applyFill="1" applyBorder="1" applyAlignment="1" applyProtection="1">
      <alignment horizontal="center" vertical="center"/>
    </xf>
    <xf numFmtId="0" fontId="8" fillId="0" borderId="77" xfId="0" applyFont="1" applyFill="1" applyBorder="1" applyAlignment="1">
      <alignment horizontal="left" wrapText="1"/>
    </xf>
    <xf numFmtId="1" fontId="8" fillId="0" borderId="12" xfId="3" applyNumberFormat="1" applyFont="1" applyFill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/>
    </xf>
    <xf numFmtId="0" fontId="8" fillId="0" borderId="14" xfId="3" applyNumberFormat="1" applyFont="1" applyFill="1" applyBorder="1" applyAlignment="1">
      <alignment horizontal="center" vertical="center"/>
    </xf>
    <xf numFmtId="170" fontId="8" fillId="0" borderId="77" xfId="3" applyNumberFormat="1" applyFont="1" applyFill="1" applyBorder="1" applyAlignment="1" applyProtection="1">
      <alignment horizontal="center" vertical="center"/>
    </xf>
    <xf numFmtId="170" fontId="8" fillId="0" borderId="12" xfId="3" applyNumberFormat="1" applyFont="1" applyFill="1" applyBorder="1" applyAlignment="1" applyProtection="1">
      <alignment horizontal="center" vertical="center"/>
    </xf>
    <xf numFmtId="170" fontId="8" fillId="0" borderId="1" xfId="3" applyNumberFormat="1" applyFont="1" applyFill="1" applyBorder="1" applyAlignment="1" applyProtection="1">
      <alignment horizontal="center" vertical="center"/>
    </xf>
    <xf numFmtId="170" fontId="8" fillId="0" borderId="14" xfId="3" applyNumberFormat="1" applyFont="1" applyFill="1" applyBorder="1" applyAlignment="1" applyProtection="1">
      <alignment horizontal="center" vertical="center"/>
    </xf>
    <xf numFmtId="0" fontId="8" fillId="0" borderId="14" xfId="3" applyNumberFormat="1" applyFont="1" applyFill="1" applyBorder="1" applyAlignment="1" applyProtection="1">
      <alignment horizontal="center" vertical="center"/>
    </xf>
    <xf numFmtId="0" fontId="29" fillId="0" borderId="47" xfId="0" applyFont="1" applyFill="1" applyBorder="1" applyAlignment="1">
      <alignment horizontal="center" vertical="center" wrapText="1"/>
    </xf>
    <xf numFmtId="0" fontId="29" fillId="0" borderId="54" xfId="0" applyFont="1" applyFill="1" applyBorder="1" applyAlignment="1">
      <alignment horizontal="center" vertical="center" wrapText="1"/>
    </xf>
    <xf numFmtId="0" fontId="29" fillId="0" borderId="38" xfId="0" applyFont="1" applyFill="1" applyBorder="1" applyAlignment="1">
      <alignment horizontal="center" vertical="center" wrapText="1"/>
    </xf>
    <xf numFmtId="167" fontId="29" fillId="0" borderId="38" xfId="0" applyNumberFormat="1" applyFont="1" applyFill="1" applyBorder="1" applyAlignment="1">
      <alignment horizontal="center" vertical="center"/>
    </xf>
    <xf numFmtId="167" fontId="29" fillId="0" borderId="57" xfId="0" applyNumberFormat="1" applyFont="1" applyFill="1" applyBorder="1" applyAlignment="1">
      <alignment horizontal="center" vertical="center"/>
    </xf>
    <xf numFmtId="169" fontId="8" fillId="2" borderId="0" xfId="3" applyNumberFormat="1" applyFont="1" applyFill="1" applyBorder="1" applyAlignment="1" applyProtection="1">
      <alignment vertical="center"/>
    </xf>
    <xf numFmtId="0" fontId="29" fillId="2" borderId="0" xfId="0" applyFont="1" applyFill="1" applyBorder="1" applyAlignment="1" applyProtection="1">
      <alignment horizontal="right" vertical="center"/>
    </xf>
    <xf numFmtId="0" fontId="33" fillId="2" borderId="3" xfId="3" applyFont="1" applyFill="1" applyBorder="1" applyAlignment="1">
      <alignment horizontal="center" vertical="center" wrapText="1"/>
    </xf>
    <xf numFmtId="0" fontId="33" fillId="2" borderId="28" xfId="3" applyFont="1" applyFill="1" applyBorder="1" applyAlignment="1">
      <alignment horizontal="center" vertical="center" wrapText="1"/>
    </xf>
    <xf numFmtId="167" fontId="29" fillId="0" borderId="46" xfId="3" applyNumberFormat="1" applyFont="1" applyFill="1" applyBorder="1" applyAlignment="1">
      <alignment horizontal="center" vertical="center" wrapText="1"/>
    </xf>
    <xf numFmtId="167" fontId="29" fillId="0" borderId="56" xfId="3" applyNumberFormat="1" applyFont="1" applyFill="1" applyBorder="1" applyAlignment="1">
      <alignment horizontal="center" vertical="center" wrapText="1"/>
    </xf>
    <xf numFmtId="169" fontId="29" fillId="0" borderId="0" xfId="3" applyNumberFormat="1" applyFont="1" applyFill="1" applyBorder="1" applyAlignment="1" applyProtection="1">
      <alignment horizontal="right" vertical="center"/>
    </xf>
    <xf numFmtId="0" fontId="29" fillId="0" borderId="0" xfId="0" applyFont="1" applyFill="1" applyBorder="1" applyAlignment="1">
      <alignment horizontal="center" vertical="center"/>
    </xf>
    <xf numFmtId="167" fontId="29" fillId="0" borderId="0" xfId="0" applyNumberFormat="1" applyFont="1" applyFill="1" applyBorder="1" applyAlignment="1">
      <alignment horizontal="center" vertical="center"/>
    </xf>
    <xf numFmtId="49" fontId="29" fillId="0" borderId="13" xfId="3" applyNumberFormat="1" applyFont="1" applyFill="1" applyBorder="1" applyAlignment="1">
      <alignment vertical="center" wrapText="1"/>
    </xf>
    <xf numFmtId="49" fontId="8" fillId="0" borderId="53" xfId="3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 applyProtection="1">
      <alignment horizontal="center" vertical="center" wrapText="1"/>
    </xf>
    <xf numFmtId="167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9" xfId="3" applyNumberFormat="1" applyFont="1" applyFill="1" applyBorder="1" applyAlignment="1" applyProtection="1">
      <alignment horizontal="center" vertical="center"/>
    </xf>
    <xf numFmtId="0" fontId="29" fillId="0" borderId="43" xfId="3" applyFont="1" applyFill="1" applyBorder="1" applyAlignment="1">
      <alignment horizontal="center" vertical="center" wrapText="1"/>
    </xf>
    <xf numFmtId="49" fontId="29" fillId="0" borderId="54" xfId="0" applyNumberFormat="1" applyFont="1" applyFill="1" applyBorder="1" applyAlignment="1" applyProtection="1">
      <alignment horizontal="center" vertical="center"/>
    </xf>
    <xf numFmtId="0" fontId="29" fillId="0" borderId="17" xfId="0" applyFont="1" applyFill="1" applyBorder="1" applyAlignment="1">
      <alignment horizontal="center" vertical="center" wrapText="1"/>
    </xf>
    <xf numFmtId="1" fontId="29" fillId="0" borderId="17" xfId="3" applyNumberFormat="1" applyFont="1" applyFill="1" applyBorder="1" applyAlignment="1" applyProtection="1">
      <alignment horizontal="center" vertical="center"/>
    </xf>
    <xf numFmtId="167" fontId="29" fillId="0" borderId="17" xfId="3" applyNumberFormat="1" applyFont="1" applyFill="1" applyBorder="1" applyAlignment="1" applyProtection="1">
      <alignment horizontal="center" vertical="center"/>
    </xf>
    <xf numFmtId="1" fontId="29" fillId="0" borderId="19" xfId="3" applyNumberFormat="1" applyFont="1" applyFill="1" applyBorder="1" applyAlignment="1" applyProtection="1">
      <alignment horizontal="center" vertical="center"/>
    </xf>
    <xf numFmtId="167" fontId="29" fillId="0" borderId="41" xfId="3" applyNumberFormat="1" applyFont="1" applyFill="1" applyBorder="1" applyAlignment="1" applyProtection="1">
      <alignment horizontal="center" vertical="center"/>
    </xf>
    <xf numFmtId="170" fontId="31" fillId="0" borderId="18" xfId="0" applyNumberFormat="1" applyFont="1" applyFill="1" applyBorder="1" applyAlignment="1" applyProtection="1">
      <alignment horizontal="center" vertical="center"/>
    </xf>
    <xf numFmtId="1" fontId="29" fillId="0" borderId="71" xfId="3" applyNumberFormat="1" applyFont="1" applyFill="1" applyBorder="1" applyAlignment="1" applyProtection="1">
      <alignment horizontal="center" vertical="center"/>
    </xf>
    <xf numFmtId="1" fontId="29" fillId="0" borderId="86" xfId="3" applyNumberFormat="1" applyFont="1" applyFill="1" applyBorder="1" applyAlignment="1" applyProtection="1">
      <alignment horizontal="center" vertical="center"/>
    </xf>
    <xf numFmtId="167" fontId="29" fillId="0" borderId="2" xfId="0" applyNumberFormat="1" applyFont="1" applyFill="1" applyBorder="1" applyAlignment="1" applyProtection="1">
      <alignment horizontal="center" vertical="center"/>
    </xf>
    <xf numFmtId="167" fontId="29" fillId="0" borderId="20" xfId="0" applyNumberFormat="1" applyFont="1" applyFill="1" applyBorder="1" applyAlignment="1" applyProtection="1">
      <alignment horizontal="center" vertical="center"/>
    </xf>
    <xf numFmtId="1" fontId="29" fillId="0" borderId="39" xfId="0" applyNumberFormat="1" applyFont="1" applyFill="1" applyBorder="1" applyAlignment="1">
      <alignment horizontal="center" vertical="center" wrapText="1"/>
    </xf>
    <xf numFmtId="1" fontId="29" fillId="0" borderId="41" xfId="0" applyNumberFormat="1" applyFont="1" applyFill="1" applyBorder="1" applyAlignment="1">
      <alignment horizontal="center" vertical="center" wrapText="1"/>
    </xf>
    <xf numFmtId="167" fontId="29" fillId="0" borderId="71" xfId="3" applyNumberFormat="1" applyFont="1" applyFill="1" applyBorder="1" applyAlignment="1" applyProtection="1">
      <alignment horizontal="center" vertical="center"/>
    </xf>
    <xf numFmtId="167" fontId="29" fillId="0" borderId="86" xfId="3" applyNumberFormat="1" applyFont="1" applyFill="1" applyBorder="1" applyAlignment="1" applyProtection="1">
      <alignment horizontal="center" vertical="center"/>
    </xf>
    <xf numFmtId="1" fontId="29" fillId="0" borderId="39" xfId="3" applyNumberFormat="1" applyFont="1" applyFill="1" applyBorder="1" applyAlignment="1" applyProtection="1">
      <alignment horizontal="center" vertical="center"/>
    </xf>
    <xf numFmtId="1" fontId="29" fillId="0" borderId="41" xfId="3" applyNumberFormat="1" applyFont="1" applyFill="1" applyBorder="1" applyAlignment="1" applyProtection="1">
      <alignment horizontal="center" vertical="center"/>
    </xf>
    <xf numFmtId="0" fontId="8" fillId="0" borderId="71" xfId="3" applyNumberFormat="1" applyFont="1" applyFill="1" applyBorder="1" applyAlignment="1" applyProtection="1">
      <alignment horizontal="center" vertical="center"/>
    </xf>
    <xf numFmtId="0" fontId="8" fillId="0" borderId="15" xfId="3" applyNumberFormat="1" applyFont="1" applyFill="1" applyBorder="1" applyAlignment="1" applyProtection="1">
      <alignment horizontal="center" vertical="center"/>
    </xf>
    <xf numFmtId="0" fontId="8" fillId="0" borderId="21" xfId="3" applyNumberFormat="1" applyFont="1" applyFill="1" applyBorder="1" applyAlignment="1" applyProtection="1">
      <alignment horizontal="center" vertical="center"/>
    </xf>
    <xf numFmtId="0" fontId="8" fillId="0" borderId="40" xfId="0" applyFont="1" applyFill="1" applyBorder="1" applyAlignment="1">
      <alignment horizontal="left" wrapText="1"/>
    </xf>
    <xf numFmtId="0" fontId="29" fillId="0" borderId="41" xfId="0" applyNumberFormat="1" applyFont="1" applyFill="1" applyBorder="1" applyAlignment="1" applyProtection="1">
      <alignment horizontal="left" vertical="center"/>
    </xf>
    <xf numFmtId="1" fontId="8" fillId="0" borderId="11" xfId="3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49" fontId="29" fillId="0" borderId="59" xfId="0" applyNumberFormat="1" applyFont="1" applyFill="1" applyBorder="1" applyAlignment="1" applyProtection="1">
      <alignment horizontal="center" vertical="center"/>
    </xf>
    <xf numFmtId="0" fontId="29" fillId="0" borderId="59" xfId="0" applyFont="1" applyFill="1" applyBorder="1" applyAlignment="1">
      <alignment horizontal="left" wrapText="1"/>
    </xf>
    <xf numFmtId="0" fontId="29" fillId="0" borderId="42" xfId="3" applyFont="1" applyFill="1" applyBorder="1" applyAlignment="1">
      <alignment horizontal="center" vertical="center" wrapText="1"/>
    </xf>
    <xf numFmtId="49" fontId="29" fillId="0" borderId="43" xfId="3" applyNumberFormat="1" applyFont="1" applyFill="1" applyBorder="1" applyAlignment="1">
      <alignment horizontal="center" vertical="center" wrapText="1"/>
    </xf>
    <xf numFmtId="49" fontId="29" fillId="0" borderId="25" xfId="3" applyNumberFormat="1" applyFont="1" applyFill="1" applyBorder="1" applyAlignment="1">
      <alignment horizontal="center" vertical="center" wrapText="1"/>
    </xf>
    <xf numFmtId="169" fontId="29" fillId="0" borderId="44" xfId="3" applyNumberFormat="1" applyFont="1" applyFill="1" applyBorder="1" applyAlignment="1" applyProtection="1">
      <alignment horizontal="center" vertical="center"/>
    </xf>
    <xf numFmtId="0" fontId="29" fillId="0" borderId="59" xfId="3" applyFont="1" applyFill="1" applyBorder="1" applyAlignment="1">
      <alignment horizontal="center" vertical="center" wrapText="1"/>
    </xf>
    <xf numFmtId="0" fontId="29" fillId="0" borderId="44" xfId="3" applyFont="1" applyFill="1" applyBorder="1" applyAlignment="1">
      <alignment horizontal="center" vertical="center" wrapText="1"/>
    </xf>
    <xf numFmtId="0" fontId="8" fillId="0" borderId="27" xfId="0" applyNumberFormat="1" applyFont="1" applyFill="1" applyBorder="1" applyAlignment="1">
      <alignment horizontal="center" vertical="center" wrapText="1"/>
    </xf>
    <xf numFmtId="0" fontId="8" fillId="0" borderId="26" xfId="0" applyNumberFormat="1" applyFont="1" applyFill="1" applyBorder="1" applyAlignment="1">
      <alignment horizontal="center" vertical="center" wrapText="1"/>
    </xf>
    <xf numFmtId="0" fontId="8" fillId="0" borderId="44" xfId="3" applyFont="1" applyFill="1" applyBorder="1" applyAlignment="1">
      <alignment horizontal="center" vertical="center" wrapText="1"/>
    </xf>
    <xf numFmtId="0" fontId="8" fillId="0" borderId="59" xfId="3" applyFont="1" applyFill="1" applyBorder="1" applyAlignment="1">
      <alignment horizontal="center" vertical="center" wrapText="1"/>
    </xf>
    <xf numFmtId="0" fontId="29" fillId="0" borderId="70" xfId="3" applyFont="1" applyFill="1" applyBorder="1" applyAlignment="1">
      <alignment horizontal="center" vertical="center" wrapText="1"/>
    </xf>
    <xf numFmtId="171" fontId="29" fillId="0" borderId="89" xfId="3" applyNumberFormat="1" applyFont="1" applyFill="1" applyBorder="1" applyAlignment="1" applyProtection="1">
      <alignment horizontal="center" vertical="center"/>
    </xf>
    <xf numFmtId="0" fontId="29" fillId="0" borderId="27" xfId="3" applyFont="1" applyFill="1" applyBorder="1" applyAlignment="1">
      <alignment horizontal="center" vertical="center" wrapText="1"/>
    </xf>
    <xf numFmtId="0" fontId="29" fillId="0" borderId="48" xfId="3" applyFont="1" applyFill="1" applyBorder="1" applyAlignment="1">
      <alignment horizontal="center" vertical="center" wrapText="1"/>
    </xf>
    <xf numFmtId="171" fontId="29" fillId="0" borderId="2" xfId="3" applyNumberFormat="1" applyFont="1" applyFill="1" applyBorder="1" applyAlignment="1" applyProtection="1">
      <alignment horizontal="center" vertical="center"/>
    </xf>
    <xf numFmtId="171" fontId="29" fillId="0" borderId="77" xfId="3" applyNumberFormat="1" applyFont="1" applyFill="1" applyBorder="1" applyAlignment="1" applyProtection="1">
      <alignment horizontal="center" vertical="center"/>
    </xf>
    <xf numFmtId="0" fontId="29" fillId="0" borderId="41" xfId="3" applyFont="1" applyFill="1" applyBorder="1" applyAlignment="1">
      <alignment horizontal="center" vertical="center" wrapText="1"/>
    </xf>
    <xf numFmtId="0" fontId="29" fillId="0" borderId="71" xfId="3" applyFont="1" applyFill="1" applyBorder="1" applyAlignment="1">
      <alignment horizontal="center" vertical="center" wrapText="1"/>
    </xf>
    <xf numFmtId="1" fontId="29" fillId="0" borderId="15" xfId="0" applyNumberFormat="1" applyFont="1" applyFill="1" applyBorder="1" applyAlignment="1">
      <alignment horizontal="center" vertical="center"/>
    </xf>
    <xf numFmtId="171" fontId="29" fillId="0" borderId="41" xfId="3" applyNumberFormat="1" applyFont="1" applyFill="1" applyBorder="1" applyAlignment="1" applyProtection="1">
      <alignment horizontal="center" vertical="center"/>
    </xf>
    <xf numFmtId="170" fontId="29" fillId="0" borderId="77" xfId="3" applyNumberFormat="1" applyFont="1" applyFill="1" applyBorder="1" applyAlignment="1" applyProtection="1">
      <alignment horizontal="center" vertical="center"/>
    </xf>
    <xf numFmtId="0" fontId="8" fillId="0" borderId="1" xfId="3" applyNumberFormat="1" applyFont="1" applyFill="1" applyBorder="1" applyAlignment="1" applyProtection="1">
      <alignment horizontal="center" vertical="center"/>
    </xf>
    <xf numFmtId="0" fontId="8" fillId="0" borderId="3" xfId="3" applyNumberFormat="1" applyFont="1" applyFill="1" applyBorder="1" applyAlignment="1" applyProtection="1">
      <alignment horizontal="center" vertical="center"/>
    </xf>
    <xf numFmtId="0" fontId="8" fillId="0" borderId="4" xfId="3" applyNumberFormat="1" applyFont="1" applyFill="1" applyBorder="1" applyAlignment="1" applyProtection="1">
      <alignment horizontal="center" vertical="center"/>
    </xf>
    <xf numFmtId="0" fontId="8" fillId="0" borderId="1" xfId="3" applyNumberFormat="1" applyFont="1" applyFill="1" applyBorder="1" applyAlignment="1" applyProtection="1">
      <alignment horizontal="center" vertical="center"/>
    </xf>
    <xf numFmtId="0" fontId="8" fillId="0" borderId="13" xfId="3" applyNumberFormat="1" applyFont="1" applyFill="1" applyBorder="1" applyAlignment="1" applyProtection="1">
      <alignment horizontal="center" vertical="center"/>
    </xf>
    <xf numFmtId="49" fontId="8" fillId="0" borderId="90" xfId="3" applyNumberFormat="1" applyFont="1" applyFill="1" applyBorder="1" applyAlignment="1">
      <alignment horizontal="center" vertical="center"/>
    </xf>
    <xf numFmtId="0" fontId="8" fillId="0" borderId="91" xfId="3" applyNumberFormat="1" applyFont="1" applyFill="1" applyBorder="1" applyAlignment="1">
      <alignment horizontal="center" vertical="center"/>
    </xf>
    <xf numFmtId="171" fontId="29" fillId="0" borderId="49" xfId="3" applyNumberFormat="1" applyFont="1" applyFill="1" applyBorder="1" applyAlignment="1" applyProtection="1">
      <alignment horizontal="center" vertical="center"/>
    </xf>
    <xf numFmtId="170" fontId="29" fillId="0" borderId="49" xfId="3" applyNumberFormat="1" applyFont="1" applyFill="1" applyBorder="1" applyAlignment="1" applyProtection="1">
      <alignment horizontal="center" vertical="center"/>
    </xf>
    <xf numFmtId="170" fontId="8" fillId="0" borderId="69" xfId="3" applyNumberFormat="1" applyFont="1" applyFill="1" applyBorder="1" applyAlignment="1" applyProtection="1">
      <alignment horizontal="center" vertical="center"/>
    </xf>
    <xf numFmtId="170" fontId="8" fillId="0" borderId="91" xfId="3" applyNumberFormat="1" applyFont="1" applyFill="1" applyBorder="1" applyAlignment="1" applyProtection="1">
      <alignment horizontal="center" vertical="center"/>
    </xf>
    <xf numFmtId="170" fontId="8" fillId="0" borderId="49" xfId="3" applyNumberFormat="1" applyFont="1" applyFill="1" applyBorder="1" applyAlignment="1" applyProtection="1">
      <alignment horizontal="center" vertical="center"/>
    </xf>
    <xf numFmtId="0" fontId="8" fillId="0" borderId="69" xfId="3" applyNumberFormat="1" applyFont="1" applyFill="1" applyBorder="1" applyAlignment="1" applyProtection="1">
      <alignment horizontal="center" vertical="center"/>
    </xf>
    <xf numFmtId="0" fontId="8" fillId="0" borderId="90" xfId="3" applyNumberFormat="1" applyFont="1" applyFill="1" applyBorder="1" applyAlignment="1" applyProtection="1">
      <alignment horizontal="center" vertical="center"/>
    </xf>
    <xf numFmtId="0" fontId="8" fillId="0" borderId="91" xfId="3" applyNumberFormat="1" applyFont="1" applyFill="1" applyBorder="1" applyAlignment="1" applyProtection="1">
      <alignment horizontal="center" vertical="center"/>
    </xf>
    <xf numFmtId="171" fontId="29" fillId="0" borderId="48" xfId="3" applyNumberFormat="1" applyFont="1" applyFill="1" applyBorder="1" applyAlignment="1" applyProtection="1">
      <alignment horizontal="center" vertical="center"/>
    </xf>
    <xf numFmtId="170" fontId="29" fillId="0" borderId="48" xfId="3" applyNumberFormat="1" applyFont="1" applyFill="1" applyBorder="1" applyAlignment="1" applyProtection="1">
      <alignment horizontal="center" vertical="center"/>
    </xf>
    <xf numFmtId="170" fontId="8" fillId="0" borderId="92" xfId="3" applyNumberFormat="1" applyFont="1" applyFill="1" applyBorder="1" applyAlignment="1" applyProtection="1">
      <alignment horizontal="center" vertical="center"/>
    </xf>
    <xf numFmtId="170" fontId="8" fillId="0" borderId="90" xfId="3" applyNumberFormat="1" applyFont="1" applyFill="1" applyBorder="1" applyAlignment="1" applyProtection="1">
      <alignment horizontal="center" vertical="center"/>
    </xf>
    <xf numFmtId="171" fontId="29" fillId="0" borderId="40" xfId="3" applyNumberFormat="1" applyFont="1" applyFill="1" applyBorder="1" applyAlignment="1" applyProtection="1">
      <alignment horizontal="center" vertical="center"/>
    </xf>
    <xf numFmtId="170" fontId="29" fillId="0" borderId="40" xfId="3" applyNumberFormat="1" applyFont="1" applyFill="1" applyBorder="1" applyAlignment="1" applyProtection="1">
      <alignment horizontal="center" vertical="center"/>
    </xf>
    <xf numFmtId="170" fontId="8" fillId="0" borderId="15" xfId="3" applyNumberFormat="1" applyFont="1" applyFill="1" applyBorder="1" applyAlignment="1" applyProtection="1">
      <alignment horizontal="center" vertical="center"/>
    </xf>
    <xf numFmtId="49" fontId="29" fillId="0" borderId="5" xfId="0" applyNumberFormat="1" applyFont="1" applyFill="1" applyBorder="1" applyAlignment="1" applyProtection="1">
      <alignment horizontal="center" vertical="center"/>
    </xf>
    <xf numFmtId="49" fontId="29" fillId="0" borderId="7" xfId="3" applyNumberFormat="1" applyFont="1" applyFill="1" applyBorder="1" applyAlignment="1">
      <alignment vertical="center" wrapText="1"/>
    </xf>
    <xf numFmtId="169" fontId="29" fillId="0" borderId="76" xfId="3" applyNumberFormat="1" applyFont="1" applyFill="1" applyBorder="1" applyAlignment="1" applyProtection="1">
      <alignment horizontal="center" vertical="center" wrapText="1"/>
    </xf>
    <xf numFmtId="167" fontId="29" fillId="0" borderId="2" xfId="3" applyNumberFormat="1" applyFont="1" applyFill="1" applyBorder="1" applyAlignment="1" applyProtection="1">
      <alignment horizontal="center" vertical="center"/>
    </xf>
    <xf numFmtId="1" fontId="29" fillId="0" borderId="2" xfId="3" applyNumberFormat="1" applyFont="1" applyFill="1" applyBorder="1" applyAlignment="1" applyProtection="1">
      <alignment horizontal="center" vertical="center"/>
    </xf>
    <xf numFmtId="1" fontId="29" fillId="0" borderId="5" xfId="3" applyNumberFormat="1" applyFont="1" applyFill="1" applyBorder="1" applyAlignment="1" applyProtection="1">
      <alignment horizontal="center" vertical="center"/>
    </xf>
    <xf numFmtId="1" fontId="29" fillId="0" borderId="7" xfId="3" applyNumberFormat="1" applyFont="1" applyFill="1" applyBorder="1" applyAlignment="1" applyProtection="1">
      <alignment horizontal="center" vertical="center"/>
    </xf>
    <xf numFmtId="0" fontId="33" fillId="0" borderId="5" xfId="3" applyFont="1" applyFill="1" applyBorder="1" applyAlignment="1">
      <alignment horizontal="center" vertical="center" wrapText="1"/>
    </xf>
    <xf numFmtId="0" fontId="33" fillId="0" borderId="6" xfId="3" applyFont="1" applyFill="1" applyBorder="1" applyAlignment="1">
      <alignment horizontal="center" vertical="center" wrapText="1"/>
    </xf>
    <xf numFmtId="0" fontId="33" fillId="0" borderId="7" xfId="3" applyFont="1" applyFill="1" applyBorder="1" applyAlignment="1">
      <alignment horizontal="center" vertical="center" wrapText="1"/>
    </xf>
    <xf numFmtId="0" fontId="33" fillId="0" borderId="4" xfId="3" applyFont="1" applyFill="1" applyBorder="1" applyAlignment="1">
      <alignment horizontal="center" vertical="center" wrapText="1"/>
    </xf>
    <xf numFmtId="49" fontId="29" fillId="0" borderId="12" xfId="0" applyNumberFormat="1" applyFont="1" applyFill="1" applyBorder="1" applyAlignment="1" applyProtection="1">
      <alignment horizontal="center" vertical="center"/>
    </xf>
    <xf numFmtId="0" fontId="29" fillId="0" borderId="15" xfId="3" applyFont="1" applyFill="1" applyBorder="1" applyAlignment="1">
      <alignment horizontal="center" vertical="center" wrapText="1"/>
    </xf>
    <xf numFmtId="49" fontId="29" fillId="0" borderId="1" xfId="3" applyNumberFormat="1" applyFont="1" applyFill="1" applyBorder="1" applyAlignment="1">
      <alignment horizontal="center" vertical="center" wrapText="1"/>
    </xf>
    <xf numFmtId="169" fontId="29" fillId="0" borderId="14" xfId="3" applyNumberFormat="1" applyFont="1" applyFill="1" applyBorder="1" applyAlignment="1" applyProtection="1">
      <alignment horizontal="center" vertical="center" wrapText="1"/>
    </xf>
    <xf numFmtId="167" fontId="29" fillId="0" borderId="77" xfId="3" applyNumberFormat="1" applyFont="1" applyFill="1" applyBorder="1" applyAlignment="1" applyProtection="1">
      <alignment horizontal="center" vertical="center"/>
    </xf>
    <xf numFmtId="1" fontId="29" fillId="0" borderId="77" xfId="3" applyNumberFormat="1" applyFont="1" applyFill="1" applyBorder="1" applyAlignment="1" applyProtection="1">
      <alignment horizontal="center" vertical="center"/>
    </xf>
    <xf numFmtId="1" fontId="29" fillId="0" borderId="12" xfId="3" applyNumberFormat="1" applyFont="1" applyFill="1" applyBorder="1" applyAlignment="1" applyProtection="1">
      <alignment horizontal="center" vertical="center"/>
    </xf>
    <xf numFmtId="1" fontId="29" fillId="0" borderId="1" xfId="3" applyNumberFormat="1" applyFont="1" applyFill="1" applyBorder="1" applyAlignment="1" applyProtection="1">
      <alignment horizontal="center" vertical="center"/>
    </xf>
    <xf numFmtId="1" fontId="29" fillId="0" borderId="13" xfId="3" applyNumberFormat="1" applyFont="1" applyFill="1" applyBorder="1" applyAlignment="1" applyProtection="1">
      <alignment horizontal="center" vertical="center"/>
    </xf>
    <xf numFmtId="0" fontId="33" fillId="0" borderId="12" xfId="3" applyFont="1" applyFill="1" applyBorder="1" applyAlignment="1">
      <alignment horizontal="center" vertical="center" wrapText="1"/>
    </xf>
    <xf numFmtId="0" fontId="33" fillId="0" borderId="1" xfId="3" applyFont="1" applyFill="1" applyBorder="1" applyAlignment="1">
      <alignment horizontal="center" vertical="center" wrapText="1"/>
    </xf>
    <xf numFmtId="0" fontId="33" fillId="0" borderId="13" xfId="3" applyFont="1" applyFill="1" applyBorder="1" applyAlignment="1">
      <alignment horizontal="center" vertical="center" wrapText="1"/>
    </xf>
    <xf numFmtId="0" fontId="33" fillId="0" borderId="62" xfId="3" applyFont="1" applyFill="1" applyBorder="1" applyAlignment="1">
      <alignment horizontal="center" vertical="center" wrapText="1"/>
    </xf>
    <xf numFmtId="49" fontId="29" fillId="0" borderId="57" xfId="0" applyNumberFormat="1" applyFont="1" applyFill="1" applyBorder="1" applyAlignment="1" applyProtection="1">
      <alignment horizontal="center" vertical="center"/>
    </xf>
    <xf numFmtId="173" fontId="29" fillId="0" borderId="38" xfId="0" applyNumberFormat="1" applyFont="1" applyFill="1" applyBorder="1" applyAlignment="1" applyProtection="1">
      <alignment horizontal="left" vertical="center"/>
    </xf>
    <xf numFmtId="170" fontId="29" fillId="0" borderId="73" xfId="0" applyNumberFormat="1" applyFont="1" applyFill="1" applyBorder="1" applyAlignment="1" applyProtection="1">
      <alignment horizontal="center" vertical="center"/>
    </xf>
    <xf numFmtId="170" fontId="8" fillId="0" borderId="74" xfId="0" applyNumberFormat="1" applyFont="1" applyFill="1" applyBorder="1" applyAlignment="1" applyProtection="1">
      <alignment horizontal="center" vertical="center"/>
    </xf>
    <xf numFmtId="170" fontId="8" fillId="0" borderId="75" xfId="0" applyNumberFormat="1" applyFont="1" applyFill="1" applyBorder="1" applyAlignment="1" applyProtection="1">
      <alignment horizontal="center" vertical="center"/>
    </xf>
    <xf numFmtId="167" fontId="29" fillId="0" borderId="59" xfId="0" applyNumberFormat="1" applyFont="1" applyFill="1" applyBorder="1" applyAlignment="1" applyProtection="1">
      <alignment horizontal="center" vertical="center"/>
    </xf>
    <xf numFmtId="170" fontId="29" fillId="0" borderId="42" xfId="0" applyNumberFormat="1" applyFont="1" applyFill="1" applyBorder="1" applyAlignment="1" applyProtection="1">
      <alignment horizontal="center" vertical="center"/>
    </xf>
    <xf numFmtId="0" fontId="29" fillId="0" borderId="43" xfId="0" applyFont="1" applyFill="1" applyBorder="1" applyAlignment="1">
      <alignment horizontal="left" vertical="top" wrapText="1"/>
    </xf>
    <xf numFmtId="1" fontId="29" fillId="0" borderId="57" xfId="3" applyNumberFormat="1" applyFont="1" applyFill="1" applyBorder="1" applyAlignment="1" applyProtection="1">
      <alignment horizontal="center" vertical="center"/>
    </xf>
    <xf numFmtId="0" fontId="29" fillId="0" borderId="42" xfId="0" applyFont="1" applyFill="1" applyBorder="1" applyAlignment="1">
      <alignment horizontal="left" vertical="top" wrapText="1"/>
    </xf>
    <xf numFmtId="0" fontId="29" fillId="0" borderId="26" xfId="0" applyFont="1" applyFill="1" applyBorder="1" applyAlignment="1">
      <alignment horizontal="left" vertical="top" wrapText="1"/>
    </xf>
    <xf numFmtId="0" fontId="29" fillId="0" borderId="44" xfId="0" applyFont="1" applyFill="1" applyBorder="1" applyAlignment="1">
      <alignment horizontal="left" vertical="top" wrapText="1"/>
    </xf>
    <xf numFmtId="0" fontId="29" fillId="0" borderId="59" xfId="0" applyFont="1" applyFill="1" applyBorder="1" applyAlignment="1">
      <alignment horizontal="left" vertical="top" wrapText="1"/>
    </xf>
    <xf numFmtId="0" fontId="8" fillId="0" borderId="41" xfId="0" applyFont="1" applyFill="1" applyBorder="1" applyAlignment="1">
      <alignment horizontal="left" wrapText="1"/>
    </xf>
    <xf numFmtId="1" fontId="8" fillId="0" borderId="1" xfId="0" applyNumberFormat="1" applyFont="1" applyFill="1" applyBorder="1" applyAlignment="1" applyProtection="1">
      <alignment horizontal="center" vertical="center"/>
    </xf>
    <xf numFmtId="167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wrapText="1"/>
    </xf>
    <xf numFmtId="0" fontId="15" fillId="0" borderId="0" xfId="0" applyFont="1" applyFill="1"/>
    <xf numFmtId="0" fontId="11" fillId="0" borderId="0" xfId="0" applyFont="1" applyFill="1" applyAlignment="1">
      <alignment horizontal="left" wrapText="1"/>
    </xf>
    <xf numFmtId="0" fontId="18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wrapText="1"/>
    </xf>
    <xf numFmtId="0" fontId="15" fillId="0" borderId="0" xfId="0" applyFont="1" applyFill="1" applyAlignment="1">
      <alignment horizontal="left" vertical="center" wrapText="1"/>
    </xf>
    <xf numFmtId="0" fontId="21" fillId="0" borderId="0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15" fillId="0" borderId="39" xfId="0" applyFont="1" applyFill="1" applyBorder="1" applyAlignment="1">
      <alignment horizontal="center"/>
    </xf>
    <xf numFmtId="0" fontId="8" fillId="0" borderId="71" xfId="0" applyFont="1" applyFill="1" applyBorder="1" applyAlignment="1">
      <alignment horizontal="center" vertical="center" wrapText="1"/>
    </xf>
    <xf numFmtId="0" fontId="15" fillId="0" borderId="41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8" fillId="0" borderId="0" xfId="0" applyFont="1" applyFill="1" applyBorder="1"/>
    <xf numFmtId="0" fontId="8" fillId="0" borderId="0" xfId="0" applyFont="1" applyFill="1" applyAlignment="1">
      <alignment horizontal="center"/>
    </xf>
    <xf numFmtId="0" fontId="8" fillId="0" borderId="0" xfId="0" applyFont="1" applyFill="1"/>
    <xf numFmtId="0" fontId="16" fillId="0" borderId="0" xfId="2" applyFont="1" applyFill="1"/>
    <xf numFmtId="0" fontId="25" fillId="0" borderId="0" xfId="2" applyFont="1" applyFill="1"/>
    <xf numFmtId="0" fontId="26" fillId="0" borderId="0" xfId="2" applyFont="1" applyFill="1"/>
    <xf numFmtId="0" fontId="21" fillId="0" borderId="0" xfId="2" applyFont="1" applyFill="1"/>
    <xf numFmtId="0" fontId="27" fillId="0" borderId="0" xfId="2" applyFont="1" applyFill="1"/>
    <xf numFmtId="0" fontId="0" fillId="0" borderId="0" xfId="0" applyFill="1" applyBorder="1" applyAlignment="1">
      <alignment horizontal="left" vertical="center"/>
    </xf>
    <xf numFmtId="0" fontId="0" fillId="0" borderId="0" xfId="0" applyFill="1"/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49" fontId="29" fillId="0" borderId="3" xfId="3" applyNumberFormat="1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29" fillId="0" borderId="6" xfId="0" applyNumberFormat="1" applyFont="1" applyFill="1" applyBorder="1" applyAlignment="1">
      <alignment horizontal="center" vertical="center" wrapText="1"/>
    </xf>
    <xf numFmtId="165" fontId="29" fillId="0" borderId="7" xfId="0" applyNumberFormat="1" applyFont="1" applyFill="1" applyBorder="1" applyAlignment="1" applyProtection="1">
      <alignment horizontal="center" vertical="center" wrapText="1"/>
    </xf>
    <xf numFmtId="167" fontId="29" fillId="0" borderId="3" xfId="0" applyNumberFormat="1" applyFont="1" applyFill="1" applyBorder="1" applyAlignment="1" applyProtection="1">
      <alignment horizontal="center" vertical="center"/>
    </xf>
    <xf numFmtId="167" fontId="29" fillId="0" borderId="39" xfId="0" applyNumberFormat="1" applyFont="1" applyFill="1" applyBorder="1" applyAlignment="1" applyProtection="1">
      <alignment horizontal="center" vertical="center"/>
    </xf>
    <xf numFmtId="167" fontId="29" fillId="0" borderId="71" xfId="0" applyNumberFormat="1" applyFont="1" applyFill="1" applyBorder="1" applyAlignment="1" applyProtection="1">
      <alignment horizontal="center" vertical="center"/>
    </xf>
    <xf numFmtId="167" fontId="29" fillId="0" borderId="6" xfId="0" applyNumberFormat="1" applyFont="1" applyFill="1" applyBorder="1" applyAlignment="1" applyProtection="1">
      <alignment horizontal="center" vertical="center"/>
    </xf>
    <xf numFmtId="167" fontId="29" fillId="0" borderId="76" xfId="0" applyNumberFormat="1" applyFont="1" applyFill="1" applyBorder="1" applyAlignment="1" applyProtection="1">
      <alignment horizontal="center" vertical="center"/>
    </xf>
    <xf numFmtId="0" fontId="33" fillId="0" borderId="71" xfId="3" applyFont="1" applyFill="1" applyBorder="1" applyAlignment="1">
      <alignment horizontal="center" vertical="center" wrapText="1"/>
    </xf>
    <xf numFmtId="0" fontId="33" fillId="0" borderId="76" xfId="3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/>
    </xf>
    <xf numFmtId="0" fontId="33" fillId="0" borderId="15" xfId="3" applyFont="1" applyFill="1" applyBorder="1" applyAlignment="1">
      <alignment horizontal="center" vertical="center" wrapText="1"/>
    </xf>
    <xf numFmtId="0" fontId="33" fillId="0" borderId="14" xfId="3" applyFont="1" applyFill="1" applyBorder="1" applyAlignment="1">
      <alignment horizontal="center" vertical="center" wrapText="1"/>
    </xf>
    <xf numFmtId="0" fontId="8" fillId="0" borderId="12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49" fontId="33" fillId="0" borderId="41" xfId="0" applyNumberFormat="1" applyFont="1" applyFill="1" applyBorder="1" applyAlignment="1" applyProtection="1">
      <alignment horizontal="center" vertical="center"/>
    </xf>
    <xf numFmtId="49" fontId="33" fillId="0" borderId="93" xfId="3" applyNumberFormat="1" applyFont="1" applyFill="1" applyBorder="1" applyAlignment="1">
      <alignment horizontal="left" vertical="center" wrapText="1"/>
    </xf>
    <xf numFmtId="1" fontId="8" fillId="0" borderId="16" xfId="3" applyNumberFormat="1" applyFont="1" applyFill="1" applyBorder="1" applyAlignment="1">
      <alignment horizontal="center" vertical="center"/>
    </xf>
    <xf numFmtId="1" fontId="8" fillId="0" borderId="86" xfId="3" applyNumberFormat="1" applyFont="1" applyFill="1" applyBorder="1" applyAlignment="1">
      <alignment horizontal="center" vertical="center"/>
    </xf>
    <xf numFmtId="49" fontId="29" fillId="0" borderId="17" xfId="0" applyNumberFormat="1" applyFont="1" applyFill="1" applyBorder="1" applyAlignment="1">
      <alignment horizontal="center" vertical="center" wrapText="1"/>
    </xf>
    <xf numFmtId="165" fontId="29" fillId="0" borderId="18" xfId="0" applyNumberFormat="1" applyFont="1" applyFill="1" applyBorder="1" applyAlignment="1" applyProtection="1">
      <alignment horizontal="center" vertical="center" wrapText="1"/>
    </xf>
    <xf numFmtId="167" fontId="8" fillId="0" borderId="93" xfId="0" applyNumberFormat="1" applyFont="1" applyFill="1" applyBorder="1" applyAlignment="1" applyProtection="1">
      <alignment horizontal="center" vertical="center"/>
    </xf>
    <xf numFmtId="0" fontId="8" fillId="0" borderId="41" xfId="0" applyFont="1" applyFill="1" applyBorder="1" applyAlignment="1">
      <alignment horizontal="center" vertical="center" wrapText="1"/>
    </xf>
    <xf numFmtId="0" fontId="8" fillId="0" borderId="94" xfId="3" applyFont="1" applyFill="1" applyBorder="1" applyAlignment="1">
      <alignment horizontal="center" vertical="center" wrapText="1"/>
    </xf>
    <xf numFmtId="165" fontId="8" fillId="0" borderId="19" xfId="0" applyNumberFormat="1" applyFont="1" applyFill="1" applyBorder="1" applyAlignment="1">
      <alignment horizontal="center" vertical="center" wrapText="1"/>
    </xf>
    <xf numFmtId="0" fontId="33" fillId="0" borderId="16" xfId="3" applyFont="1" applyFill="1" applyBorder="1" applyAlignment="1">
      <alignment horizontal="center" vertical="center" wrapText="1"/>
    </xf>
    <xf numFmtId="0" fontId="33" fillId="0" borderId="17" xfId="3" applyFont="1" applyFill="1" applyBorder="1" applyAlignment="1">
      <alignment horizontal="center" vertical="center" wrapText="1"/>
    </xf>
    <xf numFmtId="0" fontId="33" fillId="0" borderId="18" xfId="3" applyFont="1" applyFill="1" applyBorder="1" applyAlignment="1">
      <alignment horizontal="center" vertical="center" wrapText="1"/>
    </xf>
    <xf numFmtId="0" fontId="33" fillId="0" borderId="95" xfId="3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29" fillId="2" borderId="0" xfId="0" applyFont="1" applyFill="1" applyBorder="1" applyAlignment="1" applyProtection="1">
      <alignment horizontal="right" vertical="center"/>
    </xf>
    <xf numFmtId="49" fontId="8" fillId="0" borderId="6" xfId="0" applyNumberFormat="1" applyFont="1" applyFill="1" applyBorder="1" applyAlignment="1">
      <alignment horizontal="left"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 wrapText="1"/>
    </xf>
    <xf numFmtId="165" fontId="8" fillId="0" borderId="6" xfId="0" applyNumberFormat="1" applyFont="1" applyFill="1" applyBorder="1" applyAlignment="1" applyProtection="1">
      <alignment horizontal="center" vertical="center" wrapText="1"/>
    </xf>
    <xf numFmtId="167" fontId="8" fillId="0" borderId="6" xfId="0" applyNumberFormat="1" applyFont="1" applyFill="1" applyBorder="1" applyAlignment="1" applyProtection="1">
      <alignment horizontal="center" vertical="center"/>
    </xf>
    <xf numFmtId="1" fontId="8" fillId="0" borderId="6" xfId="0" applyNumberFormat="1" applyFont="1" applyFill="1" applyBorder="1" applyAlignment="1" applyProtection="1">
      <alignment horizontal="center" vertical="center"/>
    </xf>
    <xf numFmtId="167" fontId="8" fillId="0" borderId="6" xfId="0" applyNumberFormat="1" applyFont="1" applyFill="1" applyBorder="1" applyAlignment="1">
      <alignment horizontal="center" vertical="center" wrapText="1"/>
    </xf>
    <xf numFmtId="1" fontId="29" fillId="0" borderId="7" xfId="3" applyNumberFormat="1" applyFont="1" applyFill="1" applyBorder="1" applyAlignment="1">
      <alignment horizontal="center" vertical="center" wrapText="1"/>
    </xf>
    <xf numFmtId="1" fontId="29" fillId="0" borderId="13" xfId="3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 applyProtection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165" fontId="2" fillId="2" borderId="1" xfId="0" applyNumberFormat="1" applyFont="1" applyFill="1" applyBorder="1" applyAlignment="1" applyProtection="1">
      <alignment horizontal="left" vertical="center" wrapText="1"/>
    </xf>
    <xf numFmtId="166" fontId="2" fillId="2" borderId="1" xfId="1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7" fontId="2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25" fillId="0" borderId="1" xfId="2" applyFont="1" applyFill="1" applyBorder="1" applyAlignment="1">
      <alignment horizontal="center" vertical="center" wrapText="1"/>
    </xf>
    <xf numFmtId="49" fontId="25" fillId="0" borderId="1" xfId="2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21" fillId="0" borderId="11" xfId="2" applyFont="1" applyFill="1" applyBorder="1" applyAlignment="1">
      <alignment horizontal="center" vertical="center" wrapText="1"/>
    </xf>
    <xf numFmtId="0" fontId="30" fillId="0" borderId="22" xfId="0" applyFont="1" applyFill="1" applyBorder="1" applyAlignment="1">
      <alignment horizontal="center" vertical="center" wrapText="1"/>
    </xf>
    <xf numFmtId="0" fontId="30" fillId="0" borderId="21" xfId="0" applyFont="1" applyFill="1" applyBorder="1" applyAlignment="1">
      <alignment horizontal="center" vertical="center" wrapText="1"/>
    </xf>
    <xf numFmtId="0" fontId="30" fillId="0" borderId="23" xfId="0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 vertical="center" wrapText="1"/>
    </xf>
    <xf numFmtId="0" fontId="30" fillId="0" borderId="24" xfId="0" applyFont="1" applyFill="1" applyBorder="1" applyAlignment="1">
      <alignment horizontal="center" vertical="center" wrapText="1"/>
    </xf>
    <xf numFmtId="0" fontId="30" fillId="0" borderId="25" xfId="0" applyFont="1" applyFill="1" applyBorder="1" applyAlignment="1">
      <alignment horizontal="center" vertical="center" wrapText="1"/>
    </xf>
    <xf numFmtId="0" fontId="30" fillId="0" borderId="26" xfId="0" applyFont="1" applyFill="1" applyBorder="1" applyAlignment="1">
      <alignment horizontal="center" vertical="center" wrapText="1"/>
    </xf>
    <xf numFmtId="0" fontId="30" fillId="0" borderId="27" xfId="0" applyFont="1" applyFill="1" applyBorder="1" applyAlignment="1">
      <alignment horizontal="center" vertical="center" wrapText="1"/>
    </xf>
    <xf numFmtId="0" fontId="16" fillId="0" borderId="1" xfId="2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wrapText="1"/>
    </xf>
    <xf numFmtId="49" fontId="25" fillId="0" borderId="1" xfId="2" applyNumberFormat="1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Fill="1" applyBorder="1" applyAlignment="1">
      <alignment horizontal="left" vertical="center" wrapText="1"/>
    </xf>
    <xf numFmtId="1" fontId="25" fillId="0" borderId="1" xfId="0" applyNumberFormat="1" applyFont="1" applyFill="1" applyBorder="1" applyAlignment="1">
      <alignment horizontal="center" vertical="center" wrapText="1"/>
    </xf>
    <xf numFmtId="1" fontId="38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5" fillId="0" borderId="14" xfId="2" applyFont="1" applyFill="1" applyBorder="1" applyAlignment="1">
      <alignment horizontal="center" vertical="center" wrapText="1"/>
    </xf>
    <xf numFmtId="0" fontId="25" fillId="0" borderId="28" xfId="0" applyFont="1" applyFill="1" applyBorder="1" applyAlignment="1">
      <alignment vertical="center" wrapText="1"/>
    </xf>
    <xf numFmtId="0" fontId="25" fillId="0" borderId="15" xfId="0" applyFont="1" applyFill="1" applyBorder="1" applyAlignment="1">
      <alignment vertical="center" wrapText="1"/>
    </xf>
    <xf numFmtId="0" fontId="25" fillId="0" borderId="36" xfId="0" applyFont="1" applyFill="1" applyBorder="1" applyAlignment="1">
      <alignment horizontal="center" vertical="center" wrapText="1"/>
    </xf>
    <xf numFmtId="0" fontId="38" fillId="0" borderId="37" xfId="0" applyFont="1" applyFill="1" applyBorder="1" applyAlignment="1">
      <alignment horizontal="center" vertical="center" wrapText="1"/>
    </xf>
    <xf numFmtId="0" fontId="38" fillId="0" borderId="35" xfId="0" applyFont="1" applyFill="1" applyBorder="1" applyAlignment="1">
      <alignment horizontal="center" vertical="center" wrapText="1"/>
    </xf>
    <xf numFmtId="0" fontId="25" fillId="0" borderId="34" xfId="0" applyFont="1" applyFill="1" applyBorder="1" applyAlignment="1">
      <alignment horizontal="center" wrapText="1"/>
    </xf>
    <xf numFmtId="0" fontId="23" fillId="0" borderId="35" xfId="0" applyFont="1" applyFill="1" applyBorder="1" applyAlignment="1">
      <alignment horizontal="center" wrapText="1"/>
    </xf>
    <xf numFmtId="0" fontId="25" fillId="0" borderId="31" xfId="0" applyFont="1" applyFill="1" applyBorder="1" applyAlignment="1">
      <alignment horizontal="center" vertical="center" wrapText="1"/>
    </xf>
    <xf numFmtId="0" fontId="23" fillId="0" borderId="32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3" fillId="0" borderId="37" xfId="0" applyFont="1" applyFill="1" applyBorder="1" applyAlignment="1">
      <alignment horizontal="center" vertical="center" wrapText="1"/>
    </xf>
    <xf numFmtId="0" fontId="23" fillId="0" borderId="35" xfId="0" applyFont="1" applyFill="1" applyBorder="1" applyAlignment="1">
      <alignment horizontal="center" vertical="center" wrapText="1"/>
    </xf>
    <xf numFmtId="0" fontId="25" fillId="0" borderId="34" xfId="0" applyFont="1" applyFill="1" applyBorder="1" applyAlignment="1">
      <alignment horizontal="center" vertical="center" wrapText="1"/>
    </xf>
    <xf numFmtId="1" fontId="25" fillId="0" borderId="36" xfId="0" applyNumberFormat="1" applyFont="1" applyFill="1" applyBorder="1" applyAlignment="1">
      <alignment horizontal="center" vertical="center" wrapText="1"/>
    </xf>
    <xf numFmtId="1" fontId="23" fillId="0" borderId="37" xfId="0" applyNumberFormat="1" applyFont="1" applyFill="1" applyBorder="1" applyAlignment="1">
      <alignment horizontal="center" vertical="center" wrapText="1"/>
    </xf>
    <xf numFmtId="1" fontId="23" fillId="0" borderId="35" xfId="0" applyNumberFormat="1" applyFont="1" applyFill="1" applyBorder="1" applyAlignment="1">
      <alignment horizontal="center" vertical="center" wrapText="1"/>
    </xf>
    <xf numFmtId="0" fontId="38" fillId="0" borderId="32" xfId="0" applyFont="1" applyFill="1" applyBorder="1" applyAlignment="1">
      <alignment horizontal="center" vertical="center" wrapText="1"/>
    </xf>
    <xf numFmtId="0" fontId="38" fillId="0" borderId="30" xfId="0" applyFont="1" applyFill="1" applyBorder="1" applyAlignment="1">
      <alignment horizontal="center" vertical="center" wrapText="1"/>
    </xf>
    <xf numFmtId="0" fontId="38" fillId="0" borderId="33" xfId="0" applyFont="1" applyFill="1" applyBorder="1" applyAlignment="1">
      <alignment horizontal="center" vertical="center" wrapText="1"/>
    </xf>
    <xf numFmtId="0" fontId="25" fillId="0" borderId="29" xfId="0" applyFont="1" applyFill="1" applyBorder="1" applyAlignment="1">
      <alignment horizontal="center" wrapText="1"/>
    </xf>
    <xf numFmtId="0" fontId="23" fillId="0" borderId="30" xfId="0" applyFont="1" applyFill="1" applyBorder="1" applyAlignment="1">
      <alignment horizontal="center" wrapText="1"/>
    </xf>
    <xf numFmtId="0" fontId="16" fillId="0" borderId="0" xfId="0" applyFont="1" applyFill="1" applyBorder="1" applyAlignment="1">
      <alignment horizontal="center" wrapText="1"/>
    </xf>
    <xf numFmtId="0" fontId="23" fillId="0" borderId="0" xfId="0" applyFont="1" applyFill="1" applyAlignment="1">
      <alignment wrapText="1"/>
    </xf>
    <xf numFmtId="0" fontId="28" fillId="0" borderId="11" xfId="2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25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23" fillId="0" borderId="22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23" fillId="0" borderId="26" xfId="0" applyFont="1" applyFill="1" applyBorder="1" applyAlignment="1">
      <alignment horizontal="center" vertical="center" wrapText="1"/>
    </xf>
    <xf numFmtId="0" fontId="29" fillId="0" borderId="11" xfId="2" applyFont="1" applyFill="1" applyBorder="1" applyAlignment="1">
      <alignment horizontal="center" vertical="center" wrapText="1"/>
    </xf>
    <xf numFmtId="0" fontId="29" fillId="0" borderId="22" xfId="2" applyFont="1" applyFill="1" applyBorder="1" applyAlignment="1">
      <alignment horizontal="center" vertical="center" wrapText="1"/>
    </xf>
    <xf numFmtId="0" fontId="29" fillId="0" borderId="21" xfId="2" applyFont="1" applyFill="1" applyBorder="1" applyAlignment="1">
      <alignment horizontal="center" vertical="center" wrapText="1"/>
    </xf>
    <xf numFmtId="0" fontId="29" fillId="0" borderId="23" xfId="2" applyFont="1" applyFill="1" applyBorder="1" applyAlignment="1">
      <alignment horizontal="center" vertical="center" wrapText="1"/>
    </xf>
    <xf numFmtId="0" fontId="29" fillId="0" borderId="0" xfId="2" applyFont="1" applyFill="1" applyBorder="1" applyAlignment="1">
      <alignment horizontal="center" vertical="center" wrapText="1"/>
    </xf>
    <xf numFmtId="0" fontId="29" fillId="0" borderId="24" xfId="2" applyFont="1" applyFill="1" applyBorder="1" applyAlignment="1">
      <alignment horizontal="center" vertical="center" wrapText="1"/>
    </xf>
    <xf numFmtId="0" fontId="29" fillId="0" borderId="25" xfId="2" applyFont="1" applyFill="1" applyBorder="1" applyAlignment="1">
      <alignment horizontal="center" vertical="center" wrapText="1"/>
    </xf>
    <xf numFmtId="0" fontId="29" fillId="0" borderId="26" xfId="2" applyFont="1" applyFill="1" applyBorder="1" applyAlignment="1">
      <alignment horizontal="center" vertical="center" wrapText="1"/>
    </xf>
    <xf numFmtId="0" fontId="29" fillId="0" borderId="27" xfId="2" applyFont="1" applyFill="1" applyBorder="1" applyAlignment="1">
      <alignment horizontal="center" vertical="center" wrapText="1"/>
    </xf>
    <xf numFmtId="0" fontId="16" fillId="0" borderId="11" xfId="2" applyFont="1" applyFill="1" applyBorder="1" applyAlignment="1">
      <alignment horizontal="center" vertical="center" wrapText="1"/>
    </xf>
    <xf numFmtId="0" fontId="23" fillId="0" borderId="22" xfId="0" applyFont="1" applyFill="1" applyBorder="1" applyAlignment="1">
      <alignment wrapText="1"/>
    </xf>
    <xf numFmtId="0" fontId="23" fillId="0" borderId="21" xfId="0" applyFont="1" applyFill="1" applyBorder="1" applyAlignment="1">
      <alignment wrapText="1"/>
    </xf>
    <xf numFmtId="0" fontId="23" fillId="0" borderId="23" xfId="0" applyFont="1" applyFill="1" applyBorder="1" applyAlignment="1">
      <alignment wrapText="1"/>
    </xf>
    <xf numFmtId="0" fontId="23" fillId="0" borderId="24" xfId="0" applyFont="1" applyFill="1" applyBorder="1" applyAlignment="1">
      <alignment wrapText="1"/>
    </xf>
    <xf numFmtId="0" fontId="23" fillId="0" borderId="25" xfId="0" applyFont="1" applyFill="1" applyBorder="1" applyAlignment="1">
      <alignment wrapText="1"/>
    </xf>
    <xf numFmtId="0" fontId="23" fillId="0" borderId="26" xfId="0" applyFont="1" applyFill="1" applyBorder="1" applyAlignment="1">
      <alignment wrapText="1"/>
    </xf>
    <xf numFmtId="0" fontId="23" fillId="0" borderId="27" xfId="0" applyFont="1" applyFill="1" applyBorder="1" applyAlignment="1">
      <alignment wrapText="1"/>
    </xf>
    <xf numFmtId="49" fontId="16" fillId="0" borderId="1" xfId="2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vertical="center" wrapText="1"/>
    </xf>
    <xf numFmtId="0" fontId="39" fillId="0" borderId="0" xfId="0" applyFont="1" applyAlignment="1">
      <alignment vertical="top" wrapText="1"/>
    </xf>
    <xf numFmtId="0" fontId="40" fillId="0" borderId="0" xfId="0" applyFont="1" applyAlignment="1">
      <alignment wrapText="1"/>
    </xf>
    <xf numFmtId="0" fontId="11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0" fillId="0" borderId="0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textRotation="90"/>
    </xf>
    <xf numFmtId="0" fontId="8" fillId="0" borderId="16" xfId="0" applyFont="1" applyFill="1" applyBorder="1" applyAlignment="1">
      <alignment horizontal="center" vertical="center" textRotation="90"/>
    </xf>
    <xf numFmtId="0" fontId="13" fillId="0" borderId="0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 wrapText="1"/>
    </xf>
    <xf numFmtId="0" fontId="16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top" wrapText="1"/>
    </xf>
    <xf numFmtId="0" fontId="18" fillId="0" borderId="0" xfId="0" applyFont="1" applyAlignment="1">
      <alignment vertical="top" wrapText="1"/>
    </xf>
    <xf numFmtId="0" fontId="11" fillId="0" borderId="0" xfId="0" applyFont="1" applyFill="1" applyBorder="1" applyAlignment="1">
      <alignment horizontal="left" wrapText="1"/>
    </xf>
    <xf numFmtId="0" fontId="12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29" fillId="0" borderId="45" xfId="3" applyFont="1" applyFill="1" applyBorder="1" applyAlignment="1">
      <alignment horizontal="center" vertical="center" wrapText="1"/>
    </xf>
    <xf numFmtId="0" fontId="29" fillId="0" borderId="46" xfId="3" applyFont="1" applyFill="1" applyBorder="1" applyAlignment="1">
      <alignment horizontal="center" vertical="center" wrapText="1"/>
    </xf>
    <xf numFmtId="0" fontId="29" fillId="0" borderId="47" xfId="3" applyFont="1" applyFill="1" applyBorder="1" applyAlignment="1">
      <alignment horizontal="center" vertical="center" wrapText="1"/>
    </xf>
    <xf numFmtId="0" fontId="29" fillId="0" borderId="80" xfId="0" applyFont="1" applyFill="1" applyBorder="1" applyAlignment="1">
      <alignment horizontal="center" vertical="center" wrapText="1"/>
    </xf>
    <xf numFmtId="0" fontId="29" fillId="0" borderId="68" xfId="0" applyFont="1" applyFill="1" applyBorder="1" applyAlignment="1">
      <alignment horizontal="center" vertical="center" wrapText="1"/>
    </xf>
    <xf numFmtId="0" fontId="29" fillId="0" borderId="38" xfId="3" applyFont="1" applyFill="1" applyBorder="1" applyAlignment="1" applyProtection="1">
      <alignment horizontal="right" vertical="center"/>
    </xf>
    <xf numFmtId="49" fontId="29" fillId="0" borderId="83" xfId="0" applyNumberFormat="1" applyFont="1" applyFill="1" applyBorder="1" applyAlignment="1" applyProtection="1">
      <alignment horizontal="center" vertical="center" wrapText="1"/>
    </xf>
    <xf numFmtId="49" fontId="29" fillId="0" borderId="58" xfId="0" applyNumberFormat="1" applyFont="1" applyFill="1" applyBorder="1" applyAlignment="1" applyProtection="1">
      <alignment horizontal="center" vertical="center" wrapText="1"/>
    </xf>
    <xf numFmtId="49" fontId="29" fillId="0" borderId="84" xfId="0" applyNumberFormat="1" applyFont="1" applyFill="1" applyBorder="1" applyAlignment="1" applyProtection="1">
      <alignment horizontal="center" vertical="center" wrapText="1"/>
    </xf>
    <xf numFmtId="49" fontId="29" fillId="0" borderId="53" xfId="0" applyNumberFormat="1" applyFont="1" applyFill="1" applyBorder="1" applyAlignment="1" applyProtection="1">
      <alignment horizontal="center" vertical="center"/>
    </xf>
    <xf numFmtId="49" fontId="29" fillId="0" borderId="0" xfId="0" applyNumberFormat="1" applyFont="1" applyFill="1" applyBorder="1" applyAlignment="1" applyProtection="1">
      <alignment horizontal="center" vertical="center"/>
    </xf>
    <xf numFmtId="49" fontId="29" fillId="0" borderId="67" xfId="0" applyNumberFormat="1" applyFont="1" applyFill="1" applyBorder="1" applyAlignment="1" applyProtection="1">
      <alignment horizontal="center" vertical="center"/>
    </xf>
    <xf numFmtId="49" fontId="29" fillId="0" borderId="45" xfId="0" applyNumberFormat="1" applyFont="1" applyFill="1" applyBorder="1" applyAlignment="1" applyProtection="1">
      <alignment horizontal="center" vertical="center" wrapText="1"/>
    </xf>
    <xf numFmtId="49" fontId="29" fillId="0" borderId="46" xfId="0" applyNumberFormat="1" applyFont="1" applyFill="1" applyBorder="1" applyAlignment="1" applyProtection="1">
      <alignment horizontal="center" vertical="center" wrapText="1"/>
    </xf>
    <xf numFmtId="49" fontId="29" fillId="0" borderId="47" xfId="0" applyNumberFormat="1" applyFont="1" applyFill="1" applyBorder="1" applyAlignment="1" applyProtection="1">
      <alignment horizontal="center" vertical="center" wrapText="1"/>
    </xf>
    <xf numFmtId="165" fontId="29" fillId="0" borderId="54" xfId="0" applyNumberFormat="1" applyFont="1" applyFill="1" applyBorder="1" applyAlignment="1" applyProtection="1">
      <alignment horizontal="center" vertical="center" wrapText="1"/>
    </xf>
    <xf numFmtId="165" fontId="29" fillId="0" borderId="55" xfId="0" applyNumberFormat="1" applyFont="1" applyFill="1" applyBorder="1" applyAlignment="1" applyProtection="1">
      <alignment horizontal="center" vertical="center" wrapText="1"/>
    </xf>
    <xf numFmtId="165" fontId="29" fillId="0" borderId="56" xfId="0" applyNumberFormat="1" applyFont="1" applyFill="1" applyBorder="1" applyAlignment="1" applyProtection="1">
      <alignment horizontal="center" vertical="center" wrapText="1"/>
    </xf>
    <xf numFmtId="170" fontId="29" fillId="0" borderId="38" xfId="3" applyNumberFormat="1" applyFont="1" applyFill="1" applyBorder="1" applyAlignment="1" applyProtection="1">
      <alignment horizontal="center" vertical="center"/>
    </xf>
    <xf numFmtId="49" fontId="8" fillId="0" borderId="77" xfId="3" applyNumberFormat="1" applyFont="1" applyFill="1" applyBorder="1" applyAlignment="1">
      <alignment horizontal="center" vertical="center" wrapText="1"/>
    </xf>
    <xf numFmtId="0" fontId="29" fillId="0" borderId="38" xfId="3" applyFont="1" applyFill="1" applyBorder="1" applyAlignment="1">
      <alignment horizontal="right" vertical="center"/>
    </xf>
    <xf numFmtId="0" fontId="29" fillId="0" borderId="45" xfId="0" applyFont="1" applyFill="1" applyBorder="1" applyAlignment="1">
      <alignment horizontal="center" vertical="center" wrapText="1"/>
    </xf>
    <xf numFmtId="0" fontId="29" fillId="0" borderId="46" xfId="0" applyFont="1" applyFill="1" applyBorder="1" applyAlignment="1">
      <alignment horizontal="center" vertical="center" wrapText="1"/>
    </xf>
    <xf numFmtId="0" fontId="29" fillId="0" borderId="54" xfId="3" applyFont="1" applyFill="1" applyBorder="1" applyAlignment="1">
      <alignment horizontal="center" vertical="center" wrapText="1"/>
    </xf>
    <xf numFmtId="0" fontId="29" fillId="0" borderId="55" xfId="3" applyFont="1" applyFill="1" applyBorder="1" applyAlignment="1">
      <alignment horizontal="center" vertical="center" wrapText="1"/>
    </xf>
    <xf numFmtId="0" fontId="29" fillId="0" borderId="56" xfId="3" applyFont="1" applyFill="1" applyBorder="1" applyAlignment="1">
      <alignment horizontal="center" vertical="center" wrapText="1"/>
    </xf>
    <xf numFmtId="49" fontId="8" fillId="0" borderId="2" xfId="3" applyNumberFormat="1" applyFont="1" applyFill="1" applyBorder="1" applyAlignment="1">
      <alignment horizontal="center" vertical="center" wrapText="1"/>
    </xf>
    <xf numFmtId="0" fontId="29" fillId="2" borderId="26" xfId="0" applyFont="1" applyFill="1" applyBorder="1" applyAlignment="1" applyProtection="1">
      <alignment horizontal="right" vertical="center"/>
    </xf>
    <xf numFmtId="0" fontId="35" fillId="2" borderId="26" xfId="0" applyFont="1" applyFill="1" applyBorder="1" applyAlignment="1">
      <alignment horizontal="right" vertical="center"/>
    </xf>
    <xf numFmtId="0" fontId="29" fillId="2" borderId="0" xfId="0" applyFont="1" applyFill="1" applyBorder="1" applyAlignment="1" applyProtection="1">
      <alignment horizontal="right" vertical="center"/>
    </xf>
    <xf numFmtId="0" fontId="35" fillId="2" borderId="0" xfId="0" applyFont="1" applyFill="1" applyBorder="1" applyAlignment="1">
      <alignment horizontal="right" vertical="center"/>
    </xf>
    <xf numFmtId="169" fontId="37" fillId="0" borderId="0" xfId="3" applyNumberFormat="1" applyFont="1" applyFill="1" applyBorder="1" applyAlignment="1" applyProtection="1">
      <alignment horizontal="left"/>
    </xf>
    <xf numFmtId="169" fontId="29" fillId="0" borderId="16" xfId="3" applyNumberFormat="1" applyFont="1" applyFill="1" applyBorder="1" applyAlignment="1" applyProtection="1">
      <alignment horizontal="right" vertical="center"/>
    </xf>
    <xf numFmtId="169" fontId="29" fillId="0" borderId="17" xfId="3" applyNumberFormat="1" applyFont="1" applyFill="1" applyBorder="1" applyAlignment="1" applyProtection="1">
      <alignment horizontal="right" vertical="center"/>
    </xf>
    <xf numFmtId="0" fontId="29" fillId="0" borderId="48" xfId="3" applyFont="1" applyFill="1" applyBorder="1" applyAlignment="1" applyProtection="1">
      <alignment horizontal="right" vertical="center"/>
    </xf>
    <xf numFmtId="0" fontId="29" fillId="0" borderId="53" xfId="3" applyNumberFormat="1" applyFont="1" applyFill="1" applyBorder="1" applyAlignment="1" applyProtection="1">
      <alignment horizontal="center" vertical="center"/>
    </xf>
    <xf numFmtId="0" fontId="29" fillId="0" borderId="0" xfId="3" applyNumberFormat="1" applyFont="1" applyFill="1" applyBorder="1" applyAlignment="1" applyProtection="1">
      <alignment horizontal="center" vertical="center"/>
    </xf>
    <xf numFmtId="0" fontId="29" fillId="0" borderId="82" xfId="3" applyNumberFormat="1" applyFont="1" applyFill="1" applyBorder="1" applyAlignment="1" applyProtection="1">
      <alignment horizontal="center" vertical="center"/>
    </xf>
    <xf numFmtId="170" fontId="29" fillId="0" borderId="60" xfId="3" applyNumberFormat="1" applyFont="1" applyFill="1" applyBorder="1" applyAlignment="1" applyProtection="1">
      <alignment horizontal="center" vertical="center"/>
    </xf>
    <xf numFmtId="170" fontId="29" fillId="0" borderId="87" xfId="3" applyNumberFormat="1" applyFont="1" applyFill="1" applyBorder="1" applyAlignment="1" applyProtection="1">
      <alignment horizontal="center" vertical="center"/>
    </xf>
    <xf numFmtId="170" fontId="29" fillId="0" borderId="61" xfId="3" applyNumberFormat="1" applyFont="1" applyFill="1" applyBorder="1" applyAlignment="1" applyProtection="1">
      <alignment horizontal="center" vertical="center"/>
    </xf>
    <xf numFmtId="49" fontId="8" fillId="0" borderId="2" xfId="3" applyNumberFormat="1" applyFont="1" applyFill="1" applyBorder="1" applyAlignment="1" applyProtection="1">
      <alignment horizontal="center" vertical="center"/>
    </xf>
    <xf numFmtId="49" fontId="8" fillId="0" borderId="88" xfId="3" applyNumberFormat="1" applyFont="1" applyFill="1" applyBorder="1" applyAlignment="1" applyProtection="1">
      <alignment horizontal="center" vertical="center"/>
    </xf>
    <xf numFmtId="165" fontId="29" fillId="0" borderId="80" xfId="0" applyNumberFormat="1" applyFont="1" applyFill="1" applyBorder="1" applyAlignment="1" applyProtection="1">
      <alignment horizontal="center" vertical="center"/>
    </xf>
    <xf numFmtId="165" fontId="29" fillId="0" borderId="68" xfId="0" applyNumberFormat="1" applyFont="1" applyFill="1" applyBorder="1" applyAlignment="1" applyProtection="1">
      <alignment horizontal="center" vertical="center"/>
    </xf>
    <xf numFmtId="165" fontId="29" fillId="0" borderId="78" xfId="0" applyNumberFormat="1" applyFont="1" applyFill="1" applyBorder="1" applyAlignment="1" applyProtection="1">
      <alignment horizontal="center" vertical="center"/>
    </xf>
    <xf numFmtId="165" fontId="29" fillId="0" borderId="81" xfId="0" applyNumberFormat="1" applyFont="1" applyFill="1" applyBorder="1" applyAlignment="1" applyProtection="1">
      <alignment horizontal="center" vertical="center"/>
    </xf>
    <xf numFmtId="169" fontId="8" fillId="0" borderId="9" xfId="3" applyNumberFormat="1" applyFont="1" applyFill="1" applyBorder="1" applyAlignment="1" applyProtection="1">
      <alignment horizontal="center" vertical="center" textRotation="90" wrapText="1"/>
    </xf>
    <xf numFmtId="169" fontId="8" fillId="0" borderId="64" xfId="3" applyNumberFormat="1" applyFont="1" applyFill="1" applyBorder="1" applyAlignment="1" applyProtection="1">
      <alignment horizontal="center" vertical="center" textRotation="90" wrapText="1"/>
    </xf>
    <xf numFmtId="169" fontId="8" fillId="0" borderId="74" xfId="3" applyNumberFormat="1" applyFont="1" applyFill="1" applyBorder="1" applyAlignment="1" applyProtection="1">
      <alignment horizontal="center" vertical="center" textRotation="90" wrapText="1"/>
    </xf>
    <xf numFmtId="0" fontId="8" fillId="0" borderId="2" xfId="3" applyNumberFormat="1" applyFont="1" applyFill="1" applyBorder="1" applyAlignment="1" applyProtection="1">
      <alignment horizontal="center" vertical="center"/>
    </xf>
    <xf numFmtId="0" fontId="8" fillId="0" borderId="3" xfId="3" applyNumberFormat="1" applyFont="1" applyFill="1" applyBorder="1" applyAlignment="1" applyProtection="1">
      <alignment horizontal="center" vertical="center"/>
    </xf>
    <xf numFmtId="0" fontId="8" fillId="0" borderId="4" xfId="3" applyNumberFormat="1" applyFont="1" applyFill="1" applyBorder="1" applyAlignment="1" applyProtection="1">
      <alignment horizontal="center" vertical="center"/>
    </xf>
    <xf numFmtId="170" fontId="29" fillId="0" borderId="12" xfId="3" applyNumberFormat="1" applyFont="1" applyFill="1" applyBorder="1" applyAlignment="1" applyProtection="1">
      <alignment horizontal="center" vertical="center"/>
    </xf>
    <xf numFmtId="170" fontId="29" fillId="0" borderId="9" xfId="3" applyNumberFormat="1" applyFont="1" applyFill="1" applyBorder="1" applyAlignment="1" applyProtection="1">
      <alignment horizontal="center" vertical="center"/>
    </xf>
    <xf numFmtId="170" fontId="29" fillId="0" borderId="10" xfId="3" applyNumberFormat="1" applyFont="1" applyFill="1" applyBorder="1" applyAlignment="1" applyProtection="1">
      <alignment horizontal="center" vertical="center"/>
    </xf>
    <xf numFmtId="0" fontId="29" fillId="0" borderId="8" xfId="3" applyFont="1" applyFill="1" applyBorder="1" applyAlignment="1">
      <alignment horizontal="center" vertical="center" wrapText="1"/>
    </xf>
    <xf numFmtId="0" fontId="29" fillId="0" borderId="9" xfId="3" applyFont="1" applyFill="1" applyBorder="1" applyAlignment="1">
      <alignment horizontal="center" vertical="center" wrapText="1"/>
    </xf>
    <xf numFmtId="0" fontId="29" fillId="0" borderId="64" xfId="3" applyFont="1" applyFill="1" applyBorder="1" applyAlignment="1">
      <alignment horizontal="center" vertical="center" wrapText="1"/>
    </xf>
    <xf numFmtId="0" fontId="29" fillId="0" borderId="65" xfId="3" applyFont="1" applyFill="1" applyBorder="1" applyAlignment="1">
      <alignment horizontal="center" vertical="center" wrapText="1"/>
    </xf>
    <xf numFmtId="169" fontId="8" fillId="0" borderId="2" xfId="3" applyNumberFormat="1" applyFont="1" applyFill="1" applyBorder="1" applyAlignment="1" applyProtection="1">
      <alignment horizontal="center" vertical="center" wrapText="1"/>
    </xf>
    <xf numFmtId="169" fontId="8" fillId="0" borderId="3" xfId="3" applyNumberFormat="1" applyFont="1" applyFill="1" applyBorder="1" applyAlignment="1" applyProtection="1">
      <alignment horizontal="center" vertical="center" wrapText="1"/>
    </xf>
    <xf numFmtId="169" fontId="8" fillId="0" borderId="4" xfId="3" applyNumberFormat="1" applyFont="1" applyFill="1" applyBorder="1" applyAlignment="1" applyProtection="1">
      <alignment horizontal="center" vertical="center" wrapText="1"/>
    </xf>
    <xf numFmtId="169" fontId="8" fillId="0" borderId="14" xfId="3" applyNumberFormat="1" applyFont="1" applyFill="1" applyBorder="1" applyAlignment="1" applyProtection="1">
      <alignment horizontal="center" vertical="center"/>
    </xf>
    <xf numFmtId="169" fontId="8" fillId="0" borderId="28" xfId="3" applyNumberFormat="1" applyFont="1" applyFill="1" applyBorder="1" applyAlignment="1" applyProtection="1">
      <alignment horizontal="center" vertical="center"/>
    </xf>
    <xf numFmtId="169" fontId="8" fillId="0" borderId="15" xfId="3" applyNumberFormat="1" applyFont="1" applyFill="1" applyBorder="1" applyAlignment="1" applyProtection="1">
      <alignment horizontal="center" vertical="center"/>
    </xf>
    <xf numFmtId="169" fontId="21" fillId="0" borderId="49" xfId="3" applyNumberFormat="1" applyFont="1" applyFill="1" applyBorder="1" applyAlignment="1" applyProtection="1">
      <alignment horizontal="center" vertical="center" wrapText="1"/>
    </xf>
    <xf numFmtId="0" fontId="30" fillId="0" borderId="50" xfId="0" applyFont="1" applyFill="1" applyBorder="1" applyAlignment="1">
      <alignment horizontal="center" vertical="center" wrapText="1"/>
    </xf>
    <xf numFmtId="0" fontId="30" fillId="0" borderId="51" xfId="0" applyFont="1" applyFill="1" applyBorder="1" applyAlignment="1">
      <alignment horizontal="center" vertical="center" wrapText="1"/>
    </xf>
    <xf numFmtId="0" fontId="8" fillId="0" borderId="69" xfId="3" applyNumberFormat="1" applyFont="1" applyFill="1" applyBorder="1" applyAlignment="1" applyProtection="1">
      <alignment horizontal="center" vertical="center" textRotation="90"/>
    </xf>
    <xf numFmtId="0" fontId="8" fillId="0" borderId="63" xfId="3" applyNumberFormat="1" applyFont="1" applyFill="1" applyBorder="1" applyAlignment="1" applyProtection="1">
      <alignment horizontal="center" vertical="center" textRotation="90"/>
    </xf>
    <xf numFmtId="0" fontId="8" fillId="0" borderId="73" xfId="3" applyNumberFormat="1" applyFont="1" applyFill="1" applyBorder="1" applyAlignment="1" applyProtection="1">
      <alignment horizontal="center" vertical="center" textRotation="90"/>
    </xf>
    <xf numFmtId="169" fontId="8" fillId="0" borderId="70" xfId="3" applyNumberFormat="1" applyFont="1" applyFill="1" applyBorder="1" applyAlignment="1" applyProtection="1">
      <alignment horizontal="center" vertical="center"/>
    </xf>
    <xf numFmtId="169" fontId="8" fillId="0" borderId="65" xfId="3" applyNumberFormat="1" applyFont="1" applyFill="1" applyBorder="1" applyAlignment="1" applyProtection="1">
      <alignment horizontal="center" vertical="center"/>
    </xf>
    <xf numFmtId="169" fontId="8" fillId="0" borderId="75" xfId="3" applyNumberFormat="1" applyFont="1" applyFill="1" applyBorder="1" applyAlignment="1" applyProtection="1">
      <alignment horizontal="center" vertical="center"/>
    </xf>
    <xf numFmtId="169" fontId="8" fillId="0" borderId="5" xfId="3" applyNumberFormat="1" applyFont="1" applyFill="1" applyBorder="1" applyAlignment="1" applyProtection="1">
      <alignment horizontal="center" vertical="center" wrapText="1"/>
    </xf>
    <xf numFmtId="169" fontId="8" fillId="0" borderId="6" xfId="3" applyNumberFormat="1" applyFont="1" applyFill="1" applyBorder="1" applyAlignment="1" applyProtection="1">
      <alignment horizontal="center" vertical="center" wrapText="1"/>
    </xf>
    <xf numFmtId="169" fontId="8" fillId="0" borderId="7" xfId="3" applyNumberFormat="1" applyFont="1" applyFill="1" applyBorder="1" applyAlignment="1" applyProtection="1">
      <alignment horizontal="center" vertical="center" wrapText="1"/>
    </xf>
    <xf numFmtId="169" fontId="8" fillId="0" borderId="48" xfId="3" applyNumberFormat="1" applyFont="1" applyFill="1" applyBorder="1" applyAlignment="1" applyProtection="1">
      <alignment horizontal="center" vertical="center" textRotation="90" wrapText="1"/>
    </xf>
    <xf numFmtId="169" fontId="8" fillId="0" borderId="52" xfId="3" applyNumberFormat="1" applyFont="1" applyFill="1" applyBorder="1" applyAlignment="1" applyProtection="1">
      <alignment horizontal="center" vertical="center" textRotation="90" wrapText="1"/>
    </xf>
    <xf numFmtId="169" fontId="8" fillId="0" borderId="57" xfId="3" applyNumberFormat="1" applyFont="1" applyFill="1" applyBorder="1" applyAlignment="1" applyProtection="1">
      <alignment horizontal="center" vertical="center" textRotation="90" wrapText="1"/>
    </xf>
    <xf numFmtId="169" fontId="8" fillId="0" borderId="12" xfId="3" applyNumberFormat="1" applyFont="1" applyFill="1" applyBorder="1" applyAlignment="1" applyProtection="1">
      <alignment horizontal="center" vertical="center" textRotation="90" wrapText="1"/>
    </xf>
    <xf numFmtId="169" fontId="8" fillId="0" borderId="16" xfId="3" applyNumberFormat="1" applyFont="1" applyFill="1" applyBorder="1" applyAlignment="1" applyProtection="1">
      <alignment horizontal="center" vertical="center" textRotation="90" wrapText="1"/>
    </xf>
    <xf numFmtId="169" fontId="8" fillId="0" borderId="1" xfId="3" applyNumberFormat="1" applyFont="1" applyFill="1" applyBorder="1" applyAlignment="1" applyProtection="1">
      <alignment horizontal="center" vertical="center" textRotation="90" wrapText="1"/>
    </xf>
    <xf numFmtId="169" fontId="8" fillId="0" borderId="17" xfId="3" applyNumberFormat="1" applyFont="1" applyFill="1" applyBorder="1" applyAlignment="1" applyProtection="1">
      <alignment horizontal="center" vertical="center" textRotation="90" wrapText="1"/>
    </xf>
    <xf numFmtId="169" fontId="8" fillId="0" borderId="1" xfId="3" applyNumberFormat="1" applyFont="1" applyFill="1" applyBorder="1" applyAlignment="1" applyProtection="1">
      <alignment horizontal="center" vertical="center" wrapText="1"/>
    </xf>
    <xf numFmtId="169" fontId="8" fillId="0" borderId="13" xfId="3" applyNumberFormat="1" applyFont="1" applyFill="1" applyBorder="1" applyAlignment="1" applyProtection="1">
      <alignment horizontal="center" vertical="center" wrapText="1"/>
    </xf>
    <xf numFmtId="169" fontId="8" fillId="0" borderId="8" xfId="3" applyNumberFormat="1" applyFont="1" applyFill="1" applyBorder="1" applyAlignment="1" applyProtection="1">
      <alignment horizontal="center" vertical="center" textRotation="90" wrapText="1"/>
    </xf>
    <xf numFmtId="169" fontId="8" fillId="0" borderId="63" xfId="3" applyNumberFormat="1" applyFont="1" applyFill="1" applyBorder="1" applyAlignment="1" applyProtection="1">
      <alignment horizontal="center" vertical="center" textRotation="90" wrapText="1"/>
    </xf>
    <xf numFmtId="169" fontId="8" fillId="0" borderId="73" xfId="3" applyNumberFormat="1" applyFont="1" applyFill="1" applyBorder="1" applyAlignment="1" applyProtection="1">
      <alignment horizontal="center" vertical="center" textRotation="90" wrapText="1"/>
    </xf>
    <xf numFmtId="169" fontId="8" fillId="0" borderId="10" xfId="3" applyNumberFormat="1" applyFont="1" applyFill="1" applyBorder="1" applyAlignment="1" applyProtection="1">
      <alignment horizontal="center" vertical="center" textRotation="90" wrapText="1"/>
    </xf>
    <xf numFmtId="169" fontId="8" fillId="0" borderId="65" xfId="3" applyNumberFormat="1" applyFont="1" applyFill="1" applyBorder="1" applyAlignment="1" applyProtection="1">
      <alignment horizontal="center" vertical="center" textRotation="90" wrapText="1"/>
    </xf>
    <xf numFmtId="169" fontId="8" fillId="0" borderId="75" xfId="3" applyNumberFormat="1" applyFont="1" applyFill="1" applyBorder="1" applyAlignment="1" applyProtection="1">
      <alignment horizontal="center" vertical="center" textRotation="90" wrapText="1"/>
    </xf>
    <xf numFmtId="169" fontId="8" fillId="0" borderId="13" xfId="3" applyNumberFormat="1" applyFont="1" applyFill="1" applyBorder="1" applyAlignment="1" applyProtection="1">
      <alignment horizontal="center" vertical="center" textRotation="90" wrapText="1"/>
    </xf>
    <xf numFmtId="169" fontId="8" fillId="0" borderId="18" xfId="3" applyNumberFormat="1" applyFont="1" applyFill="1" applyBorder="1" applyAlignment="1" applyProtection="1">
      <alignment horizontal="center" vertical="center" textRotation="90" wrapText="1"/>
    </xf>
    <xf numFmtId="0" fontId="8" fillId="0" borderId="12" xfId="3" applyNumberFormat="1" applyFont="1" applyFill="1" applyBorder="1" applyAlignment="1" applyProtection="1">
      <alignment horizontal="center" vertical="center" wrapText="1"/>
    </xf>
    <xf numFmtId="0" fontId="8" fillId="0" borderId="1" xfId="3" applyNumberFormat="1" applyFont="1" applyFill="1" applyBorder="1" applyAlignment="1" applyProtection="1">
      <alignment horizontal="center" vertical="center"/>
    </xf>
    <xf numFmtId="0" fontId="8" fillId="0" borderId="13" xfId="3" applyNumberFormat="1" applyFont="1" applyFill="1" applyBorder="1" applyAlignment="1" applyProtection="1">
      <alignment horizontal="center" vertical="center"/>
    </xf>
    <xf numFmtId="0" fontId="2" fillId="0" borderId="49" xfId="3" applyNumberFormat="1" applyFont="1" applyFill="1" applyBorder="1" applyAlignment="1" applyProtection="1">
      <alignment horizontal="center" vertical="center" wrapText="1"/>
    </xf>
    <xf numFmtId="0" fontId="2" fillId="0" borderId="50" xfId="3" applyNumberFormat="1" applyFont="1" applyFill="1" applyBorder="1" applyAlignment="1" applyProtection="1">
      <alignment horizontal="center" vertical="center" wrapText="1"/>
    </xf>
    <xf numFmtId="0" fontId="2" fillId="0" borderId="51" xfId="3" applyNumberFormat="1" applyFont="1" applyFill="1" applyBorder="1" applyAlignment="1" applyProtection="1">
      <alignment horizontal="center" vertical="center" wrapText="1"/>
    </xf>
    <xf numFmtId="0" fontId="2" fillId="0" borderId="54" xfId="3" applyNumberFormat="1" applyFont="1" applyFill="1" applyBorder="1" applyAlignment="1" applyProtection="1">
      <alignment horizontal="center" vertical="center" wrapText="1"/>
    </xf>
    <xf numFmtId="0" fontId="2" fillId="0" borderId="55" xfId="3" applyNumberFormat="1" applyFont="1" applyFill="1" applyBorder="1" applyAlignment="1" applyProtection="1">
      <alignment horizontal="center" vertical="center" wrapText="1"/>
    </xf>
    <xf numFmtId="0" fontId="2" fillId="0" borderId="56" xfId="3" applyNumberFormat="1" applyFont="1" applyFill="1" applyBorder="1" applyAlignment="1" applyProtection="1">
      <alignment horizontal="center" vertical="center" wrapText="1"/>
    </xf>
    <xf numFmtId="165" fontId="2" fillId="0" borderId="1" xfId="0" applyNumberFormat="1" applyFont="1" applyFill="1" applyBorder="1" applyAlignment="1" applyProtection="1">
      <alignment horizontal="left" vertical="center" wrapText="1"/>
    </xf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165" fontId="3" fillId="0" borderId="1" xfId="0" applyNumberFormat="1" applyFont="1" applyFill="1" applyBorder="1" applyAlignment="1" applyProtection="1">
      <alignment vertical="center" textRotation="90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1" fillId="0" borderId="0" xfId="0" applyFont="1" applyBorder="1" applyAlignment="1">
      <alignment horizontal="left"/>
    </xf>
  </cellXfs>
  <cellStyles count="5">
    <cellStyle name="Обычный" xfId="0" builtinId="0"/>
    <cellStyle name="Обычный 2" xfId="2"/>
    <cellStyle name="Обычный 3" xfId="4"/>
    <cellStyle name="Обычный_Plan Уч(бакал.) д_о 2013_14а" xfId="3"/>
    <cellStyle name="Финансовый" xfId="1" builtinId="3"/>
  </cellStyles>
  <dxfs count="0"/>
  <tableStyles count="0" defaultTableStyle="TableStyleMedium9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41"/>
  <sheetViews>
    <sheetView topLeftCell="A22" zoomScale="75" zoomScaleNormal="75" workbookViewId="0">
      <selection activeCell="P9" sqref="P9:AL9"/>
    </sheetView>
    <sheetView workbookViewId="1">
      <selection sqref="A1:O1"/>
    </sheetView>
  </sheetViews>
  <sheetFormatPr defaultColWidth="3.33203125" defaultRowHeight="15.6" x14ac:dyDescent="0.3"/>
  <cols>
    <col min="1" max="1" width="6.5546875" style="26" customWidth="1"/>
    <col min="2" max="2" width="5.109375" style="26" customWidth="1"/>
    <col min="3" max="3" width="4.44140625" style="26" customWidth="1"/>
    <col min="4" max="4" width="6.44140625" style="26" customWidth="1"/>
    <col min="5" max="5" width="4.33203125" style="26" customWidth="1"/>
    <col min="6" max="6" width="4.44140625" style="26" customWidth="1"/>
    <col min="7" max="7" width="3.6640625" style="26" customWidth="1"/>
    <col min="8" max="8" width="3.88671875" style="26" customWidth="1"/>
    <col min="9" max="9" width="4" style="26" customWidth="1"/>
    <col min="10" max="10" width="4.109375" style="26" customWidth="1"/>
    <col min="11" max="11" width="4.6640625" style="26" customWidth="1"/>
    <col min="12" max="12" width="4.88671875" style="26" customWidth="1"/>
    <col min="13" max="13" width="4" style="26" customWidth="1"/>
    <col min="14" max="14" width="5" style="26" customWidth="1"/>
    <col min="15" max="15" width="5.109375" style="26" customWidth="1"/>
    <col min="16" max="16" width="5.6640625" style="26" customWidth="1"/>
    <col min="17" max="18" width="4" style="26" customWidth="1"/>
    <col min="19" max="19" width="3.88671875" style="26" customWidth="1"/>
    <col min="20" max="20" width="4.88671875" style="26" customWidth="1"/>
    <col min="21" max="21" width="4.6640625" style="26" customWidth="1"/>
    <col min="22" max="22" width="6" style="26" customWidth="1"/>
    <col min="23" max="23" width="6.6640625" style="26" customWidth="1"/>
    <col min="24" max="24" width="6.109375" style="26" customWidth="1"/>
    <col min="25" max="25" width="7" style="26" customWidth="1"/>
    <col min="26" max="26" width="6.88671875" style="26" customWidth="1"/>
    <col min="27" max="27" width="6.6640625" style="26" customWidth="1"/>
    <col min="28" max="28" width="6" style="26" customWidth="1"/>
    <col min="29" max="29" width="7.5546875" style="26" customWidth="1"/>
    <col min="30" max="30" width="7.109375" style="26" customWidth="1"/>
    <col min="31" max="31" width="5.6640625" style="26" customWidth="1"/>
    <col min="32" max="32" width="7.44140625" style="26" customWidth="1"/>
    <col min="33" max="33" width="7" style="26" customWidth="1"/>
    <col min="34" max="34" width="7.44140625" style="26" customWidth="1"/>
    <col min="35" max="35" width="7.88671875" style="26" customWidth="1"/>
    <col min="36" max="36" width="8.109375" style="26" customWidth="1"/>
    <col min="37" max="37" width="7.88671875" style="26" customWidth="1"/>
    <col min="38" max="38" width="6.6640625" style="26" customWidth="1"/>
    <col min="39" max="39" width="6" style="26" customWidth="1"/>
    <col min="40" max="40" width="8.109375" style="26" customWidth="1"/>
    <col min="41" max="41" width="7.44140625" style="26" customWidth="1"/>
    <col min="42" max="42" width="5.109375" style="26" customWidth="1"/>
    <col min="43" max="43" width="4.5546875" style="26" customWidth="1"/>
    <col min="44" max="44" width="4.6640625" style="26" customWidth="1"/>
    <col min="45" max="45" width="3.88671875" style="26" customWidth="1"/>
    <col min="46" max="46" width="4.5546875" style="26" customWidth="1"/>
    <col min="47" max="47" width="5.44140625" style="26" customWidth="1"/>
    <col min="48" max="48" width="4.44140625" style="26" customWidth="1"/>
    <col min="49" max="49" width="6.6640625" style="26" customWidth="1"/>
    <col min="50" max="50" width="4.6640625" style="26" customWidth="1"/>
    <col min="51" max="51" width="5.44140625" style="26" customWidth="1"/>
    <col min="52" max="52" width="5.5546875" style="26" customWidth="1"/>
    <col min="53" max="53" width="4" style="26" customWidth="1"/>
    <col min="54" max="16384" width="3.33203125" style="26"/>
  </cols>
  <sheetData>
    <row r="1" spans="1:53" ht="33.75" customHeight="1" x14ac:dyDescent="0.5">
      <c r="A1" s="456" t="s">
        <v>31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6"/>
      <c r="O1" s="456"/>
      <c r="P1" s="463" t="s">
        <v>32</v>
      </c>
      <c r="Q1" s="463"/>
      <c r="R1" s="463"/>
      <c r="S1" s="463"/>
      <c r="T1" s="463"/>
      <c r="U1" s="463"/>
      <c r="V1" s="463"/>
      <c r="W1" s="463"/>
      <c r="X1" s="463"/>
      <c r="Y1" s="463"/>
      <c r="Z1" s="463"/>
      <c r="AA1" s="463"/>
      <c r="AB1" s="463"/>
      <c r="AC1" s="463"/>
      <c r="AD1" s="463"/>
      <c r="AE1" s="463"/>
      <c r="AF1" s="463"/>
      <c r="AG1" s="463"/>
      <c r="AH1" s="463"/>
      <c r="AI1" s="463"/>
      <c r="AJ1" s="463"/>
      <c r="AK1" s="463"/>
      <c r="AL1" s="463"/>
      <c r="AM1" s="463"/>
      <c r="AN1" s="25"/>
    </row>
    <row r="2" spans="1:53" ht="30" x14ac:dyDescent="0.5">
      <c r="A2" s="456" t="s">
        <v>33</v>
      </c>
      <c r="B2" s="456"/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6"/>
      <c r="O2" s="456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</row>
    <row r="3" spans="1:53" ht="33" customHeight="1" x14ac:dyDescent="0.55000000000000004">
      <c r="A3" s="456" t="s">
        <v>66</v>
      </c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  <c r="O3" s="456"/>
      <c r="P3" s="464" t="s">
        <v>34</v>
      </c>
      <c r="Q3" s="464"/>
      <c r="R3" s="464"/>
      <c r="S3" s="464"/>
      <c r="T3" s="464"/>
      <c r="U3" s="464"/>
      <c r="V3" s="464"/>
      <c r="W3" s="464"/>
      <c r="X3" s="464"/>
      <c r="Y3" s="464"/>
      <c r="Z3" s="464"/>
      <c r="AA3" s="464"/>
      <c r="AB3" s="464"/>
      <c r="AC3" s="464"/>
      <c r="AD3" s="464"/>
      <c r="AE3" s="464"/>
      <c r="AF3" s="464"/>
      <c r="AG3" s="464"/>
      <c r="AH3" s="464"/>
      <c r="AI3" s="464"/>
      <c r="AJ3" s="464"/>
      <c r="AK3" s="464"/>
      <c r="AL3" s="464"/>
      <c r="AM3" s="464"/>
      <c r="AN3" s="461" t="s">
        <v>114</v>
      </c>
      <c r="AO3" s="461"/>
      <c r="AP3" s="461"/>
      <c r="AQ3" s="461"/>
      <c r="AR3" s="461"/>
      <c r="AS3" s="461"/>
      <c r="AT3" s="461"/>
      <c r="AU3" s="461"/>
      <c r="AV3" s="461"/>
      <c r="AW3" s="461"/>
      <c r="AX3" s="461"/>
      <c r="AY3" s="461"/>
      <c r="AZ3" s="461"/>
      <c r="BA3" s="461"/>
    </row>
    <row r="4" spans="1:53" ht="30.6" x14ac:dyDescent="0.55000000000000004">
      <c r="A4" s="462" t="s">
        <v>189</v>
      </c>
      <c r="B4" s="456"/>
      <c r="C4" s="456"/>
      <c r="D4" s="456"/>
      <c r="E4" s="456"/>
      <c r="F4" s="456"/>
      <c r="G4" s="456"/>
      <c r="H4" s="456"/>
      <c r="I4" s="456"/>
      <c r="J4" s="456"/>
      <c r="K4" s="456"/>
      <c r="L4" s="456"/>
      <c r="M4" s="456"/>
      <c r="N4" s="456"/>
      <c r="O4" s="456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461"/>
      <c r="AO4" s="461"/>
      <c r="AP4" s="461"/>
      <c r="AQ4" s="461"/>
      <c r="AR4" s="461"/>
      <c r="AS4" s="461"/>
      <c r="AT4" s="461"/>
      <c r="AU4" s="461"/>
      <c r="AV4" s="461"/>
      <c r="AW4" s="461"/>
      <c r="AX4" s="461"/>
      <c r="AY4" s="461"/>
      <c r="AZ4" s="461"/>
      <c r="BA4" s="461"/>
    </row>
    <row r="5" spans="1:53" ht="36.75" customHeight="1" x14ac:dyDescent="0.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454" t="s">
        <v>35</v>
      </c>
      <c r="Q5" s="455"/>
      <c r="R5" s="455"/>
      <c r="S5" s="455"/>
      <c r="T5" s="455"/>
      <c r="U5" s="455"/>
      <c r="V5" s="455"/>
      <c r="W5" s="455"/>
      <c r="X5" s="455"/>
      <c r="Y5" s="455"/>
      <c r="Z5" s="455"/>
      <c r="AA5" s="455"/>
      <c r="AB5" s="455"/>
      <c r="AC5" s="455"/>
      <c r="AD5" s="455"/>
      <c r="AE5" s="455"/>
      <c r="AF5" s="455"/>
      <c r="AG5" s="455"/>
      <c r="AH5" s="455"/>
      <c r="AI5" s="455"/>
      <c r="AJ5" s="455"/>
      <c r="AK5" s="455"/>
      <c r="AL5" s="455"/>
      <c r="AM5" s="455"/>
    </row>
    <row r="6" spans="1:53" s="31" customFormat="1" ht="24.75" customHeight="1" x14ac:dyDescent="0.5">
      <c r="A6" s="456" t="s">
        <v>36</v>
      </c>
      <c r="B6" s="456"/>
      <c r="C6" s="456"/>
      <c r="D6" s="456"/>
      <c r="E6" s="456"/>
      <c r="F6" s="456"/>
      <c r="G6" s="456"/>
      <c r="H6" s="456"/>
      <c r="I6" s="456"/>
      <c r="J6" s="456"/>
      <c r="K6" s="456"/>
      <c r="L6" s="456"/>
      <c r="M6" s="456"/>
      <c r="N6" s="456"/>
      <c r="O6" s="456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458"/>
      <c r="AP6" s="458"/>
      <c r="AQ6" s="458"/>
      <c r="AR6" s="458"/>
      <c r="AS6" s="458"/>
      <c r="AT6" s="458"/>
      <c r="AU6" s="458"/>
      <c r="AV6" s="458"/>
      <c r="AW6" s="458"/>
      <c r="AX6" s="458"/>
      <c r="AY6" s="458"/>
      <c r="AZ6" s="458"/>
      <c r="BA6" s="458"/>
    </row>
    <row r="7" spans="1:53" s="31" customFormat="1" ht="27" customHeight="1" x14ac:dyDescent="0.5">
      <c r="A7" s="456" t="s">
        <v>37</v>
      </c>
      <c r="B7" s="456"/>
      <c r="C7" s="456"/>
      <c r="D7" s="456"/>
      <c r="E7" s="456"/>
      <c r="F7" s="456"/>
      <c r="G7" s="456"/>
      <c r="H7" s="456"/>
      <c r="I7" s="456"/>
      <c r="J7" s="456"/>
      <c r="K7" s="456"/>
      <c r="L7" s="456"/>
      <c r="M7" s="456"/>
      <c r="N7" s="456"/>
      <c r="O7" s="456"/>
      <c r="P7" s="457" t="s">
        <v>117</v>
      </c>
      <c r="Q7" s="457"/>
      <c r="R7" s="457"/>
      <c r="S7" s="457"/>
      <c r="T7" s="457"/>
      <c r="U7" s="457"/>
      <c r="V7" s="457"/>
      <c r="W7" s="457"/>
      <c r="X7" s="457"/>
      <c r="Y7" s="457"/>
      <c r="Z7" s="457"/>
      <c r="AA7" s="457"/>
      <c r="AB7" s="457"/>
      <c r="AC7" s="457"/>
      <c r="AD7" s="457"/>
      <c r="AE7" s="457"/>
      <c r="AF7" s="457"/>
      <c r="AG7" s="457"/>
      <c r="AH7" s="457"/>
      <c r="AI7" s="457"/>
      <c r="AJ7" s="457"/>
      <c r="AK7" s="457"/>
      <c r="AL7" s="457"/>
      <c r="AM7" s="32"/>
      <c r="AN7" s="459" t="s">
        <v>183</v>
      </c>
      <c r="AO7" s="460"/>
      <c r="AP7" s="460"/>
      <c r="AQ7" s="460"/>
      <c r="AR7" s="460"/>
      <c r="AS7" s="460"/>
      <c r="AT7" s="460"/>
      <c r="AU7" s="460"/>
      <c r="AV7" s="460"/>
      <c r="AW7" s="460"/>
      <c r="AX7" s="460"/>
      <c r="AY7" s="460"/>
      <c r="AZ7" s="460"/>
      <c r="BA7" s="460"/>
    </row>
    <row r="8" spans="1:53" s="31" customFormat="1" ht="27.75" customHeight="1" x14ac:dyDescent="0.45">
      <c r="P8" s="576" t="s">
        <v>190</v>
      </c>
      <c r="Q8" s="576"/>
      <c r="R8" s="576"/>
      <c r="S8" s="576"/>
      <c r="T8" s="576"/>
      <c r="U8" s="576"/>
      <c r="V8" s="576"/>
      <c r="W8" s="576"/>
      <c r="X8" s="576"/>
      <c r="Y8" s="576"/>
      <c r="Z8" s="576"/>
      <c r="AA8" s="576"/>
      <c r="AB8" s="576"/>
      <c r="AC8" s="576"/>
      <c r="AD8" s="576"/>
      <c r="AE8" s="576"/>
      <c r="AF8" s="576"/>
      <c r="AG8" s="576"/>
      <c r="AH8" s="576"/>
      <c r="AI8" s="576"/>
      <c r="AJ8" s="576"/>
      <c r="AK8" s="576"/>
      <c r="AL8" s="576"/>
      <c r="AM8" s="32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</row>
    <row r="9" spans="1:53" s="31" customFormat="1" ht="27.75" customHeight="1" x14ac:dyDescent="0.45">
      <c r="P9" s="457" t="s">
        <v>191</v>
      </c>
      <c r="Q9" s="457"/>
      <c r="R9" s="457"/>
      <c r="S9" s="457"/>
      <c r="T9" s="457"/>
      <c r="U9" s="457"/>
      <c r="V9" s="457"/>
      <c r="W9" s="457"/>
      <c r="X9" s="457"/>
      <c r="Y9" s="457"/>
      <c r="Z9" s="457"/>
      <c r="AA9" s="457"/>
      <c r="AB9" s="457"/>
      <c r="AC9" s="457"/>
      <c r="AD9" s="457"/>
      <c r="AE9" s="457"/>
      <c r="AF9" s="457"/>
      <c r="AG9" s="457"/>
      <c r="AH9" s="457"/>
      <c r="AI9" s="457"/>
      <c r="AJ9" s="457"/>
      <c r="AK9" s="457"/>
      <c r="AL9" s="457"/>
      <c r="AM9" s="32"/>
      <c r="AN9" s="436" t="s">
        <v>142</v>
      </c>
      <c r="AO9" s="436"/>
      <c r="AP9" s="436"/>
      <c r="AQ9" s="436"/>
      <c r="AR9" s="436"/>
      <c r="AS9" s="436"/>
      <c r="AT9" s="436"/>
      <c r="AU9" s="436"/>
      <c r="AV9" s="436"/>
      <c r="AW9" s="436"/>
      <c r="AX9" s="436"/>
      <c r="AY9" s="436"/>
      <c r="AZ9" s="436"/>
      <c r="BA9" s="436"/>
    </row>
    <row r="10" spans="1:53" s="31" customFormat="1" ht="27.75" customHeight="1" x14ac:dyDescent="0.4">
      <c r="P10" s="438" t="s">
        <v>38</v>
      </c>
      <c r="Q10" s="439"/>
      <c r="R10" s="439"/>
      <c r="S10" s="439"/>
      <c r="T10" s="439"/>
      <c r="U10" s="439"/>
      <c r="V10" s="439"/>
      <c r="W10" s="439"/>
      <c r="X10" s="439"/>
      <c r="Y10" s="439"/>
      <c r="Z10" s="439"/>
      <c r="AA10" s="439"/>
      <c r="AB10" s="439"/>
      <c r="AC10" s="439"/>
      <c r="AD10" s="439"/>
      <c r="AE10" s="439"/>
      <c r="AF10" s="439"/>
      <c r="AG10" s="439"/>
      <c r="AH10" s="439"/>
      <c r="AI10" s="439"/>
      <c r="AJ10" s="439"/>
      <c r="AK10" s="439"/>
      <c r="AL10" s="440"/>
      <c r="AM10" s="440"/>
      <c r="AN10" s="437"/>
      <c r="AO10" s="437"/>
      <c r="AP10" s="437"/>
      <c r="AQ10" s="437"/>
      <c r="AR10" s="437"/>
      <c r="AS10" s="437"/>
      <c r="AT10" s="437"/>
      <c r="AU10" s="437"/>
      <c r="AV10" s="437"/>
      <c r="AW10" s="437"/>
      <c r="AX10" s="437"/>
      <c r="AY10" s="437"/>
      <c r="AZ10" s="437"/>
      <c r="BA10" s="437"/>
    </row>
    <row r="11" spans="1:53" s="31" customFormat="1" ht="27.75" customHeight="1" x14ac:dyDescent="0.45">
      <c r="P11" s="438" t="s">
        <v>118</v>
      </c>
      <c r="Q11" s="438"/>
      <c r="R11" s="438"/>
      <c r="S11" s="438"/>
      <c r="T11" s="438"/>
      <c r="U11" s="438"/>
      <c r="V11" s="438"/>
      <c r="W11" s="438"/>
      <c r="X11" s="438"/>
      <c r="Y11" s="438"/>
      <c r="Z11" s="438"/>
      <c r="AA11" s="438"/>
      <c r="AB11" s="438"/>
      <c r="AC11" s="438"/>
      <c r="AD11" s="438"/>
      <c r="AE11" s="438"/>
      <c r="AF11" s="438"/>
      <c r="AG11" s="438"/>
      <c r="AH11" s="438"/>
      <c r="AI11" s="438"/>
      <c r="AJ11" s="438"/>
      <c r="AK11" s="438"/>
      <c r="AL11" s="438"/>
      <c r="AM11" s="438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</row>
    <row r="12" spans="1:53" s="31" customFormat="1" ht="27.75" customHeight="1" x14ac:dyDescent="0.45">
      <c r="A12" s="283"/>
      <c r="B12" s="283"/>
      <c r="C12" s="283"/>
      <c r="D12" s="283"/>
      <c r="E12" s="283"/>
      <c r="F12" s="283"/>
      <c r="G12" s="283"/>
      <c r="H12" s="283"/>
      <c r="I12" s="283"/>
      <c r="J12" s="283"/>
      <c r="K12" s="283"/>
      <c r="L12" s="283"/>
      <c r="M12" s="283"/>
      <c r="N12" s="283"/>
      <c r="O12" s="283"/>
      <c r="P12" s="284"/>
      <c r="Q12" s="285"/>
      <c r="R12" s="285"/>
      <c r="S12" s="285"/>
      <c r="T12" s="285"/>
      <c r="U12" s="285"/>
      <c r="V12" s="285"/>
      <c r="W12" s="285"/>
      <c r="X12" s="285"/>
      <c r="Y12" s="285"/>
      <c r="Z12" s="285"/>
      <c r="AA12" s="285"/>
      <c r="AB12" s="285"/>
      <c r="AC12" s="285"/>
      <c r="AD12" s="285"/>
      <c r="AE12" s="285"/>
      <c r="AF12" s="285"/>
      <c r="AG12" s="285"/>
      <c r="AH12" s="285"/>
      <c r="AI12" s="285"/>
      <c r="AJ12" s="285"/>
      <c r="AK12" s="285"/>
      <c r="AL12" s="286"/>
      <c r="AM12" s="286"/>
      <c r="AN12" s="287"/>
      <c r="AO12" s="287"/>
      <c r="AP12" s="287"/>
      <c r="AQ12" s="287"/>
      <c r="AR12" s="287"/>
      <c r="AS12" s="287"/>
      <c r="AT12" s="287"/>
      <c r="AU12" s="287"/>
      <c r="AV12" s="287"/>
      <c r="AW12" s="287"/>
      <c r="AX12" s="287"/>
      <c r="AY12" s="287"/>
      <c r="AZ12" s="287"/>
      <c r="BA12" s="287"/>
    </row>
    <row r="13" spans="1:53" s="31" customFormat="1" ht="27.75" customHeight="1" x14ac:dyDescent="0.45">
      <c r="A13" s="283"/>
      <c r="B13" s="283"/>
      <c r="C13" s="283"/>
      <c r="D13" s="283"/>
      <c r="E13" s="283"/>
      <c r="F13" s="283"/>
      <c r="G13" s="283"/>
      <c r="H13" s="283"/>
      <c r="I13" s="283"/>
      <c r="J13" s="283"/>
      <c r="K13" s="283"/>
      <c r="L13" s="283"/>
      <c r="M13" s="283"/>
      <c r="N13" s="283"/>
      <c r="O13" s="283"/>
      <c r="P13" s="284"/>
      <c r="Q13" s="285"/>
      <c r="R13" s="285"/>
      <c r="S13" s="285"/>
      <c r="T13" s="285"/>
      <c r="U13" s="285"/>
      <c r="V13" s="285"/>
      <c r="W13" s="285"/>
      <c r="X13" s="285"/>
      <c r="Y13" s="285"/>
      <c r="Z13" s="285"/>
      <c r="AA13" s="285"/>
      <c r="AB13" s="285"/>
      <c r="AC13" s="285"/>
      <c r="AD13" s="285"/>
      <c r="AE13" s="285"/>
      <c r="AF13" s="285"/>
      <c r="AG13" s="285"/>
      <c r="AH13" s="285"/>
      <c r="AI13" s="285"/>
      <c r="AJ13" s="285"/>
      <c r="AK13" s="285"/>
      <c r="AL13" s="286"/>
      <c r="AM13" s="286"/>
      <c r="AN13" s="287"/>
      <c r="AO13" s="287"/>
      <c r="AP13" s="287"/>
      <c r="AQ13" s="287"/>
      <c r="AR13" s="287"/>
      <c r="AS13" s="287"/>
      <c r="AT13" s="287"/>
      <c r="AU13" s="287"/>
      <c r="AV13" s="287"/>
      <c r="AW13" s="287"/>
      <c r="AX13" s="287"/>
      <c r="AY13" s="287"/>
      <c r="AZ13" s="287"/>
      <c r="BA13" s="287"/>
    </row>
    <row r="14" spans="1:53" s="31" customFormat="1" ht="18" x14ac:dyDescent="0.35">
      <c r="A14" s="283"/>
      <c r="B14" s="283"/>
      <c r="C14" s="283"/>
      <c r="D14" s="283"/>
      <c r="E14" s="283"/>
      <c r="F14" s="283"/>
      <c r="G14" s="283"/>
      <c r="H14" s="283"/>
      <c r="I14" s="283"/>
      <c r="J14" s="283"/>
      <c r="K14" s="283"/>
      <c r="L14" s="283"/>
      <c r="M14" s="283"/>
      <c r="N14" s="283"/>
      <c r="O14" s="283"/>
      <c r="P14" s="283"/>
      <c r="Q14" s="283"/>
      <c r="R14" s="283"/>
      <c r="S14" s="283"/>
      <c r="T14" s="283"/>
      <c r="U14" s="283"/>
      <c r="V14" s="283"/>
      <c r="W14" s="283"/>
      <c r="X14" s="283"/>
      <c r="Y14" s="283"/>
      <c r="Z14" s="283"/>
      <c r="AA14" s="283"/>
      <c r="AB14" s="283"/>
      <c r="AC14" s="283"/>
      <c r="AD14" s="283"/>
      <c r="AE14" s="283"/>
      <c r="AF14" s="283"/>
      <c r="AG14" s="283"/>
      <c r="AH14" s="283"/>
      <c r="AI14" s="283"/>
      <c r="AJ14" s="283"/>
      <c r="AK14" s="283"/>
      <c r="AL14" s="283"/>
      <c r="AM14" s="283"/>
      <c r="AN14" s="283"/>
      <c r="AO14" s="288"/>
      <c r="AP14" s="288"/>
      <c r="AQ14" s="288"/>
      <c r="AR14" s="288"/>
      <c r="AS14" s="288"/>
      <c r="AT14" s="288"/>
      <c r="AU14" s="288"/>
      <c r="AV14" s="288"/>
      <c r="AW14" s="288"/>
      <c r="AX14" s="288"/>
      <c r="AY14" s="288"/>
      <c r="AZ14" s="288"/>
      <c r="BA14" s="288"/>
    </row>
    <row r="15" spans="1:53" s="31" customFormat="1" ht="22.8" x14ac:dyDescent="0.4">
      <c r="A15" s="441" t="s">
        <v>158</v>
      </c>
      <c r="B15" s="441"/>
      <c r="C15" s="441"/>
      <c r="D15" s="441"/>
      <c r="E15" s="441"/>
      <c r="F15" s="441"/>
      <c r="G15" s="441"/>
      <c r="H15" s="441"/>
      <c r="I15" s="441"/>
      <c r="J15" s="441"/>
      <c r="K15" s="441"/>
      <c r="L15" s="441"/>
      <c r="M15" s="441"/>
      <c r="N15" s="441"/>
      <c r="O15" s="441"/>
      <c r="P15" s="441"/>
      <c r="Q15" s="441"/>
      <c r="R15" s="441"/>
      <c r="S15" s="441"/>
      <c r="T15" s="441"/>
      <c r="U15" s="441"/>
      <c r="V15" s="441"/>
      <c r="W15" s="441"/>
      <c r="X15" s="441"/>
      <c r="Y15" s="441"/>
      <c r="Z15" s="441"/>
      <c r="AA15" s="441"/>
      <c r="AB15" s="441"/>
      <c r="AC15" s="441"/>
      <c r="AD15" s="441"/>
      <c r="AE15" s="441"/>
      <c r="AF15" s="441"/>
      <c r="AG15" s="441"/>
      <c r="AH15" s="441"/>
      <c r="AI15" s="441"/>
      <c r="AJ15" s="441"/>
      <c r="AK15" s="441"/>
      <c r="AL15" s="441"/>
      <c r="AM15" s="441"/>
      <c r="AN15" s="441"/>
      <c r="AO15" s="441"/>
      <c r="AP15" s="441"/>
      <c r="AQ15" s="441"/>
      <c r="AR15" s="441"/>
      <c r="AS15" s="441"/>
      <c r="AT15" s="441"/>
      <c r="AU15" s="441"/>
      <c r="AV15" s="441"/>
      <c r="AW15" s="441"/>
      <c r="AX15" s="441"/>
      <c r="AY15" s="441"/>
      <c r="AZ15" s="441"/>
      <c r="BA15" s="441"/>
    </row>
    <row r="16" spans="1:53" s="31" customFormat="1" ht="18.600000000000001" thickBot="1" x14ac:dyDescent="0.4">
      <c r="A16" s="289"/>
      <c r="B16" s="289"/>
      <c r="C16" s="289"/>
      <c r="D16" s="289"/>
      <c r="E16" s="289"/>
      <c r="F16" s="289"/>
      <c r="G16" s="289"/>
      <c r="H16" s="289"/>
      <c r="I16" s="289"/>
      <c r="J16" s="289"/>
      <c r="K16" s="289"/>
      <c r="L16" s="289"/>
      <c r="M16" s="289"/>
      <c r="N16" s="289"/>
      <c r="O16" s="289"/>
      <c r="P16" s="289"/>
      <c r="Q16" s="289"/>
      <c r="R16" s="289"/>
      <c r="S16" s="289"/>
      <c r="T16" s="289"/>
      <c r="U16" s="289"/>
      <c r="V16" s="289"/>
      <c r="W16" s="289"/>
      <c r="X16" s="289"/>
      <c r="Y16" s="289"/>
      <c r="Z16" s="289"/>
      <c r="AA16" s="289"/>
      <c r="AB16" s="289"/>
      <c r="AC16" s="289"/>
      <c r="AD16" s="289"/>
      <c r="AE16" s="289"/>
      <c r="AF16" s="289"/>
      <c r="AG16" s="289"/>
      <c r="AH16" s="289"/>
      <c r="AI16" s="289"/>
      <c r="AJ16" s="289"/>
      <c r="AK16" s="289"/>
      <c r="AL16" s="289"/>
      <c r="AM16" s="289"/>
      <c r="AN16" s="289"/>
      <c r="AO16" s="289"/>
      <c r="AP16" s="289"/>
      <c r="AQ16" s="289"/>
      <c r="AR16" s="289"/>
      <c r="AS16" s="289"/>
      <c r="AT16" s="289"/>
      <c r="AU16" s="289"/>
      <c r="AV16" s="289"/>
      <c r="AW16" s="289"/>
      <c r="AX16" s="289"/>
      <c r="AY16" s="289"/>
      <c r="AZ16" s="289"/>
      <c r="BA16" s="289"/>
    </row>
    <row r="17" spans="1:53" ht="18" customHeight="1" x14ac:dyDescent="0.3">
      <c r="A17" s="452" t="s">
        <v>39</v>
      </c>
      <c r="B17" s="449" t="s">
        <v>40</v>
      </c>
      <c r="C17" s="450"/>
      <c r="D17" s="450"/>
      <c r="E17" s="451"/>
      <c r="F17" s="449" t="s">
        <v>41</v>
      </c>
      <c r="G17" s="450"/>
      <c r="H17" s="450"/>
      <c r="I17" s="451"/>
      <c r="J17" s="445" t="s">
        <v>42</v>
      </c>
      <c r="K17" s="446"/>
      <c r="L17" s="446"/>
      <c r="M17" s="446"/>
      <c r="N17" s="445" t="s">
        <v>43</v>
      </c>
      <c r="O17" s="446"/>
      <c r="P17" s="446"/>
      <c r="Q17" s="446"/>
      <c r="R17" s="447"/>
      <c r="S17" s="445" t="s">
        <v>44</v>
      </c>
      <c r="T17" s="448"/>
      <c r="U17" s="448"/>
      <c r="V17" s="448"/>
      <c r="W17" s="447"/>
      <c r="X17" s="445" t="s">
        <v>45</v>
      </c>
      <c r="Y17" s="446"/>
      <c r="Z17" s="446"/>
      <c r="AA17" s="447"/>
      <c r="AB17" s="449" t="s">
        <v>46</v>
      </c>
      <c r="AC17" s="450"/>
      <c r="AD17" s="450"/>
      <c r="AE17" s="451"/>
      <c r="AF17" s="449" t="s">
        <v>47</v>
      </c>
      <c r="AG17" s="450"/>
      <c r="AH17" s="450"/>
      <c r="AI17" s="451"/>
      <c r="AJ17" s="445" t="s">
        <v>48</v>
      </c>
      <c r="AK17" s="448"/>
      <c r="AL17" s="448"/>
      <c r="AM17" s="448"/>
      <c r="AN17" s="447"/>
      <c r="AO17" s="445" t="s">
        <v>49</v>
      </c>
      <c r="AP17" s="446"/>
      <c r="AQ17" s="446"/>
      <c r="AR17" s="446"/>
      <c r="AS17" s="442" t="s">
        <v>50</v>
      </c>
      <c r="AT17" s="443"/>
      <c r="AU17" s="443"/>
      <c r="AV17" s="443"/>
      <c r="AW17" s="444"/>
      <c r="AX17" s="445" t="s">
        <v>51</v>
      </c>
      <c r="AY17" s="446"/>
      <c r="AZ17" s="446"/>
      <c r="BA17" s="447"/>
    </row>
    <row r="18" spans="1:53" s="1" customFormat="1" ht="20.25" customHeight="1" thickBot="1" x14ac:dyDescent="0.35">
      <c r="A18" s="453"/>
      <c r="B18" s="290">
        <v>1</v>
      </c>
      <c r="C18" s="291">
        <v>2</v>
      </c>
      <c r="D18" s="291">
        <v>3</v>
      </c>
      <c r="E18" s="292">
        <v>4</v>
      </c>
      <c r="F18" s="290">
        <v>5</v>
      </c>
      <c r="G18" s="291">
        <v>6</v>
      </c>
      <c r="H18" s="291">
        <v>7</v>
      </c>
      <c r="I18" s="292">
        <v>8</v>
      </c>
      <c r="J18" s="290">
        <v>9</v>
      </c>
      <c r="K18" s="291">
        <v>10</v>
      </c>
      <c r="L18" s="291">
        <v>11</v>
      </c>
      <c r="M18" s="293">
        <v>12</v>
      </c>
      <c r="N18" s="290">
        <v>13</v>
      </c>
      <c r="O18" s="291">
        <v>14</v>
      </c>
      <c r="P18" s="291">
        <v>15</v>
      </c>
      <c r="Q18" s="291">
        <v>16</v>
      </c>
      <c r="R18" s="292">
        <v>17</v>
      </c>
      <c r="S18" s="290">
        <v>18</v>
      </c>
      <c r="T18" s="291">
        <v>19</v>
      </c>
      <c r="U18" s="291">
        <v>20</v>
      </c>
      <c r="V18" s="291">
        <v>21</v>
      </c>
      <c r="W18" s="292">
        <v>22</v>
      </c>
      <c r="X18" s="290">
        <v>23</v>
      </c>
      <c r="Y18" s="291">
        <v>24</v>
      </c>
      <c r="Z18" s="291">
        <v>25</v>
      </c>
      <c r="AA18" s="292">
        <v>26</v>
      </c>
      <c r="AB18" s="290">
        <v>27</v>
      </c>
      <c r="AC18" s="291">
        <v>28</v>
      </c>
      <c r="AD18" s="291">
        <v>29</v>
      </c>
      <c r="AE18" s="292">
        <v>30</v>
      </c>
      <c r="AF18" s="290">
        <v>31</v>
      </c>
      <c r="AG18" s="291">
        <v>32</v>
      </c>
      <c r="AH18" s="291">
        <v>33</v>
      </c>
      <c r="AI18" s="292">
        <v>34</v>
      </c>
      <c r="AJ18" s="290">
        <v>35</v>
      </c>
      <c r="AK18" s="291">
        <v>36</v>
      </c>
      <c r="AL18" s="291">
        <v>37</v>
      </c>
      <c r="AM18" s="291">
        <v>38</v>
      </c>
      <c r="AN18" s="292">
        <v>39</v>
      </c>
      <c r="AO18" s="290">
        <v>40</v>
      </c>
      <c r="AP18" s="291">
        <v>41</v>
      </c>
      <c r="AQ18" s="291">
        <v>42</v>
      </c>
      <c r="AR18" s="293">
        <v>43</v>
      </c>
      <c r="AS18" s="290">
        <v>44</v>
      </c>
      <c r="AT18" s="291">
        <v>45</v>
      </c>
      <c r="AU18" s="291">
        <v>46</v>
      </c>
      <c r="AV18" s="291">
        <v>47</v>
      </c>
      <c r="AW18" s="292">
        <v>48</v>
      </c>
      <c r="AX18" s="290">
        <v>49</v>
      </c>
      <c r="AY18" s="291">
        <v>50</v>
      </c>
      <c r="AZ18" s="291">
        <v>51</v>
      </c>
      <c r="BA18" s="292">
        <v>52</v>
      </c>
    </row>
    <row r="19" spans="1:53" ht="20.100000000000001" customHeight="1" x14ac:dyDescent="0.35">
      <c r="A19" s="294">
        <v>1</v>
      </c>
      <c r="B19" s="41" t="s">
        <v>52</v>
      </c>
      <c r="C19" s="40" t="s">
        <v>52</v>
      </c>
      <c r="D19" s="40" t="s">
        <v>52</v>
      </c>
      <c r="E19" s="118" t="s">
        <v>52</v>
      </c>
      <c r="F19" s="41" t="s">
        <v>52</v>
      </c>
      <c r="G19" s="40" t="s">
        <v>52</v>
      </c>
      <c r="H19" s="40" t="s">
        <v>52</v>
      </c>
      <c r="I19" s="118" t="s">
        <v>52</v>
      </c>
      <c r="J19" s="41" t="s">
        <v>52</v>
      </c>
      <c r="K19" s="40" t="s">
        <v>52</v>
      </c>
      <c r="L19" s="40" t="s">
        <v>52</v>
      </c>
      <c r="M19" s="118" t="s">
        <v>52</v>
      </c>
      <c r="N19" s="41" t="s">
        <v>52</v>
      </c>
      <c r="O19" s="40" t="s">
        <v>52</v>
      </c>
      <c r="P19" s="40" t="s">
        <v>52</v>
      </c>
      <c r="Q19" s="40" t="s">
        <v>53</v>
      </c>
      <c r="R19" s="118" t="s">
        <v>53</v>
      </c>
      <c r="S19" s="41" t="s">
        <v>54</v>
      </c>
      <c r="T19" s="40" t="s">
        <v>123</v>
      </c>
      <c r="U19" s="40" t="s">
        <v>52</v>
      </c>
      <c r="V19" s="40" t="s">
        <v>52</v>
      </c>
      <c r="W19" s="118" t="s">
        <v>52</v>
      </c>
      <c r="X19" s="41" t="s">
        <v>52</v>
      </c>
      <c r="Y19" s="40" t="s">
        <v>52</v>
      </c>
      <c r="Z19" s="40" t="s">
        <v>52</v>
      </c>
      <c r="AA19" s="118" t="s">
        <v>52</v>
      </c>
      <c r="AB19" s="41" t="s">
        <v>52</v>
      </c>
      <c r="AC19" s="40" t="s">
        <v>54</v>
      </c>
      <c r="AD19" s="40" t="s">
        <v>11</v>
      </c>
      <c r="AE19" s="118" t="s">
        <v>11</v>
      </c>
      <c r="AF19" s="41" t="s">
        <v>11</v>
      </c>
      <c r="AG19" s="40" t="s">
        <v>52</v>
      </c>
      <c r="AH19" s="40" t="s">
        <v>52</v>
      </c>
      <c r="AI19" s="118" t="s">
        <v>52</v>
      </c>
      <c r="AJ19" s="41" t="s">
        <v>52</v>
      </c>
      <c r="AK19" s="40" t="s">
        <v>52</v>
      </c>
      <c r="AL19" s="40" t="s">
        <v>52</v>
      </c>
      <c r="AM19" s="40" t="s">
        <v>52</v>
      </c>
      <c r="AN19" s="118" t="s">
        <v>52</v>
      </c>
      <c r="AO19" s="41" t="s">
        <v>52</v>
      </c>
      <c r="AP19" s="40" t="s">
        <v>53</v>
      </c>
      <c r="AQ19" s="40" t="s">
        <v>53</v>
      </c>
      <c r="AR19" s="118" t="s">
        <v>54</v>
      </c>
      <c r="AS19" s="41" t="s">
        <v>54</v>
      </c>
      <c r="AT19" s="40" t="s">
        <v>54</v>
      </c>
      <c r="AU19" s="40" t="s">
        <v>54</v>
      </c>
      <c r="AV19" s="40" t="s">
        <v>54</v>
      </c>
      <c r="AW19" s="118" t="s">
        <v>54</v>
      </c>
      <c r="AX19" s="295" t="s">
        <v>54</v>
      </c>
      <c r="AY19" s="40" t="s">
        <v>54</v>
      </c>
      <c r="AZ19" s="40" t="s">
        <v>54</v>
      </c>
      <c r="BA19" s="118" t="s">
        <v>54</v>
      </c>
    </row>
    <row r="20" spans="1:53" ht="20.100000000000001" customHeight="1" thickBot="1" x14ac:dyDescent="0.4">
      <c r="A20" s="296">
        <v>2</v>
      </c>
      <c r="B20" s="34" t="s">
        <v>11</v>
      </c>
      <c r="C20" s="35" t="s">
        <v>11</v>
      </c>
      <c r="D20" s="35" t="s">
        <v>11</v>
      </c>
      <c r="E20" s="119" t="s">
        <v>11</v>
      </c>
      <c r="F20" s="34" t="s">
        <v>115</v>
      </c>
      <c r="G20" s="35" t="s">
        <v>115</v>
      </c>
      <c r="H20" s="35" t="s">
        <v>115</v>
      </c>
      <c r="I20" s="119" t="s">
        <v>115</v>
      </c>
      <c r="J20" s="34" t="s">
        <v>115</v>
      </c>
      <c r="K20" s="35" t="s">
        <v>115</v>
      </c>
      <c r="L20" s="35" t="s">
        <v>115</v>
      </c>
      <c r="M20" s="119" t="s">
        <v>115</v>
      </c>
      <c r="N20" s="34" t="s">
        <v>115</v>
      </c>
      <c r="O20" s="35" t="s">
        <v>115</v>
      </c>
      <c r="P20" s="35" t="s">
        <v>115</v>
      </c>
      <c r="Q20" s="35" t="s">
        <v>55</v>
      </c>
      <c r="R20" s="119" t="s">
        <v>55</v>
      </c>
      <c r="S20" s="34"/>
      <c r="T20" s="35"/>
      <c r="U20" s="35"/>
      <c r="V20" s="35"/>
      <c r="W20" s="119"/>
      <c r="X20" s="34"/>
      <c r="Y20" s="35"/>
      <c r="Z20" s="35"/>
      <c r="AA20" s="119"/>
      <c r="AB20" s="34"/>
      <c r="AC20" s="35"/>
      <c r="AD20" s="35"/>
      <c r="AE20" s="119"/>
      <c r="AF20" s="34"/>
      <c r="AG20" s="35"/>
      <c r="AH20" s="35"/>
      <c r="AI20" s="119"/>
      <c r="AJ20" s="34"/>
      <c r="AK20" s="35"/>
      <c r="AL20" s="35"/>
      <c r="AM20" s="35"/>
      <c r="AN20" s="119"/>
      <c r="AO20" s="34"/>
      <c r="AP20" s="35"/>
      <c r="AQ20" s="35"/>
      <c r="AR20" s="119"/>
      <c r="AS20" s="34"/>
      <c r="AT20" s="35"/>
      <c r="AU20" s="35"/>
      <c r="AV20" s="35"/>
      <c r="AW20" s="119"/>
      <c r="AX20" s="120"/>
      <c r="AY20" s="35"/>
      <c r="AZ20" s="35"/>
      <c r="BA20" s="119"/>
    </row>
    <row r="21" spans="1:53" ht="19.5" customHeight="1" x14ac:dyDescent="0.35">
      <c r="A21" s="297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7"/>
      <c r="AG21" s="37"/>
      <c r="AH21" s="37"/>
      <c r="AI21" s="37"/>
      <c r="AJ21" s="36"/>
      <c r="AK21" s="36"/>
      <c r="AL21" s="36"/>
      <c r="AM21" s="36"/>
      <c r="AN21" s="36"/>
      <c r="AO21" s="36"/>
      <c r="AP21" s="36"/>
      <c r="AQ21" s="36"/>
      <c r="AR21" s="36"/>
      <c r="AS21" s="38"/>
      <c r="AT21" s="298"/>
      <c r="AU21" s="298"/>
      <c r="AV21" s="298"/>
      <c r="AW21" s="298"/>
      <c r="AX21" s="298"/>
      <c r="AY21" s="298"/>
      <c r="AZ21" s="298"/>
      <c r="BA21" s="298"/>
    </row>
    <row r="22" spans="1:53" ht="19.5" customHeight="1" x14ac:dyDescent="0.35">
      <c r="A22" s="297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7"/>
      <c r="AG22" s="37"/>
      <c r="AH22" s="37"/>
      <c r="AI22" s="37"/>
      <c r="AJ22" s="36"/>
      <c r="AK22" s="36"/>
      <c r="AL22" s="36"/>
      <c r="AM22" s="36"/>
      <c r="AN22" s="36"/>
      <c r="AO22" s="36"/>
      <c r="AP22" s="36"/>
      <c r="AQ22" s="36"/>
      <c r="AR22" s="36"/>
      <c r="AS22" s="38"/>
      <c r="AT22" s="298"/>
      <c r="AU22" s="298"/>
      <c r="AV22" s="298"/>
      <c r="AW22" s="298"/>
      <c r="AX22" s="298"/>
      <c r="AY22" s="298"/>
      <c r="AZ22" s="298"/>
      <c r="BA22" s="298"/>
    </row>
    <row r="23" spans="1:53" ht="19.5" customHeight="1" x14ac:dyDescent="0.35">
      <c r="A23" s="297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7"/>
      <c r="AG23" s="37"/>
      <c r="AH23" s="37"/>
      <c r="AI23" s="37"/>
      <c r="AJ23" s="36"/>
      <c r="AK23" s="36"/>
      <c r="AL23" s="36"/>
      <c r="AM23" s="36"/>
      <c r="AN23" s="36"/>
      <c r="AO23" s="36"/>
      <c r="AP23" s="36"/>
      <c r="AQ23" s="36"/>
      <c r="AR23" s="36"/>
      <c r="AS23" s="38"/>
      <c r="AT23" s="298"/>
      <c r="AU23" s="298"/>
      <c r="AV23" s="298"/>
      <c r="AW23" s="298"/>
      <c r="AX23" s="298"/>
      <c r="AY23" s="298"/>
      <c r="AZ23" s="298"/>
      <c r="BA23" s="298"/>
    </row>
    <row r="24" spans="1:53" ht="20.100000000000001" customHeight="1" x14ac:dyDescent="0.3">
      <c r="A24" s="299"/>
      <c r="B24" s="299"/>
      <c r="C24" s="299"/>
      <c r="D24" s="299"/>
      <c r="E24" s="299"/>
      <c r="F24" s="299"/>
      <c r="G24" s="299"/>
      <c r="H24" s="299"/>
      <c r="I24" s="299"/>
      <c r="J24" s="299"/>
      <c r="K24" s="299"/>
      <c r="L24" s="299"/>
      <c r="M24" s="299"/>
      <c r="N24" s="299"/>
      <c r="O24" s="299"/>
      <c r="P24" s="299"/>
      <c r="Q24" s="299"/>
      <c r="R24" s="299"/>
      <c r="S24" s="299"/>
      <c r="T24" s="299"/>
      <c r="U24" s="299"/>
      <c r="V24" s="299"/>
      <c r="W24" s="299"/>
      <c r="X24" s="299"/>
      <c r="Y24" s="299"/>
      <c r="Z24" s="299" t="s">
        <v>56</v>
      </c>
      <c r="AA24" s="299"/>
      <c r="AB24" s="299"/>
      <c r="AC24" s="299"/>
      <c r="AD24" s="299"/>
      <c r="AE24" s="299"/>
      <c r="AF24" s="299"/>
      <c r="AG24" s="299"/>
      <c r="AH24" s="299"/>
      <c r="AI24" s="299"/>
      <c r="AJ24" s="299"/>
      <c r="AK24" s="299"/>
      <c r="AL24" s="299"/>
      <c r="AM24" s="299"/>
      <c r="AN24" s="299"/>
      <c r="AO24" s="299"/>
      <c r="AP24" s="299"/>
      <c r="AQ24" s="299"/>
      <c r="AR24" s="299"/>
      <c r="AS24" s="299"/>
      <c r="AT24" s="299"/>
      <c r="AU24" s="299"/>
      <c r="AV24" s="299"/>
      <c r="AW24" s="299"/>
      <c r="AX24" s="299"/>
      <c r="AY24" s="299"/>
      <c r="AZ24" s="299"/>
      <c r="BA24" s="299"/>
    </row>
    <row r="25" spans="1:53" s="39" customFormat="1" ht="21" customHeight="1" x14ac:dyDescent="0.35">
      <c r="A25" s="405" t="s">
        <v>162</v>
      </c>
      <c r="B25" s="405"/>
      <c r="C25" s="405"/>
      <c r="D25" s="405"/>
      <c r="E25" s="405"/>
      <c r="F25" s="405"/>
      <c r="G25" s="405"/>
      <c r="H25" s="405"/>
      <c r="I25" s="405"/>
      <c r="J25" s="406"/>
      <c r="K25" s="406"/>
      <c r="L25" s="406"/>
      <c r="M25" s="406"/>
      <c r="N25" s="406"/>
      <c r="O25" s="406"/>
      <c r="P25" s="406"/>
      <c r="Q25" s="406"/>
      <c r="R25" s="406"/>
      <c r="S25" s="406"/>
      <c r="T25" s="406"/>
      <c r="U25" s="406"/>
      <c r="V25" s="406"/>
      <c r="W25" s="406"/>
      <c r="X25" s="406"/>
      <c r="Y25" s="406"/>
      <c r="Z25" s="406"/>
      <c r="AA25" s="406"/>
      <c r="AB25" s="406"/>
      <c r="AC25" s="406"/>
      <c r="AD25" s="406"/>
      <c r="AE25" s="406"/>
      <c r="AF25" s="406"/>
      <c r="AG25" s="406"/>
      <c r="AH25" s="406"/>
      <c r="AI25" s="406"/>
      <c r="AJ25" s="406"/>
      <c r="AK25" s="406"/>
      <c r="AL25" s="406"/>
      <c r="AM25" s="406"/>
      <c r="AN25" s="406"/>
      <c r="AO25" s="406"/>
      <c r="AP25" s="406"/>
      <c r="AQ25" s="406"/>
      <c r="AR25" s="406"/>
      <c r="AS25" s="406"/>
      <c r="AT25" s="406"/>
      <c r="AU25" s="406"/>
      <c r="AV25" s="300"/>
      <c r="AW25" s="300"/>
      <c r="AX25" s="300"/>
      <c r="AY25" s="300"/>
      <c r="AZ25" s="300"/>
      <c r="BA25" s="301"/>
    </row>
    <row r="26" spans="1:53" x14ac:dyDescent="0.3">
      <c r="A26" s="301"/>
      <c r="B26" s="301"/>
      <c r="C26" s="301"/>
      <c r="D26" s="301"/>
      <c r="E26" s="301"/>
      <c r="F26" s="301"/>
      <c r="G26" s="301"/>
      <c r="H26" s="301"/>
      <c r="I26" s="301"/>
      <c r="J26" s="301"/>
      <c r="K26" s="301"/>
      <c r="L26" s="301"/>
      <c r="M26" s="301"/>
      <c r="N26" s="301"/>
      <c r="O26" s="301"/>
      <c r="P26" s="301"/>
      <c r="Q26" s="301"/>
      <c r="R26" s="301"/>
      <c r="S26" s="301"/>
      <c r="T26" s="301"/>
      <c r="U26" s="301"/>
      <c r="V26" s="301"/>
      <c r="W26" s="301"/>
      <c r="X26" s="301"/>
      <c r="Y26" s="301"/>
      <c r="Z26" s="301"/>
      <c r="AA26" s="301"/>
      <c r="AB26" s="301"/>
      <c r="AC26" s="301"/>
      <c r="AD26" s="301"/>
      <c r="AE26" s="301"/>
      <c r="AF26" s="301"/>
      <c r="AG26" s="301"/>
      <c r="AH26" s="301"/>
      <c r="AI26" s="301"/>
      <c r="AJ26" s="301"/>
      <c r="AK26" s="301"/>
      <c r="AL26" s="301"/>
      <c r="AM26" s="301"/>
      <c r="AN26" s="301"/>
      <c r="AO26" s="301"/>
      <c r="AP26" s="301"/>
      <c r="AQ26" s="301"/>
      <c r="AR26" s="301"/>
      <c r="AS26" s="301"/>
      <c r="AT26" s="301"/>
      <c r="AU26" s="301"/>
      <c r="AV26" s="300"/>
      <c r="AW26" s="300"/>
      <c r="AX26" s="300"/>
      <c r="AY26" s="300"/>
      <c r="AZ26" s="300"/>
      <c r="BA26" s="301"/>
    </row>
    <row r="27" spans="1:53" ht="21.75" customHeight="1" x14ac:dyDescent="0.4">
      <c r="A27" s="302" t="s">
        <v>159</v>
      </c>
      <c r="B27" s="303"/>
      <c r="C27" s="303"/>
      <c r="D27" s="303"/>
      <c r="E27" s="303"/>
      <c r="F27" s="303"/>
      <c r="G27" s="303"/>
      <c r="H27" s="303"/>
      <c r="I27" s="303"/>
      <c r="J27" s="303"/>
      <c r="K27" s="303"/>
      <c r="L27" s="303"/>
      <c r="M27" s="303"/>
      <c r="N27" s="303"/>
      <c r="O27" s="303"/>
      <c r="P27" s="303"/>
      <c r="Q27" s="303"/>
      <c r="R27" s="303"/>
      <c r="S27" s="303"/>
      <c r="T27" s="303"/>
      <c r="U27" s="303"/>
      <c r="V27" s="303"/>
      <c r="W27" s="303"/>
      <c r="X27" s="303"/>
      <c r="Y27" s="303"/>
      <c r="Z27" s="303"/>
      <c r="AA27" s="303"/>
      <c r="AB27" s="303"/>
      <c r="AC27" s="303"/>
      <c r="AD27" s="303"/>
      <c r="AE27" s="303"/>
      <c r="AF27" s="303"/>
      <c r="AG27" s="303"/>
      <c r="AH27" s="303"/>
      <c r="AI27" s="303"/>
      <c r="AJ27" s="303"/>
      <c r="AK27" s="303"/>
      <c r="AL27" s="303"/>
      <c r="AM27" s="303"/>
      <c r="AN27" s="303"/>
      <c r="AO27" s="303"/>
      <c r="AP27" s="303"/>
      <c r="AQ27" s="303"/>
      <c r="AR27" s="303"/>
      <c r="AS27" s="303"/>
      <c r="AT27" s="303"/>
      <c r="AU27" s="303"/>
      <c r="AV27" s="303"/>
      <c r="AW27" s="304"/>
      <c r="AX27" s="304"/>
      <c r="AY27" s="304"/>
      <c r="AZ27" s="304"/>
      <c r="BA27" s="283"/>
    </row>
    <row r="28" spans="1:53" ht="11.25" customHeight="1" x14ac:dyDescent="0.35">
      <c r="A28" s="305"/>
      <c r="B28" s="306"/>
      <c r="C28" s="306"/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  <c r="O28" s="306"/>
      <c r="P28" s="306"/>
      <c r="Q28" s="306"/>
      <c r="R28" s="306"/>
      <c r="S28" s="306"/>
      <c r="T28" s="306"/>
      <c r="U28" s="306"/>
      <c r="V28" s="306"/>
      <c r="W28" s="306"/>
      <c r="X28" s="306"/>
      <c r="Y28" s="306"/>
      <c r="Z28" s="306"/>
      <c r="AA28" s="306"/>
      <c r="AB28" s="306"/>
      <c r="AC28" s="306"/>
      <c r="AD28" s="306"/>
      <c r="AE28" s="306"/>
      <c r="AF28" s="306"/>
      <c r="AG28" s="306"/>
      <c r="AH28" s="306"/>
      <c r="AI28" s="306"/>
      <c r="AJ28" s="306"/>
      <c r="AK28" s="306"/>
      <c r="AL28" s="306"/>
      <c r="AM28" s="306"/>
      <c r="AN28" s="306"/>
      <c r="AO28" s="306"/>
      <c r="AP28" s="306"/>
      <c r="AQ28" s="306"/>
      <c r="AR28" s="306"/>
      <c r="AS28" s="306"/>
      <c r="AT28" s="306"/>
      <c r="AU28" s="306"/>
      <c r="AV28" s="306"/>
      <c r="AW28" s="306"/>
      <c r="AX28" s="306"/>
      <c r="AY28" s="306"/>
      <c r="AZ28" s="306"/>
      <c r="BA28" s="283"/>
    </row>
    <row r="29" spans="1:53" ht="22.5" customHeight="1" x14ac:dyDescent="0.3">
      <c r="A29" s="407" t="s">
        <v>39</v>
      </c>
      <c r="B29" s="408"/>
      <c r="C29" s="413" t="s">
        <v>57</v>
      </c>
      <c r="D29" s="414"/>
      <c r="E29" s="414"/>
      <c r="F29" s="408"/>
      <c r="G29" s="417" t="s">
        <v>163</v>
      </c>
      <c r="H29" s="418"/>
      <c r="I29" s="419"/>
      <c r="J29" s="426" t="s">
        <v>30</v>
      </c>
      <c r="K29" s="414"/>
      <c r="L29" s="414"/>
      <c r="M29" s="408"/>
      <c r="N29" s="366" t="s">
        <v>58</v>
      </c>
      <c r="O29" s="367"/>
      <c r="P29" s="368"/>
      <c r="Q29" s="426" t="s">
        <v>164</v>
      </c>
      <c r="R29" s="427"/>
      <c r="S29" s="428"/>
      <c r="T29" s="426" t="s">
        <v>59</v>
      </c>
      <c r="U29" s="414"/>
      <c r="V29" s="408"/>
      <c r="W29" s="426" t="s">
        <v>60</v>
      </c>
      <c r="X29" s="414"/>
      <c r="Y29" s="408"/>
      <c r="Z29" s="298"/>
      <c r="AA29" s="434" t="s">
        <v>61</v>
      </c>
      <c r="AB29" s="435"/>
      <c r="AC29" s="435"/>
      <c r="AD29" s="435"/>
      <c r="AE29" s="435"/>
      <c r="AF29" s="363"/>
      <c r="AG29" s="363"/>
      <c r="AH29" s="375" t="s">
        <v>62</v>
      </c>
      <c r="AI29" s="363"/>
      <c r="AJ29" s="363"/>
      <c r="AK29" s="381" t="s">
        <v>63</v>
      </c>
      <c r="AL29" s="382"/>
      <c r="AM29" s="382"/>
      <c r="AN29" s="307"/>
      <c r="AO29" s="381" t="s">
        <v>160</v>
      </c>
      <c r="AP29" s="382"/>
      <c r="AQ29" s="382"/>
      <c r="AR29" s="382"/>
      <c r="AS29" s="366" t="s">
        <v>161</v>
      </c>
      <c r="AT29" s="367"/>
      <c r="AU29" s="367"/>
      <c r="AV29" s="367"/>
      <c r="AW29" s="368"/>
      <c r="AX29" s="375" t="s">
        <v>62</v>
      </c>
      <c r="AY29" s="375"/>
      <c r="AZ29" s="375"/>
      <c r="BA29" s="376"/>
    </row>
    <row r="30" spans="1:53" ht="15.75" customHeight="1" x14ac:dyDescent="0.3">
      <c r="A30" s="409"/>
      <c r="B30" s="410"/>
      <c r="C30" s="409"/>
      <c r="D30" s="415"/>
      <c r="E30" s="415"/>
      <c r="F30" s="410"/>
      <c r="G30" s="420"/>
      <c r="H30" s="421"/>
      <c r="I30" s="422"/>
      <c r="J30" s="409"/>
      <c r="K30" s="415"/>
      <c r="L30" s="415"/>
      <c r="M30" s="410"/>
      <c r="N30" s="369"/>
      <c r="O30" s="370"/>
      <c r="P30" s="371"/>
      <c r="Q30" s="429"/>
      <c r="R30" s="406"/>
      <c r="S30" s="430"/>
      <c r="T30" s="409"/>
      <c r="U30" s="415"/>
      <c r="V30" s="410"/>
      <c r="W30" s="409"/>
      <c r="X30" s="415"/>
      <c r="Y30" s="410"/>
      <c r="Z30" s="298"/>
      <c r="AA30" s="435"/>
      <c r="AB30" s="435"/>
      <c r="AC30" s="435"/>
      <c r="AD30" s="435"/>
      <c r="AE30" s="435"/>
      <c r="AF30" s="363"/>
      <c r="AG30" s="363"/>
      <c r="AH30" s="363"/>
      <c r="AI30" s="363"/>
      <c r="AJ30" s="363"/>
      <c r="AK30" s="382"/>
      <c r="AL30" s="382"/>
      <c r="AM30" s="382"/>
      <c r="AN30" s="307"/>
      <c r="AO30" s="382"/>
      <c r="AP30" s="382"/>
      <c r="AQ30" s="382"/>
      <c r="AR30" s="382"/>
      <c r="AS30" s="369"/>
      <c r="AT30" s="370"/>
      <c r="AU30" s="370"/>
      <c r="AV30" s="370"/>
      <c r="AW30" s="371"/>
      <c r="AX30" s="375"/>
      <c r="AY30" s="375"/>
      <c r="AZ30" s="375"/>
      <c r="BA30" s="376"/>
    </row>
    <row r="31" spans="1:53" ht="42" customHeight="1" x14ac:dyDescent="0.3">
      <c r="A31" s="411"/>
      <c r="B31" s="412"/>
      <c r="C31" s="411"/>
      <c r="D31" s="416"/>
      <c r="E31" s="416"/>
      <c r="F31" s="412"/>
      <c r="G31" s="423"/>
      <c r="H31" s="424"/>
      <c r="I31" s="425"/>
      <c r="J31" s="411"/>
      <c r="K31" s="416"/>
      <c r="L31" s="416"/>
      <c r="M31" s="412"/>
      <c r="N31" s="372"/>
      <c r="O31" s="373"/>
      <c r="P31" s="374"/>
      <c r="Q31" s="431"/>
      <c r="R31" s="432"/>
      <c r="S31" s="433"/>
      <c r="T31" s="411"/>
      <c r="U31" s="416"/>
      <c r="V31" s="412"/>
      <c r="W31" s="411"/>
      <c r="X31" s="416"/>
      <c r="Y31" s="412"/>
      <c r="Z31" s="298"/>
      <c r="AA31" s="377" t="s">
        <v>112</v>
      </c>
      <c r="AB31" s="378"/>
      <c r="AC31" s="378"/>
      <c r="AD31" s="378"/>
      <c r="AE31" s="378"/>
      <c r="AF31" s="363"/>
      <c r="AG31" s="363"/>
      <c r="AH31" s="379">
        <v>2</v>
      </c>
      <c r="AI31" s="380"/>
      <c r="AJ31" s="380"/>
      <c r="AK31" s="364">
        <v>3</v>
      </c>
      <c r="AL31" s="364"/>
      <c r="AM31" s="364"/>
      <c r="AN31" s="307"/>
      <c r="AO31" s="382"/>
      <c r="AP31" s="382"/>
      <c r="AQ31" s="382"/>
      <c r="AR31" s="382"/>
      <c r="AS31" s="369"/>
      <c r="AT31" s="370"/>
      <c r="AU31" s="370"/>
      <c r="AV31" s="370"/>
      <c r="AW31" s="371"/>
      <c r="AX31" s="375"/>
      <c r="AY31" s="375"/>
      <c r="AZ31" s="375"/>
      <c r="BA31" s="376"/>
    </row>
    <row r="32" spans="1:53" ht="26.25" customHeight="1" x14ac:dyDescent="0.4">
      <c r="A32" s="403">
        <v>1</v>
      </c>
      <c r="B32" s="404"/>
      <c r="C32" s="391">
        <v>33</v>
      </c>
      <c r="D32" s="392"/>
      <c r="E32" s="392"/>
      <c r="F32" s="393"/>
      <c r="G32" s="391">
        <v>4</v>
      </c>
      <c r="H32" s="392"/>
      <c r="I32" s="393"/>
      <c r="J32" s="391">
        <v>3</v>
      </c>
      <c r="K32" s="392"/>
      <c r="L32" s="392"/>
      <c r="M32" s="393"/>
      <c r="N32" s="391"/>
      <c r="O32" s="392"/>
      <c r="P32" s="393"/>
      <c r="Q32" s="383"/>
      <c r="R32" s="384"/>
      <c r="S32" s="385"/>
      <c r="T32" s="391">
        <v>12</v>
      </c>
      <c r="U32" s="400"/>
      <c r="V32" s="401"/>
      <c r="W32" s="391">
        <f>C32+G32+J32+N32+Q32+T32</f>
        <v>52</v>
      </c>
      <c r="X32" s="400"/>
      <c r="Y32" s="402"/>
      <c r="Z32" s="298"/>
      <c r="AA32" s="362" t="s">
        <v>65</v>
      </c>
      <c r="AB32" s="363"/>
      <c r="AC32" s="363"/>
      <c r="AD32" s="363"/>
      <c r="AE32" s="363"/>
      <c r="AF32" s="363"/>
      <c r="AG32" s="363"/>
      <c r="AH32" s="364">
        <v>3</v>
      </c>
      <c r="AI32" s="365"/>
      <c r="AJ32" s="365"/>
      <c r="AK32" s="364">
        <v>4</v>
      </c>
      <c r="AL32" s="365"/>
      <c r="AM32" s="365"/>
      <c r="AN32" s="307"/>
      <c r="AO32" s="382"/>
      <c r="AP32" s="382"/>
      <c r="AQ32" s="382"/>
      <c r="AR32" s="382"/>
      <c r="AS32" s="372"/>
      <c r="AT32" s="373"/>
      <c r="AU32" s="373"/>
      <c r="AV32" s="373"/>
      <c r="AW32" s="374"/>
      <c r="AX32" s="375"/>
      <c r="AY32" s="375"/>
      <c r="AZ32" s="375"/>
      <c r="BA32" s="376"/>
    </row>
    <row r="33" spans="1:53" ht="27" customHeight="1" x14ac:dyDescent="0.4">
      <c r="A33" s="389">
        <v>2</v>
      </c>
      <c r="B33" s="390"/>
      <c r="C33" s="391"/>
      <c r="D33" s="392"/>
      <c r="E33" s="392"/>
      <c r="F33" s="393"/>
      <c r="G33" s="386"/>
      <c r="H33" s="394"/>
      <c r="I33" s="395"/>
      <c r="J33" s="386">
        <v>4</v>
      </c>
      <c r="K33" s="394"/>
      <c r="L33" s="394"/>
      <c r="M33" s="395"/>
      <c r="N33" s="386">
        <v>11</v>
      </c>
      <c r="O33" s="394"/>
      <c r="P33" s="395"/>
      <c r="Q33" s="383">
        <v>2</v>
      </c>
      <c r="R33" s="384"/>
      <c r="S33" s="385"/>
      <c r="T33" s="386"/>
      <c r="U33" s="387"/>
      <c r="V33" s="388"/>
      <c r="W33" s="391">
        <f t="shared" ref="W33" si="0">C33+G33+J33+N33+Q33+T33</f>
        <v>17</v>
      </c>
      <c r="X33" s="400"/>
      <c r="Y33" s="402"/>
      <c r="Z33" s="298"/>
      <c r="AA33" s="363"/>
      <c r="AB33" s="363"/>
      <c r="AC33" s="363"/>
      <c r="AD33" s="363"/>
      <c r="AE33" s="363"/>
      <c r="AF33" s="363"/>
      <c r="AG33" s="363"/>
      <c r="AH33" s="365"/>
      <c r="AI33" s="365"/>
      <c r="AJ33" s="365"/>
      <c r="AK33" s="365"/>
      <c r="AL33" s="365"/>
      <c r="AM33" s="365"/>
      <c r="AN33" s="307"/>
      <c r="AO33" s="364">
        <v>1</v>
      </c>
      <c r="AP33" s="364"/>
      <c r="AQ33" s="364"/>
      <c r="AR33" s="364"/>
      <c r="AS33" s="361" t="s">
        <v>157</v>
      </c>
      <c r="AT33" s="361"/>
      <c r="AU33" s="361"/>
      <c r="AV33" s="361"/>
      <c r="AW33" s="361"/>
      <c r="AX33" s="361">
        <v>3</v>
      </c>
      <c r="AY33" s="361"/>
      <c r="AZ33" s="361"/>
      <c r="BA33" s="361"/>
    </row>
    <row r="34" spans="1:53" ht="21.75" customHeight="1" x14ac:dyDescent="0.3">
      <c r="A34" s="396" t="s">
        <v>15</v>
      </c>
      <c r="B34" s="395"/>
      <c r="C34" s="391">
        <f>SUM(C32:F33)</f>
        <v>33</v>
      </c>
      <c r="D34" s="392"/>
      <c r="E34" s="392"/>
      <c r="F34" s="393"/>
      <c r="G34" s="386">
        <f>SUM(G32:I33)</f>
        <v>4</v>
      </c>
      <c r="H34" s="394"/>
      <c r="I34" s="395"/>
      <c r="J34" s="397">
        <f>SUM(J32:M33)</f>
        <v>7</v>
      </c>
      <c r="K34" s="398"/>
      <c r="L34" s="398"/>
      <c r="M34" s="399"/>
      <c r="N34" s="397">
        <f>SUM(N32:P33)</f>
        <v>11</v>
      </c>
      <c r="O34" s="398"/>
      <c r="P34" s="399"/>
      <c r="Q34" s="383">
        <f>SUM(Q32:S33)</f>
        <v>2</v>
      </c>
      <c r="R34" s="384"/>
      <c r="S34" s="385"/>
      <c r="T34" s="386">
        <f>SUM(T32:V33)</f>
        <v>12</v>
      </c>
      <c r="U34" s="387"/>
      <c r="V34" s="388"/>
      <c r="W34" s="386">
        <f>SUM(W32:Y33)</f>
        <v>69</v>
      </c>
      <c r="X34" s="387"/>
      <c r="Y34" s="388"/>
      <c r="Z34" s="298"/>
      <c r="AA34" s="362" t="s">
        <v>64</v>
      </c>
      <c r="AB34" s="362"/>
      <c r="AC34" s="362"/>
      <c r="AD34" s="362"/>
      <c r="AE34" s="362"/>
      <c r="AF34" s="362"/>
      <c r="AG34" s="362"/>
      <c r="AH34" s="364">
        <v>3</v>
      </c>
      <c r="AI34" s="364"/>
      <c r="AJ34" s="364"/>
      <c r="AK34" s="364">
        <v>11</v>
      </c>
      <c r="AL34" s="364"/>
      <c r="AM34" s="364"/>
      <c r="AN34" s="307"/>
      <c r="AO34" s="364"/>
      <c r="AP34" s="364"/>
      <c r="AQ34" s="364"/>
      <c r="AR34" s="364"/>
      <c r="AS34" s="361"/>
      <c r="AT34" s="361"/>
      <c r="AU34" s="361"/>
      <c r="AV34" s="361"/>
      <c r="AW34" s="361"/>
      <c r="AX34" s="361"/>
      <c r="AY34" s="361"/>
      <c r="AZ34" s="361"/>
      <c r="BA34" s="361"/>
    </row>
    <row r="35" spans="1:53" ht="25.5" customHeight="1" x14ac:dyDescent="0.3">
      <c r="A35" s="301"/>
      <c r="B35" s="301"/>
      <c r="C35" s="301"/>
      <c r="D35" s="301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S35" s="301"/>
      <c r="T35" s="301"/>
      <c r="U35" s="301"/>
      <c r="V35" s="301"/>
      <c r="W35" s="301"/>
      <c r="X35" s="301"/>
      <c r="Y35" s="301"/>
      <c r="Z35" s="298"/>
      <c r="AA35" s="308"/>
      <c r="AB35" s="308"/>
      <c r="AC35" s="308"/>
      <c r="AD35" s="308"/>
      <c r="AE35" s="308"/>
      <c r="AF35" s="308"/>
      <c r="AG35" s="308"/>
      <c r="AH35" s="308"/>
      <c r="AI35" s="308"/>
      <c r="AJ35" s="308"/>
      <c r="AK35" s="308"/>
      <c r="AL35" s="308"/>
      <c r="AM35" s="308"/>
      <c r="AN35" s="309"/>
      <c r="AO35" s="364"/>
      <c r="AP35" s="364"/>
      <c r="AQ35" s="364"/>
      <c r="AR35" s="364"/>
      <c r="AS35" s="361"/>
      <c r="AT35" s="361"/>
      <c r="AU35" s="361"/>
      <c r="AV35" s="361"/>
      <c r="AW35" s="361"/>
      <c r="AX35" s="361"/>
      <c r="AY35" s="361"/>
      <c r="AZ35" s="361"/>
      <c r="BA35" s="361"/>
    </row>
    <row r="36" spans="1:53" ht="34.5" customHeight="1" x14ac:dyDescent="0.3">
      <c r="A36" s="301"/>
      <c r="B36" s="301"/>
      <c r="C36" s="301"/>
      <c r="D36" s="301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1"/>
      <c r="Y36" s="301"/>
      <c r="Z36" s="298"/>
      <c r="AA36" s="308"/>
      <c r="AB36" s="308"/>
      <c r="AC36" s="308"/>
      <c r="AD36" s="308"/>
      <c r="AE36" s="308"/>
      <c r="AF36" s="308"/>
      <c r="AG36" s="308"/>
      <c r="AH36" s="308"/>
      <c r="AI36" s="308"/>
      <c r="AJ36" s="308"/>
      <c r="AK36" s="308"/>
      <c r="AL36" s="308"/>
      <c r="AM36" s="308"/>
      <c r="AN36" s="310"/>
      <c r="AO36" s="364"/>
      <c r="AP36" s="364"/>
      <c r="AQ36" s="364"/>
      <c r="AR36" s="364"/>
      <c r="AS36" s="361"/>
      <c r="AT36" s="361"/>
      <c r="AU36" s="361"/>
      <c r="AV36" s="361"/>
      <c r="AW36" s="361"/>
      <c r="AX36" s="361"/>
      <c r="AY36" s="361"/>
      <c r="AZ36" s="361"/>
      <c r="BA36" s="361"/>
    </row>
    <row r="37" spans="1:53" x14ac:dyDescent="0.3">
      <c r="A37" s="301"/>
      <c r="B37" s="301"/>
      <c r="C37" s="301"/>
      <c r="D37" s="301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01"/>
      <c r="Z37" s="301"/>
      <c r="AA37" s="301"/>
      <c r="AB37" s="301"/>
      <c r="AC37" s="301"/>
      <c r="AD37" s="301"/>
      <c r="AE37" s="301"/>
      <c r="AF37" s="301"/>
      <c r="AG37" s="301"/>
      <c r="AH37" s="301"/>
      <c r="AI37" s="301"/>
      <c r="AJ37" s="301"/>
      <c r="AK37" s="301"/>
      <c r="AL37" s="301"/>
      <c r="AM37" s="301"/>
      <c r="AN37" s="301"/>
      <c r="AO37" s="301"/>
      <c r="AP37" s="301"/>
      <c r="AQ37" s="301"/>
      <c r="AR37" s="301"/>
      <c r="AS37" s="301"/>
      <c r="AT37" s="301"/>
      <c r="AU37" s="301"/>
      <c r="AV37" s="301"/>
      <c r="AW37" s="301"/>
      <c r="AX37" s="301"/>
      <c r="AY37" s="301"/>
      <c r="AZ37" s="301"/>
      <c r="BA37" s="301"/>
    </row>
    <row r="38" spans="1:53" x14ac:dyDescent="0.3">
      <c r="A38" s="301"/>
      <c r="B38" s="301"/>
      <c r="C38" s="301"/>
      <c r="D38" s="301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  <c r="U38" s="301"/>
      <c r="V38" s="301"/>
      <c r="W38" s="301"/>
      <c r="X38" s="301"/>
      <c r="Y38" s="301"/>
      <c r="Z38" s="301"/>
      <c r="AA38" s="301"/>
      <c r="AB38" s="301"/>
      <c r="AC38" s="301"/>
      <c r="AD38" s="301"/>
      <c r="AE38" s="301"/>
      <c r="AF38" s="301"/>
      <c r="AG38" s="301"/>
      <c r="AH38" s="301"/>
      <c r="AI38" s="301"/>
      <c r="AJ38" s="301"/>
      <c r="AK38" s="301"/>
      <c r="AL38" s="301"/>
      <c r="AM38" s="301"/>
      <c r="AN38" s="301"/>
      <c r="AO38" s="301"/>
      <c r="AP38" s="301"/>
      <c r="AQ38" s="301"/>
      <c r="AR38" s="301"/>
      <c r="AS38" s="301"/>
      <c r="AT38" s="301"/>
      <c r="AU38" s="301"/>
      <c r="AV38" s="301"/>
      <c r="AW38" s="301"/>
      <c r="AX38" s="301"/>
      <c r="AY38" s="301"/>
      <c r="AZ38" s="301"/>
      <c r="BA38" s="301"/>
    </row>
    <row r="39" spans="1:53" x14ac:dyDescent="0.3">
      <c r="A39" s="301"/>
      <c r="B39" s="301"/>
      <c r="C39" s="301"/>
      <c r="D39" s="301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1"/>
      <c r="T39" s="301"/>
      <c r="U39" s="301"/>
      <c r="V39" s="301"/>
      <c r="W39" s="301"/>
      <c r="X39" s="301"/>
      <c r="Y39" s="301"/>
      <c r="Z39" s="301"/>
      <c r="AA39" s="301"/>
      <c r="AB39" s="301"/>
      <c r="AC39" s="301"/>
      <c r="AD39" s="301"/>
      <c r="AE39" s="301"/>
      <c r="AF39" s="301"/>
      <c r="AG39" s="301"/>
      <c r="AH39" s="301"/>
      <c r="AI39" s="301"/>
      <c r="AJ39" s="301"/>
      <c r="AK39" s="301"/>
      <c r="AL39" s="301"/>
      <c r="AM39" s="301"/>
      <c r="AN39" s="301"/>
      <c r="AO39" s="301"/>
      <c r="AP39" s="301"/>
      <c r="AQ39" s="301"/>
      <c r="AR39" s="301"/>
      <c r="AS39" s="301"/>
      <c r="AT39" s="301"/>
      <c r="AU39" s="301"/>
      <c r="AV39" s="301"/>
      <c r="AW39" s="301"/>
      <c r="AX39" s="301"/>
      <c r="AY39" s="301"/>
      <c r="AZ39" s="301"/>
      <c r="BA39" s="301"/>
    </row>
    <row r="40" spans="1:53" x14ac:dyDescent="0.3">
      <c r="A40" s="301"/>
      <c r="B40" s="301"/>
      <c r="C40" s="301"/>
      <c r="D40" s="301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01"/>
      <c r="AA40" s="301"/>
      <c r="AB40" s="301"/>
      <c r="AC40" s="301"/>
      <c r="AD40" s="301"/>
      <c r="AE40" s="301"/>
      <c r="AF40" s="301"/>
      <c r="AG40" s="301"/>
      <c r="AH40" s="301"/>
      <c r="AI40" s="301"/>
      <c r="AJ40" s="301"/>
      <c r="AK40" s="301"/>
      <c r="AL40" s="301"/>
      <c r="AM40" s="301"/>
      <c r="AN40" s="301"/>
      <c r="AO40" s="301"/>
      <c r="AP40" s="301"/>
      <c r="AQ40" s="301"/>
      <c r="AR40" s="301"/>
      <c r="AS40" s="301"/>
      <c r="AT40" s="301"/>
      <c r="AU40" s="301"/>
      <c r="AV40" s="301"/>
      <c r="AW40" s="301"/>
      <c r="AX40" s="301"/>
      <c r="AY40" s="301"/>
      <c r="AZ40" s="301"/>
      <c r="BA40" s="301"/>
    </row>
    <row r="41" spans="1:53" x14ac:dyDescent="0.3">
      <c r="A41" s="301"/>
      <c r="B41" s="301"/>
      <c r="C41" s="301"/>
      <c r="D41" s="301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1"/>
      <c r="AB41" s="301"/>
      <c r="AC41" s="301"/>
      <c r="AD41" s="301"/>
      <c r="AE41" s="301"/>
      <c r="AF41" s="301"/>
      <c r="AG41" s="301"/>
      <c r="AH41" s="301"/>
      <c r="AI41" s="301"/>
      <c r="AJ41" s="301"/>
      <c r="AK41" s="301"/>
      <c r="AL41" s="301"/>
      <c r="AM41" s="301"/>
      <c r="AN41" s="301"/>
      <c r="AO41" s="301"/>
      <c r="AP41" s="301"/>
      <c r="AQ41" s="301"/>
      <c r="AR41" s="301"/>
      <c r="AS41" s="301"/>
      <c r="AT41" s="301"/>
      <c r="AU41" s="301"/>
      <c r="AV41" s="301"/>
      <c r="AW41" s="301"/>
      <c r="AX41" s="301"/>
      <c r="AY41" s="301"/>
      <c r="AZ41" s="301"/>
      <c r="BA41" s="301"/>
    </row>
  </sheetData>
  <mergeCells count="83">
    <mergeCell ref="A1:O1"/>
    <mergeCell ref="P1:AM1"/>
    <mergeCell ref="A2:O2"/>
    <mergeCell ref="A3:O3"/>
    <mergeCell ref="P3:AM3"/>
    <mergeCell ref="AO6:BA6"/>
    <mergeCell ref="A7:O7"/>
    <mergeCell ref="P7:AL7"/>
    <mergeCell ref="AN7:BA7"/>
    <mergeCell ref="AN3:BA4"/>
    <mergeCell ref="A4:O4"/>
    <mergeCell ref="N17:R17"/>
    <mergeCell ref="P5:AM5"/>
    <mergeCell ref="A6:O6"/>
    <mergeCell ref="P8:AL8"/>
    <mergeCell ref="P9:AL9"/>
    <mergeCell ref="AN9:BA10"/>
    <mergeCell ref="P10:AM10"/>
    <mergeCell ref="A15:BA15"/>
    <mergeCell ref="P11:AM11"/>
    <mergeCell ref="AS17:AW17"/>
    <mergeCell ref="AX17:BA17"/>
    <mergeCell ref="S17:W17"/>
    <mergeCell ref="X17:AA17"/>
    <mergeCell ref="AB17:AE17"/>
    <mergeCell ref="AF17:AI17"/>
    <mergeCell ref="AJ17:AN17"/>
    <mergeCell ref="AO17:AR17"/>
    <mergeCell ref="A17:A18"/>
    <mergeCell ref="B17:E17"/>
    <mergeCell ref="F17:I17"/>
    <mergeCell ref="J17:M17"/>
    <mergeCell ref="A25:AU25"/>
    <mergeCell ref="A29:B31"/>
    <mergeCell ref="C29:F31"/>
    <mergeCell ref="G29:I31"/>
    <mergeCell ref="J29:M31"/>
    <mergeCell ref="N29:P31"/>
    <mergeCell ref="Q29:S31"/>
    <mergeCell ref="T29:V31"/>
    <mergeCell ref="W29:Y31"/>
    <mergeCell ref="AA29:AG30"/>
    <mergeCell ref="AH29:AJ30"/>
    <mergeCell ref="AK29:AM30"/>
    <mergeCell ref="A32:B32"/>
    <mergeCell ref="C32:F32"/>
    <mergeCell ref="G32:I32"/>
    <mergeCell ref="J32:M32"/>
    <mergeCell ref="N32:P32"/>
    <mergeCell ref="Q32:S32"/>
    <mergeCell ref="T32:V32"/>
    <mergeCell ref="W32:Y32"/>
    <mergeCell ref="T33:V33"/>
    <mergeCell ref="W33:Y33"/>
    <mergeCell ref="Q34:S34"/>
    <mergeCell ref="T34:V34"/>
    <mergeCell ref="W34:Y34"/>
    <mergeCell ref="A33:B33"/>
    <mergeCell ref="C33:F33"/>
    <mergeCell ref="G33:I33"/>
    <mergeCell ref="J33:M33"/>
    <mergeCell ref="N33:P33"/>
    <mergeCell ref="Q33:S33"/>
    <mergeCell ref="A34:B34"/>
    <mergeCell ref="C34:F34"/>
    <mergeCell ref="G34:I34"/>
    <mergeCell ref="J34:M34"/>
    <mergeCell ref="N34:P34"/>
    <mergeCell ref="AX33:BA36"/>
    <mergeCell ref="AA32:AG33"/>
    <mergeCell ref="AH32:AJ33"/>
    <mergeCell ref="AK32:AM33"/>
    <mergeCell ref="AS29:AW32"/>
    <mergeCell ref="AX29:BA32"/>
    <mergeCell ref="AA31:AG31"/>
    <mergeCell ref="AH31:AJ31"/>
    <mergeCell ref="AK31:AM31"/>
    <mergeCell ref="AO29:AR32"/>
    <mergeCell ref="AA34:AG34"/>
    <mergeCell ref="AH34:AJ34"/>
    <mergeCell ref="AK34:AM34"/>
    <mergeCell ref="AO33:AR36"/>
    <mergeCell ref="AS33:AW36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8"/>
  <sheetViews>
    <sheetView tabSelected="1" view="pageBreakPreview" topLeftCell="A34" zoomScaleNormal="70" zoomScaleSheetLayoutView="100" zoomScalePageLayoutView="50" workbookViewId="0">
      <selection activeCell="D35" sqref="D35"/>
    </sheetView>
    <sheetView tabSelected="1" zoomScale="75" zoomScaleNormal="75" workbookViewId="1">
      <selection activeCell="L17" sqref="L17"/>
    </sheetView>
  </sheetViews>
  <sheetFormatPr defaultColWidth="9.109375" defaultRowHeight="15.6" x14ac:dyDescent="0.3"/>
  <cols>
    <col min="1" max="1" width="11.33203125" style="103" customWidth="1"/>
    <col min="2" max="2" width="49.44140625" style="44" customWidth="1"/>
    <col min="3" max="3" width="6.6640625" style="104" customWidth="1"/>
    <col min="4" max="4" width="12" style="105" customWidth="1"/>
    <col min="5" max="5" width="7.33203125" style="105" customWidth="1"/>
    <col min="6" max="6" width="6.44140625" style="104" customWidth="1"/>
    <col min="7" max="7" width="7.44140625" style="104" customWidth="1"/>
    <col min="8" max="8" width="9.88671875" style="104" customWidth="1"/>
    <col min="9" max="9" width="8.6640625" style="44" customWidth="1"/>
    <col min="10" max="10" width="8" style="44" customWidth="1"/>
    <col min="11" max="11" width="6.44140625" style="44" customWidth="1"/>
    <col min="12" max="12" width="7.88671875" style="44" customWidth="1"/>
    <col min="13" max="13" width="8.88671875" style="44" customWidth="1"/>
    <col min="14" max="14" width="6.109375" style="44" customWidth="1"/>
    <col min="15" max="15" width="6.33203125" style="44" customWidth="1"/>
    <col min="16" max="16" width="6.5546875" style="44" customWidth="1"/>
    <col min="17" max="17" width="8" style="44" customWidth="1"/>
    <col min="18" max="22" width="0" style="44" hidden="1" customWidth="1"/>
    <col min="23" max="16384" width="9.109375" style="44"/>
  </cols>
  <sheetData>
    <row r="1" spans="1:22" s="42" customFormat="1" ht="18" thickBot="1" x14ac:dyDescent="0.35">
      <c r="A1" s="531" t="s">
        <v>151</v>
      </c>
      <c r="B1" s="532"/>
      <c r="C1" s="532"/>
      <c r="D1" s="532"/>
      <c r="E1" s="532"/>
      <c r="F1" s="532"/>
      <c r="G1" s="532"/>
      <c r="H1" s="532"/>
      <c r="I1" s="532"/>
      <c r="J1" s="532"/>
      <c r="K1" s="532"/>
      <c r="L1" s="532"/>
      <c r="M1" s="532"/>
      <c r="N1" s="532"/>
      <c r="O1" s="532"/>
      <c r="P1" s="532"/>
      <c r="Q1" s="533"/>
    </row>
    <row r="2" spans="1:22" s="42" customFormat="1" x14ac:dyDescent="0.3">
      <c r="A2" s="534" t="s">
        <v>68</v>
      </c>
      <c r="B2" s="537" t="s">
        <v>86</v>
      </c>
      <c r="C2" s="540" t="s">
        <v>69</v>
      </c>
      <c r="D2" s="541"/>
      <c r="E2" s="541"/>
      <c r="F2" s="542"/>
      <c r="G2" s="543" t="s">
        <v>87</v>
      </c>
      <c r="H2" s="525" t="s">
        <v>88</v>
      </c>
      <c r="I2" s="526"/>
      <c r="J2" s="526"/>
      <c r="K2" s="526"/>
      <c r="L2" s="526"/>
      <c r="M2" s="527"/>
      <c r="N2" s="563" t="s">
        <v>153</v>
      </c>
      <c r="O2" s="564"/>
      <c r="P2" s="564"/>
      <c r="Q2" s="565"/>
    </row>
    <row r="3" spans="1:22" s="42" customFormat="1" ht="16.2" thickBot="1" x14ac:dyDescent="0.35">
      <c r="A3" s="535"/>
      <c r="B3" s="538"/>
      <c r="C3" s="546" t="s">
        <v>72</v>
      </c>
      <c r="D3" s="548" t="s">
        <v>73</v>
      </c>
      <c r="E3" s="550" t="s">
        <v>74</v>
      </c>
      <c r="F3" s="551"/>
      <c r="G3" s="544"/>
      <c r="H3" s="552" t="s">
        <v>6</v>
      </c>
      <c r="I3" s="528" t="s">
        <v>89</v>
      </c>
      <c r="J3" s="529"/>
      <c r="K3" s="529"/>
      <c r="L3" s="530"/>
      <c r="M3" s="555" t="s">
        <v>90</v>
      </c>
      <c r="N3" s="566"/>
      <c r="O3" s="567"/>
      <c r="P3" s="567"/>
      <c r="Q3" s="568"/>
    </row>
    <row r="4" spans="1:22" s="42" customFormat="1" x14ac:dyDescent="0.3">
      <c r="A4" s="535"/>
      <c r="B4" s="538"/>
      <c r="C4" s="546"/>
      <c r="D4" s="548"/>
      <c r="E4" s="548" t="s">
        <v>75</v>
      </c>
      <c r="F4" s="558" t="s">
        <v>76</v>
      </c>
      <c r="G4" s="544"/>
      <c r="H4" s="553"/>
      <c r="I4" s="512" t="s">
        <v>15</v>
      </c>
      <c r="J4" s="512" t="s">
        <v>19</v>
      </c>
      <c r="K4" s="512" t="s">
        <v>91</v>
      </c>
      <c r="L4" s="512" t="s">
        <v>92</v>
      </c>
      <c r="M4" s="556"/>
      <c r="N4" s="515" t="s">
        <v>70</v>
      </c>
      <c r="O4" s="516"/>
      <c r="P4" s="517"/>
      <c r="Q4" s="108" t="s">
        <v>71</v>
      </c>
    </row>
    <row r="5" spans="1:22" s="42" customFormat="1" x14ac:dyDescent="0.3">
      <c r="A5" s="535"/>
      <c r="B5" s="538"/>
      <c r="C5" s="546"/>
      <c r="D5" s="548"/>
      <c r="E5" s="548"/>
      <c r="F5" s="558"/>
      <c r="G5" s="544"/>
      <c r="H5" s="553"/>
      <c r="I5" s="513"/>
      <c r="J5" s="513"/>
      <c r="K5" s="513"/>
      <c r="L5" s="513"/>
      <c r="M5" s="556"/>
      <c r="N5" s="55">
        <v>1</v>
      </c>
      <c r="O5" s="121" t="s">
        <v>124</v>
      </c>
      <c r="P5" s="60" t="s">
        <v>125</v>
      </c>
      <c r="Q5" s="109">
        <v>3</v>
      </c>
    </row>
    <row r="6" spans="1:22" s="42" customFormat="1" ht="34.5" customHeight="1" x14ac:dyDescent="0.3">
      <c r="A6" s="535"/>
      <c r="B6" s="538"/>
      <c r="C6" s="546"/>
      <c r="D6" s="548"/>
      <c r="E6" s="548"/>
      <c r="F6" s="558"/>
      <c r="G6" s="544"/>
      <c r="H6" s="553"/>
      <c r="I6" s="513"/>
      <c r="J6" s="513"/>
      <c r="K6" s="513"/>
      <c r="L6" s="513"/>
      <c r="M6" s="556"/>
      <c r="N6" s="560" t="s">
        <v>154</v>
      </c>
      <c r="O6" s="561"/>
      <c r="P6" s="561"/>
      <c r="Q6" s="562"/>
    </row>
    <row r="7" spans="1:22" s="42" customFormat="1" ht="16.2" thickBot="1" x14ac:dyDescent="0.35">
      <c r="A7" s="536"/>
      <c r="B7" s="539"/>
      <c r="C7" s="547"/>
      <c r="D7" s="549"/>
      <c r="E7" s="549"/>
      <c r="F7" s="559"/>
      <c r="G7" s="545"/>
      <c r="H7" s="554"/>
      <c r="I7" s="514"/>
      <c r="J7" s="514"/>
      <c r="K7" s="514"/>
      <c r="L7" s="514"/>
      <c r="M7" s="557"/>
      <c r="N7" s="53">
        <v>15</v>
      </c>
      <c r="O7" s="52">
        <v>9</v>
      </c>
      <c r="P7" s="52">
        <v>9</v>
      </c>
      <c r="Q7" s="54">
        <v>17</v>
      </c>
    </row>
    <row r="8" spans="1:22" s="42" customFormat="1" ht="16.2" thickBot="1" x14ac:dyDescent="0.35">
      <c r="A8" s="61">
        <v>1</v>
      </c>
      <c r="B8" s="61">
        <v>2</v>
      </c>
      <c r="C8" s="62">
        <v>3</v>
      </c>
      <c r="D8" s="61">
        <v>4</v>
      </c>
      <c r="E8" s="61">
        <v>5</v>
      </c>
      <c r="F8" s="61">
        <v>6</v>
      </c>
      <c r="G8" s="61">
        <v>7</v>
      </c>
      <c r="H8" s="61">
        <v>8</v>
      </c>
      <c r="I8" s="61">
        <v>9</v>
      </c>
      <c r="J8" s="61">
        <v>10</v>
      </c>
      <c r="K8" s="61">
        <v>11</v>
      </c>
      <c r="L8" s="61">
        <v>12</v>
      </c>
      <c r="M8" s="61">
        <v>13</v>
      </c>
      <c r="N8" s="63">
        <v>14</v>
      </c>
      <c r="O8" s="63">
        <v>15</v>
      </c>
      <c r="P8" s="63">
        <v>16</v>
      </c>
      <c r="Q8" s="64">
        <v>17</v>
      </c>
    </row>
    <row r="9" spans="1:22" s="42" customFormat="1" ht="16.2" thickBot="1" x14ac:dyDescent="0.35">
      <c r="A9" s="508" t="s">
        <v>93</v>
      </c>
      <c r="B9" s="509"/>
      <c r="C9" s="509"/>
      <c r="D9" s="509"/>
      <c r="E9" s="509"/>
      <c r="F9" s="509"/>
      <c r="G9" s="509"/>
      <c r="H9" s="509"/>
      <c r="I9" s="509"/>
      <c r="J9" s="509"/>
      <c r="K9" s="509"/>
      <c r="L9" s="509"/>
      <c r="M9" s="509"/>
      <c r="N9" s="510"/>
      <c r="O9" s="510"/>
      <c r="P9" s="510"/>
      <c r="Q9" s="511"/>
    </row>
    <row r="10" spans="1:22" s="42" customFormat="1" ht="16.2" thickBot="1" x14ac:dyDescent="0.35">
      <c r="A10" s="518" t="s">
        <v>105</v>
      </c>
      <c r="B10" s="519"/>
      <c r="C10" s="519"/>
      <c r="D10" s="519"/>
      <c r="E10" s="519"/>
      <c r="F10" s="519"/>
      <c r="G10" s="519"/>
      <c r="H10" s="519"/>
      <c r="I10" s="519"/>
      <c r="J10" s="519"/>
      <c r="K10" s="519"/>
      <c r="L10" s="519"/>
      <c r="M10" s="519"/>
      <c r="N10" s="519"/>
      <c r="O10" s="519"/>
      <c r="P10" s="519"/>
      <c r="Q10" s="520"/>
    </row>
    <row r="11" spans="1:22" s="43" customFormat="1" ht="20.25" customHeight="1" x14ac:dyDescent="0.3">
      <c r="A11" s="242" t="s">
        <v>77</v>
      </c>
      <c r="B11" s="243" t="s">
        <v>116</v>
      </c>
      <c r="C11" s="216">
        <v>2</v>
      </c>
      <c r="D11" s="67"/>
      <c r="E11" s="67"/>
      <c r="F11" s="244"/>
      <c r="G11" s="245">
        <v>3</v>
      </c>
      <c r="H11" s="246">
        <f>G11*30</f>
        <v>90</v>
      </c>
      <c r="I11" s="247">
        <f>J11+K11+L11</f>
        <v>36</v>
      </c>
      <c r="J11" s="69">
        <v>18</v>
      </c>
      <c r="K11" s="69"/>
      <c r="L11" s="69">
        <v>18</v>
      </c>
      <c r="M11" s="248">
        <f>H11-I11</f>
        <v>54</v>
      </c>
      <c r="N11" s="249"/>
      <c r="O11" s="250">
        <v>2</v>
      </c>
      <c r="P11" s="251">
        <v>2</v>
      </c>
      <c r="Q11" s="252"/>
      <c r="R11" s="156"/>
      <c r="S11" s="124"/>
      <c r="T11" s="126"/>
      <c r="U11" s="124"/>
      <c r="V11" s="125"/>
    </row>
    <row r="12" spans="1:22" s="43" customFormat="1" ht="36" customHeight="1" thickBot="1" x14ac:dyDescent="0.35">
      <c r="A12" s="253" t="s">
        <v>78</v>
      </c>
      <c r="B12" s="163" t="s">
        <v>145</v>
      </c>
      <c r="C12" s="254"/>
      <c r="D12" s="255" t="s">
        <v>126</v>
      </c>
      <c r="E12" s="255"/>
      <c r="F12" s="256"/>
      <c r="G12" s="257">
        <v>3</v>
      </c>
      <c r="H12" s="258">
        <f>G12*30</f>
        <v>90</v>
      </c>
      <c r="I12" s="259">
        <f>J12+K12+L12</f>
        <v>30</v>
      </c>
      <c r="J12" s="260"/>
      <c r="K12" s="260"/>
      <c r="L12" s="260">
        <v>30</v>
      </c>
      <c r="M12" s="261">
        <f>H12-I12</f>
        <v>60</v>
      </c>
      <c r="N12" s="262">
        <v>2</v>
      </c>
      <c r="O12" s="263"/>
      <c r="P12" s="264"/>
      <c r="Q12" s="265"/>
      <c r="R12" s="157"/>
      <c r="S12" s="127"/>
      <c r="T12" s="129"/>
      <c r="U12" s="127"/>
      <c r="V12" s="128"/>
    </row>
    <row r="13" spans="1:22" ht="16.2" thickBot="1" x14ac:dyDescent="0.35">
      <c r="A13" s="465" t="s">
        <v>138</v>
      </c>
      <c r="B13" s="466"/>
      <c r="C13" s="466"/>
      <c r="D13" s="466"/>
      <c r="E13" s="466"/>
      <c r="F13" s="466"/>
      <c r="G13" s="72">
        <f t="shared" ref="G13:Q13" si="0">SUM(G11:G12)</f>
        <v>6</v>
      </c>
      <c r="H13" s="73">
        <f t="shared" si="0"/>
        <v>180</v>
      </c>
      <c r="I13" s="73">
        <f t="shared" si="0"/>
        <v>66</v>
      </c>
      <c r="J13" s="73">
        <f t="shared" si="0"/>
        <v>18</v>
      </c>
      <c r="K13" s="73">
        <f t="shared" si="0"/>
        <v>0</v>
      </c>
      <c r="L13" s="73">
        <f t="shared" si="0"/>
        <v>48</v>
      </c>
      <c r="M13" s="73">
        <f t="shared" si="0"/>
        <v>114</v>
      </c>
      <c r="N13" s="73">
        <f t="shared" si="0"/>
        <v>2</v>
      </c>
      <c r="O13" s="73">
        <f t="shared" si="0"/>
        <v>2</v>
      </c>
      <c r="P13" s="73">
        <f t="shared" si="0"/>
        <v>2</v>
      </c>
      <c r="Q13" s="73">
        <f t="shared" si="0"/>
        <v>0</v>
      </c>
      <c r="R13" s="42">
        <f>30*G13</f>
        <v>180</v>
      </c>
    </row>
    <row r="14" spans="1:22" ht="16.2" thickBot="1" x14ac:dyDescent="0.35">
      <c r="A14" s="521" t="s">
        <v>106</v>
      </c>
      <c r="B14" s="522"/>
      <c r="C14" s="522"/>
      <c r="D14" s="522"/>
      <c r="E14" s="522"/>
      <c r="F14" s="522"/>
      <c r="G14" s="522"/>
      <c r="H14" s="522"/>
      <c r="I14" s="522"/>
      <c r="J14" s="522"/>
      <c r="K14" s="522"/>
      <c r="L14" s="522"/>
      <c r="M14" s="522"/>
      <c r="N14" s="523"/>
      <c r="O14" s="523"/>
      <c r="P14" s="523"/>
      <c r="Q14" s="524"/>
    </row>
    <row r="15" spans="1:22" ht="31.2" x14ac:dyDescent="0.3">
      <c r="A15" s="75" t="s">
        <v>94</v>
      </c>
      <c r="B15" s="84" t="s">
        <v>184</v>
      </c>
      <c r="C15" s="66">
        <v>1</v>
      </c>
      <c r="D15" s="67"/>
      <c r="E15" s="68"/>
      <c r="F15" s="116"/>
      <c r="G15" s="213">
        <v>7</v>
      </c>
      <c r="H15" s="212">
        <f>G15*30</f>
        <v>210</v>
      </c>
      <c r="I15" s="212">
        <f>SUM(J15:L15)</f>
        <v>75</v>
      </c>
      <c r="J15" s="216">
        <v>30</v>
      </c>
      <c r="K15" s="76"/>
      <c r="L15" s="76">
        <v>45</v>
      </c>
      <c r="M15" s="209">
        <f>H15-I15</f>
        <v>135</v>
      </c>
      <c r="N15" s="115">
        <v>5</v>
      </c>
      <c r="O15" s="122"/>
      <c r="P15" s="77"/>
      <c r="Q15" s="110"/>
    </row>
    <row r="16" spans="1:22" x14ac:dyDescent="0.3">
      <c r="A16" s="197" t="s">
        <v>109</v>
      </c>
      <c r="B16" s="198" t="s">
        <v>185</v>
      </c>
      <c r="C16" s="199">
        <v>1</v>
      </c>
      <c r="D16" s="200"/>
      <c r="E16" s="201"/>
      <c r="F16" s="202"/>
      <c r="G16" s="210">
        <v>7</v>
      </c>
      <c r="H16" s="79">
        <f>G16*30</f>
        <v>210</v>
      </c>
      <c r="I16" s="79">
        <f>SUM(J16:L16)</f>
        <v>75</v>
      </c>
      <c r="J16" s="211">
        <v>45</v>
      </c>
      <c r="K16" s="172">
        <v>15</v>
      </c>
      <c r="L16" s="172">
        <v>15</v>
      </c>
      <c r="M16" s="58">
        <f t="shared" ref="M16:M17" si="1">H16-I16</f>
        <v>135</v>
      </c>
      <c r="N16" s="205">
        <v>5</v>
      </c>
      <c r="O16" s="206"/>
      <c r="P16" s="207"/>
      <c r="Q16" s="208"/>
    </row>
    <row r="17" spans="1:22" x14ac:dyDescent="0.3">
      <c r="A17" s="197" t="s">
        <v>165</v>
      </c>
      <c r="B17" s="198" t="s">
        <v>168</v>
      </c>
      <c r="C17" s="199"/>
      <c r="D17" s="200" t="s">
        <v>119</v>
      </c>
      <c r="E17" s="201"/>
      <c r="F17" s="202"/>
      <c r="G17" s="210">
        <v>5</v>
      </c>
      <c r="H17" s="203">
        <f>G17*30</f>
        <v>150</v>
      </c>
      <c r="I17" s="203">
        <f>SUM(J17:L17)</f>
        <v>54</v>
      </c>
      <c r="J17" s="211">
        <v>18</v>
      </c>
      <c r="K17" s="172">
        <v>36</v>
      </c>
      <c r="L17" s="172"/>
      <c r="M17" s="204">
        <f t="shared" si="1"/>
        <v>96</v>
      </c>
      <c r="N17" s="205"/>
      <c r="O17" s="206">
        <v>3</v>
      </c>
      <c r="P17" s="207">
        <v>3</v>
      </c>
      <c r="Q17" s="208"/>
    </row>
    <row r="18" spans="1:22" ht="31.8" thickBot="1" x14ac:dyDescent="0.35">
      <c r="A18" s="80" t="s">
        <v>166</v>
      </c>
      <c r="B18" s="59" t="s">
        <v>186</v>
      </c>
      <c r="C18" s="70">
        <v>2</v>
      </c>
      <c r="D18" s="49"/>
      <c r="E18" s="50"/>
      <c r="F18" s="71"/>
      <c r="G18" s="214">
        <v>7</v>
      </c>
      <c r="H18" s="215">
        <f t="shared" ref="H18" si="2">G18*30</f>
        <v>210</v>
      </c>
      <c r="I18" s="215">
        <f t="shared" ref="I18" si="3">SUM(J18:L18)</f>
        <v>72</v>
      </c>
      <c r="J18" s="217">
        <v>36</v>
      </c>
      <c r="K18" s="130">
        <v>36</v>
      </c>
      <c r="L18" s="78"/>
      <c r="M18" s="58">
        <f t="shared" ref="M18" si="4">H18-I18</f>
        <v>138</v>
      </c>
      <c r="N18" s="47"/>
      <c r="O18" s="123">
        <v>4</v>
      </c>
      <c r="P18" s="46">
        <v>4</v>
      </c>
      <c r="Q18" s="111"/>
    </row>
    <row r="19" spans="1:22" ht="16.2" thickBot="1" x14ac:dyDescent="0.35">
      <c r="A19" s="465" t="s">
        <v>95</v>
      </c>
      <c r="B19" s="466"/>
      <c r="C19" s="466"/>
      <c r="D19" s="466"/>
      <c r="E19" s="466"/>
      <c r="F19" s="466"/>
      <c r="G19" s="72">
        <f t="shared" ref="G19:Q19" si="5">SUM(G15:G18)</f>
        <v>26</v>
      </c>
      <c r="H19" s="73">
        <f t="shared" si="5"/>
        <v>780</v>
      </c>
      <c r="I19" s="73">
        <f t="shared" si="5"/>
        <v>276</v>
      </c>
      <c r="J19" s="73">
        <f t="shared" si="5"/>
        <v>129</v>
      </c>
      <c r="K19" s="73">
        <f t="shared" si="5"/>
        <v>87</v>
      </c>
      <c r="L19" s="73">
        <f t="shared" si="5"/>
        <v>60</v>
      </c>
      <c r="M19" s="73">
        <f t="shared" si="5"/>
        <v>504</v>
      </c>
      <c r="N19" s="73">
        <f t="shared" si="5"/>
        <v>10</v>
      </c>
      <c r="O19" s="73">
        <f t="shared" si="5"/>
        <v>7</v>
      </c>
      <c r="P19" s="73">
        <f t="shared" si="5"/>
        <v>7</v>
      </c>
      <c r="Q19" s="73">
        <f t="shared" si="5"/>
        <v>0</v>
      </c>
      <c r="R19" s="42">
        <f>30*G19</f>
        <v>780</v>
      </c>
    </row>
    <row r="20" spans="1:22" s="42" customFormat="1" ht="16.2" thickBot="1" x14ac:dyDescent="0.35">
      <c r="A20" s="471" t="s">
        <v>130</v>
      </c>
      <c r="B20" s="472"/>
      <c r="C20" s="472"/>
      <c r="D20" s="472"/>
      <c r="E20" s="472"/>
      <c r="F20" s="472"/>
      <c r="G20" s="472"/>
      <c r="H20" s="472"/>
      <c r="I20" s="472"/>
      <c r="J20" s="472"/>
      <c r="K20" s="472"/>
      <c r="L20" s="472"/>
      <c r="M20" s="472"/>
      <c r="N20" s="472"/>
      <c r="O20" s="472"/>
      <c r="P20" s="472"/>
      <c r="Q20" s="473"/>
    </row>
    <row r="21" spans="1:22" s="42" customFormat="1" x14ac:dyDescent="0.3">
      <c r="A21" s="65" t="s">
        <v>100</v>
      </c>
      <c r="B21" s="131" t="s">
        <v>122</v>
      </c>
      <c r="C21" s="41"/>
      <c r="D21" s="87" t="s">
        <v>128</v>
      </c>
      <c r="E21" s="40"/>
      <c r="F21" s="88"/>
      <c r="G21" s="182">
        <v>4.5</v>
      </c>
      <c r="H21" s="184">
        <f>G21*30</f>
        <v>135</v>
      </c>
      <c r="I21" s="180"/>
      <c r="J21" s="69"/>
      <c r="K21" s="69"/>
      <c r="L21" s="89"/>
      <c r="M21" s="188">
        <f>H21-I21</f>
        <v>135</v>
      </c>
      <c r="N21" s="186"/>
      <c r="O21" s="132"/>
      <c r="P21" s="89"/>
      <c r="Q21" s="112"/>
    </row>
    <row r="22" spans="1:22" s="42" customFormat="1" ht="16.2" thickBot="1" x14ac:dyDescent="0.35">
      <c r="A22" s="173" t="s">
        <v>101</v>
      </c>
      <c r="B22" s="194" t="s">
        <v>127</v>
      </c>
      <c r="C22" s="34"/>
      <c r="D22" s="174" t="s">
        <v>129</v>
      </c>
      <c r="E22" s="35"/>
      <c r="F22" s="179"/>
      <c r="G22" s="183">
        <v>6</v>
      </c>
      <c r="H22" s="185">
        <f>G22*30</f>
        <v>180</v>
      </c>
      <c r="I22" s="181"/>
      <c r="J22" s="175"/>
      <c r="K22" s="175"/>
      <c r="L22" s="177"/>
      <c r="M22" s="189">
        <f>H22-I22</f>
        <v>180</v>
      </c>
      <c r="N22" s="187"/>
      <c r="O22" s="176"/>
      <c r="P22" s="177"/>
      <c r="Q22" s="178"/>
    </row>
    <row r="23" spans="1:22" s="42" customFormat="1" ht="16.2" thickBot="1" x14ac:dyDescent="0.35">
      <c r="A23" s="474" t="s">
        <v>131</v>
      </c>
      <c r="B23" s="475"/>
      <c r="C23" s="475"/>
      <c r="D23" s="475"/>
      <c r="E23" s="475"/>
      <c r="F23" s="476"/>
      <c r="G23" s="90">
        <f t="shared" ref="G23:Q23" si="6">SUM(G21:G22)</f>
        <v>10.5</v>
      </c>
      <c r="H23" s="91">
        <f t="shared" si="6"/>
        <v>315</v>
      </c>
      <c r="I23" s="91">
        <f t="shared" si="6"/>
        <v>0</v>
      </c>
      <c r="J23" s="91">
        <f t="shared" si="6"/>
        <v>0</v>
      </c>
      <c r="K23" s="91">
        <f t="shared" si="6"/>
        <v>0</v>
      </c>
      <c r="L23" s="91">
        <f t="shared" si="6"/>
        <v>0</v>
      </c>
      <c r="M23" s="91">
        <f t="shared" si="6"/>
        <v>315</v>
      </c>
      <c r="N23" s="91">
        <f t="shared" si="6"/>
        <v>0</v>
      </c>
      <c r="O23" s="91">
        <f t="shared" si="6"/>
        <v>0</v>
      </c>
      <c r="P23" s="91">
        <f t="shared" si="6"/>
        <v>0</v>
      </c>
      <c r="Q23" s="113">
        <f t="shared" si="6"/>
        <v>0</v>
      </c>
    </row>
    <row r="24" spans="1:22" s="42" customFormat="1" ht="16.2" thickBot="1" x14ac:dyDescent="0.35">
      <c r="A24" s="477" t="s">
        <v>156</v>
      </c>
      <c r="B24" s="478"/>
      <c r="C24" s="478"/>
      <c r="D24" s="478"/>
      <c r="E24" s="478"/>
      <c r="F24" s="478"/>
      <c r="G24" s="478"/>
      <c r="H24" s="478"/>
      <c r="I24" s="478"/>
      <c r="J24" s="478"/>
      <c r="K24" s="478"/>
      <c r="L24" s="478"/>
      <c r="M24" s="478"/>
      <c r="N24" s="478"/>
      <c r="O24" s="478"/>
      <c r="P24" s="478"/>
      <c r="Q24" s="479"/>
    </row>
    <row r="25" spans="1:22" s="42" customFormat="1" ht="16.2" thickBot="1" x14ac:dyDescent="0.35">
      <c r="A25" s="266" t="s">
        <v>82</v>
      </c>
      <c r="B25" s="267" t="s">
        <v>157</v>
      </c>
      <c r="C25" s="268">
        <v>3</v>
      </c>
      <c r="D25" s="269"/>
      <c r="E25" s="269"/>
      <c r="F25" s="270"/>
      <c r="G25" s="271">
        <v>24</v>
      </c>
      <c r="H25" s="272">
        <f>G25*30</f>
        <v>720</v>
      </c>
      <c r="I25" s="273"/>
      <c r="J25" s="273"/>
      <c r="K25" s="273"/>
      <c r="L25" s="273"/>
      <c r="M25" s="274">
        <f>H25-I25</f>
        <v>720</v>
      </c>
      <c r="N25" s="275"/>
      <c r="O25" s="276"/>
      <c r="P25" s="277"/>
      <c r="Q25" s="278"/>
    </row>
    <row r="26" spans="1:22" s="42" customFormat="1" ht="16.2" thickBot="1" x14ac:dyDescent="0.35">
      <c r="A26" s="480" t="s">
        <v>132</v>
      </c>
      <c r="B26" s="481"/>
      <c r="C26" s="481"/>
      <c r="D26" s="481"/>
      <c r="E26" s="481"/>
      <c r="F26" s="482"/>
      <c r="G26" s="92">
        <f>G25</f>
        <v>24</v>
      </c>
      <c r="H26" s="93">
        <f t="shared" ref="H26:Q26" si="7">H25</f>
        <v>720</v>
      </c>
      <c r="I26" s="93">
        <f t="shared" si="7"/>
        <v>0</v>
      </c>
      <c r="J26" s="93">
        <f t="shared" si="7"/>
        <v>0</v>
      </c>
      <c r="K26" s="93">
        <f t="shared" si="7"/>
        <v>0</v>
      </c>
      <c r="L26" s="93">
        <f t="shared" si="7"/>
        <v>0</v>
      </c>
      <c r="M26" s="93">
        <f t="shared" si="7"/>
        <v>720</v>
      </c>
      <c r="N26" s="93">
        <f t="shared" si="7"/>
        <v>0</v>
      </c>
      <c r="O26" s="93">
        <f t="shared" si="7"/>
        <v>0</v>
      </c>
      <c r="P26" s="93">
        <f t="shared" si="7"/>
        <v>0</v>
      </c>
      <c r="Q26" s="114">
        <f t="shared" si="7"/>
        <v>0</v>
      </c>
    </row>
    <row r="27" spans="1:22" ht="16.2" thickBot="1" x14ac:dyDescent="0.35">
      <c r="A27" s="486" t="s">
        <v>139</v>
      </c>
      <c r="B27" s="487"/>
      <c r="C27" s="487"/>
      <c r="D27" s="487"/>
      <c r="E27" s="487"/>
      <c r="F27" s="487"/>
      <c r="G27" s="81">
        <f t="shared" ref="G27:Q27" si="8">G19+G13+G23+G26</f>
        <v>66.5</v>
      </c>
      <c r="H27" s="74">
        <f t="shared" si="8"/>
        <v>1995</v>
      </c>
      <c r="I27" s="74">
        <f t="shared" si="8"/>
        <v>342</v>
      </c>
      <c r="J27" s="74">
        <f t="shared" si="8"/>
        <v>147</v>
      </c>
      <c r="K27" s="74">
        <f t="shared" si="8"/>
        <v>87</v>
      </c>
      <c r="L27" s="74">
        <f t="shared" si="8"/>
        <v>108</v>
      </c>
      <c r="M27" s="74">
        <f t="shared" si="8"/>
        <v>1653</v>
      </c>
      <c r="N27" s="74">
        <f t="shared" si="8"/>
        <v>12</v>
      </c>
      <c r="O27" s="74">
        <f t="shared" si="8"/>
        <v>9</v>
      </c>
      <c r="P27" s="74">
        <f t="shared" si="8"/>
        <v>9</v>
      </c>
      <c r="Q27" s="73">
        <f t="shared" si="8"/>
        <v>0</v>
      </c>
      <c r="R27" s="158">
        <f>R19+R13</f>
        <v>960</v>
      </c>
      <c r="S27" s="81">
        <f>S19+S13</f>
        <v>0</v>
      </c>
      <c r="T27" s="81">
        <f>T19+T13</f>
        <v>0</v>
      </c>
      <c r="U27" s="81">
        <f>U19+U13</f>
        <v>0</v>
      </c>
      <c r="V27" s="81">
        <f>V19+V13</f>
        <v>0</v>
      </c>
    </row>
    <row r="28" spans="1:22" ht="16.2" thickBot="1" x14ac:dyDescent="0.35">
      <c r="A28" s="500" t="s">
        <v>96</v>
      </c>
      <c r="B28" s="501"/>
      <c r="C28" s="501"/>
      <c r="D28" s="501"/>
      <c r="E28" s="501"/>
      <c r="F28" s="501"/>
      <c r="G28" s="501"/>
      <c r="H28" s="501"/>
      <c r="I28" s="501"/>
      <c r="J28" s="501"/>
      <c r="K28" s="501"/>
      <c r="L28" s="501"/>
      <c r="M28" s="501"/>
      <c r="N28" s="501"/>
      <c r="O28" s="501"/>
      <c r="P28" s="501"/>
      <c r="Q28" s="502"/>
    </row>
    <row r="29" spans="1:22" ht="16.2" thickBot="1" x14ac:dyDescent="0.35">
      <c r="A29" s="503" t="s">
        <v>107</v>
      </c>
      <c r="B29" s="504"/>
      <c r="C29" s="504"/>
      <c r="D29" s="504"/>
      <c r="E29" s="504"/>
      <c r="F29" s="504"/>
      <c r="G29" s="504"/>
      <c r="H29" s="504"/>
      <c r="I29" s="504"/>
      <c r="J29" s="504"/>
      <c r="K29" s="504"/>
      <c r="L29" s="504"/>
      <c r="M29" s="504"/>
      <c r="N29" s="504"/>
      <c r="O29" s="504"/>
      <c r="P29" s="504"/>
      <c r="Q29" s="505"/>
    </row>
    <row r="30" spans="1:22" x14ac:dyDescent="0.3">
      <c r="A30" s="506" t="s">
        <v>81</v>
      </c>
      <c r="B30" s="133" t="s">
        <v>181</v>
      </c>
      <c r="C30" s="190"/>
      <c r="D30" s="233">
        <v>1</v>
      </c>
      <c r="E30" s="233"/>
      <c r="F30" s="234"/>
      <c r="G30" s="235">
        <v>3</v>
      </c>
      <c r="H30" s="236">
        <f>G30*30</f>
        <v>90</v>
      </c>
      <c r="I30" s="237">
        <f>J30+K30+L30</f>
        <v>30</v>
      </c>
      <c r="J30" s="238">
        <v>15</v>
      </c>
      <c r="K30" s="238"/>
      <c r="L30" s="238">
        <v>15</v>
      </c>
      <c r="M30" s="230">
        <f>H30-I30</f>
        <v>60</v>
      </c>
      <c r="N30" s="232">
        <v>2</v>
      </c>
      <c r="O30" s="221"/>
      <c r="P30" s="135"/>
      <c r="Q30" s="222"/>
    </row>
    <row r="31" spans="1:22" x14ac:dyDescent="0.3">
      <c r="A31" s="507"/>
      <c r="B31" s="193" t="s">
        <v>175</v>
      </c>
      <c r="C31" s="191"/>
      <c r="D31" s="223">
        <v>1</v>
      </c>
      <c r="E31" s="223"/>
      <c r="F31" s="148"/>
      <c r="G31" s="239">
        <v>3</v>
      </c>
      <c r="H31" s="240">
        <f>G31*30</f>
        <v>90</v>
      </c>
      <c r="I31" s="241">
        <f>J31+K31+L31</f>
        <v>30</v>
      </c>
      <c r="J31" s="146">
        <v>15</v>
      </c>
      <c r="K31" s="146"/>
      <c r="L31" s="146">
        <v>15</v>
      </c>
      <c r="M31" s="147">
        <f>H31-I31</f>
        <v>60</v>
      </c>
      <c r="N31" s="45">
        <v>2</v>
      </c>
      <c r="O31" s="223"/>
      <c r="P31" s="224"/>
      <c r="Q31" s="191"/>
    </row>
    <row r="32" spans="1:22" ht="16.2" thickBot="1" x14ac:dyDescent="0.35">
      <c r="A32" s="164"/>
      <c r="B32" s="279" t="s">
        <v>152</v>
      </c>
      <c r="C32" s="192"/>
      <c r="D32" s="171"/>
      <c r="E32" s="171"/>
      <c r="F32" s="60"/>
      <c r="G32" s="218"/>
      <c r="H32" s="215"/>
      <c r="I32" s="192"/>
      <c r="J32" s="171"/>
      <c r="K32" s="171"/>
      <c r="L32" s="171"/>
      <c r="M32" s="195"/>
      <c r="N32" s="53"/>
      <c r="O32" s="52"/>
      <c r="P32" s="54"/>
      <c r="Q32" s="192"/>
    </row>
    <row r="33" spans="1:22" ht="16.2" thickBot="1" x14ac:dyDescent="0.35">
      <c r="A33" s="465" t="s">
        <v>108</v>
      </c>
      <c r="B33" s="466"/>
      <c r="C33" s="466"/>
      <c r="D33" s="466"/>
      <c r="E33" s="466"/>
      <c r="F33" s="467"/>
      <c r="G33" s="72">
        <f>G30</f>
        <v>3</v>
      </c>
      <c r="H33" s="73">
        <f t="shared" ref="H33:N33" si="9">H30</f>
        <v>90</v>
      </c>
      <c r="I33" s="73">
        <f t="shared" si="9"/>
        <v>30</v>
      </c>
      <c r="J33" s="73">
        <f t="shared" si="9"/>
        <v>15</v>
      </c>
      <c r="K33" s="73">
        <f t="shared" si="9"/>
        <v>0</v>
      </c>
      <c r="L33" s="73">
        <f t="shared" si="9"/>
        <v>15</v>
      </c>
      <c r="M33" s="73">
        <f t="shared" si="9"/>
        <v>60</v>
      </c>
      <c r="N33" s="73">
        <f t="shared" si="9"/>
        <v>2</v>
      </c>
      <c r="O33" s="73">
        <f t="shared" ref="O33:Q33" si="10">SUM(O30:O31)</f>
        <v>0</v>
      </c>
      <c r="P33" s="73">
        <f t="shared" si="10"/>
        <v>0</v>
      </c>
      <c r="Q33" s="73">
        <f t="shared" si="10"/>
        <v>0</v>
      </c>
    </row>
    <row r="34" spans="1:22" ht="16.2" thickBot="1" x14ac:dyDescent="0.35">
      <c r="A34" s="488" t="s">
        <v>113</v>
      </c>
      <c r="B34" s="489"/>
      <c r="C34" s="489"/>
      <c r="D34" s="489"/>
      <c r="E34" s="489"/>
      <c r="F34" s="489"/>
      <c r="G34" s="489"/>
      <c r="H34" s="489"/>
      <c r="I34" s="489"/>
      <c r="J34" s="489"/>
      <c r="K34" s="489"/>
      <c r="L34" s="489"/>
      <c r="M34" s="489"/>
      <c r="N34" s="489"/>
      <c r="O34" s="489"/>
      <c r="P34" s="489"/>
      <c r="Q34" s="490"/>
    </row>
    <row r="35" spans="1:22" ht="16.2" thickBot="1" x14ac:dyDescent="0.35">
      <c r="A35" s="491" t="s">
        <v>97</v>
      </c>
      <c r="B35" s="282" t="s">
        <v>187</v>
      </c>
      <c r="C35" s="138"/>
      <c r="D35" s="225" t="s">
        <v>126</v>
      </c>
      <c r="E35" s="225"/>
      <c r="F35" s="226"/>
      <c r="G35" s="227">
        <v>4</v>
      </c>
      <c r="H35" s="228">
        <f t="shared" ref="H35:H42" si="11">G35*30</f>
        <v>120</v>
      </c>
      <c r="I35" s="229">
        <f t="shared" ref="I35:I42" si="12">SUM(J35:L35)</f>
        <v>45</v>
      </c>
      <c r="J35" s="238">
        <v>30</v>
      </c>
      <c r="K35" s="238"/>
      <c r="L35" s="230">
        <v>15</v>
      </c>
      <c r="M35" s="231">
        <f t="shared" ref="M35:M42" si="13">H35-I35</f>
        <v>75</v>
      </c>
      <c r="N35" s="232">
        <v>3</v>
      </c>
      <c r="O35" s="134"/>
      <c r="P35" s="139"/>
      <c r="Q35" s="108"/>
    </row>
    <row r="36" spans="1:22" x14ac:dyDescent="0.3">
      <c r="A36" s="484"/>
      <c r="B36" s="140" t="s">
        <v>173</v>
      </c>
      <c r="C36" s="141"/>
      <c r="D36" s="142" t="s">
        <v>126</v>
      </c>
      <c r="E36" s="142"/>
      <c r="F36" s="143"/>
      <c r="G36" s="214">
        <v>4</v>
      </c>
      <c r="H36" s="219">
        <f t="shared" si="11"/>
        <v>120</v>
      </c>
      <c r="I36" s="145">
        <f t="shared" si="12"/>
        <v>45</v>
      </c>
      <c r="J36" s="146">
        <v>30</v>
      </c>
      <c r="K36" s="146">
        <v>15</v>
      </c>
      <c r="L36" s="147"/>
      <c r="M36" s="144">
        <f t="shared" si="13"/>
        <v>75</v>
      </c>
      <c r="N36" s="45">
        <v>3</v>
      </c>
      <c r="O36" s="137"/>
      <c r="P36" s="48"/>
      <c r="Q36" s="111"/>
      <c r="R36" s="321"/>
      <c r="S36" s="322"/>
      <c r="T36" s="323"/>
      <c r="U36" s="324"/>
      <c r="V36" s="324"/>
    </row>
    <row r="37" spans="1:22" x14ac:dyDescent="0.3">
      <c r="A37" s="484" t="s">
        <v>99</v>
      </c>
      <c r="B37" s="140" t="s">
        <v>137</v>
      </c>
      <c r="C37" s="141">
        <v>1</v>
      </c>
      <c r="D37" s="142"/>
      <c r="E37" s="142"/>
      <c r="F37" s="143"/>
      <c r="G37" s="214">
        <v>6</v>
      </c>
      <c r="H37" s="219">
        <f t="shared" si="11"/>
        <v>180</v>
      </c>
      <c r="I37" s="145">
        <f t="shared" si="12"/>
        <v>60</v>
      </c>
      <c r="J37" s="146">
        <v>30</v>
      </c>
      <c r="K37" s="146">
        <v>30</v>
      </c>
      <c r="L37" s="147"/>
      <c r="M37" s="144">
        <f t="shared" si="13"/>
        <v>120</v>
      </c>
      <c r="N37" s="45">
        <v>4</v>
      </c>
      <c r="O37" s="117"/>
      <c r="P37" s="148"/>
      <c r="Q37" s="136"/>
      <c r="R37" s="325"/>
      <c r="S37" s="326"/>
      <c r="T37" s="327"/>
      <c r="U37" s="328"/>
      <c r="V37" s="328"/>
    </row>
    <row r="38" spans="1:22" x14ac:dyDescent="0.3">
      <c r="A38" s="484"/>
      <c r="B38" s="140" t="s">
        <v>180</v>
      </c>
      <c r="C38" s="141">
        <v>1</v>
      </c>
      <c r="D38" s="142"/>
      <c r="E38" s="142"/>
      <c r="F38" s="143"/>
      <c r="G38" s="214">
        <v>6</v>
      </c>
      <c r="H38" s="219">
        <f t="shared" si="11"/>
        <v>180</v>
      </c>
      <c r="I38" s="145">
        <f t="shared" si="12"/>
        <v>60</v>
      </c>
      <c r="J38" s="146">
        <v>30</v>
      </c>
      <c r="K38" s="146">
        <v>30</v>
      </c>
      <c r="L38" s="147"/>
      <c r="M38" s="144">
        <f t="shared" si="13"/>
        <v>120</v>
      </c>
      <c r="N38" s="45">
        <v>4</v>
      </c>
      <c r="O38" s="137"/>
      <c r="P38" s="48"/>
      <c r="Q38" s="111"/>
    </row>
    <row r="39" spans="1:22" x14ac:dyDescent="0.3">
      <c r="A39" s="484" t="s">
        <v>133</v>
      </c>
      <c r="B39" s="140" t="s">
        <v>179</v>
      </c>
      <c r="C39" s="141">
        <v>2</v>
      </c>
      <c r="D39" s="142"/>
      <c r="E39" s="142"/>
      <c r="F39" s="143"/>
      <c r="G39" s="214">
        <v>4.5</v>
      </c>
      <c r="H39" s="219">
        <f t="shared" si="11"/>
        <v>135</v>
      </c>
      <c r="I39" s="145">
        <f t="shared" si="12"/>
        <v>54</v>
      </c>
      <c r="J39" s="146">
        <v>36</v>
      </c>
      <c r="K39" s="146">
        <v>18</v>
      </c>
      <c r="L39" s="147"/>
      <c r="M39" s="144">
        <f t="shared" si="13"/>
        <v>81</v>
      </c>
      <c r="N39" s="45"/>
      <c r="O39" s="117">
        <v>3</v>
      </c>
      <c r="P39" s="148">
        <v>3</v>
      </c>
      <c r="Q39" s="136"/>
    </row>
    <row r="40" spans="1:22" ht="31.2" x14ac:dyDescent="0.3">
      <c r="A40" s="484"/>
      <c r="B40" s="140" t="s">
        <v>143</v>
      </c>
      <c r="C40" s="141">
        <v>2</v>
      </c>
      <c r="D40" s="142"/>
      <c r="E40" s="142"/>
      <c r="F40" s="143"/>
      <c r="G40" s="214">
        <v>4.5</v>
      </c>
      <c r="H40" s="219">
        <f t="shared" si="11"/>
        <v>135</v>
      </c>
      <c r="I40" s="145">
        <f t="shared" si="12"/>
        <v>54</v>
      </c>
      <c r="J40" s="146">
        <v>36</v>
      </c>
      <c r="K40" s="146">
        <v>18</v>
      </c>
      <c r="L40" s="147"/>
      <c r="M40" s="144">
        <f t="shared" si="13"/>
        <v>81</v>
      </c>
      <c r="N40" s="45"/>
      <c r="O40" s="220">
        <v>3</v>
      </c>
      <c r="P40" s="148">
        <v>3</v>
      </c>
      <c r="Q40" s="111"/>
    </row>
    <row r="41" spans="1:22" x14ac:dyDescent="0.3">
      <c r="A41" s="484" t="s">
        <v>134</v>
      </c>
      <c r="B41" s="140" t="s">
        <v>174</v>
      </c>
      <c r="C41" s="141"/>
      <c r="D41" s="142" t="s">
        <v>119</v>
      </c>
      <c r="E41" s="142"/>
      <c r="F41" s="143"/>
      <c r="G41" s="214">
        <v>6</v>
      </c>
      <c r="H41" s="219">
        <f t="shared" si="11"/>
        <v>180</v>
      </c>
      <c r="I41" s="145">
        <f t="shared" si="12"/>
        <v>72</v>
      </c>
      <c r="J41" s="146">
        <v>36</v>
      </c>
      <c r="K41" s="146">
        <v>36</v>
      </c>
      <c r="L41" s="147"/>
      <c r="M41" s="144">
        <f t="shared" si="13"/>
        <v>108</v>
      </c>
      <c r="N41" s="45"/>
      <c r="O41" s="117">
        <v>4</v>
      </c>
      <c r="P41" s="148">
        <v>4</v>
      </c>
      <c r="Q41" s="136"/>
    </row>
    <row r="42" spans="1:22" ht="31.2" x14ac:dyDescent="0.3">
      <c r="A42" s="484"/>
      <c r="B42" s="140" t="s">
        <v>177</v>
      </c>
      <c r="C42" s="141"/>
      <c r="D42" s="142" t="s">
        <v>119</v>
      </c>
      <c r="E42" s="142"/>
      <c r="F42" s="143"/>
      <c r="G42" s="214">
        <v>6</v>
      </c>
      <c r="H42" s="219">
        <f t="shared" si="11"/>
        <v>180</v>
      </c>
      <c r="I42" s="145">
        <f t="shared" si="12"/>
        <v>72</v>
      </c>
      <c r="J42" s="146">
        <v>36</v>
      </c>
      <c r="K42" s="146">
        <v>36</v>
      </c>
      <c r="L42" s="147"/>
      <c r="M42" s="144">
        <f t="shared" si="13"/>
        <v>108</v>
      </c>
      <c r="N42" s="45"/>
      <c r="O42" s="220">
        <v>4</v>
      </c>
      <c r="P42" s="148">
        <v>4</v>
      </c>
      <c r="Q42" s="111"/>
    </row>
    <row r="43" spans="1:22" ht="16.2" thickBot="1" x14ac:dyDescent="0.35">
      <c r="A43" s="488" t="s">
        <v>98</v>
      </c>
      <c r="B43" s="489"/>
      <c r="C43" s="489"/>
      <c r="D43" s="489"/>
      <c r="E43" s="489"/>
      <c r="F43" s="490"/>
      <c r="G43" s="82">
        <f>G35+G37+G39+G41</f>
        <v>20.5</v>
      </c>
      <c r="H43" s="83">
        <f t="shared" ref="H43:P43" si="14">H35+H37+H39+H41</f>
        <v>615</v>
      </c>
      <c r="I43" s="83">
        <f t="shared" si="14"/>
        <v>231</v>
      </c>
      <c r="J43" s="83">
        <f t="shared" si="14"/>
        <v>132</v>
      </c>
      <c r="K43" s="83">
        <f t="shared" si="14"/>
        <v>84</v>
      </c>
      <c r="L43" s="83">
        <f t="shared" si="14"/>
        <v>15</v>
      </c>
      <c r="M43" s="83">
        <f t="shared" si="14"/>
        <v>384</v>
      </c>
      <c r="N43" s="83">
        <f t="shared" si="14"/>
        <v>7</v>
      </c>
      <c r="O43" s="83">
        <f t="shared" si="14"/>
        <v>7</v>
      </c>
      <c r="P43" s="83">
        <f t="shared" si="14"/>
        <v>7</v>
      </c>
      <c r="Q43" s="83">
        <f t="shared" ref="Q43:V47" si="15">SUM(Q35:Q42)</f>
        <v>0</v>
      </c>
    </row>
    <row r="44" spans="1:22" ht="16.2" thickBot="1" x14ac:dyDescent="0.35">
      <c r="A44" s="468" t="s">
        <v>140</v>
      </c>
      <c r="B44" s="469"/>
      <c r="C44" s="469"/>
      <c r="D44" s="469"/>
      <c r="E44" s="469"/>
      <c r="F44" s="469"/>
      <c r="G44" s="85">
        <f t="shared" ref="G44:M44" si="16">SUM(G33+G43)</f>
        <v>23.5</v>
      </c>
      <c r="H44" s="85">
        <f t="shared" si="16"/>
        <v>705</v>
      </c>
      <c r="I44" s="85">
        <f t="shared" si="16"/>
        <v>261</v>
      </c>
      <c r="J44" s="85">
        <f t="shared" si="16"/>
        <v>147</v>
      </c>
      <c r="K44" s="85">
        <f t="shared" si="16"/>
        <v>84</v>
      </c>
      <c r="L44" s="85">
        <f t="shared" si="16"/>
        <v>30</v>
      </c>
      <c r="M44" s="85">
        <f t="shared" si="16"/>
        <v>444</v>
      </c>
      <c r="N44" s="86">
        <f>N43+N33</f>
        <v>9</v>
      </c>
      <c r="O44" s="86">
        <f>O43+O33</f>
        <v>7</v>
      </c>
      <c r="P44" s="86">
        <f>P43+P33</f>
        <v>7</v>
      </c>
      <c r="Q44" s="86">
        <f>Q43+Q33</f>
        <v>0</v>
      </c>
    </row>
    <row r="45" spans="1:22" s="42" customFormat="1" ht="16.2" thickBot="1" x14ac:dyDescent="0.35">
      <c r="A45" s="483" t="s">
        <v>102</v>
      </c>
      <c r="B45" s="483"/>
      <c r="C45" s="483"/>
      <c r="D45" s="483"/>
      <c r="E45" s="483"/>
      <c r="F45" s="483"/>
      <c r="G45" s="85">
        <f t="shared" ref="G45:Q45" si="17">G44+G27</f>
        <v>90</v>
      </c>
      <c r="H45" s="86">
        <f t="shared" si="17"/>
        <v>2700</v>
      </c>
      <c r="I45" s="86">
        <f t="shared" si="17"/>
        <v>603</v>
      </c>
      <c r="J45" s="86">
        <f t="shared" si="17"/>
        <v>294</v>
      </c>
      <c r="K45" s="86">
        <f t="shared" si="17"/>
        <v>171</v>
      </c>
      <c r="L45" s="86">
        <f t="shared" si="17"/>
        <v>138</v>
      </c>
      <c r="M45" s="86">
        <f t="shared" si="17"/>
        <v>2097</v>
      </c>
      <c r="N45" s="86">
        <f t="shared" si="17"/>
        <v>21</v>
      </c>
      <c r="O45" s="86">
        <f t="shared" si="17"/>
        <v>16</v>
      </c>
      <c r="P45" s="86">
        <f t="shared" si="17"/>
        <v>16</v>
      </c>
      <c r="Q45" s="86">
        <f t="shared" si="17"/>
        <v>0</v>
      </c>
      <c r="R45" s="44"/>
      <c r="S45" s="44"/>
      <c r="T45" s="44"/>
      <c r="U45" s="44"/>
      <c r="V45" s="44"/>
    </row>
    <row r="46" spans="1:22" s="42" customFormat="1" ht="16.2" thickBot="1" x14ac:dyDescent="0.35">
      <c r="A46" s="485" t="s">
        <v>83</v>
      </c>
      <c r="B46" s="485"/>
      <c r="C46" s="485"/>
      <c r="D46" s="485"/>
      <c r="E46" s="485"/>
      <c r="F46" s="485"/>
      <c r="G46" s="485"/>
      <c r="H46" s="485"/>
      <c r="I46" s="485"/>
      <c r="J46" s="485"/>
      <c r="K46" s="485"/>
      <c r="L46" s="485"/>
      <c r="M46" s="485"/>
      <c r="N46" s="86">
        <f>N45</f>
        <v>21</v>
      </c>
      <c r="O46" s="86">
        <f t="shared" ref="O46:Q46" si="18">O45</f>
        <v>16</v>
      </c>
      <c r="P46" s="86">
        <f t="shared" si="18"/>
        <v>16</v>
      </c>
      <c r="Q46" s="86">
        <f t="shared" si="18"/>
        <v>0</v>
      </c>
      <c r="R46" s="44"/>
      <c r="S46" s="44"/>
      <c r="T46" s="44"/>
      <c r="U46" s="44"/>
      <c r="V46" s="44"/>
    </row>
    <row r="47" spans="1:22" s="42" customFormat="1" ht="16.2" thickBot="1" x14ac:dyDescent="0.35">
      <c r="A47" s="470" t="s">
        <v>84</v>
      </c>
      <c r="B47" s="470"/>
      <c r="C47" s="470"/>
      <c r="D47" s="470"/>
      <c r="E47" s="470"/>
      <c r="F47" s="470"/>
      <c r="G47" s="470"/>
      <c r="H47" s="470"/>
      <c r="I47" s="470"/>
      <c r="J47" s="470"/>
      <c r="K47" s="470"/>
      <c r="L47" s="470"/>
      <c r="M47" s="470"/>
      <c r="N47" s="96">
        <v>3</v>
      </c>
      <c r="O47" s="97"/>
      <c r="P47" s="97">
        <v>3</v>
      </c>
      <c r="Q47" s="97"/>
      <c r="R47" s="159">
        <f t="shared" si="15"/>
        <v>0</v>
      </c>
      <c r="S47" s="82">
        <f t="shared" si="15"/>
        <v>0</v>
      </c>
      <c r="T47" s="82">
        <f t="shared" si="15"/>
        <v>0</v>
      </c>
      <c r="U47" s="82">
        <f t="shared" si="15"/>
        <v>0</v>
      </c>
      <c r="V47" s="82">
        <f t="shared" si="15"/>
        <v>0</v>
      </c>
    </row>
    <row r="48" spans="1:22" s="42" customFormat="1" ht="16.2" thickBot="1" x14ac:dyDescent="0.35">
      <c r="A48" s="470" t="s">
        <v>103</v>
      </c>
      <c r="B48" s="470"/>
      <c r="C48" s="470"/>
      <c r="D48" s="470"/>
      <c r="E48" s="470"/>
      <c r="F48" s="470"/>
      <c r="G48" s="470"/>
      <c r="H48" s="470"/>
      <c r="I48" s="470"/>
      <c r="J48" s="470"/>
      <c r="K48" s="470"/>
      <c r="L48" s="470"/>
      <c r="M48" s="470"/>
      <c r="N48" s="96">
        <v>3</v>
      </c>
      <c r="O48" s="97"/>
      <c r="P48" s="97">
        <v>3</v>
      </c>
      <c r="Q48" s="97">
        <v>1</v>
      </c>
      <c r="R48" s="44"/>
      <c r="S48" s="44"/>
      <c r="T48" s="44"/>
      <c r="U48" s="44"/>
      <c r="V48" s="44"/>
    </row>
    <row r="49" spans="1:24" s="42" customFormat="1" ht="16.2" thickBot="1" x14ac:dyDescent="0.35">
      <c r="A49" s="470" t="s">
        <v>104</v>
      </c>
      <c r="B49" s="470"/>
      <c r="C49" s="470"/>
      <c r="D49" s="470"/>
      <c r="E49" s="470"/>
      <c r="F49" s="470"/>
      <c r="G49" s="470"/>
      <c r="H49" s="470"/>
      <c r="I49" s="470"/>
      <c r="J49" s="470"/>
      <c r="K49" s="470"/>
      <c r="L49" s="470"/>
      <c r="M49" s="470"/>
      <c r="N49" s="96"/>
      <c r="O49" s="151"/>
      <c r="P49" s="149"/>
      <c r="Q49" s="96"/>
      <c r="T49" s="94">
        <v>22</v>
      </c>
      <c r="U49" s="94">
        <v>22</v>
      </c>
      <c r="V49" s="94">
        <v>22</v>
      </c>
    </row>
    <row r="50" spans="1:24" s="42" customFormat="1" ht="16.2" thickBot="1" x14ac:dyDescent="0.35">
      <c r="A50" s="499" t="s">
        <v>85</v>
      </c>
      <c r="B50" s="499"/>
      <c r="C50" s="499"/>
      <c r="D50" s="499"/>
      <c r="E50" s="499"/>
      <c r="F50" s="499"/>
      <c r="G50" s="499"/>
      <c r="H50" s="499"/>
      <c r="I50" s="499"/>
      <c r="J50" s="499"/>
      <c r="K50" s="499"/>
      <c r="L50" s="499"/>
      <c r="M50" s="499"/>
      <c r="N50" s="96"/>
      <c r="O50" s="150"/>
      <c r="P50" s="151"/>
      <c r="Q50" s="96"/>
      <c r="R50" s="107">
        <f t="shared" ref="R50:V50" si="19">R49</f>
        <v>0</v>
      </c>
      <c r="S50" s="95">
        <f t="shared" si="19"/>
        <v>0</v>
      </c>
      <c r="T50" s="95">
        <f t="shared" si="19"/>
        <v>22</v>
      </c>
      <c r="U50" s="95">
        <f t="shared" si="19"/>
        <v>22</v>
      </c>
      <c r="V50" s="95">
        <f t="shared" si="19"/>
        <v>22</v>
      </c>
    </row>
    <row r="51" spans="1:24" s="42" customFormat="1" ht="16.2" thickBot="1" x14ac:dyDescent="0.35">
      <c r="A51" s="497" t="s">
        <v>141</v>
      </c>
      <c r="B51" s="498"/>
      <c r="C51" s="498"/>
      <c r="D51" s="498"/>
      <c r="E51" s="498"/>
      <c r="F51" s="498"/>
      <c r="G51" s="498"/>
      <c r="H51" s="498"/>
      <c r="I51" s="498"/>
      <c r="J51" s="498"/>
      <c r="K51" s="498"/>
      <c r="L51" s="498"/>
      <c r="M51" s="498"/>
      <c r="N51" s="98" t="s">
        <v>12</v>
      </c>
      <c r="O51" s="152">
        <f>G27/G45*100</f>
        <v>73.888888888888886</v>
      </c>
      <c r="P51" s="99" t="s">
        <v>23</v>
      </c>
      <c r="Q51" s="153">
        <f>G44/G45*100</f>
        <v>26.111111111111114</v>
      </c>
    </row>
    <row r="52" spans="1:24" s="42" customFormat="1" ht="16.2" thickBot="1" x14ac:dyDescent="0.35">
      <c r="A52" s="160"/>
      <c r="B52" s="160"/>
      <c r="C52" s="160"/>
      <c r="D52" s="160"/>
      <c r="E52" s="160"/>
      <c r="F52" s="160"/>
      <c r="G52" s="160"/>
      <c r="H52" s="160"/>
      <c r="I52" s="160"/>
      <c r="J52" s="160"/>
      <c r="K52" s="160"/>
      <c r="L52" s="160"/>
      <c r="M52" s="160"/>
      <c r="N52" s="161"/>
      <c r="O52" s="162"/>
      <c r="P52" s="161"/>
      <c r="Q52" s="162"/>
    </row>
    <row r="53" spans="1:24" s="42" customFormat="1" x14ac:dyDescent="0.3">
      <c r="A53" s="66">
        <v>1</v>
      </c>
      <c r="B53" s="345" t="s">
        <v>79</v>
      </c>
      <c r="C53" s="343"/>
      <c r="D53" s="346"/>
      <c r="E53" s="347"/>
      <c r="F53" s="348"/>
      <c r="G53" s="349"/>
      <c r="H53" s="343"/>
      <c r="I53" s="350"/>
      <c r="J53" s="343"/>
      <c r="K53" s="343"/>
      <c r="L53" s="343"/>
      <c r="M53" s="343"/>
      <c r="N53" s="351" t="s">
        <v>80</v>
      </c>
      <c r="O53" s="346" t="s">
        <v>80</v>
      </c>
      <c r="P53" s="346" t="s">
        <v>80</v>
      </c>
      <c r="Q53" s="352"/>
    </row>
    <row r="54" spans="1:24" s="42" customFormat="1" ht="16.2" thickBot="1" x14ac:dyDescent="0.35">
      <c r="A54" s="70"/>
      <c r="B54" s="166" t="s">
        <v>155</v>
      </c>
      <c r="C54" s="167"/>
      <c r="D54" s="165"/>
      <c r="E54" s="165"/>
      <c r="F54" s="168"/>
      <c r="G54" s="169"/>
      <c r="H54" s="167"/>
      <c r="I54" s="280"/>
      <c r="J54" s="167"/>
      <c r="K54" s="167"/>
      <c r="L54" s="167"/>
      <c r="M54" s="167"/>
      <c r="N54" s="281"/>
      <c r="O54" s="170"/>
      <c r="P54" s="170"/>
      <c r="Q54" s="353"/>
    </row>
    <row r="55" spans="1:24" s="42" customFormat="1" ht="31.2" x14ac:dyDescent="0.3">
      <c r="A55" s="75" t="s">
        <v>169</v>
      </c>
      <c r="B55" s="311" t="s">
        <v>170</v>
      </c>
      <c r="C55" s="312"/>
      <c r="D55" s="313"/>
      <c r="E55" s="314"/>
      <c r="F55" s="315"/>
      <c r="G55" s="316">
        <f t="shared" ref="G55:M55" si="20">SUM(G56:G56)</f>
        <v>4</v>
      </c>
      <c r="H55" s="317">
        <f t="shared" si="20"/>
        <v>120</v>
      </c>
      <c r="I55" s="318">
        <f t="shared" si="20"/>
        <v>66</v>
      </c>
      <c r="J55" s="319">
        <f t="shared" si="20"/>
        <v>0</v>
      </c>
      <c r="K55" s="319">
        <f t="shared" si="20"/>
        <v>0</v>
      </c>
      <c r="L55" s="319">
        <f t="shared" si="20"/>
        <v>66</v>
      </c>
      <c r="M55" s="320">
        <f t="shared" si="20"/>
        <v>54</v>
      </c>
      <c r="N55" s="249"/>
      <c r="O55" s="250"/>
      <c r="P55" s="251"/>
      <c r="Q55" s="252"/>
    </row>
    <row r="56" spans="1:24" s="42" customFormat="1" ht="16.2" thickBot="1" x14ac:dyDescent="0.35">
      <c r="A56" s="329"/>
      <c r="B56" s="330" t="s">
        <v>171</v>
      </c>
      <c r="C56" s="331">
        <v>2</v>
      </c>
      <c r="D56" s="332" t="s">
        <v>126</v>
      </c>
      <c r="E56" s="333"/>
      <c r="F56" s="334"/>
      <c r="G56" s="335">
        <v>4</v>
      </c>
      <c r="H56" s="336">
        <f>G56*30</f>
        <v>120</v>
      </c>
      <c r="I56" s="337">
        <f>J56+K56+L56</f>
        <v>66</v>
      </c>
      <c r="J56" s="35"/>
      <c r="K56" s="35"/>
      <c r="L56" s="35">
        <v>66</v>
      </c>
      <c r="M56" s="338">
        <f>H56-I56</f>
        <v>54</v>
      </c>
      <c r="N56" s="339">
        <v>2</v>
      </c>
      <c r="O56" s="340">
        <v>2</v>
      </c>
      <c r="P56" s="341">
        <v>2</v>
      </c>
      <c r="Q56" s="342"/>
      <c r="W56"/>
      <c r="X56"/>
    </row>
    <row r="57" spans="1:24" s="42" customFormat="1" x14ac:dyDescent="0.3">
      <c r="A57" s="160"/>
      <c r="B57" s="160"/>
      <c r="C57" s="160"/>
      <c r="D57" s="160"/>
      <c r="E57" s="160"/>
      <c r="F57" s="160"/>
      <c r="G57" s="160"/>
      <c r="H57" s="160"/>
      <c r="I57" s="160"/>
      <c r="J57" s="160"/>
      <c r="K57" s="160"/>
      <c r="L57" s="160"/>
      <c r="M57" s="160"/>
      <c r="N57" s="161"/>
      <c r="O57" s="162"/>
      <c r="P57" s="161"/>
      <c r="Q57" s="162"/>
      <c r="W57"/>
      <c r="X57"/>
    </row>
    <row r="58" spans="1:24" s="42" customFormat="1" x14ac:dyDescent="0.3">
      <c r="A58" s="160"/>
      <c r="B58" s="160"/>
      <c r="C58" s="160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N58" s="161"/>
      <c r="O58" s="162"/>
      <c r="P58" s="161"/>
      <c r="Q58" s="162"/>
      <c r="W58"/>
      <c r="X58"/>
    </row>
    <row r="59" spans="1:24" s="42" customFormat="1" x14ac:dyDescent="0.3"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R59" s="51" t="e">
        <f>SUM(#REF!)</f>
        <v>#REF!</v>
      </c>
      <c r="W59"/>
      <c r="X59"/>
    </row>
    <row r="60" spans="1:24" s="42" customFormat="1" x14ac:dyDescent="0.3">
      <c r="A60" s="154"/>
      <c r="B60" s="344" t="s">
        <v>110</v>
      </c>
      <c r="C60" s="344"/>
      <c r="D60" s="492"/>
      <c r="E60" s="492"/>
      <c r="F60" s="492"/>
      <c r="G60" s="492"/>
      <c r="H60" s="344"/>
      <c r="I60" s="494" t="s">
        <v>144</v>
      </c>
      <c r="J60" s="494"/>
      <c r="K60" s="494"/>
      <c r="L60" s="154"/>
      <c r="M60" s="154"/>
      <c r="N60" s="154"/>
      <c r="O60" s="154"/>
      <c r="P60" s="154"/>
      <c r="Q60" s="154"/>
      <c r="R60" s="154"/>
      <c r="S60" s="154"/>
      <c r="T60" s="154"/>
      <c r="U60" s="154"/>
      <c r="V60" s="154"/>
      <c r="W60"/>
      <c r="X60"/>
    </row>
    <row r="61" spans="1:24" s="42" customFormat="1" x14ac:dyDescent="0.3">
      <c r="A61" s="154"/>
      <c r="B61" s="154"/>
      <c r="C61" s="154"/>
      <c r="D61" s="154"/>
      <c r="E61" s="154"/>
      <c r="F61" s="154"/>
      <c r="G61" s="154"/>
      <c r="H61" s="154"/>
      <c r="I61" s="154"/>
      <c r="J61" s="154"/>
      <c r="K61" s="154"/>
      <c r="L61" s="154"/>
      <c r="M61" s="154"/>
      <c r="N61" s="154"/>
      <c r="O61" s="154"/>
      <c r="P61" s="154"/>
      <c r="Q61" s="154"/>
      <c r="R61" s="154"/>
      <c r="S61" s="154"/>
      <c r="T61" s="154"/>
      <c r="U61" s="154"/>
      <c r="V61" s="154"/>
      <c r="W61"/>
      <c r="X61"/>
    </row>
    <row r="62" spans="1:24" s="42" customFormat="1" x14ac:dyDescent="0.3">
      <c r="A62" s="154"/>
      <c r="B62" s="155" t="s">
        <v>135</v>
      </c>
      <c r="C62" s="155"/>
      <c r="D62" s="492"/>
      <c r="E62" s="492"/>
      <c r="F62" s="493"/>
      <c r="G62" s="493"/>
      <c r="H62" s="155"/>
      <c r="I62" s="494" t="s">
        <v>111</v>
      </c>
      <c r="J62" s="495"/>
      <c r="K62" s="495"/>
      <c r="L62" s="154"/>
      <c r="M62" s="154"/>
      <c r="N62" s="154"/>
      <c r="O62" s="154"/>
      <c r="P62" s="154"/>
      <c r="Q62" s="154"/>
      <c r="R62" s="154"/>
      <c r="S62" s="154"/>
      <c r="T62" s="154"/>
      <c r="U62" s="154"/>
      <c r="V62" s="154"/>
    </row>
    <row r="63" spans="1:24" s="42" customFormat="1" x14ac:dyDescent="0.3">
      <c r="A63" s="154"/>
      <c r="B63" s="154"/>
      <c r="C63" s="154"/>
      <c r="D63" s="154"/>
      <c r="E63" s="154"/>
      <c r="F63" s="154"/>
      <c r="G63" s="154"/>
      <c r="H63" s="154"/>
      <c r="I63" s="154"/>
      <c r="J63" s="154"/>
      <c r="K63" s="154"/>
      <c r="L63" s="154"/>
      <c r="M63" s="154"/>
      <c r="N63" s="154"/>
      <c r="O63" s="154"/>
      <c r="P63" s="154"/>
      <c r="Q63" s="154"/>
      <c r="R63" s="154"/>
      <c r="S63" s="154"/>
      <c r="T63" s="154"/>
      <c r="U63" s="154"/>
      <c r="V63" s="154"/>
    </row>
    <row r="64" spans="1:24" s="42" customFormat="1" x14ac:dyDescent="0.3">
      <c r="A64" s="154"/>
      <c r="B64" s="155" t="s">
        <v>172</v>
      </c>
      <c r="C64" s="155"/>
      <c r="D64" s="492"/>
      <c r="E64" s="492"/>
      <c r="F64" s="493"/>
      <c r="G64" s="493"/>
      <c r="H64" s="155"/>
      <c r="I64" s="494" t="s">
        <v>136</v>
      </c>
      <c r="J64" s="495"/>
      <c r="K64" s="495"/>
      <c r="L64" s="154"/>
      <c r="M64" s="154"/>
      <c r="N64" s="154"/>
      <c r="O64" s="154"/>
      <c r="P64" s="154"/>
      <c r="Q64" s="154"/>
      <c r="R64" s="154"/>
      <c r="S64" s="154"/>
      <c r="T64" s="154"/>
      <c r="U64" s="154"/>
      <c r="V64" s="154"/>
    </row>
    <row r="65" spans="1:22" x14ac:dyDescent="0.3">
      <c r="A65" s="62"/>
      <c r="B65" s="101"/>
      <c r="C65" s="496" t="s">
        <v>56</v>
      </c>
      <c r="D65" s="496"/>
      <c r="E65" s="496"/>
      <c r="F65" s="496"/>
      <c r="G65" s="496"/>
      <c r="H65" s="496"/>
      <c r="I65" s="496"/>
      <c r="J65" s="496"/>
      <c r="K65" s="496"/>
      <c r="L65" s="102"/>
      <c r="M65" s="102"/>
      <c r="N65" s="42"/>
      <c r="O65" s="42"/>
      <c r="P65" s="42"/>
      <c r="Q65" s="42"/>
      <c r="R65" s="42"/>
      <c r="S65" s="42"/>
      <c r="T65" s="42"/>
      <c r="U65" s="42"/>
      <c r="V65" s="42"/>
    </row>
    <row r="66" spans="1:22" x14ac:dyDescent="0.3">
      <c r="R66" s="42"/>
      <c r="S66" s="42"/>
      <c r="T66" s="42"/>
      <c r="U66" s="42"/>
      <c r="V66" s="42"/>
    </row>
    <row r="67" spans="1:22" x14ac:dyDescent="0.3">
      <c r="R67" s="42"/>
      <c r="S67" s="42"/>
      <c r="T67" s="42"/>
      <c r="U67" s="42"/>
      <c r="V67" s="42"/>
    </row>
    <row r="68" spans="1:22" x14ac:dyDescent="0.3">
      <c r="R68" s="42"/>
      <c r="S68" s="42"/>
      <c r="T68" s="42"/>
      <c r="U68" s="42"/>
      <c r="V68" s="42"/>
    </row>
  </sheetData>
  <mergeCells count="56">
    <mergeCell ref="H2:M2"/>
    <mergeCell ref="I3:L3"/>
    <mergeCell ref="A1:Q1"/>
    <mergeCell ref="A2:A7"/>
    <mergeCell ref="B2:B7"/>
    <mergeCell ref="C2:F2"/>
    <mergeCell ref="G2:G7"/>
    <mergeCell ref="C3:C7"/>
    <mergeCell ref="D3:D7"/>
    <mergeCell ref="E3:F3"/>
    <mergeCell ref="H3:H7"/>
    <mergeCell ref="M3:M7"/>
    <mergeCell ref="E4:E7"/>
    <mergeCell ref="F4:F7"/>
    <mergeCell ref="N6:Q6"/>
    <mergeCell ref="N2:Q3"/>
    <mergeCell ref="A28:Q28"/>
    <mergeCell ref="A29:Q29"/>
    <mergeCell ref="A30:A31"/>
    <mergeCell ref="A9:Q9"/>
    <mergeCell ref="I4:I7"/>
    <mergeCell ref="J4:J7"/>
    <mergeCell ref="K4:K7"/>
    <mergeCell ref="L4:L7"/>
    <mergeCell ref="N4:P4"/>
    <mergeCell ref="A10:Q10"/>
    <mergeCell ref="A13:F13"/>
    <mergeCell ref="A19:F19"/>
    <mergeCell ref="A14:Q14"/>
    <mergeCell ref="A35:A36"/>
    <mergeCell ref="D62:G62"/>
    <mergeCell ref="I62:K62"/>
    <mergeCell ref="C65:K65"/>
    <mergeCell ref="A49:M49"/>
    <mergeCell ref="A51:M51"/>
    <mergeCell ref="A50:M50"/>
    <mergeCell ref="D60:G60"/>
    <mergeCell ref="I60:K60"/>
    <mergeCell ref="I64:K64"/>
    <mergeCell ref="D64:G64"/>
    <mergeCell ref="A33:F33"/>
    <mergeCell ref="A44:F44"/>
    <mergeCell ref="A48:M48"/>
    <mergeCell ref="A20:Q20"/>
    <mergeCell ref="A23:F23"/>
    <mergeCell ref="A24:Q24"/>
    <mergeCell ref="A26:F26"/>
    <mergeCell ref="A45:F45"/>
    <mergeCell ref="A37:A38"/>
    <mergeCell ref="A39:A40"/>
    <mergeCell ref="A41:A42"/>
    <mergeCell ref="A46:M46"/>
    <mergeCell ref="A47:M47"/>
    <mergeCell ref="A27:F27"/>
    <mergeCell ref="A43:F43"/>
    <mergeCell ref="A34:Q34"/>
  </mergeCells>
  <pageMargins left="0.19685039370078741" right="0.19685039370078741" top="0" bottom="0" header="0.31496062992125984" footer="0.31496062992125984"/>
  <pageSetup paperSize="9" scale="79" fitToHeight="3" orientation="landscape" r:id="rId1"/>
  <rowBreaks count="1" manualBreakCount="1">
    <brk id="33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29"/>
  <sheetViews>
    <sheetView view="pageBreakPreview" zoomScaleNormal="100" zoomScaleSheetLayoutView="100" workbookViewId="0">
      <selection activeCell="C14" sqref="C14"/>
    </sheetView>
    <sheetView workbookViewId="1"/>
  </sheetViews>
  <sheetFormatPr defaultRowHeight="14.4" x14ac:dyDescent="0.3"/>
  <cols>
    <col min="1" max="1" width="5.88671875" style="1" customWidth="1"/>
    <col min="2" max="2" width="10.88671875" style="1" customWidth="1"/>
    <col min="3" max="3" width="44.44140625" style="2" customWidth="1"/>
    <col min="4" max="4" width="9.109375" style="3"/>
    <col min="5" max="5" width="7.109375" style="16" customWidth="1"/>
    <col min="6" max="6" width="7.33203125" style="16" customWidth="1"/>
    <col min="7" max="9" width="4.44140625" style="16" customWidth="1"/>
    <col min="10" max="10" width="5.5546875" style="16" customWidth="1"/>
    <col min="11" max="11" width="7" style="16" customWidth="1"/>
    <col min="12" max="12" width="7.33203125" style="16" customWidth="1"/>
    <col min="13" max="13" width="9.109375" style="16"/>
  </cols>
  <sheetData>
    <row r="1" spans="1:17" ht="24.75" customHeight="1" x14ac:dyDescent="0.3">
      <c r="A1" s="15" t="s">
        <v>26</v>
      </c>
      <c r="B1" s="15" t="s">
        <v>27</v>
      </c>
      <c r="C1" s="575"/>
      <c r="D1" s="575"/>
      <c r="E1" s="575"/>
      <c r="F1" s="575"/>
      <c r="G1" s="575"/>
      <c r="H1" s="575"/>
      <c r="I1" s="575"/>
      <c r="J1" s="575"/>
      <c r="K1" s="575"/>
      <c r="L1" s="575"/>
      <c r="M1" s="575"/>
    </row>
    <row r="2" spans="1:17" ht="12" customHeight="1" x14ac:dyDescent="0.3">
      <c r="C2" s="2" t="s">
        <v>149</v>
      </c>
    </row>
    <row r="3" spans="1:17" x14ac:dyDescent="0.3">
      <c r="C3" s="569" t="s">
        <v>0</v>
      </c>
      <c r="D3" s="570" t="s">
        <v>1</v>
      </c>
      <c r="E3" s="571" t="s">
        <v>2</v>
      </c>
      <c r="F3" s="571"/>
      <c r="G3" s="571"/>
      <c r="H3" s="571"/>
      <c r="I3" s="571"/>
      <c r="J3" s="382"/>
      <c r="K3" s="570" t="s">
        <v>3</v>
      </c>
      <c r="L3" s="570" t="s">
        <v>4</v>
      </c>
      <c r="M3" s="570" t="s">
        <v>5</v>
      </c>
    </row>
    <row r="4" spans="1:17" x14ac:dyDescent="0.3">
      <c r="C4" s="569"/>
      <c r="D4" s="570"/>
      <c r="E4" s="570" t="s">
        <v>6</v>
      </c>
      <c r="F4" s="573" t="s">
        <v>7</v>
      </c>
      <c r="G4" s="573"/>
      <c r="H4" s="573"/>
      <c r="I4" s="573"/>
      <c r="J4" s="570" t="s">
        <v>8</v>
      </c>
      <c r="K4" s="570"/>
      <c r="L4" s="570"/>
      <c r="M4" s="570"/>
    </row>
    <row r="5" spans="1:17" x14ac:dyDescent="0.3">
      <c r="C5" s="569"/>
      <c r="D5" s="570"/>
      <c r="E5" s="382"/>
      <c r="F5" s="570" t="s">
        <v>9</v>
      </c>
      <c r="G5" s="571" t="s">
        <v>10</v>
      </c>
      <c r="H5" s="382"/>
      <c r="I5" s="382"/>
      <c r="J5" s="382"/>
      <c r="K5" s="570"/>
      <c r="L5" s="570"/>
      <c r="M5" s="570"/>
    </row>
    <row r="6" spans="1:17" ht="9.75" customHeight="1" x14ac:dyDescent="0.3">
      <c r="C6" s="569"/>
      <c r="D6" s="570"/>
      <c r="E6" s="382"/>
      <c r="F6" s="574"/>
      <c r="G6" s="572" t="s">
        <v>19</v>
      </c>
      <c r="H6" s="572" t="s">
        <v>20</v>
      </c>
      <c r="I6" s="572" t="s">
        <v>21</v>
      </c>
      <c r="J6" s="382"/>
      <c r="K6" s="570"/>
      <c r="L6" s="570"/>
      <c r="M6" s="570"/>
    </row>
    <row r="7" spans="1:17" ht="6" customHeight="1" x14ac:dyDescent="0.3">
      <c r="C7" s="569"/>
      <c r="D7" s="570"/>
      <c r="E7" s="382"/>
      <c r="F7" s="574"/>
      <c r="G7" s="572"/>
      <c r="H7" s="572"/>
      <c r="I7" s="572"/>
      <c r="J7" s="382"/>
      <c r="K7" s="570"/>
      <c r="L7" s="570"/>
      <c r="M7" s="570"/>
    </row>
    <row r="8" spans="1:17" ht="7.5" customHeight="1" x14ac:dyDescent="0.3">
      <c r="C8" s="569"/>
      <c r="D8" s="570"/>
      <c r="E8" s="382"/>
      <c r="F8" s="574"/>
      <c r="G8" s="572"/>
      <c r="H8" s="572"/>
      <c r="I8" s="572"/>
      <c r="J8" s="382"/>
      <c r="K8" s="570"/>
      <c r="L8" s="570"/>
      <c r="M8" s="570"/>
    </row>
    <row r="9" spans="1:17" ht="6" customHeight="1" x14ac:dyDescent="0.3">
      <c r="C9" s="569"/>
      <c r="D9" s="570"/>
      <c r="E9" s="382"/>
      <c r="F9" s="574"/>
      <c r="G9" s="572"/>
      <c r="H9" s="572"/>
      <c r="I9" s="572"/>
      <c r="J9" s="382"/>
      <c r="K9" s="570"/>
      <c r="L9" s="570"/>
      <c r="M9" s="570"/>
    </row>
    <row r="10" spans="1:17" ht="27" x14ac:dyDescent="0.3">
      <c r="A10" s="1" t="s">
        <v>11</v>
      </c>
      <c r="B10" s="1" t="s">
        <v>23</v>
      </c>
      <c r="C10" s="4" t="s">
        <v>188</v>
      </c>
      <c r="D10" s="5">
        <v>6</v>
      </c>
      <c r="E10" s="14">
        <f>D10*30</f>
        <v>180</v>
      </c>
      <c r="F10" s="14">
        <f>G10+H10+I10</f>
        <v>60</v>
      </c>
      <c r="G10" s="14">
        <v>30</v>
      </c>
      <c r="H10" s="14">
        <v>30</v>
      </c>
      <c r="I10" s="14"/>
      <c r="J10" s="14">
        <f>E10-F10</f>
        <v>120</v>
      </c>
      <c r="K10" s="17">
        <f>F10/15</f>
        <v>4</v>
      </c>
      <c r="L10" s="14" t="s">
        <v>14</v>
      </c>
      <c r="M10" s="17">
        <f>F10/E10*100</f>
        <v>33.333333333333329</v>
      </c>
      <c r="O10" t="s">
        <v>147</v>
      </c>
      <c r="P10">
        <v>3</v>
      </c>
      <c r="Q10">
        <f>P10/60</f>
        <v>0.05</v>
      </c>
    </row>
    <row r="11" spans="1:17" x14ac:dyDescent="0.3">
      <c r="A11" s="1" t="s">
        <v>11</v>
      </c>
      <c r="B11" s="1" t="s">
        <v>23</v>
      </c>
      <c r="C11" s="354" t="s">
        <v>187</v>
      </c>
      <c r="D11" s="5">
        <v>4</v>
      </c>
      <c r="E11" s="14">
        <f>D11*30</f>
        <v>120</v>
      </c>
      <c r="F11" s="14">
        <f>G11+H11+I11</f>
        <v>45</v>
      </c>
      <c r="G11" s="14">
        <v>30</v>
      </c>
      <c r="H11" s="14"/>
      <c r="I11" s="14">
        <v>15</v>
      </c>
      <c r="J11" s="14">
        <f>E11-F11</f>
        <v>75</v>
      </c>
      <c r="K11" s="17">
        <f>F11/15</f>
        <v>3</v>
      </c>
      <c r="L11" s="14" t="s">
        <v>13</v>
      </c>
      <c r="M11" s="17">
        <f>F11/E11*100</f>
        <v>37.5</v>
      </c>
      <c r="O11" t="s">
        <v>150</v>
      </c>
      <c r="P11">
        <v>3</v>
      </c>
      <c r="Q11">
        <f t="shared" ref="Q11:Q14" si="0">P11/60</f>
        <v>0.05</v>
      </c>
    </row>
    <row r="12" spans="1:17" s="360" customFormat="1" x14ac:dyDescent="0.3">
      <c r="A12" s="355"/>
      <c r="B12" s="355"/>
      <c r="C12" s="356" t="s">
        <v>173</v>
      </c>
      <c r="D12" s="357">
        <v>4</v>
      </c>
      <c r="E12" s="358">
        <v>120</v>
      </c>
      <c r="F12" s="358">
        <v>45</v>
      </c>
      <c r="G12" s="358">
        <v>30</v>
      </c>
      <c r="H12" s="358">
        <v>15</v>
      </c>
      <c r="I12" s="358"/>
      <c r="J12" s="358">
        <v>75</v>
      </c>
      <c r="K12" s="359">
        <v>3</v>
      </c>
      <c r="L12" s="358" t="s">
        <v>13</v>
      </c>
      <c r="M12" s="359">
        <v>37.5</v>
      </c>
    </row>
    <row r="13" spans="1:17" x14ac:dyDescent="0.3">
      <c r="A13" s="1" t="s">
        <v>13</v>
      </c>
      <c r="B13" s="1" t="s">
        <v>12</v>
      </c>
      <c r="C13" s="4" t="s">
        <v>145</v>
      </c>
      <c r="D13" s="6">
        <v>3</v>
      </c>
      <c r="E13" s="14">
        <f t="shared" ref="E13:E16" si="1">D13*30</f>
        <v>90</v>
      </c>
      <c r="F13" s="14">
        <f t="shared" ref="F13:F16" si="2">G13+H13+I13</f>
        <v>30</v>
      </c>
      <c r="G13" s="14"/>
      <c r="H13" s="14"/>
      <c r="I13" s="14">
        <v>30</v>
      </c>
      <c r="J13" s="14">
        <f t="shared" ref="J13:J16" si="3">E13-F13</f>
        <v>60</v>
      </c>
      <c r="K13" s="17">
        <f t="shared" ref="K13:K16" si="4">F13/15</f>
        <v>2</v>
      </c>
      <c r="L13" s="14" t="s">
        <v>13</v>
      </c>
      <c r="M13" s="17">
        <f t="shared" ref="M13:M16" si="5">F13/E13*100</f>
        <v>33.333333333333329</v>
      </c>
      <c r="O13" t="s">
        <v>148</v>
      </c>
      <c r="P13">
        <v>3</v>
      </c>
      <c r="Q13">
        <f t="shared" si="0"/>
        <v>0.05</v>
      </c>
    </row>
    <row r="14" spans="1:17" ht="27" x14ac:dyDescent="0.3">
      <c r="A14" s="1" t="s">
        <v>11</v>
      </c>
      <c r="B14" s="1" t="s">
        <v>12</v>
      </c>
      <c r="C14" s="4" t="s">
        <v>184</v>
      </c>
      <c r="D14" s="6">
        <v>7</v>
      </c>
      <c r="E14" s="14">
        <f t="shared" si="1"/>
        <v>210</v>
      </c>
      <c r="F14" s="14">
        <f t="shared" si="2"/>
        <v>75</v>
      </c>
      <c r="G14" s="14">
        <v>30</v>
      </c>
      <c r="H14" s="14"/>
      <c r="I14" s="14">
        <v>45</v>
      </c>
      <c r="J14" s="14">
        <f t="shared" si="3"/>
        <v>135</v>
      </c>
      <c r="K14" s="17">
        <f t="shared" si="4"/>
        <v>5</v>
      </c>
      <c r="L14" s="14" t="s">
        <v>14</v>
      </c>
      <c r="M14" s="17">
        <f t="shared" si="5"/>
        <v>35.714285714285715</v>
      </c>
      <c r="O14" t="s">
        <v>146</v>
      </c>
      <c r="P14">
        <f>60-P10-P11-P13</f>
        <v>51</v>
      </c>
      <c r="Q14">
        <f t="shared" si="0"/>
        <v>0.85</v>
      </c>
    </row>
    <row r="15" spans="1:17" x14ac:dyDescent="0.3">
      <c r="A15" s="1" t="s">
        <v>11</v>
      </c>
      <c r="B15" s="1" t="s">
        <v>12</v>
      </c>
      <c r="C15" s="4" t="s">
        <v>185</v>
      </c>
      <c r="D15" s="17">
        <v>7</v>
      </c>
      <c r="E15" s="14">
        <f t="shared" si="1"/>
        <v>210</v>
      </c>
      <c r="F15" s="14">
        <f t="shared" si="2"/>
        <v>75</v>
      </c>
      <c r="G15" s="14">
        <v>45</v>
      </c>
      <c r="H15" s="14">
        <v>15</v>
      </c>
      <c r="I15" s="14">
        <v>15</v>
      </c>
      <c r="J15" s="14">
        <f t="shared" si="3"/>
        <v>135</v>
      </c>
      <c r="K15" s="17">
        <f t="shared" si="4"/>
        <v>5</v>
      </c>
      <c r="L15" s="14" t="s">
        <v>14</v>
      </c>
      <c r="M15" s="17">
        <f t="shared" si="5"/>
        <v>35.714285714285715</v>
      </c>
    </row>
    <row r="16" spans="1:17" ht="27" x14ac:dyDescent="0.3">
      <c r="A16" s="1" t="s">
        <v>13</v>
      </c>
      <c r="B16" s="1" t="s">
        <v>23</v>
      </c>
      <c r="C16" s="4" t="s">
        <v>182</v>
      </c>
      <c r="D16" s="17">
        <v>3</v>
      </c>
      <c r="E16" s="14">
        <f t="shared" si="1"/>
        <v>90</v>
      </c>
      <c r="F16" s="14">
        <f t="shared" si="2"/>
        <v>30</v>
      </c>
      <c r="G16" s="14">
        <v>15</v>
      </c>
      <c r="H16" s="14"/>
      <c r="I16" s="14">
        <v>15</v>
      </c>
      <c r="J16" s="14">
        <f t="shared" si="3"/>
        <v>60</v>
      </c>
      <c r="K16" s="17">
        <f t="shared" si="4"/>
        <v>2</v>
      </c>
      <c r="L16" s="14" t="s">
        <v>13</v>
      </c>
      <c r="M16" s="17">
        <f t="shared" si="5"/>
        <v>33.333333333333329</v>
      </c>
    </row>
    <row r="17" spans="1:13" x14ac:dyDescent="0.3">
      <c r="C17" s="7" t="s">
        <v>15</v>
      </c>
      <c r="D17" s="8">
        <f t="shared" ref="D17:K17" si="6">SUM(D10:D16)</f>
        <v>34</v>
      </c>
      <c r="E17" s="8">
        <f t="shared" si="6"/>
        <v>1020</v>
      </c>
      <c r="F17" s="8">
        <f t="shared" si="6"/>
        <v>360</v>
      </c>
      <c r="G17" s="8">
        <f t="shared" si="6"/>
        <v>180</v>
      </c>
      <c r="H17" s="8">
        <f t="shared" si="6"/>
        <v>60</v>
      </c>
      <c r="I17" s="8">
        <f t="shared" si="6"/>
        <v>120</v>
      </c>
      <c r="J17" s="8">
        <f t="shared" si="6"/>
        <v>660</v>
      </c>
      <c r="K17" s="56">
        <f t="shared" si="6"/>
        <v>24</v>
      </c>
      <c r="L17" s="8"/>
      <c r="M17" s="8"/>
    </row>
    <row r="18" spans="1:13" ht="12" customHeight="1" x14ac:dyDescent="0.3">
      <c r="C18" s="9" t="s">
        <v>16</v>
      </c>
      <c r="D18" s="10">
        <f>30-D17</f>
        <v>-4</v>
      </c>
      <c r="E18" s="10"/>
      <c r="F18" s="10"/>
      <c r="G18" s="10"/>
      <c r="H18" s="10"/>
      <c r="I18" s="10"/>
      <c r="J18" s="10"/>
      <c r="K18" s="10"/>
      <c r="L18" s="10"/>
    </row>
    <row r="19" spans="1:13" ht="18" customHeight="1" x14ac:dyDescent="0.3">
      <c r="C19" s="2" t="s">
        <v>17</v>
      </c>
    </row>
    <row r="20" spans="1:13" x14ac:dyDescent="0.3">
      <c r="C20" s="569" t="s">
        <v>0</v>
      </c>
      <c r="D20" s="570" t="s">
        <v>1</v>
      </c>
      <c r="E20" s="571" t="s">
        <v>2</v>
      </c>
      <c r="F20" s="571"/>
      <c r="G20" s="571"/>
      <c r="H20" s="571"/>
      <c r="I20" s="571"/>
      <c r="J20" s="382"/>
      <c r="K20" s="570" t="s">
        <v>3</v>
      </c>
      <c r="L20" s="570" t="s">
        <v>4</v>
      </c>
      <c r="M20" s="570" t="s">
        <v>5</v>
      </c>
    </row>
    <row r="21" spans="1:13" x14ac:dyDescent="0.3">
      <c r="C21" s="569"/>
      <c r="D21" s="570"/>
      <c r="E21" s="570" t="s">
        <v>6</v>
      </c>
      <c r="F21" s="573" t="s">
        <v>7</v>
      </c>
      <c r="G21" s="573"/>
      <c r="H21" s="573"/>
      <c r="I21" s="573"/>
      <c r="J21" s="570" t="s">
        <v>18</v>
      </c>
      <c r="K21" s="570"/>
      <c r="L21" s="570"/>
      <c r="M21" s="570"/>
    </row>
    <row r="22" spans="1:13" x14ac:dyDescent="0.3">
      <c r="C22" s="569"/>
      <c r="D22" s="570"/>
      <c r="E22" s="382"/>
      <c r="F22" s="570" t="s">
        <v>9</v>
      </c>
      <c r="G22" s="571" t="s">
        <v>10</v>
      </c>
      <c r="H22" s="382"/>
      <c r="I22" s="382"/>
      <c r="J22" s="382"/>
      <c r="K22" s="570"/>
      <c r="L22" s="570"/>
      <c r="M22" s="570"/>
    </row>
    <row r="23" spans="1:13" ht="9.75" customHeight="1" x14ac:dyDescent="0.3">
      <c r="C23" s="569"/>
      <c r="D23" s="570"/>
      <c r="E23" s="382"/>
      <c r="F23" s="574"/>
      <c r="G23" s="572" t="s">
        <v>19</v>
      </c>
      <c r="H23" s="572" t="s">
        <v>20</v>
      </c>
      <c r="I23" s="572" t="s">
        <v>21</v>
      </c>
      <c r="J23" s="382"/>
      <c r="K23" s="570"/>
      <c r="L23" s="570"/>
      <c r="M23" s="570"/>
    </row>
    <row r="24" spans="1:13" ht="8.25" customHeight="1" x14ac:dyDescent="0.3">
      <c r="C24" s="569"/>
      <c r="D24" s="570"/>
      <c r="E24" s="382"/>
      <c r="F24" s="574"/>
      <c r="G24" s="572"/>
      <c r="H24" s="572"/>
      <c r="I24" s="572"/>
      <c r="J24" s="382"/>
      <c r="K24" s="570"/>
      <c r="L24" s="570"/>
      <c r="M24" s="570"/>
    </row>
    <row r="25" spans="1:13" ht="7.5" customHeight="1" x14ac:dyDescent="0.3">
      <c r="C25" s="569"/>
      <c r="D25" s="570"/>
      <c r="E25" s="382"/>
      <c r="F25" s="574"/>
      <c r="G25" s="572"/>
      <c r="H25" s="572"/>
      <c r="I25" s="572"/>
      <c r="J25" s="382"/>
      <c r="K25" s="570"/>
      <c r="L25" s="570"/>
      <c r="M25" s="570"/>
    </row>
    <row r="26" spans="1:13" hidden="1" x14ac:dyDescent="0.3">
      <c r="C26" s="569"/>
      <c r="D26" s="570"/>
      <c r="E26" s="382"/>
      <c r="F26" s="574"/>
      <c r="G26" s="572"/>
      <c r="H26" s="572"/>
      <c r="I26" s="572"/>
      <c r="J26" s="382"/>
      <c r="K26" s="570"/>
      <c r="L26" s="570"/>
      <c r="M26" s="570"/>
    </row>
    <row r="27" spans="1:13" x14ac:dyDescent="0.3">
      <c r="A27" s="1" t="s">
        <v>11</v>
      </c>
      <c r="B27" s="1" t="s">
        <v>12</v>
      </c>
      <c r="C27" s="4" t="s">
        <v>122</v>
      </c>
      <c r="D27" s="5">
        <v>4.5</v>
      </c>
      <c r="E27" s="14">
        <f>D27*30</f>
        <v>135</v>
      </c>
      <c r="F27" s="14"/>
      <c r="G27" s="14"/>
      <c r="H27" s="14"/>
      <c r="I27" s="14"/>
      <c r="J27" s="14"/>
      <c r="K27" s="17">
        <v>0</v>
      </c>
      <c r="L27" s="14" t="s">
        <v>22</v>
      </c>
      <c r="M27" s="17">
        <f>F27/E27*100</f>
        <v>0</v>
      </c>
    </row>
    <row r="28" spans="1:13" ht="40.5" customHeight="1" x14ac:dyDescent="0.3">
      <c r="A28" s="1" t="s">
        <v>11</v>
      </c>
      <c r="B28" s="1" t="s">
        <v>23</v>
      </c>
      <c r="C28" s="196" t="s">
        <v>178</v>
      </c>
      <c r="D28" s="17">
        <v>4.5</v>
      </c>
      <c r="E28" s="14">
        <f t="shared" ref="E28:E30" si="7">D28*30</f>
        <v>135</v>
      </c>
      <c r="F28" s="14">
        <f t="shared" ref="F28:F30" si="8">G28+H28+I28</f>
        <v>54</v>
      </c>
      <c r="G28" s="14">
        <v>36</v>
      </c>
      <c r="H28" s="14">
        <v>18</v>
      </c>
      <c r="I28" s="14"/>
      <c r="J28" s="14">
        <f t="shared" ref="J28:J30" si="9">E28-F28</f>
        <v>81</v>
      </c>
      <c r="K28" s="17">
        <f t="shared" ref="K28:K30" si="10">F28/18</f>
        <v>3</v>
      </c>
      <c r="L28" s="14" t="s">
        <v>14</v>
      </c>
      <c r="M28" s="17">
        <f t="shared" ref="M28:M32" si="11">F28/E28*100</f>
        <v>40</v>
      </c>
    </row>
    <row r="29" spans="1:13" x14ac:dyDescent="0.3">
      <c r="A29" s="1" t="s">
        <v>11</v>
      </c>
      <c r="B29" s="1" t="s">
        <v>12</v>
      </c>
      <c r="C29" s="4" t="s">
        <v>186</v>
      </c>
      <c r="D29" s="17">
        <v>7</v>
      </c>
      <c r="E29" s="14">
        <f t="shared" si="7"/>
        <v>210</v>
      </c>
      <c r="F29" s="14">
        <f t="shared" si="8"/>
        <v>72</v>
      </c>
      <c r="G29" s="14">
        <v>36</v>
      </c>
      <c r="H29" s="14">
        <v>36</v>
      </c>
      <c r="I29" s="14"/>
      <c r="J29" s="14">
        <f t="shared" si="9"/>
        <v>138</v>
      </c>
      <c r="K29" s="17">
        <f t="shared" si="10"/>
        <v>4</v>
      </c>
      <c r="L29" s="14" t="s">
        <v>14</v>
      </c>
      <c r="M29" s="17">
        <f t="shared" si="11"/>
        <v>34.285714285714285</v>
      </c>
    </row>
    <row r="30" spans="1:13" ht="25.5" customHeight="1" x14ac:dyDescent="0.3">
      <c r="A30" s="1" t="s">
        <v>11</v>
      </c>
      <c r="B30" s="1" t="s">
        <v>23</v>
      </c>
      <c r="C30" s="4" t="s">
        <v>176</v>
      </c>
      <c r="D30" s="17">
        <v>6</v>
      </c>
      <c r="E30" s="14">
        <f t="shared" si="7"/>
        <v>180</v>
      </c>
      <c r="F30" s="14">
        <f t="shared" si="8"/>
        <v>72</v>
      </c>
      <c r="G30" s="14">
        <v>36</v>
      </c>
      <c r="H30" s="14">
        <v>36</v>
      </c>
      <c r="I30" s="14"/>
      <c r="J30" s="14">
        <f t="shared" si="9"/>
        <v>108</v>
      </c>
      <c r="K30" s="17">
        <f t="shared" si="10"/>
        <v>4</v>
      </c>
      <c r="L30" s="14" t="s">
        <v>13</v>
      </c>
      <c r="M30" s="17">
        <f t="shared" si="11"/>
        <v>40</v>
      </c>
    </row>
    <row r="31" spans="1:13" ht="15.75" customHeight="1" x14ac:dyDescent="0.3">
      <c r="A31" s="1" t="s">
        <v>11</v>
      </c>
      <c r="B31" s="1" t="s">
        <v>12</v>
      </c>
      <c r="C31" s="4" t="s">
        <v>167</v>
      </c>
      <c r="D31" s="17">
        <v>5</v>
      </c>
      <c r="E31" s="14">
        <f t="shared" ref="E31" si="12">D31*30</f>
        <v>150</v>
      </c>
      <c r="F31" s="14">
        <f t="shared" ref="F31" si="13">G31+H31+I31</f>
        <v>54</v>
      </c>
      <c r="G31" s="14">
        <v>18</v>
      </c>
      <c r="H31" s="14">
        <v>36</v>
      </c>
      <c r="I31" s="14"/>
      <c r="J31" s="14">
        <f t="shared" ref="J31" si="14">E31-F31</f>
        <v>96</v>
      </c>
      <c r="K31" s="17">
        <f t="shared" ref="K31" si="15">F31/18</f>
        <v>3</v>
      </c>
      <c r="L31" s="14" t="s">
        <v>13</v>
      </c>
      <c r="M31" s="17">
        <f t="shared" si="11"/>
        <v>36</v>
      </c>
    </row>
    <row r="32" spans="1:13" ht="15.75" customHeight="1" x14ac:dyDescent="0.3">
      <c r="A32" s="1" t="s">
        <v>13</v>
      </c>
      <c r="B32" s="1" t="s">
        <v>12</v>
      </c>
      <c r="C32" s="4" t="s">
        <v>116</v>
      </c>
      <c r="D32" s="6">
        <v>3</v>
      </c>
      <c r="E32" s="14">
        <f t="shared" ref="E32" si="16">D32*30</f>
        <v>90</v>
      </c>
      <c r="F32" s="14">
        <f t="shared" ref="F32" si="17">G32+H32+I32</f>
        <v>36</v>
      </c>
      <c r="G32" s="14">
        <v>18</v>
      </c>
      <c r="H32" s="14"/>
      <c r="I32" s="14">
        <v>18</v>
      </c>
      <c r="J32" s="14">
        <f t="shared" ref="J32" si="18">E32-F32</f>
        <v>54</v>
      </c>
      <c r="K32" s="17">
        <f t="shared" ref="K32" si="19">F32/18</f>
        <v>2</v>
      </c>
      <c r="L32" s="14" t="s">
        <v>14</v>
      </c>
      <c r="M32" s="17">
        <f t="shared" si="11"/>
        <v>40</v>
      </c>
    </row>
    <row r="33" spans="1:13" ht="14.25" customHeight="1" x14ac:dyDescent="0.3">
      <c r="C33" s="7" t="s">
        <v>15</v>
      </c>
      <c r="D33" s="8">
        <f t="shared" ref="D33:K33" si="20">SUM(D27:D32)</f>
        <v>30</v>
      </c>
      <c r="E33" s="8">
        <f t="shared" si="20"/>
        <v>900</v>
      </c>
      <c r="F33" s="8">
        <f t="shared" si="20"/>
        <v>288</v>
      </c>
      <c r="G33" s="8">
        <f t="shared" si="20"/>
        <v>144</v>
      </c>
      <c r="H33" s="8">
        <f t="shared" si="20"/>
        <v>126</v>
      </c>
      <c r="I33" s="8">
        <f t="shared" si="20"/>
        <v>18</v>
      </c>
      <c r="J33" s="8">
        <f t="shared" si="20"/>
        <v>477</v>
      </c>
      <c r="K33" s="8">
        <f t="shared" si="20"/>
        <v>16</v>
      </c>
      <c r="L33" s="8"/>
      <c r="M33" s="8"/>
    </row>
    <row r="34" spans="1:13" ht="14.25" customHeight="1" x14ac:dyDescent="0.3">
      <c r="C34" s="9" t="s">
        <v>16</v>
      </c>
      <c r="D34" s="10">
        <f>30-D33</f>
        <v>0</v>
      </c>
    </row>
    <row r="35" spans="1:13" ht="27" customHeight="1" x14ac:dyDescent="0.3">
      <c r="C35" s="2" t="s">
        <v>121</v>
      </c>
    </row>
    <row r="36" spans="1:13" ht="14.25" customHeight="1" x14ac:dyDescent="0.3">
      <c r="C36" s="569" t="s">
        <v>0</v>
      </c>
      <c r="D36" s="570" t="s">
        <v>1</v>
      </c>
      <c r="E36" s="571" t="s">
        <v>2</v>
      </c>
      <c r="F36" s="571"/>
      <c r="G36" s="571"/>
      <c r="H36" s="571"/>
      <c r="I36" s="571"/>
      <c r="J36" s="382"/>
      <c r="K36" s="570" t="s">
        <v>3</v>
      </c>
      <c r="L36" s="570" t="s">
        <v>4</v>
      </c>
      <c r="M36" s="570" t="s">
        <v>5</v>
      </c>
    </row>
    <row r="37" spans="1:13" ht="14.25" customHeight="1" x14ac:dyDescent="0.3">
      <c r="C37" s="569"/>
      <c r="D37" s="570"/>
      <c r="E37" s="570" t="s">
        <v>6</v>
      </c>
      <c r="F37" s="573" t="s">
        <v>7</v>
      </c>
      <c r="G37" s="573"/>
      <c r="H37" s="573"/>
      <c r="I37" s="573"/>
      <c r="J37" s="570" t="s">
        <v>18</v>
      </c>
      <c r="K37" s="570"/>
      <c r="L37" s="570"/>
      <c r="M37" s="570"/>
    </row>
    <row r="38" spans="1:13" ht="14.25" customHeight="1" x14ac:dyDescent="0.3">
      <c r="C38" s="569"/>
      <c r="D38" s="570"/>
      <c r="E38" s="382"/>
      <c r="F38" s="570" t="s">
        <v>9</v>
      </c>
      <c r="G38" s="571" t="s">
        <v>10</v>
      </c>
      <c r="H38" s="382"/>
      <c r="I38" s="382"/>
      <c r="J38" s="382"/>
      <c r="K38" s="570"/>
      <c r="L38" s="570"/>
      <c r="M38" s="570"/>
    </row>
    <row r="39" spans="1:13" ht="18.75" customHeight="1" x14ac:dyDescent="0.3">
      <c r="C39" s="569"/>
      <c r="D39" s="570"/>
      <c r="E39" s="382"/>
      <c r="F39" s="574"/>
      <c r="G39" s="570" t="s">
        <v>19</v>
      </c>
      <c r="H39" s="570" t="s">
        <v>20</v>
      </c>
      <c r="I39" s="570" t="s">
        <v>21</v>
      </c>
      <c r="J39" s="382"/>
      <c r="K39" s="570"/>
      <c r="L39" s="570"/>
      <c r="M39" s="570"/>
    </row>
    <row r="40" spans="1:13" ht="14.25" customHeight="1" x14ac:dyDescent="0.3">
      <c r="C40" s="569"/>
      <c r="D40" s="570"/>
      <c r="E40" s="382"/>
      <c r="F40" s="574"/>
      <c r="G40" s="570"/>
      <c r="H40" s="570"/>
      <c r="I40" s="570"/>
      <c r="J40" s="382"/>
      <c r="K40" s="570"/>
      <c r="L40" s="570"/>
      <c r="M40" s="570"/>
    </row>
    <row r="41" spans="1:13" ht="14.25" customHeight="1" x14ac:dyDescent="0.3">
      <c r="C41" s="569"/>
      <c r="D41" s="570"/>
      <c r="E41" s="382"/>
      <c r="F41" s="574"/>
      <c r="G41" s="570"/>
      <c r="H41" s="570"/>
      <c r="I41" s="570"/>
      <c r="J41" s="382"/>
      <c r="K41" s="570"/>
      <c r="L41" s="570"/>
      <c r="M41" s="570"/>
    </row>
    <row r="42" spans="1:13" ht="14.25" customHeight="1" x14ac:dyDescent="0.3">
      <c r="C42" s="569"/>
      <c r="D42" s="570"/>
      <c r="E42" s="382"/>
      <c r="F42" s="574"/>
      <c r="G42" s="570"/>
      <c r="H42" s="570"/>
      <c r="I42" s="570"/>
      <c r="J42" s="382"/>
      <c r="K42" s="570"/>
      <c r="L42" s="570"/>
      <c r="M42" s="570"/>
    </row>
    <row r="43" spans="1:13" ht="14.25" customHeight="1" x14ac:dyDescent="0.3">
      <c r="A43" s="1" t="s">
        <v>11</v>
      </c>
      <c r="B43" s="1" t="s">
        <v>12</v>
      </c>
      <c r="C43" s="4" t="s">
        <v>120</v>
      </c>
      <c r="D43" s="5">
        <v>6</v>
      </c>
      <c r="E43" s="14">
        <f>D43*30</f>
        <v>180</v>
      </c>
      <c r="F43" s="14">
        <f>G43+H43+I43</f>
        <v>0</v>
      </c>
      <c r="G43" s="14"/>
      <c r="H43" s="14"/>
      <c r="I43" s="14"/>
      <c r="J43" s="14">
        <f>E43-F43</f>
        <v>180</v>
      </c>
      <c r="K43" s="17">
        <f>F43/18</f>
        <v>0</v>
      </c>
      <c r="L43" s="14" t="s">
        <v>22</v>
      </c>
      <c r="M43" s="17">
        <f>F43/E43*100</f>
        <v>0</v>
      </c>
    </row>
    <row r="44" spans="1:13" ht="14.25" customHeight="1" x14ac:dyDescent="0.3">
      <c r="A44" s="1" t="s">
        <v>11</v>
      </c>
      <c r="B44" s="1" t="s">
        <v>12</v>
      </c>
      <c r="C44" s="4" t="s">
        <v>64</v>
      </c>
      <c r="D44" s="6">
        <v>21</v>
      </c>
      <c r="E44" s="14">
        <f t="shared" ref="E44:E45" si="21">D44*30</f>
        <v>630</v>
      </c>
      <c r="F44" s="14">
        <f t="shared" ref="F44:F45" si="22">G44+H44+I44</f>
        <v>0</v>
      </c>
      <c r="G44" s="14"/>
      <c r="H44" s="14"/>
      <c r="I44" s="14"/>
      <c r="J44" s="14">
        <f t="shared" ref="J44:J45" si="23">E44-F44</f>
        <v>630</v>
      </c>
      <c r="K44" s="17">
        <f t="shared" ref="K44:K45" si="24">F44/18</f>
        <v>0</v>
      </c>
      <c r="L44" s="14"/>
      <c r="M44" s="17">
        <f t="shared" ref="M44:M45" si="25">F44/E44*100</f>
        <v>0</v>
      </c>
    </row>
    <row r="45" spans="1:13" ht="14.25" customHeight="1" x14ac:dyDescent="0.3">
      <c r="A45" s="1" t="s">
        <v>11</v>
      </c>
      <c r="B45" s="1" t="s">
        <v>12</v>
      </c>
      <c r="C45" s="4" t="s">
        <v>67</v>
      </c>
      <c r="D45" s="6">
        <v>3</v>
      </c>
      <c r="E45" s="14">
        <f t="shared" si="21"/>
        <v>90</v>
      </c>
      <c r="F45" s="14">
        <f t="shared" si="22"/>
        <v>0</v>
      </c>
      <c r="G45" s="14"/>
      <c r="H45" s="14"/>
      <c r="I45" s="14"/>
      <c r="J45" s="14">
        <f t="shared" si="23"/>
        <v>90</v>
      </c>
      <c r="K45" s="17">
        <f t="shared" si="24"/>
        <v>0</v>
      </c>
      <c r="L45" s="14"/>
      <c r="M45" s="17">
        <f t="shared" si="25"/>
        <v>0</v>
      </c>
    </row>
    <row r="46" spans="1:13" ht="13.5" customHeight="1" x14ac:dyDescent="0.3">
      <c r="C46" s="7" t="s">
        <v>15</v>
      </c>
      <c r="D46" s="8">
        <f t="shared" ref="D46:L46" si="26">SUM(D43:D45)</f>
        <v>30</v>
      </c>
      <c r="E46" s="8">
        <f t="shared" si="26"/>
        <v>900</v>
      </c>
      <c r="F46" s="8">
        <f t="shared" si="26"/>
        <v>0</v>
      </c>
      <c r="G46" s="8">
        <f t="shared" si="26"/>
        <v>0</v>
      </c>
      <c r="H46" s="8">
        <f t="shared" si="26"/>
        <v>0</v>
      </c>
      <c r="I46" s="8">
        <f t="shared" si="26"/>
        <v>0</v>
      </c>
      <c r="J46" s="8">
        <f t="shared" si="26"/>
        <v>900</v>
      </c>
      <c r="K46" s="8">
        <f t="shared" si="26"/>
        <v>0</v>
      </c>
      <c r="L46" s="8">
        <f t="shared" si="26"/>
        <v>0</v>
      </c>
      <c r="M46" s="8"/>
    </row>
    <row r="47" spans="1:13" x14ac:dyDescent="0.3">
      <c r="C47" s="9" t="s">
        <v>16</v>
      </c>
      <c r="D47" s="10">
        <f>30-D46</f>
        <v>0</v>
      </c>
      <c r="E47" s="10"/>
      <c r="F47" s="10"/>
      <c r="G47" s="10"/>
      <c r="H47" s="10"/>
      <c r="I47" s="10"/>
      <c r="J47" s="10"/>
      <c r="K47" s="10"/>
      <c r="L47" s="10"/>
      <c r="M47" s="10"/>
    </row>
    <row r="49" spans="1:13" x14ac:dyDescent="0.3">
      <c r="C49" s="2" t="s">
        <v>15</v>
      </c>
      <c r="D49" s="11">
        <f>D50+D51</f>
        <v>90</v>
      </c>
      <c r="E49" s="18">
        <f>E50+E51</f>
        <v>2700</v>
      </c>
      <c r="F49" s="19">
        <f>E49/$E$49*100</f>
        <v>100</v>
      </c>
      <c r="G49" s="20"/>
      <c r="H49" s="21"/>
      <c r="I49" s="21"/>
      <c r="J49" s="21"/>
      <c r="K49" s="21"/>
      <c r="L49" s="21"/>
      <c r="M49"/>
    </row>
    <row r="50" spans="1:13" ht="15" thickBot="1" x14ac:dyDescent="0.35">
      <c r="B50" s="1" t="s">
        <v>12</v>
      </c>
      <c r="C50" s="2" t="s">
        <v>24</v>
      </c>
      <c r="D50" s="12">
        <f>SUMIF(B$10:B$47,B50,D$10:D$47)</f>
        <v>66.5</v>
      </c>
      <c r="E50" s="22">
        <f>D50*30</f>
        <v>1995</v>
      </c>
      <c r="F50" s="19">
        <f>E50/E$49*100</f>
        <v>73.888888888888886</v>
      </c>
      <c r="G50" s="22"/>
      <c r="I50" s="23"/>
      <c r="J50" s="23"/>
      <c r="K50" s="23"/>
      <c r="M50"/>
    </row>
    <row r="51" spans="1:13" ht="15" thickBot="1" x14ac:dyDescent="0.35">
      <c r="B51" s="1" t="s">
        <v>23</v>
      </c>
      <c r="C51" s="2" t="s">
        <v>25</v>
      </c>
      <c r="D51" s="57">
        <f>SUMIF(B$10:B$47,B51,D$10:D$47)</f>
        <v>23.5</v>
      </c>
      <c r="E51" s="22">
        <f t="shared" ref="E51:E58" si="27">D51*30</f>
        <v>705</v>
      </c>
      <c r="F51" s="19">
        <f>E51/E$49*100</f>
        <v>26.111111111111114</v>
      </c>
      <c r="G51" s="22"/>
      <c r="K51" s="23"/>
      <c r="L51" s="23"/>
      <c r="M51"/>
    </row>
    <row r="52" spans="1:13" x14ac:dyDescent="0.3">
      <c r="D52" s="1"/>
      <c r="E52" s="22"/>
      <c r="F52" s="22"/>
      <c r="G52" s="22"/>
      <c r="M52"/>
    </row>
    <row r="53" spans="1:13" x14ac:dyDescent="0.3">
      <c r="C53" s="2" t="s">
        <v>28</v>
      </c>
      <c r="D53" s="13">
        <f>D54+D55</f>
        <v>9</v>
      </c>
      <c r="E53" s="24">
        <f t="shared" ref="E53" si="28">E54+E55</f>
        <v>270</v>
      </c>
      <c r="F53" s="19">
        <f>E53/$E$53*100</f>
        <v>100</v>
      </c>
      <c r="G53" s="22"/>
      <c r="M53"/>
    </row>
    <row r="54" spans="1:13" x14ac:dyDescent="0.3">
      <c r="A54" s="1" t="s">
        <v>13</v>
      </c>
      <c r="B54" s="1" t="s">
        <v>12</v>
      </c>
      <c r="C54" s="2" t="s">
        <v>24</v>
      </c>
      <c r="D54" s="1">
        <f>SUMIFS(D$10:D$47,A$10:A$47,A54,B$10:B$47,B54)</f>
        <v>6</v>
      </c>
      <c r="E54" s="22">
        <f t="shared" si="27"/>
        <v>180</v>
      </c>
      <c r="F54" s="19">
        <f>E54/E$53*100</f>
        <v>66.666666666666657</v>
      </c>
      <c r="G54" s="22"/>
      <c r="M54"/>
    </row>
    <row r="55" spans="1:13" x14ac:dyDescent="0.3">
      <c r="A55" s="1" t="s">
        <v>13</v>
      </c>
      <c r="B55" s="1" t="s">
        <v>23</v>
      </c>
      <c r="C55" s="2" t="s">
        <v>25</v>
      </c>
      <c r="D55" s="1">
        <f>SUMIFS(D$10:D$47,A$10:A$47,A55,B$10:B$47,B55)</f>
        <v>3</v>
      </c>
      <c r="E55" s="22">
        <f t="shared" si="27"/>
        <v>90</v>
      </c>
      <c r="F55" s="19">
        <f>E55/E$53*100</f>
        <v>33.333333333333329</v>
      </c>
      <c r="G55" s="22"/>
      <c r="M55"/>
    </row>
    <row r="56" spans="1:13" x14ac:dyDescent="0.3">
      <c r="C56" s="2" t="s">
        <v>29</v>
      </c>
      <c r="D56" s="13">
        <f>D57+D58</f>
        <v>81</v>
      </c>
      <c r="E56" s="24">
        <f>E57+E58</f>
        <v>2430</v>
      </c>
      <c r="F56" s="24">
        <f>E56/$E$56*100</f>
        <v>100</v>
      </c>
      <c r="M56"/>
    </row>
    <row r="57" spans="1:13" x14ac:dyDescent="0.3">
      <c r="A57" s="1" t="s">
        <v>11</v>
      </c>
      <c r="B57" s="1" t="s">
        <v>12</v>
      </c>
      <c r="C57" s="2" t="s">
        <v>24</v>
      </c>
      <c r="D57" s="1">
        <f>SUMIFS(D$10:D$47,A$10:A$47,A57,B$10:B$47,B57)</f>
        <v>60.5</v>
      </c>
      <c r="E57" s="22">
        <f t="shared" si="27"/>
        <v>1815</v>
      </c>
      <c r="F57" s="16">
        <f>E57/E$56*100</f>
        <v>74.691358024691354</v>
      </c>
      <c r="M57"/>
    </row>
    <row r="58" spans="1:13" x14ac:dyDescent="0.3">
      <c r="A58" s="1" t="s">
        <v>11</v>
      </c>
      <c r="B58" s="1" t="s">
        <v>23</v>
      </c>
      <c r="C58" s="2" t="s">
        <v>25</v>
      </c>
      <c r="D58" s="1">
        <f>SUMIFS(D$10:D$47,A$10:A$47,A58,B$10:B$47,B58)</f>
        <v>20.5</v>
      </c>
      <c r="E58" s="22">
        <f t="shared" si="27"/>
        <v>615</v>
      </c>
      <c r="F58" s="16">
        <f>E58/E$56*100</f>
        <v>25.308641975308642</v>
      </c>
      <c r="M58"/>
    </row>
    <row r="74" spans="1:13" x14ac:dyDescent="0.3">
      <c r="A74"/>
      <c r="B74"/>
      <c r="C74"/>
      <c r="D74"/>
      <c r="E74"/>
      <c r="F74"/>
      <c r="G74"/>
      <c r="H74"/>
      <c r="I74"/>
      <c r="J74"/>
      <c r="K74"/>
      <c r="L74"/>
      <c r="M74"/>
    </row>
    <row r="86" ht="15" customHeight="1" x14ac:dyDescent="0.3"/>
    <row r="98" spans="1:13" x14ac:dyDescent="0.3">
      <c r="A98"/>
      <c r="B98"/>
      <c r="C98"/>
      <c r="D98"/>
      <c r="E98"/>
      <c r="F98"/>
      <c r="G98"/>
      <c r="H98"/>
      <c r="I98"/>
      <c r="J98"/>
      <c r="K98"/>
      <c r="L98"/>
      <c r="M98"/>
    </row>
    <row r="100" spans="1:13" x14ac:dyDescent="0.3">
      <c r="A100"/>
      <c r="B100"/>
      <c r="C100"/>
      <c r="D100"/>
      <c r="E100"/>
      <c r="F100"/>
      <c r="G100"/>
      <c r="H100"/>
      <c r="I100"/>
      <c r="J100"/>
      <c r="K100"/>
      <c r="L100"/>
      <c r="M100"/>
    </row>
    <row r="101" spans="1:13" x14ac:dyDescent="0.3">
      <c r="A101"/>
      <c r="B101"/>
      <c r="C101"/>
      <c r="D101"/>
      <c r="E101"/>
      <c r="F101"/>
      <c r="G101"/>
      <c r="H101"/>
      <c r="I101"/>
      <c r="J101"/>
      <c r="K101"/>
      <c r="L101"/>
      <c r="M101"/>
    </row>
    <row r="107" spans="1:13" x14ac:dyDescent="0.3">
      <c r="A107"/>
      <c r="B107"/>
      <c r="C107"/>
      <c r="D107"/>
      <c r="E107"/>
      <c r="F107"/>
      <c r="G107"/>
      <c r="H107"/>
      <c r="I107"/>
      <c r="J107"/>
      <c r="K107"/>
      <c r="L107"/>
      <c r="M107"/>
    </row>
    <row r="109" spans="1:13" x14ac:dyDescent="0.3">
      <c r="A109"/>
      <c r="B109"/>
      <c r="C109"/>
      <c r="D109"/>
      <c r="E109"/>
      <c r="F109"/>
      <c r="G109"/>
      <c r="H109"/>
      <c r="I109"/>
      <c r="J109"/>
      <c r="K109"/>
      <c r="L109"/>
      <c r="M109"/>
    </row>
    <row r="110" spans="1:13" ht="5.25" customHeight="1" x14ac:dyDescent="0.3"/>
    <row r="112" spans="1:13" ht="7.5" customHeight="1" x14ac:dyDescent="0.3">
      <c r="A112"/>
      <c r="B112"/>
      <c r="C112"/>
      <c r="D112"/>
      <c r="E112"/>
      <c r="F112"/>
      <c r="G112"/>
      <c r="H112"/>
      <c r="I112"/>
      <c r="J112"/>
      <c r="K112"/>
      <c r="L112"/>
      <c r="M112"/>
    </row>
    <row r="113" spans="1:13" ht="15" hidden="1" customHeight="1" x14ac:dyDescent="0.3">
      <c r="A113"/>
      <c r="B113"/>
      <c r="C113"/>
      <c r="D113"/>
      <c r="E113"/>
      <c r="F113"/>
      <c r="G113"/>
      <c r="H113"/>
      <c r="I113"/>
      <c r="J113"/>
      <c r="K113"/>
      <c r="L113"/>
      <c r="M113"/>
    </row>
    <row r="115" spans="1:13" x14ac:dyDescent="0.3">
      <c r="A115"/>
      <c r="B115"/>
      <c r="C115"/>
      <c r="D115"/>
      <c r="E115"/>
      <c r="F115"/>
      <c r="G115"/>
      <c r="H115"/>
      <c r="I115"/>
      <c r="J115"/>
      <c r="K115"/>
      <c r="L115"/>
      <c r="M115"/>
    </row>
    <row r="117" spans="1:13" x14ac:dyDescent="0.3">
      <c r="A117"/>
      <c r="B117"/>
      <c r="C117"/>
      <c r="D117"/>
      <c r="E117"/>
      <c r="F117"/>
      <c r="G117"/>
      <c r="H117"/>
      <c r="I117"/>
      <c r="J117"/>
      <c r="K117"/>
      <c r="L117"/>
      <c r="M117"/>
    </row>
    <row r="119" spans="1:13" ht="15.75" customHeight="1" x14ac:dyDescent="0.3"/>
    <row r="121" spans="1:13" ht="11.25" customHeight="1" x14ac:dyDescent="0.3"/>
    <row r="124" spans="1:13" ht="9" customHeight="1" x14ac:dyDescent="0.3"/>
    <row r="125" spans="1:13" ht="9" customHeight="1" x14ac:dyDescent="0.3"/>
    <row r="127" spans="1:13" ht="7.5" customHeight="1" x14ac:dyDescent="0.3"/>
    <row r="129" ht="5.25" customHeight="1" x14ac:dyDescent="0.3"/>
  </sheetData>
  <mergeCells count="43">
    <mergeCell ref="C1:M1"/>
    <mergeCell ref="C3:C9"/>
    <mergeCell ref="D3:D9"/>
    <mergeCell ref="E3:J3"/>
    <mergeCell ref="K3:K9"/>
    <mergeCell ref="L3:L9"/>
    <mergeCell ref="M3:M9"/>
    <mergeCell ref="E4:E9"/>
    <mergeCell ref="F4:I4"/>
    <mergeCell ref="J4:J9"/>
    <mergeCell ref="F5:F9"/>
    <mergeCell ref="G5:I5"/>
    <mergeCell ref="G6:G9"/>
    <mergeCell ref="H6:H9"/>
    <mergeCell ref="I6:I9"/>
    <mergeCell ref="K20:K26"/>
    <mergeCell ref="L20:L26"/>
    <mergeCell ref="M20:M26"/>
    <mergeCell ref="E21:E26"/>
    <mergeCell ref="F21:I21"/>
    <mergeCell ref="J21:J26"/>
    <mergeCell ref="F22:F26"/>
    <mergeCell ref="G22:I22"/>
    <mergeCell ref="G23:G26"/>
    <mergeCell ref="H23:H26"/>
    <mergeCell ref="K36:K42"/>
    <mergeCell ref="L36:L42"/>
    <mergeCell ref="M36:M42"/>
    <mergeCell ref="E37:E42"/>
    <mergeCell ref="F37:I37"/>
    <mergeCell ref="J37:J42"/>
    <mergeCell ref="F38:F42"/>
    <mergeCell ref="G38:I38"/>
    <mergeCell ref="G39:G42"/>
    <mergeCell ref="H39:H42"/>
    <mergeCell ref="I39:I42"/>
    <mergeCell ref="C36:C42"/>
    <mergeCell ref="D36:D42"/>
    <mergeCell ref="E36:J36"/>
    <mergeCell ref="C20:C26"/>
    <mergeCell ref="D20:D26"/>
    <mergeCell ref="E20:J20"/>
    <mergeCell ref="I23:I26"/>
  </mergeCells>
  <pageMargins left="0.7" right="0.7" top="0.75" bottom="0.75" header="0.3" footer="0.3"/>
  <pageSetup paperSize="9" scale="98" orientation="landscape" r:id="rId1"/>
  <rowBreaks count="2" manualBreakCount="2">
    <brk id="35" max="16" man="1"/>
    <brk id="137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План</vt:lpstr>
      <vt:lpstr>Семестровка</vt:lpstr>
      <vt:lpstr>План!Заголовки_для_печати</vt:lpstr>
      <vt:lpstr>План!Область_печати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2020-10-29T12:33:46Z</cp:lastPrinted>
  <dcterms:created xsi:type="dcterms:W3CDTF">2018-09-17T13:51:02Z</dcterms:created>
  <dcterms:modified xsi:type="dcterms:W3CDTF">2025-04-16T17:36:21Z</dcterms:modified>
</cp:coreProperties>
</file>