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навчальний відділ\плани 24-25\на обговорення\281\"/>
    </mc:Choice>
  </mc:AlternateContent>
  <bookViews>
    <workbookView xWindow="0" yWindow="0" windowWidth="28800" windowHeight="11865" activeTab="6"/>
  </bookViews>
  <sheets>
    <sheet name="Титул " sheetId="1" r:id="rId1"/>
    <sheet name="План 2019 перех" sheetId="2" state="hidden" r:id="rId2"/>
    <sheet name="План 2019 перех (вар 2)" sheetId="9" state="hidden" r:id="rId3"/>
    <sheet name="семестровка21" sheetId="7" state="hidden" r:id="rId4"/>
    <sheet name="семестровка21 (2 вариант)" sheetId="8" state="hidden" r:id="rId5"/>
    <sheet name="План 2019 перех (вар 2) (2)" sheetId="10" state="hidden" r:id="rId6"/>
    <sheet name="план" sheetId="11" r:id="rId7"/>
    <sheet name="порівняльна таблиця" sheetId="12" state="hidden" r:id="rId8"/>
    <sheet name="Семестровка 2019 перех" sheetId="3" state="hidden" r:id="rId9"/>
  </sheets>
  <definedNames>
    <definedName name="_xlnm._FilterDatabase" localSheetId="6" hidden="1">план!$X$1:$X$210</definedName>
    <definedName name="_xlnm._FilterDatabase" localSheetId="1" hidden="1">'План 2019 перех'!$V$1:$V$162</definedName>
    <definedName name="_xlnm._FilterDatabase" localSheetId="2" hidden="1">'План 2019 перех (вар 2)'!$V$1:$V$162</definedName>
    <definedName name="_xlnm._FilterDatabase" localSheetId="5" hidden="1">'План 2019 перех (вар 2) (2)'!$O$1:$O$207</definedName>
    <definedName name="_xlnm._FilterDatabase" localSheetId="7" hidden="1">'порівняльна таблиця'!$C$1:$C$15</definedName>
    <definedName name="_xlnm.Print_Area" localSheetId="6">план!$A$1:$X$143</definedName>
    <definedName name="_xlnm.Print_Area" localSheetId="1">'План 2019 перех'!$A$1:$X$135</definedName>
    <definedName name="_xlnm.Print_Area" localSheetId="2">'План 2019 перех (вар 2)'!$A$1:$X$135</definedName>
    <definedName name="_xlnm.Print_Area" localSheetId="5">'План 2019 перех (вар 2) (2)'!$A$1:$X$134</definedName>
    <definedName name="_xlnm.Print_Area" localSheetId="8">'Семестровка 2019 перех'!$A$1:$P$145</definedName>
  </definedNames>
  <calcPr calcId="162913"/>
</workbook>
</file>

<file path=xl/calcChain.xml><?xml version="1.0" encoding="utf-8"?>
<calcChain xmlns="http://schemas.openxmlformats.org/spreadsheetml/2006/main">
  <c r="M51" i="11" l="1"/>
  <c r="L49" i="11"/>
  <c r="J49" i="11"/>
  <c r="L31" i="11" l="1"/>
  <c r="I30" i="11"/>
  <c r="M30" i="11" s="1"/>
  <c r="J31" i="11"/>
  <c r="G31" i="11"/>
  <c r="H30" i="11"/>
  <c r="I132" i="11" l="1"/>
  <c r="H132" i="11"/>
  <c r="M132" i="11" s="1"/>
  <c r="I131" i="11"/>
  <c r="H131" i="11"/>
  <c r="M131" i="11" s="1"/>
  <c r="I130" i="11"/>
  <c r="H130" i="11"/>
  <c r="M130" i="11" s="1"/>
  <c r="I129" i="11"/>
  <c r="H129" i="11"/>
  <c r="M129" i="11" s="1"/>
  <c r="M128" i="11" s="1"/>
  <c r="L128" i="11"/>
  <c r="K128" i="11"/>
  <c r="J128" i="11"/>
  <c r="I128" i="11"/>
  <c r="G128" i="11"/>
  <c r="M127" i="11"/>
  <c r="AN126" i="11"/>
  <c r="AM126" i="11"/>
  <c r="AL126" i="11"/>
  <c r="AK126" i="11"/>
  <c r="AJ126" i="11"/>
  <c r="AO126" i="11" s="1"/>
  <c r="I126" i="11"/>
  <c r="H126" i="11"/>
  <c r="M126" i="11" s="1"/>
  <c r="AN125" i="11"/>
  <c r="AM125" i="11"/>
  <c r="AL125" i="11"/>
  <c r="AK125" i="11"/>
  <c r="AJ125" i="11"/>
  <c r="I125" i="11"/>
  <c r="I124" i="11" s="1"/>
  <c r="H125" i="11"/>
  <c r="AN124" i="11"/>
  <c r="AN127" i="11" s="1"/>
  <c r="AM124" i="11"/>
  <c r="AL124" i="11"/>
  <c r="AL127" i="11" s="1"/>
  <c r="AK124" i="11"/>
  <c r="AJ124" i="11"/>
  <c r="AJ127" i="11" s="1"/>
  <c r="AO127" i="11" s="1"/>
  <c r="L124" i="11"/>
  <c r="J124" i="11"/>
  <c r="H124" i="11"/>
  <c r="G124" i="11"/>
  <c r="AK127" i="11" l="1"/>
  <c r="AM127" i="11"/>
  <c r="M125" i="11"/>
  <c r="M124" i="11" s="1"/>
  <c r="AO125" i="11"/>
  <c r="H128" i="11"/>
  <c r="AO124" i="11"/>
  <c r="N114" i="11" l="1"/>
  <c r="O114" i="11"/>
  <c r="P114" i="11"/>
  <c r="Q114" i="11"/>
  <c r="R114" i="11"/>
  <c r="S114" i="11"/>
  <c r="T114" i="11"/>
  <c r="U114" i="11"/>
  <c r="V114" i="11"/>
  <c r="W114" i="11"/>
  <c r="X114" i="11"/>
  <c r="J114" i="11"/>
  <c r="K114" i="11"/>
  <c r="L114" i="11"/>
  <c r="G114" i="11"/>
  <c r="O86" i="11"/>
  <c r="P86" i="11"/>
  <c r="Q86" i="11"/>
  <c r="R86" i="11"/>
  <c r="S86" i="11"/>
  <c r="T86" i="11"/>
  <c r="U86" i="11"/>
  <c r="V86" i="11"/>
  <c r="W86" i="11"/>
  <c r="X86" i="11"/>
  <c r="N86" i="11"/>
  <c r="I78" i="11"/>
  <c r="H78" i="11"/>
  <c r="J86" i="11"/>
  <c r="K86" i="11"/>
  <c r="L86" i="11"/>
  <c r="G86" i="11"/>
  <c r="K57" i="11"/>
  <c r="M78" i="11" l="1"/>
  <c r="I34" i="11"/>
  <c r="H34" i="11"/>
  <c r="I24" i="11"/>
  <c r="M24" i="11" s="1"/>
  <c r="H24" i="11"/>
  <c r="M34" i="11" l="1"/>
  <c r="N31" i="11" l="1"/>
  <c r="I26" i="11"/>
  <c r="M26" i="11" s="1"/>
  <c r="H26" i="11"/>
  <c r="I210" i="11"/>
  <c r="H210" i="11"/>
  <c r="I200" i="11"/>
  <c r="H200" i="11"/>
  <c r="AE169" i="11"/>
  <c r="AF169" i="11" s="1"/>
  <c r="AE168" i="11"/>
  <c r="AF168" i="11" s="1"/>
  <c r="AE167" i="11"/>
  <c r="AF167" i="11" s="1"/>
  <c r="AE166" i="11"/>
  <c r="AF166" i="11" s="1"/>
  <c r="AE165" i="11"/>
  <c r="AF165" i="11" s="1"/>
  <c r="AE164" i="11"/>
  <c r="AF164" i="11" s="1"/>
  <c r="AE163" i="11"/>
  <c r="AF163" i="11" s="1"/>
  <c r="AE162" i="11"/>
  <c r="AF162" i="11" s="1"/>
  <c r="AE161" i="11"/>
  <c r="AF161" i="11" s="1"/>
  <c r="AE160" i="11"/>
  <c r="AF160" i="11" s="1"/>
  <c r="AE159" i="11"/>
  <c r="AF159" i="11" s="1"/>
  <c r="AE158" i="11"/>
  <c r="AF158" i="11" s="1"/>
  <c r="AE157" i="11"/>
  <c r="AF157" i="11" s="1"/>
  <c r="AE156" i="11"/>
  <c r="AF156" i="11" s="1"/>
  <c r="AE155" i="11"/>
  <c r="AF155" i="11" s="1"/>
  <c r="AE154" i="11"/>
  <c r="AF154" i="11" s="1"/>
  <c r="AE153" i="11"/>
  <c r="AF153" i="11" s="1"/>
  <c r="AE152" i="11"/>
  <c r="AF152" i="11" s="1"/>
  <c r="AE151" i="11"/>
  <c r="AF151" i="11" s="1"/>
  <c r="AE150" i="11"/>
  <c r="AF150" i="11" s="1"/>
  <c r="AE149" i="11"/>
  <c r="AF149" i="11" s="1"/>
  <c r="AE148" i="11"/>
  <c r="AF148" i="11" s="1"/>
  <c r="AE147" i="11"/>
  <c r="AF147" i="11" s="1"/>
  <c r="AE146" i="11"/>
  <c r="AF146" i="11" s="1"/>
  <c r="AE145" i="11"/>
  <c r="AC114" i="11"/>
  <c r="AB114" i="11"/>
  <c r="AA114" i="11"/>
  <c r="Z114" i="11"/>
  <c r="Y114" i="11"/>
  <c r="I110" i="11"/>
  <c r="H110" i="11"/>
  <c r="I107" i="11"/>
  <c r="M107" i="11" s="1"/>
  <c r="H107" i="11"/>
  <c r="I103" i="11"/>
  <c r="H103" i="11"/>
  <c r="I100" i="11"/>
  <c r="H100" i="11"/>
  <c r="I97" i="11"/>
  <c r="H97" i="11"/>
  <c r="K96" i="11"/>
  <c r="I94" i="11"/>
  <c r="H94" i="11"/>
  <c r="H93" i="11"/>
  <c r="I91" i="11"/>
  <c r="H91" i="11"/>
  <c r="I90" i="11"/>
  <c r="H90" i="11"/>
  <c r="I88" i="11"/>
  <c r="I114" i="11" s="1"/>
  <c r="H88" i="11"/>
  <c r="AC86" i="11"/>
  <c r="AB86" i="11"/>
  <c r="AA86" i="11"/>
  <c r="Z86" i="11"/>
  <c r="Y86" i="11"/>
  <c r="J115" i="11"/>
  <c r="I85" i="11"/>
  <c r="H85" i="11"/>
  <c r="I83" i="11"/>
  <c r="H83" i="11"/>
  <c r="H82" i="11"/>
  <c r="I80" i="11"/>
  <c r="H80" i="11"/>
  <c r="I79" i="11"/>
  <c r="H79" i="11"/>
  <c r="I77" i="11"/>
  <c r="H77" i="11"/>
  <c r="I74" i="11"/>
  <c r="H74" i="11"/>
  <c r="I71" i="11"/>
  <c r="H71" i="11"/>
  <c r="H86" i="11" s="1"/>
  <c r="X67" i="11"/>
  <c r="W67" i="11"/>
  <c r="V67" i="11"/>
  <c r="U67" i="11"/>
  <c r="T67" i="11"/>
  <c r="S67" i="11"/>
  <c r="R67" i="11"/>
  <c r="Q67" i="11"/>
  <c r="P67" i="11"/>
  <c r="O67" i="11"/>
  <c r="N67" i="11"/>
  <c r="L67" i="11"/>
  <c r="K67" i="11"/>
  <c r="J67" i="11"/>
  <c r="G67" i="11"/>
  <c r="I66" i="11"/>
  <c r="H66" i="11"/>
  <c r="I65" i="11"/>
  <c r="I67" i="11" s="1"/>
  <c r="H65" i="11"/>
  <c r="X63" i="11"/>
  <c r="W63" i="11"/>
  <c r="V63" i="11"/>
  <c r="U63" i="11"/>
  <c r="T63" i="11"/>
  <c r="S63" i="11"/>
  <c r="R63" i="11"/>
  <c r="Q63" i="11"/>
  <c r="P63" i="11"/>
  <c r="O63" i="11"/>
  <c r="N63" i="11"/>
  <c r="L63" i="11"/>
  <c r="K63" i="11"/>
  <c r="J63" i="11"/>
  <c r="G63" i="11"/>
  <c r="I62" i="11"/>
  <c r="H62" i="11"/>
  <c r="I61" i="11"/>
  <c r="H61" i="11"/>
  <c r="I60" i="11"/>
  <c r="I63" i="11" s="1"/>
  <c r="H60" i="11"/>
  <c r="H59" i="11"/>
  <c r="M59" i="11" s="1"/>
  <c r="AC57" i="11"/>
  <c r="AB57" i="11"/>
  <c r="Z57" i="11"/>
  <c r="X57" i="11"/>
  <c r="W57" i="11"/>
  <c r="V57" i="11"/>
  <c r="U57" i="11"/>
  <c r="T57" i="11"/>
  <c r="S57" i="11"/>
  <c r="R57" i="11"/>
  <c r="Q57" i="11"/>
  <c r="P57" i="11"/>
  <c r="O57" i="11"/>
  <c r="N57" i="11"/>
  <c r="I56" i="11"/>
  <c r="M56" i="11" s="1"/>
  <c r="H56" i="11"/>
  <c r="I55" i="11"/>
  <c r="M55" i="11" s="1"/>
  <c r="H55" i="11"/>
  <c r="I54" i="11"/>
  <c r="M54" i="11" s="1"/>
  <c r="H54" i="11"/>
  <c r="I53" i="11"/>
  <c r="M53" i="11" s="1"/>
  <c r="H53" i="11"/>
  <c r="I52" i="11"/>
  <c r="M52" i="11" s="1"/>
  <c r="H52" i="11"/>
  <c r="H51" i="11"/>
  <c r="I50" i="11"/>
  <c r="H50" i="11"/>
  <c r="AA49" i="11"/>
  <c r="AA57" i="11" s="1"/>
  <c r="G49" i="11"/>
  <c r="I48" i="11"/>
  <c r="M48" i="11" s="1"/>
  <c r="H48" i="11"/>
  <c r="I47" i="11"/>
  <c r="M47" i="11" s="1"/>
  <c r="H47" i="11"/>
  <c r="I46" i="11"/>
  <c r="H46" i="11"/>
  <c r="I45" i="11"/>
  <c r="M45" i="11" s="1"/>
  <c r="H45" i="11"/>
  <c r="I44" i="11"/>
  <c r="H44" i="11"/>
  <c r="I43" i="11"/>
  <c r="H43" i="11"/>
  <c r="I42" i="11"/>
  <c r="H42" i="11"/>
  <c r="I41" i="11"/>
  <c r="M41" i="11" s="1"/>
  <c r="H41" i="11"/>
  <c r="I40" i="11"/>
  <c r="M40" i="11" s="1"/>
  <c r="H40" i="11"/>
  <c r="I39" i="11"/>
  <c r="H39" i="11"/>
  <c r="I38" i="11"/>
  <c r="H38" i="11"/>
  <c r="H37" i="11"/>
  <c r="I36" i="11"/>
  <c r="I35" i="11" s="1"/>
  <c r="H36" i="11"/>
  <c r="H35" i="11" s="1"/>
  <c r="L35" i="11"/>
  <c r="L57" i="11" s="1"/>
  <c r="J35" i="11"/>
  <c r="J57" i="11" s="1"/>
  <c r="G35" i="11"/>
  <c r="G57" i="11" s="1"/>
  <c r="Y57" i="11" s="1"/>
  <c r="I33" i="11"/>
  <c r="H33" i="11"/>
  <c r="AC31" i="11"/>
  <c r="AB31" i="11"/>
  <c r="AA31" i="11"/>
  <c r="Z31" i="11"/>
  <c r="X31" i="11"/>
  <c r="W31" i="11"/>
  <c r="V31" i="11"/>
  <c r="U31" i="11"/>
  <c r="T31" i="11"/>
  <c r="S31" i="11"/>
  <c r="R31" i="11"/>
  <c r="Q31" i="11"/>
  <c r="P31" i="11"/>
  <c r="O31" i="11"/>
  <c r="K31" i="11"/>
  <c r="Y31" i="11"/>
  <c r="I29" i="11"/>
  <c r="H29" i="11"/>
  <c r="I28" i="11"/>
  <c r="H28" i="11"/>
  <c r="I27" i="11"/>
  <c r="M27" i="11" s="1"/>
  <c r="H27" i="11"/>
  <c r="I25" i="11"/>
  <c r="M25" i="11" s="1"/>
  <c r="H25" i="11"/>
  <c r="I23" i="11"/>
  <c r="M23" i="11" s="1"/>
  <c r="H23" i="11"/>
  <c r="I22" i="11"/>
  <c r="M22" i="11" s="1"/>
  <c r="H22" i="11"/>
  <c r="I21" i="11"/>
  <c r="M21" i="11" s="1"/>
  <c r="H21" i="11"/>
  <c r="I20" i="11"/>
  <c r="H20" i="11"/>
  <c r="I19" i="11"/>
  <c r="H19" i="11"/>
  <c r="I18" i="11"/>
  <c r="H18" i="11"/>
  <c r="I17" i="11"/>
  <c r="H17" i="11"/>
  <c r="I16" i="11"/>
  <c r="H16" i="11"/>
  <c r="I15" i="11"/>
  <c r="H15" i="11"/>
  <c r="I14" i="11"/>
  <c r="H14" i="11"/>
  <c r="I13" i="11"/>
  <c r="H13" i="11"/>
  <c r="I12" i="11"/>
  <c r="H12" i="11"/>
  <c r="L11" i="11"/>
  <c r="H11" i="11"/>
  <c r="G11" i="11"/>
  <c r="I49" i="11" l="1"/>
  <c r="M50" i="11"/>
  <c r="M49" i="11" s="1"/>
  <c r="I31" i="11"/>
  <c r="I57" i="11"/>
  <c r="M35" i="11"/>
  <c r="I86" i="11"/>
  <c r="H114" i="11"/>
  <c r="M60" i="11"/>
  <c r="M61" i="11"/>
  <c r="M62" i="11"/>
  <c r="M74" i="11"/>
  <c r="M77" i="11"/>
  <c r="M80" i="11"/>
  <c r="L115" i="11"/>
  <c r="M200" i="11"/>
  <c r="M210" i="11"/>
  <c r="M94" i="11"/>
  <c r="N68" i="11"/>
  <c r="K115" i="11"/>
  <c r="M38" i="11"/>
  <c r="M39" i="11"/>
  <c r="M43" i="11"/>
  <c r="M44" i="11"/>
  <c r="M46" i="11"/>
  <c r="I11" i="11"/>
  <c r="M12" i="11"/>
  <c r="M13" i="11"/>
  <c r="M14" i="11"/>
  <c r="M15" i="11"/>
  <c r="M16" i="11"/>
  <c r="M17" i="11"/>
  <c r="M18" i="11"/>
  <c r="M19" i="11"/>
  <c r="M20" i="11"/>
  <c r="M28" i="11"/>
  <c r="M29" i="11"/>
  <c r="P68" i="11"/>
  <c r="R68" i="11"/>
  <c r="T68" i="11"/>
  <c r="V68" i="11"/>
  <c r="X68" i="11"/>
  <c r="M33" i="11"/>
  <c r="J68" i="11"/>
  <c r="J116" i="11" s="1"/>
  <c r="M36" i="11"/>
  <c r="H67" i="11"/>
  <c r="M83" i="11"/>
  <c r="N115" i="11"/>
  <c r="P115" i="11"/>
  <c r="R115" i="11"/>
  <c r="T115" i="11"/>
  <c r="V115" i="11"/>
  <c r="X115" i="11"/>
  <c r="Z115" i="11"/>
  <c r="Z116" i="11" s="1"/>
  <c r="AB115" i="11"/>
  <c r="AB116" i="11" s="1"/>
  <c r="M100" i="11"/>
  <c r="M103" i="11"/>
  <c r="G115" i="11"/>
  <c r="O115" i="11"/>
  <c r="Q115" i="11"/>
  <c r="S115" i="11"/>
  <c r="U115" i="11"/>
  <c r="W115" i="11"/>
  <c r="AA115" i="11"/>
  <c r="AA116" i="11" s="1"/>
  <c r="AC115" i="11"/>
  <c r="AC116" i="11" s="1"/>
  <c r="Y115" i="11"/>
  <c r="Y116" i="11" s="1"/>
  <c r="M42" i="11"/>
  <c r="L68" i="11"/>
  <c r="M11" i="11"/>
  <c r="X116" i="11"/>
  <c r="H31" i="11"/>
  <c r="H49" i="11"/>
  <c r="H57" i="11" s="1"/>
  <c r="O68" i="11"/>
  <c r="O116" i="11" s="1"/>
  <c r="Q68" i="11"/>
  <c r="S68" i="11"/>
  <c r="S116" i="11" s="1"/>
  <c r="U68" i="11"/>
  <c r="W68" i="11"/>
  <c r="W116" i="11" s="1"/>
  <c r="M65" i="11"/>
  <c r="M66" i="11"/>
  <c r="M71" i="11"/>
  <c r="M86" i="11" s="1"/>
  <c r="M91" i="11"/>
  <c r="M97" i="11"/>
  <c r="M110" i="11"/>
  <c r="K68" i="11"/>
  <c r="H63" i="11"/>
  <c r="G68" i="11"/>
  <c r="M88" i="11"/>
  <c r="AE170" i="11"/>
  <c r="AF145" i="11"/>
  <c r="I68" i="11" l="1"/>
  <c r="T116" i="11"/>
  <c r="P116" i="11"/>
  <c r="V116" i="11"/>
  <c r="R116" i="11"/>
  <c r="N116" i="11"/>
  <c r="M114" i="11"/>
  <c r="M57" i="11"/>
  <c r="H115" i="11"/>
  <c r="L116" i="11"/>
  <c r="K116" i="11"/>
  <c r="M31" i="11"/>
  <c r="M63" i="11"/>
  <c r="G116" i="11"/>
  <c r="W121" i="11" s="1"/>
  <c r="U116" i="11"/>
  <c r="Q116" i="11"/>
  <c r="I115" i="11"/>
  <c r="I116" i="11" s="1"/>
  <c r="H68" i="11"/>
  <c r="M67" i="11"/>
  <c r="H116" i="11" l="1"/>
  <c r="Q121" i="11"/>
  <c r="Y121" i="11" s="1"/>
  <c r="M68" i="11"/>
  <c r="M115" i="11"/>
  <c r="K56" i="10"/>
  <c r="N56" i="10"/>
  <c r="O56" i="10"/>
  <c r="P56" i="10"/>
  <c r="Q56" i="10"/>
  <c r="R56" i="10"/>
  <c r="S56" i="10"/>
  <c r="T56" i="10"/>
  <c r="U56" i="10"/>
  <c r="V56" i="10"/>
  <c r="W56" i="10"/>
  <c r="X56" i="10"/>
  <c r="N30" i="10"/>
  <c r="O30" i="10"/>
  <c r="P30" i="10"/>
  <c r="Q30" i="10"/>
  <c r="R30" i="10"/>
  <c r="S30" i="10"/>
  <c r="T30" i="10"/>
  <c r="U30" i="10"/>
  <c r="V30" i="10"/>
  <c r="W30" i="10"/>
  <c r="X30" i="10"/>
  <c r="J30" i="10"/>
  <c r="K30" i="10"/>
  <c r="L30" i="10"/>
  <c r="G30" i="10"/>
  <c r="I45" i="10"/>
  <c r="I43" i="10"/>
  <c r="H43" i="10"/>
  <c r="J34" i="10"/>
  <c r="L34" i="10"/>
  <c r="G34" i="10"/>
  <c r="H36" i="10"/>
  <c r="I35" i="10"/>
  <c r="M35" i="10" s="1"/>
  <c r="M34" i="10" s="1"/>
  <c r="H35" i="10"/>
  <c r="H34" i="10" s="1"/>
  <c r="M116" i="11" l="1"/>
  <c r="I34" i="10"/>
  <c r="M43" i="10"/>
  <c r="H26" i="10" l="1"/>
  <c r="I26" i="10"/>
  <c r="M26" i="10" s="1"/>
  <c r="I25" i="10"/>
  <c r="H25" i="10"/>
  <c r="I29" i="10"/>
  <c r="H29" i="10"/>
  <c r="M25" i="10" l="1"/>
  <c r="M29" i="10"/>
  <c r="I201" i="10"/>
  <c r="H201" i="10"/>
  <c r="I191" i="10"/>
  <c r="H191" i="10"/>
  <c r="AE160" i="10"/>
  <c r="AF160" i="10" s="1"/>
  <c r="AE159" i="10"/>
  <c r="AF159" i="10" s="1"/>
  <c r="AE158" i="10"/>
  <c r="AF158" i="10" s="1"/>
  <c r="AE157" i="10"/>
  <c r="AF157" i="10" s="1"/>
  <c r="AE156" i="10"/>
  <c r="AF156" i="10" s="1"/>
  <c r="AE155" i="10"/>
  <c r="AF155" i="10" s="1"/>
  <c r="AE154" i="10"/>
  <c r="AF154" i="10" s="1"/>
  <c r="AE153" i="10"/>
  <c r="AF153" i="10" s="1"/>
  <c r="AE152" i="10"/>
  <c r="AF152" i="10" s="1"/>
  <c r="AE151" i="10"/>
  <c r="AF151" i="10" s="1"/>
  <c r="AE150" i="10"/>
  <c r="AF150" i="10" s="1"/>
  <c r="AE149" i="10"/>
  <c r="AF149" i="10" s="1"/>
  <c r="AE148" i="10"/>
  <c r="AF148" i="10" s="1"/>
  <c r="AE147" i="10"/>
  <c r="AF147" i="10" s="1"/>
  <c r="AE146" i="10"/>
  <c r="AF146" i="10" s="1"/>
  <c r="AE145" i="10"/>
  <c r="AF145" i="10" s="1"/>
  <c r="AE144" i="10"/>
  <c r="AF144" i="10" s="1"/>
  <c r="AE143" i="10"/>
  <c r="AF143" i="10" s="1"/>
  <c r="AE142" i="10"/>
  <c r="AF142" i="10" s="1"/>
  <c r="AE141" i="10"/>
  <c r="AF141" i="10" s="1"/>
  <c r="AE140" i="10"/>
  <c r="AF140" i="10" s="1"/>
  <c r="AE139" i="10"/>
  <c r="AF139" i="10" s="1"/>
  <c r="AE138" i="10"/>
  <c r="AF138" i="10" s="1"/>
  <c r="AE137" i="10"/>
  <c r="AF137" i="10" s="1"/>
  <c r="AE136" i="10"/>
  <c r="I127" i="10"/>
  <c r="H127" i="10"/>
  <c r="I126" i="10"/>
  <c r="H126" i="10"/>
  <c r="I125" i="10"/>
  <c r="H125" i="10"/>
  <c r="I124" i="10"/>
  <c r="H124" i="10"/>
  <c r="L123" i="10"/>
  <c r="K123" i="10"/>
  <c r="J123" i="10"/>
  <c r="H123" i="10"/>
  <c r="G123" i="10"/>
  <c r="M122" i="10"/>
  <c r="I121" i="10"/>
  <c r="I120" i="10" s="1"/>
  <c r="H121" i="10"/>
  <c r="L120" i="10"/>
  <c r="K120" i="10"/>
  <c r="J120" i="10"/>
  <c r="H120" i="10"/>
  <c r="G120" i="10"/>
  <c r="AC111" i="10"/>
  <c r="AB111" i="10"/>
  <c r="AA111" i="10"/>
  <c r="Z111" i="10"/>
  <c r="Y111" i="10"/>
  <c r="X111" i="10"/>
  <c r="W111" i="10"/>
  <c r="V111" i="10"/>
  <c r="U111" i="10"/>
  <c r="T111" i="10"/>
  <c r="S111" i="10"/>
  <c r="R111" i="10"/>
  <c r="Q111" i="10"/>
  <c r="P111" i="10"/>
  <c r="O111" i="10"/>
  <c r="N111" i="10"/>
  <c r="L111" i="10"/>
  <c r="J111" i="10"/>
  <c r="G111" i="10"/>
  <c r="I108" i="10"/>
  <c r="H108" i="10"/>
  <c r="I105" i="10"/>
  <c r="H105" i="10"/>
  <c r="I102" i="10"/>
  <c r="H102" i="10"/>
  <c r="I99" i="10"/>
  <c r="H99" i="10"/>
  <c r="I96" i="10"/>
  <c r="H96" i="10"/>
  <c r="K95" i="10"/>
  <c r="K111" i="10" s="1"/>
  <c r="I93" i="10"/>
  <c r="H93" i="10"/>
  <c r="H92" i="10"/>
  <c r="I90" i="10"/>
  <c r="H90" i="10"/>
  <c r="I89" i="10"/>
  <c r="H89" i="10"/>
  <c r="I87" i="10"/>
  <c r="H87" i="10"/>
  <c r="AC85" i="10"/>
  <c r="AB85" i="10"/>
  <c r="AA85" i="10"/>
  <c r="Z85" i="10"/>
  <c r="Y85" i="10"/>
  <c r="X85" i="10"/>
  <c r="W85" i="10"/>
  <c r="V85" i="10"/>
  <c r="U85" i="10"/>
  <c r="T85" i="10"/>
  <c r="S85" i="10"/>
  <c r="R85" i="10"/>
  <c r="Q85" i="10"/>
  <c r="P85" i="10"/>
  <c r="O85" i="10"/>
  <c r="N85" i="10"/>
  <c r="L85" i="10"/>
  <c r="K85" i="10"/>
  <c r="J85" i="10"/>
  <c r="J112" i="10" s="1"/>
  <c r="G85" i="10"/>
  <c r="I84" i="10"/>
  <c r="H84" i="10"/>
  <c r="I82" i="10"/>
  <c r="H82" i="10"/>
  <c r="H81" i="10"/>
  <c r="I79" i="10"/>
  <c r="H79" i="10"/>
  <c r="I78" i="10"/>
  <c r="H78" i="10"/>
  <c r="I76" i="10"/>
  <c r="H76" i="10"/>
  <c r="I73" i="10"/>
  <c r="H73" i="10"/>
  <c r="I70" i="10"/>
  <c r="H70" i="10"/>
  <c r="X66" i="10"/>
  <c r="W66" i="10"/>
  <c r="V66" i="10"/>
  <c r="U66" i="10"/>
  <c r="T66" i="10"/>
  <c r="S66" i="10"/>
  <c r="R66" i="10"/>
  <c r="Q66" i="10"/>
  <c r="P66" i="10"/>
  <c r="O66" i="10"/>
  <c r="N66" i="10"/>
  <c r="L66" i="10"/>
  <c r="K66" i="10"/>
  <c r="J66" i="10"/>
  <c r="G66" i="10"/>
  <c r="I65" i="10"/>
  <c r="H65" i="10"/>
  <c r="I64" i="10"/>
  <c r="I66" i="10" s="1"/>
  <c r="H64" i="10"/>
  <c r="X62" i="10"/>
  <c r="W62" i="10"/>
  <c r="V62" i="10"/>
  <c r="U62" i="10"/>
  <c r="T62" i="10"/>
  <c r="S62" i="10"/>
  <c r="R62" i="10"/>
  <c r="Q62" i="10"/>
  <c r="P62" i="10"/>
  <c r="O62" i="10"/>
  <c r="N62" i="10"/>
  <c r="L62" i="10"/>
  <c r="K62" i="10"/>
  <c r="J62" i="10"/>
  <c r="G62" i="10"/>
  <c r="I61" i="10"/>
  <c r="H61" i="10"/>
  <c r="I60" i="10"/>
  <c r="H60" i="10"/>
  <c r="I59" i="10"/>
  <c r="H59" i="10"/>
  <c r="I62" i="10"/>
  <c r="H58" i="10"/>
  <c r="AC56" i="10"/>
  <c r="AB56" i="10"/>
  <c r="Z56" i="10"/>
  <c r="I55" i="10"/>
  <c r="H55" i="10"/>
  <c r="I54" i="10"/>
  <c r="H54" i="10"/>
  <c r="I53" i="10"/>
  <c r="H53" i="10"/>
  <c r="I52" i="10"/>
  <c r="H52" i="10"/>
  <c r="I51" i="10"/>
  <c r="H51" i="10"/>
  <c r="H50" i="10"/>
  <c r="M50" i="10" s="1"/>
  <c r="I49" i="10"/>
  <c r="I48" i="10" s="1"/>
  <c r="H49" i="10"/>
  <c r="AA48" i="10"/>
  <c r="AA56" i="10" s="1"/>
  <c r="L48" i="10"/>
  <c r="L56" i="10" s="1"/>
  <c r="J48" i="10"/>
  <c r="J56" i="10" s="1"/>
  <c r="G48" i="10"/>
  <c r="G56" i="10" s="1"/>
  <c r="I47" i="10"/>
  <c r="H47" i="10"/>
  <c r="I46" i="10"/>
  <c r="H46" i="10"/>
  <c r="H45" i="10"/>
  <c r="I44" i="10"/>
  <c r="H44" i="10"/>
  <c r="I42" i="10"/>
  <c r="H42" i="10"/>
  <c r="I41" i="10"/>
  <c r="H41" i="10"/>
  <c r="I40" i="10"/>
  <c r="H40" i="10"/>
  <c r="I39" i="10"/>
  <c r="H39" i="10"/>
  <c r="I38" i="10"/>
  <c r="H38" i="10"/>
  <c r="I37" i="10"/>
  <c r="H37" i="10"/>
  <c r="I33" i="10"/>
  <c r="H33" i="10"/>
  <c r="I32" i="10"/>
  <c r="H32" i="10"/>
  <c r="AC30" i="10"/>
  <c r="AB30" i="10"/>
  <c r="AA30" i="10"/>
  <c r="Z30" i="10"/>
  <c r="Y30" i="10"/>
  <c r="I28" i="10"/>
  <c r="H28" i="10"/>
  <c r="I27" i="10"/>
  <c r="H27" i="10"/>
  <c r="I24" i="10"/>
  <c r="H24" i="10"/>
  <c r="I23" i="10"/>
  <c r="H23" i="10"/>
  <c r="I22" i="10"/>
  <c r="H22" i="10"/>
  <c r="I21" i="10"/>
  <c r="H21" i="10"/>
  <c r="I20" i="10"/>
  <c r="H20" i="10"/>
  <c r="I19" i="10"/>
  <c r="H19" i="10"/>
  <c r="I18" i="10"/>
  <c r="H18" i="10"/>
  <c r="I17" i="10"/>
  <c r="H17" i="10"/>
  <c r="I16" i="10"/>
  <c r="H16" i="10"/>
  <c r="I15" i="10"/>
  <c r="H15" i="10"/>
  <c r="I14" i="10"/>
  <c r="H14" i="10"/>
  <c r="I13" i="10"/>
  <c r="H13" i="10"/>
  <c r="I12" i="10"/>
  <c r="H12" i="10"/>
  <c r="H30" i="10" s="1"/>
  <c r="L11" i="10"/>
  <c r="H11" i="10"/>
  <c r="G11" i="10"/>
  <c r="I56" i="10" l="1"/>
  <c r="G67" i="10"/>
  <c r="I30" i="10"/>
  <c r="M201" i="10"/>
  <c r="M51" i="10"/>
  <c r="M52" i="10"/>
  <c r="M53" i="10"/>
  <c r="M55" i="10"/>
  <c r="I85" i="10"/>
  <c r="M82" i="10"/>
  <c r="N112" i="10"/>
  <c r="P112" i="10"/>
  <c r="R112" i="10"/>
  <c r="T112" i="10"/>
  <c r="V112" i="10"/>
  <c r="X112" i="10"/>
  <c r="Z112" i="10"/>
  <c r="Z113" i="10" s="1"/>
  <c r="AB112" i="10"/>
  <c r="AB113" i="10" s="1"/>
  <c r="H111" i="10"/>
  <c r="M99" i="10"/>
  <c r="M102" i="10"/>
  <c r="M105" i="10"/>
  <c r="O112" i="10"/>
  <c r="Q112" i="10"/>
  <c r="S112" i="10"/>
  <c r="U112" i="10"/>
  <c r="W112" i="10"/>
  <c r="Y112" i="10"/>
  <c r="Y113" i="10" s="1"/>
  <c r="AA112" i="10"/>
  <c r="AA113" i="10" s="1"/>
  <c r="AC112" i="10"/>
  <c r="AC113" i="10" s="1"/>
  <c r="M191" i="10"/>
  <c r="M12" i="10"/>
  <c r="M13" i="10"/>
  <c r="M14" i="10"/>
  <c r="M15" i="10"/>
  <c r="M37" i="10"/>
  <c r="M38" i="10"/>
  <c r="M39" i="10"/>
  <c r="M40" i="10"/>
  <c r="M41" i="10"/>
  <c r="M42" i="10"/>
  <c r="M44" i="10"/>
  <c r="M45" i="10"/>
  <c r="M46" i="10"/>
  <c r="M47" i="10"/>
  <c r="L67" i="10"/>
  <c r="I67" i="10"/>
  <c r="H66" i="10"/>
  <c r="G112" i="10"/>
  <c r="I123" i="10"/>
  <c r="I11" i="10"/>
  <c r="M16" i="10"/>
  <c r="M17" i="10"/>
  <c r="M18" i="10"/>
  <c r="M19" i="10"/>
  <c r="M20" i="10"/>
  <c r="M21" i="10"/>
  <c r="M22" i="10"/>
  <c r="M23" i="10"/>
  <c r="M24" i="10"/>
  <c r="M27" i="10"/>
  <c r="M28" i="10"/>
  <c r="M32" i="10"/>
  <c r="J67" i="10"/>
  <c r="J113" i="10" s="1"/>
  <c r="M33" i="10"/>
  <c r="M49" i="10"/>
  <c r="M48" i="10" s="1"/>
  <c r="N67" i="10"/>
  <c r="P67" i="10"/>
  <c r="R67" i="10"/>
  <c r="T67" i="10"/>
  <c r="V67" i="10"/>
  <c r="X67" i="10"/>
  <c r="M59" i="10"/>
  <c r="M60" i="10"/>
  <c r="H62" i="10"/>
  <c r="M73" i="10"/>
  <c r="M76" i="10"/>
  <c r="H85" i="10"/>
  <c r="M79" i="10"/>
  <c r="L112" i="10"/>
  <c r="I111" i="10"/>
  <c r="M93" i="10"/>
  <c r="K112" i="10"/>
  <c r="M124" i="10"/>
  <c r="M125" i="10"/>
  <c r="M126" i="10"/>
  <c r="H48" i="10"/>
  <c r="H56" i="10" s="1"/>
  <c r="M54" i="10"/>
  <c r="O67" i="10"/>
  <c r="O113" i="10" s="1"/>
  <c r="Q67" i="10"/>
  <c r="Q113" i="10" s="1"/>
  <c r="S67" i="10"/>
  <c r="S113" i="10" s="1"/>
  <c r="U67" i="10"/>
  <c r="U113" i="10" s="1"/>
  <c r="W67" i="10"/>
  <c r="W113" i="10" s="1"/>
  <c r="M58" i="10"/>
  <c r="M64" i="10"/>
  <c r="M65" i="10"/>
  <c r="M70" i="10"/>
  <c r="M90" i="10"/>
  <c r="M96" i="10"/>
  <c r="M108" i="10"/>
  <c r="K67" i="10"/>
  <c r="M61" i="10"/>
  <c r="M87" i="10"/>
  <c r="M121" i="10"/>
  <c r="M120" i="10" s="1"/>
  <c r="M127" i="10"/>
  <c r="AE161" i="10"/>
  <c r="AF136" i="10"/>
  <c r="AE161" i="9"/>
  <c r="AF161" i="9" s="1"/>
  <c r="AE160" i="9"/>
  <c r="AF160" i="9" s="1"/>
  <c r="AE159" i="9"/>
  <c r="AF159" i="9" s="1"/>
  <c r="AE158" i="9"/>
  <c r="AF158" i="9" s="1"/>
  <c r="AE157" i="9"/>
  <c r="AF157" i="9" s="1"/>
  <c r="AE156" i="9"/>
  <c r="AF156" i="9" s="1"/>
  <c r="AE155" i="9"/>
  <c r="AF155" i="9" s="1"/>
  <c r="AE154" i="9"/>
  <c r="AF154" i="9" s="1"/>
  <c r="AE153" i="9"/>
  <c r="AF153" i="9" s="1"/>
  <c r="AE152" i="9"/>
  <c r="AF152" i="9" s="1"/>
  <c r="AE151" i="9"/>
  <c r="AF151" i="9" s="1"/>
  <c r="AE150" i="9"/>
  <c r="AF150" i="9" s="1"/>
  <c r="AE149" i="9"/>
  <c r="AF149" i="9" s="1"/>
  <c r="AE148" i="9"/>
  <c r="AF148" i="9" s="1"/>
  <c r="AE147" i="9"/>
  <c r="AF147" i="9" s="1"/>
  <c r="AE146" i="9"/>
  <c r="AF146" i="9" s="1"/>
  <c r="AE145" i="9"/>
  <c r="AF145" i="9" s="1"/>
  <c r="AE144" i="9"/>
  <c r="AF144" i="9" s="1"/>
  <c r="AE143" i="9"/>
  <c r="AF143" i="9" s="1"/>
  <c r="AE142" i="9"/>
  <c r="AF142" i="9" s="1"/>
  <c r="AE141" i="9"/>
  <c r="AF141" i="9" s="1"/>
  <c r="AE140" i="9"/>
  <c r="AF140" i="9" s="1"/>
  <c r="AE139" i="9"/>
  <c r="AF139" i="9" s="1"/>
  <c r="AE138" i="9"/>
  <c r="AF138" i="9" s="1"/>
  <c r="AE137" i="9"/>
  <c r="I126" i="9"/>
  <c r="H126" i="9"/>
  <c r="I125" i="9"/>
  <c r="H125" i="9"/>
  <c r="I124" i="9"/>
  <c r="H124" i="9"/>
  <c r="I123" i="9"/>
  <c r="H123" i="9"/>
  <c r="L122" i="9"/>
  <c r="K122" i="9"/>
  <c r="J122" i="9"/>
  <c r="H122" i="9"/>
  <c r="G122" i="9"/>
  <c r="M121" i="9"/>
  <c r="I120" i="9"/>
  <c r="I119" i="9" s="1"/>
  <c r="H120" i="9"/>
  <c r="L119" i="9"/>
  <c r="K119" i="9"/>
  <c r="J119" i="9"/>
  <c r="H119" i="9"/>
  <c r="G119" i="9"/>
  <c r="AC110" i="9"/>
  <c r="AB110" i="9"/>
  <c r="AA110" i="9"/>
  <c r="Z110" i="9"/>
  <c r="Y110" i="9"/>
  <c r="X110" i="9"/>
  <c r="W110" i="9"/>
  <c r="V110" i="9"/>
  <c r="U110" i="9"/>
  <c r="T110" i="9"/>
  <c r="S110" i="9"/>
  <c r="R110" i="9"/>
  <c r="Q110" i="9"/>
  <c r="P110" i="9"/>
  <c r="O110" i="9"/>
  <c r="N110" i="9"/>
  <c r="L110" i="9"/>
  <c r="J110" i="9"/>
  <c r="G110" i="9"/>
  <c r="I107" i="9"/>
  <c r="H107" i="9"/>
  <c r="I104" i="9"/>
  <c r="H104" i="9"/>
  <c r="M104" i="9" s="1"/>
  <c r="I101" i="9"/>
  <c r="H101" i="9"/>
  <c r="M101" i="9" s="1"/>
  <c r="I98" i="9"/>
  <c r="H98" i="9"/>
  <c r="M98" i="9" s="1"/>
  <c r="I95" i="9"/>
  <c r="H95" i="9"/>
  <c r="K94" i="9"/>
  <c r="K110" i="9" s="1"/>
  <c r="I92" i="9"/>
  <c r="H92" i="9"/>
  <c r="H91" i="9"/>
  <c r="I89" i="9"/>
  <c r="H89" i="9"/>
  <c r="I88" i="9"/>
  <c r="H88" i="9"/>
  <c r="I86" i="9"/>
  <c r="H86" i="9"/>
  <c r="H110" i="9" s="1"/>
  <c r="AC84" i="9"/>
  <c r="AB84" i="9"/>
  <c r="AB111" i="9" s="1"/>
  <c r="AB112" i="9" s="1"/>
  <c r="AA84" i="9"/>
  <c r="Z84" i="9"/>
  <c r="Z111" i="9" s="1"/>
  <c r="Z112" i="9" s="1"/>
  <c r="Y84" i="9"/>
  <c r="X84" i="9"/>
  <c r="X111" i="9" s="1"/>
  <c r="W84" i="9"/>
  <c r="V84" i="9"/>
  <c r="V111" i="9" s="1"/>
  <c r="U84" i="9"/>
  <c r="T84" i="9"/>
  <c r="T111" i="9" s="1"/>
  <c r="S84" i="9"/>
  <c r="R84" i="9"/>
  <c r="R111" i="9" s="1"/>
  <c r="Q84" i="9"/>
  <c r="P84" i="9"/>
  <c r="P111" i="9" s="1"/>
  <c r="O84" i="9"/>
  <c r="N84" i="9"/>
  <c r="N111" i="9" s="1"/>
  <c r="L84" i="9"/>
  <c r="L111" i="9" s="1"/>
  <c r="K84" i="9"/>
  <c r="J84" i="9"/>
  <c r="J111" i="9" s="1"/>
  <c r="G84" i="9"/>
  <c r="I83" i="9"/>
  <c r="H83" i="9"/>
  <c r="I81" i="9"/>
  <c r="H81" i="9"/>
  <c r="M81" i="9" s="1"/>
  <c r="H80" i="9"/>
  <c r="I78" i="9"/>
  <c r="H78" i="9"/>
  <c r="I77" i="9"/>
  <c r="H77" i="9"/>
  <c r="I75" i="9"/>
  <c r="H75" i="9"/>
  <c r="I72" i="9"/>
  <c r="H72" i="9"/>
  <c r="I69" i="9"/>
  <c r="I84" i="9" s="1"/>
  <c r="H69" i="9"/>
  <c r="X65" i="9"/>
  <c r="W65" i="9"/>
  <c r="V65" i="9"/>
  <c r="U65" i="9"/>
  <c r="T65" i="9"/>
  <c r="S65" i="9"/>
  <c r="R65" i="9"/>
  <c r="Q65" i="9"/>
  <c r="P65" i="9"/>
  <c r="O65" i="9"/>
  <c r="N65" i="9"/>
  <c r="L65" i="9"/>
  <c r="K65" i="9"/>
  <c r="J65" i="9"/>
  <c r="G65" i="9"/>
  <c r="I64" i="9"/>
  <c r="H64" i="9"/>
  <c r="I63" i="9"/>
  <c r="I65" i="9" s="1"/>
  <c r="H63" i="9"/>
  <c r="X61" i="9"/>
  <c r="W61" i="9"/>
  <c r="V61" i="9"/>
  <c r="U61" i="9"/>
  <c r="T61" i="9"/>
  <c r="S61" i="9"/>
  <c r="R61" i="9"/>
  <c r="Q61" i="9"/>
  <c r="P61" i="9"/>
  <c r="O61" i="9"/>
  <c r="N61" i="9"/>
  <c r="L61" i="9"/>
  <c r="K61" i="9"/>
  <c r="J61" i="9"/>
  <c r="G61" i="9"/>
  <c r="I60" i="9"/>
  <c r="H60" i="9"/>
  <c r="I59" i="9"/>
  <c r="H59" i="9"/>
  <c r="I58" i="9"/>
  <c r="H58" i="9"/>
  <c r="I57" i="9"/>
  <c r="I61" i="9" s="1"/>
  <c r="H57" i="9"/>
  <c r="AC55" i="9"/>
  <c r="AB55" i="9"/>
  <c r="Z55" i="9"/>
  <c r="X55" i="9"/>
  <c r="W55" i="9"/>
  <c r="V55" i="9"/>
  <c r="U55" i="9"/>
  <c r="T55" i="9"/>
  <c r="S55" i="9"/>
  <c r="R55" i="9"/>
  <c r="Q55" i="9"/>
  <c r="P55" i="9"/>
  <c r="O55" i="9"/>
  <c r="N55" i="9"/>
  <c r="K55" i="9"/>
  <c r="I54" i="9"/>
  <c r="H54" i="9"/>
  <c r="M54" i="9" s="1"/>
  <c r="I53" i="9"/>
  <c r="H53" i="9"/>
  <c r="I52" i="9"/>
  <c r="H52" i="9"/>
  <c r="M52" i="9" s="1"/>
  <c r="I51" i="9"/>
  <c r="H51" i="9"/>
  <c r="M51" i="9" s="1"/>
  <c r="I50" i="9"/>
  <c r="H50" i="9"/>
  <c r="M50" i="9" s="1"/>
  <c r="H49" i="9"/>
  <c r="M49" i="9" s="1"/>
  <c r="I48" i="9"/>
  <c r="I47" i="9" s="1"/>
  <c r="H48" i="9"/>
  <c r="AA47" i="9"/>
  <c r="AA55" i="9" s="1"/>
  <c r="L47" i="9"/>
  <c r="J47" i="9"/>
  <c r="G47" i="9"/>
  <c r="I46" i="9"/>
  <c r="H46" i="9"/>
  <c r="I45" i="9"/>
  <c r="H45" i="9"/>
  <c r="I44" i="9"/>
  <c r="H44" i="9"/>
  <c r="I43" i="9"/>
  <c r="H43" i="9"/>
  <c r="I42" i="9"/>
  <c r="H42" i="9"/>
  <c r="I41" i="9"/>
  <c r="H41" i="9"/>
  <c r="I40" i="9"/>
  <c r="H40" i="9"/>
  <c r="I39" i="9"/>
  <c r="H39" i="9"/>
  <c r="I38" i="9"/>
  <c r="H38" i="9"/>
  <c r="I37" i="9"/>
  <c r="H37" i="9"/>
  <c r="H36" i="9"/>
  <c r="M36" i="9" s="1"/>
  <c r="I35" i="9"/>
  <c r="I34" i="9" s="1"/>
  <c r="H35" i="9"/>
  <c r="M35" i="9" s="1"/>
  <c r="M34" i="9" s="1"/>
  <c r="L34" i="9"/>
  <c r="L55" i="9" s="1"/>
  <c r="J34" i="9"/>
  <c r="J55" i="9" s="1"/>
  <c r="G34" i="9"/>
  <c r="I33" i="9"/>
  <c r="H33" i="9"/>
  <c r="AC31" i="9"/>
  <c r="AB31" i="9"/>
  <c r="AA31" i="9"/>
  <c r="Z31" i="9"/>
  <c r="Y31" i="9"/>
  <c r="X31" i="9"/>
  <c r="W31" i="9"/>
  <c r="V31" i="9"/>
  <c r="U31" i="9"/>
  <c r="T31" i="9"/>
  <c r="S31" i="9"/>
  <c r="R31" i="9"/>
  <c r="Q31" i="9"/>
  <c r="P31" i="9"/>
  <c r="O31" i="9"/>
  <c r="N31" i="9"/>
  <c r="I30" i="9"/>
  <c r="H30" i="9"/>
  <c r="M30" i="9" s="1"/>
  <c r="I29" i="9"/>
  <c r="H29" i="9"/>
  <c r="M29" i="9" s="1"/>
  <c r="I28" i="9"/>
  <c r="H28" i="9"/>
  <c r="M28" i="9" s="1"/>
  <c r="I27" i="9"/>
  <c r="H27" i="9"/>
  <c r="M27" i="9" s="1"/>
  <c r="I26" i="9"/>
  <c r="H26" i="9"/>
  <c r="M26" i="9" s="1"/>
  <c r="I25" i="9"/>
  <c r="H25" i="9"/>
  <c r="M25" i="9" s="1"/>
  <c r="I24" i="9"/>
  <c r="H24" i="9"/>
  <c r="M24" i="9" s="1"/>
  <c r="I23" i="9"/>
  <c r="H23" i="9"/>
  <c r="M23" i="9" s="1"/>
  <c r="I22" i="9"/>
  <c r="H22" i="9"/>
  <c r="M22" i="9" s="1"/>
  <c r="I21" i="9"/>
  <c r="H21" i="9"/>
  <c r="M21" i="9" s="1"/>
  <c r="I20" i="9"/>
  <c r="H20" i="9"/>
  <c r="M20" i="9" s="1"/>
  <c r="I19" i="9"/>
  <c r="H19" i="9"/>
  <c r="M19" i="9" s="1"/>
  <c r="I18" i="9"/>
  <c r="H18" i="9"/>
  <c r="M18" i="9" s="1"/>
  <c r="I17" i="9"/>
  <c r="H17" i="9"/>
  <c r="M17" i="9" s="1"/>
  <c r="L16" i="9"/>
  <c r="L31" i="9" s="1"/>
  <c r="K16" i="9"/>
  <c r="K31" i="9" s="1"/>
  <c r="J16" i="9"/>
  <c r="J31" i="9" s="1"/>
  <c r="I16" i="9"/>
  <c r="G16" i="9"/>
  <c r="G31" i="9" s="1"/>
  <c r="I15" i="9"/>
  <c r="H15" i="9"/>
  <c r="I14" i="9"/>
  <c r="H14" i="9"/>
  <c r="I13" i="9"/>
  <c r="H13" i="9"/>
  <c r="I12" i="9"/>
  <c r="H12" i="9"/>
  <c r="L11" i="9"/>
  <c r="H11" i="9"/>
  <c r="G11" i="9"/>
  <c r="M33" i="9" l="1"/>
  <c r="M42" i="9"/>
  <c r="M43" i="9"/>
  <c r="M44" i="9"/>
  <c r="M45" i="9"/>
  <c r="M48" i="9"/>
  <c r="M47" i="9" s="1"/>
  <c r="N66" i="9"/>
  <c r="P66" i="9"/>
  <c r="R66" i="9"/>
  <c r="T66" i="9"/>
  <c r="V66" i="9"/>
  <c r="X66" i="9"/>
  <c r="M58" i="9"/>
  <c r="M59" i="9"/>
  <c r="H61" i="9"/>
  <c r="M72" i="9"/>
  <c r="M75" i="9"/>
  <c r="H84" i="9"/>
  <c r="M78" i="9"/>
  <c r="I110" i="9"/>
  <c r="I111" i="9" s="1"/>
  <c r="M92" i="9"/>
  <c r="K111" i="9"/>
  <c r="M120" i="9"/>
  <c r="M119" i="9" s="1"/>
  <c r="M123" i="9"/>
  <c r="M124" i="9"/>
  <c r="M125" i="9"/>
  <c r="H112" i="10"/>
  <c r="I11" i="9"/>
  <c r="I31" i="9"/>
  <c r="J66" i="9"/>
  <c r="M12" i="9"/>
  <c r="M13" i="9"/>
  <c r="M14" i="9"/>
  <c r="M15" i="9"/>
  <c r="H34" i="9"/>
  <c r="L66" i="9"/>
  <c r="I55" i="9"/>
  <c r="I66" i="9" s="1"/>
  <c r="I112" i="9" s="1"/>
  <c r="M37" i="9"/>
  <c r="M38" i="9"/>
  <c r="M39" i="9"/>
  <c r="M40" i="9"/>
  <c r="M41" i="9"/>
  <c r="H65" i="9"/>
  <c r="G111" i="9"/>
  <c r="O111" i="9"/>
  <c r="Q111" i="9"/>
  <c r="S111" i="9"/>
  <c r="U111" i="9"/>
  <c r="W111" i="9"/>
  <c r="Y111" i="9"/>
  <c r="Y112" i="9" s="1"/>
  <c r="AA111" i="9"/>
  <c r="AA112" i="9" s="1"/>
  <c r="AC111" i="9"/>
  <c r="AC112" i="9" s="1"/>
  <c r="I122" i="9"/>
  <c r="M56" i="10"/>
  <c r="M30" i="10"/>
  <c r="N113" i="10"/>
  <c r="I112" i="10"/>
  <c r="I113" i="10" s="1"/>
  <c r="V113" i="10"/>
  <c r="R113" i="10"/>
  <c r="X113" i="10"/>
  <c r="T113" i="10"/>
  <c r="P113" i="10"/>
  <c r="K113" i="10"/>
  <c r="L113" i="10"/>
  <c r="G113" i="10"/>
  <c r="W118" i="10" s="1"/>
  <c r="M11" i="10"/>
  <c r="M123" i="10"/>
  <c r="M85" i="10"/>
  <c r="H67" i="10"/>
  <c r="H113" i="10" s="1"/>
  <c r="M111" i="10"/>
  <c r="M62" i="10"/>
  <c r="M66" i="10"/>
  <c r="M46" i="9"/>
  <c r="N112" i="9"/>
  <c r="P112" i="9"/>
  <c r="R112" i="9"/>
  <c r="T112" i="9"/>
  <c r="V112" i="9"/>
  <c r="X112" i="9"/>
  <c r="H111" i="9"/>
  <c r="J112" i="9"/>
  <c r="L112" i="9"/>
  <c r="H16" i="9"/>
  <c r="G55" i="9"/>
  <c r="G66" i="9" s="1"/>
  <c r="G112" i="9" s="1"/>
  <c r="W117" i="9" s="1"/>
  <c r="H47" i="9"/>
  <c r="H55" i="9" s="1"/>
  <c r="M53" i="9"/>
  <c r="O66" i="9"/>
  <c r="O112" i="9" s="1"/>
  <c r="Q66" i="9"/>
  <c r="Q112" i="9" s="1"/>
  <c r="S66" i="9"/>
  <c r="S112" i="9" s="1"/>
  <c r="U66" i="9"/>
  <c r="U112" i="9" s="1"/>
  <c r="W66" i="9"/>
  <c r="W112" i="9" s="1"/>
  <c r="M57" i="9"/>
  <c r="M63" i="9"/>
  <c r="M64" i="9"/>
  <c r="M69" i="9"/>
  <c r="M84" i="9" s="1"/>
  <c r="M89" i="9"/>
  <c r="M95" i="9"/>
  <c r="M107" i="9"/>
  <c r="K66" i="9"/>
  <c r="K112" i="9" s="1"/>
  <c r="M60" i="9"/>
  <c r="M86" i="9"/>
  <c r="M110" i="9" s="1"/>
  <c r="M111" i="9" s="1"/>
  <c r="M126" i="9"/>
  <c r="AE162" i="9"/>
  <c r="AF137" i="9"/>
  <c r="M11" i="9" l="1"/>
  <c r="M122" i="9"/>
  <c r="M55" i="9"/>
  <c r="Q118" i="10"/>
  <c r="Y118" i="10" s="1"/>
  <c r="M112" i="10"/>
  <c r="M67" i="10"/>
  <c r="M61" i="9"/>
  <c r="Q117" i="9"/>
  <c r="Y117" i="9" s="1"/>
  <c r="M65" i="9"/>
  <c r="H31" i="9"/>
  <c r="H66" i="9" s="1"/>
  <c r="H112" i="9" s="1"/>
  <c r="M16" i="9"/>
  <c r="M31" i="9" s="1"/>
  <c r="M66" i="9" s="1"/>
  <c r="M112" i="9" s="1"/>
  <c r="M113" i="10" l="1"/>
  <c r="P116" i="7"/>
  <c r="P117" i="7" s="1"/>
  <c r="H159" i="8" l="1"/>
  <c r="G118" i="8"/>
  <c r="D170" i="8"/>
  <c r="D169" i="8"/>
  <c r="D168" i="8"/>
  <c r="D167" i="8"/>
  <c r="I165" i="8"/>
  <c r="H165" i="8"/>
  <c r="E165" i="8"/>
  <c r="E166" i="8" s="1"/>
  <c r="G164" i="8"/>
  <c r="F164" i="8"/>
  <c r="K164" i="8" s="1"/>
  <c r="G163" i="8"/>
  <c r="L163" i="8" s="1"/>
  <c r="F163" i="8"/>
  <c r="G162" i="8"/>
  <c r="L162" i="8" s="1"/>
  <c r="F162" i="8"/>
  <c r="G161" i="8"/>
  <c r="F161" i="8"/>
  <c r="J160" i="8"/>
  <c r="J165" i="8" s="1"/>
  <c r="F160" i="8"/>
  <c r="G159" i="8"/>
  <c r="F159" i="8"/>
  <c r="G158" i="8"/>
  <c r="L158" i="8" s="1"/>
  <c r="F158" i="8"/>
  <c r="J148" i="8"/>
  <c r="I148" i="8"/>
  <c r="H148" i="8"/>
  <c r="E148" i="8"/>
  <c r="E149" i="8" s="1"/>
  <c r="G147" i="8"/>
  <c r="L147" i="8" s="1"/>
  <c r="F147" i="8"/>
  <c r="K147" i="8" s="1"/>
  <c r="F146" i="8"/>
  <c r="G145" i="8"/>
  <c r="L145" i="8" s="1"/>
  <c r="F145" i="8"/>
  <c r="L144" i="8"/>
  <c r="F144" i="8"/>
  <c r="K144" i="8" s="1"/>
  <c r="G143" i="8"/>
  <c r="L143" i="8" s="1"/>
  <c r="F143" i="8"/>
  <c r="G142" i="8"/>
  <c r="L142" i="8" s="1"/>
  <c r="F142" i="8"/>
  <c r="G141" i="8"/>
  <c r="L141" i="8" s="1"/>
  <c r="F141" i="8"/>
  <c r="G140" i="8"/>
  <c r="G148" i="8" s="1"/>
  <c r="F140" i="8"/>
  <c r="D127" i="8"/>
  <c r="D126" i="8"/>
  <c r="D125" i="8"/>
  <c r="D124" i="8"/>
  <c r="J122" i="8"/>
  <c r="I122" i="8"/>
  <c r="H122" i="8"/>
  <c r="E122" i="8"/>
  <c r="E123" i="8" s="1"/>
  <c r="G121" i="8"/>
  <c r="F121" i="8"/>
  <c r="G120" i="8"/>
  <c r="N120" i="8" s="1"/>
  <c r="F120" i="8"/>
  <c r="G119" i="8"/>
  <c r="L119" i="8" s="1"/>
  <c r="F119" i="8"/>
  <c r="F118" i="8"/>
  <c r="N118" i="8" s="1"/>
  <c r="G117" i="8"/>
  <c r="L117" i="8" s="1"/>
  <c r="F117" i="8"/>
  <c r="K117" i="8" s="1"/>
  <c r="G116" i="8"/>
  <c r="L116" i="8" s="1"/>
  <c r="F116" i="8"/>
  <c r="N116" i="8" s="1"/>
  <c r="G115" i="8"/>
  <c r="L115" i="8" s="1"/>
  <c r="F115" i="8"/>
  <c r="K115" i="8" s="1"/>
  <c r="G114" i="8"/>
  <c r="F114" i="8"/>
  <c r="N114" i="8" s="1"/>
  <c r="M104" i="8"/>
  <c r="J104" i="8"/>
  <c r="I104" i="8"/>
  <c r="H104" i="8"/>
  <c r="E104" i="8"/>
  <c r="E105" i="8" s="1"/>
  <c r="G103" i="8"/>
  <c r="L103" i="8" s="1"/>
  <c r="F103" i="8"/>
  <c r="G102" i="8"/>
  <c r="L102" i="8" s="1"/>
  <c r="F102" i="8"/>
  <c r="G101" i="8"/>
  <c r="L101" i="8" s="1"/>
  <c r="F101" i="8"/>
  <c r="G100" i="8"/>
  <c r="L100" i="8" s="1"/>
  <c r="F100" i="8"/>
  <c r="G99" i="8"/>
  <c r="L99" i="8" s="1"/>
  <c r="F99" i="8"/>
  <c r="G98" i="8"/>
  <c r="L98" i="8" s="1"/>
  <c r="F98" i="8"/>
  <c r="G97" i="8"/>
  <c r="G104" i="8" s="1"/>
  <c r="F97" i="8"/>
  <c r="F104" i="8" s="1"/>
  <c r="D82" i="8"/>
  <c r="D81" i="8"/>
  <c r="D80" i="8"/>
  <c r="D84" i="8" s="1"/>
  <c r="J78" i="8"/>
  <c r="I78" i="8"/>
  <c r="H78" i="8"/>
  <c r="E78" i="8"/>
  <c r="E79" i="8" s="1"/>
  <c r="G77" i="8"/>
  <c r="L77" i="8" s="1"/>
  <c r="F77" i="8"/>
  <c r="N77" i="8" s="1"/>
  <c r="G76" i="8"/>
  <c r="L76" i="8" s="1"/>
  <c r="F76" i="8"/>
  <c r="K76" i="8" s="1"/>
  <c r="F75" i="8"/>
  <c r="G74" i="8"/>
  <c r="L74" i="8" s="1"/>
  <c r="F74" i="8"/>
  <c r="G73" i="8"/>
  <c r="L73" i="8" s="1"/>
  <c r="F73" i="8"/>
  <c r="G72" i="8"/>
  <c r="L72" i="8" s="1"/>
  <c r="F72" i="8"/>
  <c r="G71" i="8"/>
  <c r="L71" i="8" s="1"/>
  <c r="F71" i="8"/>
  <c r="G70" i="8"/>
  <c r="L70" i="8" s="1"/>
  <c r="L78" i="8" s="1"/>
  <c r="F70" i="8"/>
  <c r="E60" i="8"/>
  <c r="M59" i="8"/>
  <c r="J59" i="8"/>
  <c r="I59" i="8"/>
  <c r="H59" i="8"/>
  <c r="E59" i="8"/>
  <c r="G58" i="8"/>
  <c r="L58" i="8" s="1"/>
  <c r="F58" i="8"/>
  <c r="G57" i="8"/>
  <c r="L57" i="8" s="1"/>
  <c r="F57" i="8"/>
  <c r="G56" i="8"/>
  <c r="L56" i="8" s="1"/>
  <c r="F56" i="8"/>
  <c r="G55" i="8"/>
  <c r="L55" i="8" s="1"/>
  <c r="F55" i="8"/>
  <c r="G54" i="8"/>
  <c r="L54" i="8" s="1"/>
  <c r="F54" i="8"/>
  <c r="G53" i="8"/>
  <c r="L53" i="8" s="1"/>
  <c r="F53" i="8"/>
  <c r="G52" i="8"/>
  <c r="G59" i="8" s="1"/>
  <c r="F52" i="8"/>
  <c r="F59" i="8" s="1"/>
  <c r="D39" i="8"/>
  <c r="D38" i="8"/>
  <c r="J36" i="8"/>
  <c r="I36" i="8"/>
  <c r="H36" i="8"/>
  <c r="E36" i="8"/>
  <c r="E37" i="8" s="1"/>
  <c r="G35" i="8"/>
  <c r="N35" i="8" s="1"/>
  <c r="F35" i="8"/>
  <c r="G34" i="8"/>
  <c r="L34" i="8" s="1"/>
  <c r="F34" i="8"/>
  <c r="G33" i="8"/>
  <c r="N33" i="8" s="1"/>
  <c r="F33" i="8"/>
  <c r="F32" i="8"/>
  <c r="G31" i="8"/>
  <c r="F31" i="8"/>
  <c r="K31" i="8" s="1"/>
  <c r="G30" i="8"/>
  <c r="L30" i="8" s="1"/>
  <c r="F30" i="8"/>
  <c r="K30" i="8" s="1"/>
  <c r="G29" i="8"/>
  <c r="F29" i="8"/>
  <c r="K29" i="8" s="1"/>
  <c r="L28" i="8"/>
  <c r="F28" i="8"/>
  <c r="F36" i="8" s="1"/>
  <c r="J17" i="8"/>
  <c r="I17" i="8"/>
  <c r="H17" i="8"/>
  <c r="E17" i="8"/>
  <c r="E18" i="8" s="1"/>
  <c r="G16" i="8"/>
  <c r="F16" i="8"/>
  <c r="K16" i="8" s="1"/>
  <c r="G15" i="8"/>
  <c r="L15" i="8" s="1"/>
  <c r="F15" i="8"/>
  <c r="K15" i="8" s="1"/>
  <c r="G13" i="8"/>
  <c r="F13" i="8"/>
  <c r="K13" i="8" s="1"/>
  <c r="G12" i="8"/>
  <c r="L12" i="8" s="1"/>
  <c r="F12" i="8"/>
  <c r="K12" i="8" s="1"/>
  <c r="G11" i="8"/>
  <c r="F11" i="8"/>
  <c r="F17" i="8" s="1"/>
  <c r="N10" i="8"/>
  <c r="K10" i="8"/>
  <c r="N164" i="8" l="1"/>
  <c r="K159" i="8"/>
  <c r="N11" i="8"/>
  <c r="N13" i="8"/>
  <c r="N16" i="8"/>
  <c r="G36" i="8"/>
  <c r="N31" i="8"/>
  <c r="K33" i="8"/>
  <c r="K34" i="8"/>
  <c r="K35" i="8"/>
  <c r="D176" i="8"/>
  <c r="K53" i="8"/>
  <c r="N54" i="8"/>
  <c r="K55" i="8"/>
  <c r="N56" i="8"/>
  <c r="K57" i="8"/>
  <c r="N58" i="8"/>
  <c r="K70" i="8"/>
  <c r="F78" i="8"/>
  <c r="K72" i="8"/>
  <c r="N73" i="8"/>
  <c r="K74" i="8"/>
  <c r="K98" i="8"/>
  <c r="N99" i="8"/>
  <c r="K100" i="8"/>
  <c r="N101" i="8"/>
  <c r="K102" i="8"/>
  <c r="N103" i="8"/>
  <c r="K119" i="8"/>
  <c r="K120" i="8"/>
  <c r="N140" i="8"/>
  <c r="K141" i="8"/>
  <c r="N142" i="8"/>
  <c r="K143" i="8"/>
  <c r="K145" i="8"/>
  <c r="N159" i="8"/>
  <c r="G160" i="8"/>
  <c r="N160" i="8" s="1"/>
  <c r="K161" i="8"/>
  <c r="K162" i="8"/>
  <c r="K163" i="8"/>
  <c r="F165" i="8"/>
  <c r="N161" i="8"/>
  <c r="D177" i="8"/>
  <c r="D181" i="8" s="1"/>
  <c r="D179" i="8"/>
  <c r="D171" i="8"/>
  <c r="D178" i="8"/>
  <c r="D182" i="8" s="1"/>
  <c r="G122" i="8"/>
  <c r="K121" i="8"/>
  <c r="D128" i="8"/>
  <c r="L11" i="8"/>
  <c r="N12" i="8"/>
  <c r="L13" i="8"/>
  <c r="N15" i="8"/>
  <c r="L16" i="8"/>
  <c r="G17" i="8"/>
  <c r="K28" i="8"/>
  <c r="K36" i="8" s="1"/>
  <c r="N28" i="8"/>
  <c r="L29" i="8"/>
  <c r="N30" i="8"/>
  <c r="L31" i="8"/>
  <c r="L33" i="8"/>
  <c r="N34" i="8"/>
  <c r="L35" i="8"/>
  <c r="K11" i="8"/>
  <c r="K17" i="8" s="1"/>
  <c r="N29" i="8"/>
  <c r="D42" i="8"/>
  <c r="L52" i="8"/>
  <c r="L59" i="8" s="1"/>
  <c r="N53" i="8"/>
  <c r="N55" i="8"/>
  <c r="N57" i="8"/>
  <c r="N70" i="8"/>
  <c r="N72" i="8"/>
  <c r="N74" i="8"/>
  <c r="N76" i="8"/>
  <c r="G78" i="8"/>
  <c r="L97" i="8"/>
  <c r="L104" i="8" s="1"/>
  <c r="N98" i="8"/>
  <c r="N100" i="8"/>
  <c r="N102" i="8"/>
  <c r="L114" i="8"/>
  <c r="N115" i="8"/>
  <c r="N117" i="8"/>
  <c r="N119" i="8"/>
  <c r="L120" i="8"/>
  <c r="N121" i="8"/>
  <c r="F122" i="8"/>
  <c r="L140" i="8"/>
  <c r="L148" i="8" s="1"/>
  <c r="N141" i="8"/>
  <c r="N143" i="8"/>
  <c r="N145" i="8"/>
  <c r="N147" i="8"/>
  <c r="F148" i="8"/>
  <c r="K158" i="8"/>
  <c r="N158" i="8"/>
  <c r="N162" i="8"/>
  <c r="L164" i="8"/>
  <c r="L165" i="8" s="1"/>
  <c r="G165" i="8"/>
  <c r="K52" i="8"/>
  <c r="N52" i="8"/>
  <c r="K54" i="8"/>
  <c r="K56" i="8"/>
  <c r="K58" i="8"/>
  <c r="K71" i="8"/>
  <c r="N71" i="8"/>
  <c r="K73" i="8"/>
  <c r="K77" i="8"/>
  <c r="K97" i="8"/>
  <c r="N97" i="8"/>
  <c r="N104" i="8" s="1"/>
  <c r="K99" i="8"/>
  <c r="K101" i="8"/>
  <c r="K103" i="8"/>
  <c r="K114" i="8"/>
  <c r="K116" i="8"/>
  <c r="K140" i="8"/>
  <c r="K142" i="8"/>
  <c r="O55" i="2"/>
  <c r="P55" i="2"/>
  <c r="Q55" i="2"/>
  <c r="R55" i="2"/>
  <c r="S55" i="2"/>
  <c r="T55" i="2"/>
  <c r="U55" i="2"/>
  <c r="V55" i="2"/>
  <c r="W55" i="2"/>
  <c r="X55" i="2"/>
  <c r="N55" i="2"/>
  <c r="K55" i="2"/>
  <c r="I54" i="2"/>
  <c r="H54" i="2"/>
  <c r="D180" i="7"/>
  <c r="D183" i="7"/>
  <c r="D182" i="7"/>
  <c r="D181" i="7"/>
  <c r="D127" i="7"/>
  <c r="D192" i="7" s="1"/>
  <c r="D126" i="7"/>
  <c r="D124" i="7"/>
  <c r="D125" i="7"/>
  <c r="D82" i="7"/>
  <c r="D191" i="7" s="1"/>
  <c r="D81" i="7"/>
  <c r="D80" i="7"/>
  <c r="D84" i="7" s="1"/>
  <c r="D39" i="7"/>
  <c r="D190" i="7" s="1"/>
  <c r="D38" i="7"/>
  <c r="I53" i="2"/>
  <c r="H53" i="2"/>
  <c r="I178" i="7"/>
  <c r="H178" i="7"/>
  <c r="E178" i="7"/>
  <c r="E179" i="7" s="1"/>
  <c r="G177" i="7"/>
  <c r="L177" i="7" s="1"/>
  <c r="F177" i="7"/>
  <c r="G176" i="7"/>
  <c r="L176" i="7" s="1"/>
  <c r="F176" i="7"/>
  <c r="G175" i="7"/>
  <c r="F175" i="7"/>
  <c r="S174" i="7"/>
  <c r="Q174" i="7"/>
  <c r="G174" i="7"/>
  <c r="F174" i="7"/>
  <c r="S173" i="7"/>
  <c r="Q173" i="7"/>
  <c r="J173" i="7"/>
  <c r="G173" i="7" s="1"/>
  <c r="F173" i="7"/>
  <c r="S172" i="7"/>
  <c r="Q172" i="7"/>
  <c r="G172" i="7"/>
  <c r="F172" i="7"/>
  <c r="G171" i="7"/>
  <c r="F171" i="7"/>
  <c r="J161" i="7"/>
  <c r="I161" i="7"/>
  <c r="H161" i="7"/>
  <c r="E161" i="7"/>
  <c r="E162" i="7" s="1"/>
  <c r="G160" i="7"/>
  <c r="F160" i="7"/>
  <c r="F159" i="7"/>
  <c r="G158" i="7"/>
  <c r="F158" i="7"/>
  <c r="L157" i="7"/>
  <c r="F157" i="7"/>
  <c r="K157" i="7" s="1"/>
  <c r="G156" i="7"/>
  <c r="F156" i="7"/>
  <c r="G155" i="7"/>
  <c r="L155" i="7" s="1"/>
  <c r="F155" i="7"/>
  <c r="G154" i="7"/>
  <c r="F154" i="7"/>
  <c r="G153" i="7"/>
  <c r="L153" i="7" s="1"/>
  <c r="F153" i="7"/>
  <c r="J122" i="7"/>
  <c r="I122" i="7"/>
  <c r="H122" i="7"/>
  <c r="E122" i="7"/>
  <c r="E123" i="7" s="1"/>
  <c r="G121" i="7"/>
  <c r="L121" i="7" s="1"/>
  <c r="F121" i="7"/>
  <c r="G120" i="7"/>
  <c r="L120" i="7" s="1"/>
  <c r="F120" i="7"/>
  <c r="G119" i="7"/>
  <c r="L119" i="7" s="1"/>
  <c r="F119" i="7"/>
  <c r="F118" i="7"/>
  <c r="G117" i="7"/>
  <c r="L117" i="7" s="1"/>
  <c r="F117" i="7"/>
  <c r="G116" i="7"/>
  <c r="F116" i="7"/>
  <c r="G115" i="7"/>
  <c r="L115" i="7" s="1"/>
  <c r="F115" i="7"/>
  <c r="G114" i="7"/>
  <c r="F114" i="7"/>
  <c r="M104" i="7"/>
  <c r="J104" i="7"/>
  <c r="I104" i="7"/>
  <c r="H104" i="7"/>
  <c r="E104" i="7"/>
  <c r="E105" i="7" s="1"/>
  <c r="G103" i="7"/>
  <c r="L103" i="7" s="1"/>
  <c r="F103" i="7"/>
  <c r="G102" i="7"/>
  <c r="L102" i="7" s="1"/>
  <c r="F102" i="7"/>
  <c r="G101" i="7"/>
  <c r="F101" i="7"/>
  <c r="G100" i="7"/>
  <c r="L100" i="7" s="1"/>
  <c r="F100" i="7"/>
  <c r="G99" i="7"/>
  <c r="L99" i="7" s="1"/>
  <c r="F99" i="7"/>
  <c r="G98" i="7"/>
  <c r="L98" i="7" s="1"/>
  <c r="F98" i="7"/>
  <c r="G97" i="7"/>
  <c r="F97" i="7"/>
  <c r="J78" i="7"/>
  <c r="I78" i="7"/>
  <c r="H78" i="7"/>
  <c r="E78" i="7"/>
  <c r="E79" i="7" s="1"/>
  <c r="G77" i="7"/>
  <c r="F77" i="7"/>
  <c r="G76" i="7"/>
  <c r="L76" i="7" s="1"/>
  <c r="F76" i="7"/>
  <c r="F75" i="7"/>
  <c r="G74" i="7"/>
  <c r="L74" i="7" s="1"/>
  <c r="F74" i="7"/>
  <c r="G73" i="7"/>
  <c r="F73" i="7"/>
  <c r="G72" i="7"/>
  <c r="L72" i="7" s="1"/>
  <c r="F72" i="7"/>
  <c r="G71" i="7"/>
  <c r="F71" i="7"/>
  <c r="G70" i="7"/>
  <c r="L70" i="7" s="1"/>
  <c r="F70" i="7"/>
  <c r="M59" i="7"/>
  <c r="J59" i="7"/>
  <c r="I59" i="7"/>
  <c r="H59" i="7"/>
  <c r="E59" i="7"/>
  <c r="E60" i="7" s="1"/>
  <c r="G58" i="7"/>
  <c r="F58" i="7"/>
  <c r="G57" i="7"/>
  <c r="L57" i="7" s="1"/>
  <c r="F57" i="7"/>
  <c r="G56" i="7"/>
  <c r="F56" i="7"/>
  <c r="G55" i="7"/>
  <c r="L55" i="7" s="1"/>
  <c r="F55" i="7"/>
  <c r="G54" i="7"/>
  <c r="F54" i="7"/>
  <c r="G53" i="7"/>
  <c r="L53" i="7" s="1"/>
  <c r="F53" i="7"/>
  <c r="G52" i="7"/>
  <c r="F52" i="7"/>
  <c r="J36" i="7"/>
  <c r="I36" i="7"/>
  <c r="H36" i="7"/>
  <c r="E36" i="7"/>
  <c r="E37" i="7" s="1"/>
  <c r="G35" i="7"/>
  <c r="F35" i="7"/>
  <c r="G34" i="7"/>
  <c r="L34" i="7" s="1"/>
  <c r="F34" i="7"/>
  <c r="G33" i="7"/>
  <c r="L33" i="7" s="1"/>
  <c r="F33" i="7"/>
  <c r="F32" i="7"/>
  <c r="G31" i="7"/>
  <c r="L31" i="7" s="1"/>
  <c r="F31" i="7"/>
  <c r="G30" i="7"/>
  <c r="L30" i="7" s="1"/>
  <c r="F30" i="7"/>
  <c r="G29" i="7"/>
  <c r="F29" i="7"/>
  <c r="L28" i="7"/>
  <c r="F28" i="7"/>
  <c r="N28" i="7" s="1"/>
  <c r="J17" i="7"/>
  <c r="I17" i="7"/>
  <c r="H17" i="7"/>
  <c r="E17" i="7"/>
  <c r="E18" i="7" s="1"/>
  <c r="G16" i="7"/>
  <c r="F16" i="7"/>
  <c r="G15" i="7"/>
  <c r="L15" i="7" s="1"/>
  <c r="F15" i="7"/>
  <c r="G13" i="7"/>
  <c r="L13" i="7" s="1"/>
  <c r="F13" i="7"/>
  <c r="G12" i="7"/>
  <c r="L12" i="7" s="1"/>
  <c r="F12" i="7"/>
  <c r="G11" i="7"/>
  <c r="F11" i="7"/>
  <c r="N10" i="7"/>
  <c r="K10" i="7"/>
  <c r="N153" i="7" l="1"/>
  <c r="N160" i="7"/>
  <c r="N173" i="7"/>
  <c r="N174" i="7"/>
  <c r="K160" i="8"/>
  <c r="N154" i="7"/>
  <c r="N156" i="7"/>
  <c r="K176" i="7"/>
  <c r="K177" i="7"/>
  <c r="D42" i="7"/>
  <c r="K78" i="8"/>
  <c r="K165" i="8"/>
  <c r="L36" i="8"/>
  <c r="N177" i="7"/>
  <c r="D189" i="7"/>
  <c r="D194" i="7" s="1"/>
  <c r="N98" i="7"/>
  <c r="N155" i="7"/>
  <c r="K156" i="7"/>
  <c r="L156" i="7"/>
  <c r="N158" i="7"/>
  <c r="F178" i="7"/>
  <c r="K174" i="7"/>
  <c r="N175" i="7"/>
  <c r="D195" i="7"/>
  <c r="D180" i="8"/>
  <c r="K104" i="8"/>
  <c r="L17" i="8"/>
  <c r="K148" i="8"/>
  <c r="K122" i="8"/>
  <c r="K59" i="8"/>
  <c r="N165" i="8"/>
  <c r="L122" i="8"/>
  <c r="M54" i="2"/>
  <c r="D184" i="7"/>
  <c r="D128" i="7"/>
  <c r="D193" i="7" s="1"/>
  <c r="K55" i="7"/>
  <c r="N57" i="7"/>
  <c r="K58" i="7"/>
  <c r="N71" i="7"/>
  <c r="K76" i="7"/>
  <c r="K99" i="7"/>
  <c r="K117" i="7"/>
  <c r="N102" i="7"/>
  <c r="K103" i="7"/>
  <c r="N116" i="7"/>
  <c r="N119" i="7"/>
  <c r="K120" i="7"/>
  <c r="N117" i="7"/>
  <c r="N99" i="7"/>
  <c r="K100" i="7"/>
  <c r="N100" i="7"/>
  <c r="N103" i="7"/>
  <c r="K116" i="7"/>
  <c r="L116" i="7"/>
  <c r="N120" i="7"/>
  <c r="K121" i="7"/>
  <c r="N121" i="7"/>
  <c r="N54" i="7"/>
  <c r="N58" i="7"/>
  <c r="K71" i="7"/>
  <c r="K72" i="7"/>
  <c r="N74" i="7"/>
  <c r="N53" i="7"/>
  <c r="K54" i="7"/>
  <c r="L54" i="7"/>
  <c r="L58" i="7"/>
  <c r="L71" i="7"/>
  <c r="N55" i="7"/>
  <c r="N72" i="7"/>
  <c r="N76" i="7"/>
  <c r="N12" i="7"/>
  <c r="K13" i="7"/>
  <c r="N30" i="7"/>
  <c r="K31" i="7"/>
  <c r="K33" i="7"/>
  <c r="N11" i="7"/>
  <c r="N13" i="7"/>
  <c r="K15" i="7"/>
  <c r="N15" i="7"/>
  <c r="N16" i="7"/>
  <c r="K28" i="7"/>
  <c r="N31" i="7"/>
  <c r="N33" i="7"/>
  <c r="K34" i="7"/>
  <c r="N34" i="7"/>
  <c r="M53" i="2"/>
  <c r="K12" i="7"/>
  <c r="G36" i="7"/>
  <c r="N29" i="7"/>
  <c r="K30" i="7"/>
  <c r="N52" i="7"/>
  <c r="L52" i="7"/>
  <c r="K57" i="7"/>
  <c r="K74" i="7"/>
  <c r="N77" i="7"/>
  <c r="L77" i="7"/>
  <c r="K98" i="7"/>
  <c r="N101" i="7"/>
  <c r="L101" i="7"/>
  <c r="G104" i="7"/>
  <c r="G122" i="7"/>
  <c r="N114" i="7"/>
  <c r="L114" i="7"/>
  <c r="F17" i="7"/>
  <c r="L11" i="7"/>
  <c r="K16" i="7"/>
  <c r="L16" i="7"/>
  <c r="G17" i="7"/>
  <c r="K29" i="7"/>
  <c r="L29" i="7"/>
  <c r="N35" i="7"/>
  <c r="L35" i="7"/>
  <c r="K53" i="7"/>
  <c r="N56" i="7"/>
  <c r="L56" i="7"/>
  <c r="G59" i="7"/>
  <c r="F78" i="7"/>
  <c r="N70" i="7"/>
  <c r="K70" i="7"/>
  <c r="N73" i="7"/>
  <c r="L73" i="7"/>
  <c r="N97" i="7"/>
  <c r="L97" i="7"/>
  <c r="L104" i="7" s="1"/>
  <c r="K102" i="7"/>
  <c r="N115" i="7"/>
  <c r="F122" i="7"/>
  <c r="K115" i="7"/>
  <c r="K119" i="7"/>
  <c r="K155" i="7"/>
  <c r="G178" i="7"/>
  <c r="N171" i="7"/>
  <c r="K172" i="7"/>
  <c r="K11" i="7"/>
  <c r="F36" i="7"/>
  <c r="K35" i="7"/>
  <c r="F59" i="7"/>
  <c r="K56" i="7"/>
  <c r="K73" i="7"/>
  <c r="K77" i="7"/>
  <c r="G78" i="7"/>
  <c r="F104" i="7"/>
  <c r="K101" i="7"/>
  <c r="K114" i="7"/>
  <c r="F161" i="7"/>
  <c r="K153" i="7"/>
  <c r="K154" i="7"/>
  <c r="L154" i="7"/>
  <c r="K158" i="7"/>
  <c r="L158" i="7"/>
  <c r="K160" i="7"/>
  <c r="L160" i="7"/>
  <c r="G161" i="7"/>
  <c r="K171" i="7"/>
  <c r="L171" i="7"/>
  <c r="N172" i="7"/>
  <c r="K173" i="7"/>
  <c r="K175" i="7"/>
  <c r="L175" i="7"/>
  <c r="J178" i="7"/>
  <c r="K52" i="7"/>
  <c r="K97" i="7"/>
  <c r="AA47" i="2"/>
  <c r="L161" i="7" l="1"/>
  <c r="K161" i="7"/>
  <c r="K104" i="7"/>
  <c r="K122" i="7"/>
  <c r="L122" i="7"/>
  <c r="N104" i="7"/>
  <c r="L78" i="7"/>
  <c r="K59" i="7"/>
  <c r="L59" i="7"/>
  <c r="L36" i="7"/>
  <c r="K17" i="7"/>
  <c r="K36" i="7"/>
  <c r="K178" i="7"/>
  <c r="N178" i="7"/>
  <c r="L178" i="7"/>
  <c r="K78" i="7"/>
  <c r="L17" i="7"/>
  <c r="AE138" i="2"/>
  <c r="AF138" i="2" s="1"/>
  <c r="AE139" i="2"/>
  <c r="AF139" i="2" s="1"/>
  <c r="AE140" i="2"/>
  <c r="AF140" i="2" s="1"/>
  <c r="AE141" i="2"/>
  <c r="AF141" i="2" s="1"/>
  <c r="AE142" i="2"/>
  <c r="AF142" i="2" s="1"/>
  <c r="AE143" i="2"/>
  <c r="AF143" i="2" s="1"/>
  <c r="AE144" i="2"/>
  <c r="AF144" i="2" s="1"/>
  <c r="AE145" i="2"/>
  <c r="AF145" i="2" s="1"/>
  <c r="AE146" i="2"/>
  <c r="AF146" i="2" s="1"/>
  <c r="AE147" i="2"/>
  <c r="AF147" i="2" s="1"/>
  <c r="AE148" i="2"/>
  <c r="AF148" i="2" s="1"/>
  <c r="AE149" i="2"/>
  <c r="AF149" i="2" s="1"/>
  <c r="AE150" i="2"/>
  <c r="AF150" i="2" s="1"/>
  <c r="AE151" i="2"/>
  <c r="AF151" i="2" s="1"/>
  <c r="AE152" i="2"/>
  <c r="AF152" i="2" s="1"/>
  <c r="AE153" i="2"/>
  <c r="AF153" i="2" s="1"/>
  <c r="AE154" i="2"/>
  <c r="AF154" i="2" s="1"/>
  <c r="AE155" i="2"/>
  <c r="AF155" i="2" s="1"/>
  <c r="AE156" i="2"/>
  <c r="AF156" i="2" s="1"/>
  <c r="AE157" i="2"/>
  <c r="AF157" i="2" s="1"/>
  <c r="AE158" i="2"/>
  <c r="AF158" i="2" s="1"/>
  <c r="AE159" i="2"/>
  <c r="AF159" i="2" s="1"/>
  <c r="AE160" i="2"/>
  <c r="AF160" i="2" s="1"/>
  <c r="AE161" i="2"/>
  <c r="AF161" i="2" s="1"/>
  <c r="AE137" i="2"/>
  <c r="AE162" i="2" l="1"/>
  <c r="AF137" i="2"/>
  <c r="S43" i="3" l="1"/>
  <c r="T43" i="3" s="1"/>
  <c r="S44" i="3"/>
  <c r="T44" i="3" s="1"/>
  <c r="S42" i="3"/>
  <c r="T42" i="3" s="1"/>
  <c r="S41" i="3"/>
  <c r="T41" i="3" s="1"/>
  <c r="D152" i="3" l="1"/>
  <c r="E152" i="3" s="1"/>
  <c r="D151" i="3"/>
  <c r="D149" i="3"/>
  <c r="E149" i="3" s="1"/>
  <c r="D148" i="3"/>
  <c r="E148" i="3" s="1"/>
  <c r="I144" i="3"/>
  <c r="H144" i="3"/>
  <c r="G144" i="3"/>
  <c r="D144" i="3"/>
  <c r="D145" i="3" s="1"/>
  <c r="F142" i="3"/>
  <c r="K142" i="3" s="1"/>
  <c r="E142" i="3"/>
  <c r="F141" i="3"/>
  <c r="K141" i="3" s="1"/>
  <c r="E141" i="3"/>
  <c r="F140" i="3"/>
  <c r="E140" i="3"/>
  <c r="F139" i="3"/>
  <c r="K139" i="3" s="1"/>
  <c r="E139" i="3"/>
  <c r="F138" i="3"/>
  <c r="E138" i="3"/>
  <c r="F137" i="3"/>
  <c r="K137" i="3" s="1"/>
  <c r="E137" i="3"/>
  <c r="F136" i="3"/>
  <c r="E136" i="3"/>
  <c r="L126" i="3"/>
  <c r="I126" i="3"/>
  <c r="H126" i="3"/>
  <c r="G126" i="3"/>
  <c r="D126" i="3"/>
  <c r="D127" i="3" s="1"/>
  <c r="F124" i="3"/>
  <c r="K124" i="3" s="1"/>
  <c r="E124" i="3"/>
  <c r="F123" i="3"/>
  <c r="E123" i="3"/>
  <c r="K122" i="3"/>
  <c r="E122" i="3"/>
  <c r="J122" i="3" s="1"/>
  <c r="F121" i="3"/>
  <c r="E121" i="3"/>
  <c r="F120" i="3"/>
  <c r="K120" i="3" s="1"/>
  <c r="E120" i="3"/>
  <c r="F119" i="3"/>
  <c r="K119" i="3" s="1"/>
  <c r="E119" i="3"/>
  <c r="F118" i="3"/>
  <c r="E118" i="3"/>
  <c r="I108" i="3"/>
  <c r="H108" i="3"/>
  <c r="G108" i="3"/>
  <c r="D108" i="3"/>
  <c r="D109" i="3" s="1"/>
  <c r="F107" i="3"/>
  <c r="K107" i="3" s="1"/>
  <c r="E107" i="3"/>
  <c r="F106" i="3"/>
  <c r="K106" i="3" s="1"/>
  <c r="E106" i="3"/>
  <c r="F105" i="3"/>
  <c r="E105" i="3"/>
  <c r="F104" i="3"/>
  <c r="E104" i="3"/>
  <c r="F103" i="3"/>
  <c r="K103" i="3" s="1"/>
  <c r="E103" i="3"/>
  <c r="K102" i="3"/>
  <c r="F102" i="3"/>
  <c r="E102" i="3"/>
  <c r="J102" i="3" s="1"/>
  <c r="F101" i="3"/>
  <c r="E101" i="3"/>
  <c r="L90" i="3"/>
  <c r="I90" i="3"/>
  <c r="H90" i="3"/>
  <c r="G90" i="3"/>
  <c r="D90" i="3"/>
  <c r="D91" i="3" s="1"/>
  <c r="F89" i="3"/>
  <c r="E89" i="3"/>
  <c r="F88" i="3"/>
  <c r="K88" i="3" s="1"/>
  <c r="E88" i="3"/>
  <c r="F87" i="3"/>
  <c r="E87" i="3"/>
  <c r="K86" i="3"/>
  <c r="F86" i="3"/>
  <c r="E86" i="3"/>
  <c r="F85" i="3"/>
  <c r="K85" i="3" s="1"/>
  <c r="E85" i="3"/>
  <c r="F84" i="3"/>
  <c r="K84" i="3" s="1"/>
  <c r="E84" i="3"/>
  <c r="F83" i="3"/>
  <c r="E83" i="3"/>
  <c r="I72" i="3"/>
  <c r="H72" i="3"/>
  <c r="G72" i="3"/>
  <c r="D72" i="3"/>
  <c r="D73" i="3" s="1"/>
  <c r="F71" i="3"/>
  <c r="E71" i="3"/>
  <c r="F70" i="3"/>
  <c r="K70" i="3" s="1"/>
  <c r="E70" i="3"/>
  <c r="F69" i="3"/>
  <c r="E69" i="3"/>
  <c r="F68" i="3"/>
  <c r="K68" i="3" s="1"/>
  <c r="E68" i="3"/>
  <c r="F67" i="3"/>
  <c r="E67" i="3"/>
  <c r="F66" i="3"/>
  <c r="K66" i="3" s="1"/>
  <c r="E66" i="3"/>
  <c r="F65" i="3"/>
  <c r="E65" i="3"/>
  <c r="L54" i="3"/>
  <c r="I54" i="3"/>
  <c r="H54" i="3"/>
  <c r="G54" i="3"/>
  <c r="D54" i="3"/>
  <c r="D55" i="3" s="1"/>
  <c r="F53" i="3"/>
  <c r="K53" i="3" s="1"/>
  <c r="E53" i="3"/>
  <c r="F52" i="3"/>
  <c r="K52" i="3" s="1"/>
  <c r="E52" i="3"/>
  <c r="F51" i="3"/>
  <c r="K51" i="3" s="1"/>
  <c r="E51" i="3"/>
  <c r="F50" i="3"/>
  <c r="E50" i="3"/>
  <c r="F49" i="3"/>
  <c r="K49" i="3" s="1"/>
  <c r="E49" i="3"/>
  <c r="F48" i="3"/>
  <c r="K48" i="3" s="1"/>
  <c r="E48" i="3"/>
  <c r="F47" i="3"/>
  <c r="K47" i="3" s="1"/>
  <c r="E47" i="3"/>
  <c r="I36" i="3"/>
  <c r="H36" i="3"/>
  <c r="G36" i="3"/>
  <c r="D36" i="3"/>
  <c r="D37" i="3" s="1"/>
  <c r="F35" i="3"/>
  <c r="K35" i="3" s="1"/>
  <c r="E35" i="3"/>
  <c r="F34" i="3"/>
  <c r="E34" i="3"/>
  <c r="F33" i="3"/>
  <c r="K33" i="3" s="1"/>
  <c r="E33" i="3"/>
  <c r="F32" i="3"/>
  <c r="M32" i="3" s="1"/>
  <c r="E32" i="3"/>
  <c r="F31" i="3"/>
  <c r="K31" i="3" s="1"/>
  <c r="E31" i="3"/>
  <c r="K30" i="3"/>
  <c r="F30" i="3"/>
  <c r="E30" i="3"/>
  <c r="F29" i="3"/>
  <c r="E29" i="3"/>
  <c r="I18" i="3"/>
  <c r="H18" i="3"/>
  <c r="G18" i="3"/>
  <c r="D18" i="3"/>
  <c r="D19" i="3" s="1"/>
  <c r="F16" i="3"/>
  <c r="K16" i="3" s="1"/>
  <c r="E16" i="3"/>
  <c r="F15" i="3"/>
  <c r="E15" i="3"/>
  <c r="F14" i="3"/>
  <c r="K14" i="3" s="1"/>
  <c r="E14" i="3"/>
  <c r="F13" i="3"/>
  <c r="E13" i="3"/>
  <c r="F12" i="3"/>
  <c r="K12" i="3" s="1"/>
  <c r="E12" i="3"/>
  <c r="F11" i="3"/>
  <c r="E11" i="3"/>
  <c r="F10" i="3"/>
  <c r="K10" i="3" s="1"/>
  <c r="E10" i="3"/>
  <c r="I126" i="2"/>
  <c r="H126" i="2"/>
  <c r="I125" i="2"/>
  <c r="H125" i="2"/>
  <c r="I124" i="2"/>
  <c r="H124" i="2"/>
  <c r="I123" i="2"/>
  <c r="H123" i="2"/>
  <c r="L122" i="2"/>
  <c r="K122" i="2"/>
  <c r="J122" i="2"/>
  <c r="G122" i="2"/>
  <c r="M121" i="2"/>
  <c r="I120" i="2"/>
  <c r="H120" i="2"/>
  <c r="L119" i="2"/>
  <c r="K119" i="2"/>
  <c r="J119" i="2"/>
  <c r="H119" i="2"/>
  <c r="G119" i="2"/>
  <c r="AC110" i="2"/>
  <c r="AB110" i="2"/>
  <c r="AA110" i="2"/>
  <c r="Z110" i="2"/>
  <c r="Y110" i="2"/>
  <c r="X110" i="2"/>
  <c r="W110" i="2"/>
  <c r="V110" i="2"/>
  <c r="U110" i="2"/>
  <c r="T110" i="2"/>
  <c r="S110" i="2"/>
  <c r="R110" i="2"/>
  <c r="Q110" i="2"/>
  <c r="P110" i="2"/>
  <c r="O110" i="2"/>
  <c r="N110" i="2"/>
  <c r="L110" i="2"/>
  <c r="J110" i="2"/>
  <c r="G110" i="2"/>
  <c r="I107" i="2"/>
  <c r="H107" i="2"/>
  <c r="I104" i="2"/>
  <c r="H104" i="2"/>
  <c r="I101" i="2"/>
  <c r="H101" i="2"/>
  <c r="I98" i="2"/>
  <c r="H98" i="2"/>
  <c r="I95" i="2"/>
  <c r="H95" i="2"/>
  <c r="K94" i="2"/>
  <c r="K110" i="2" s="1"/>
  <c r="I92" i="2"/>
  <c r="H92" i="2"/>
  <c r="H91" i="2"/>
  <c r="I89" i="2"/>
  <c r="H89" i="2"/>
  <c r="I88" i="2"/>
  <c r="H88" i="2"/>
  <c r="I86" i="2"/>
  <c r="H86" i="2"/>
  <c r="AC84" i="2"/>
  <c r="AB84" i="2"/>
  <c r="AA84" i="2"/>
  <c r="Z84" i="2"/>
  <c r="Y84" i="2"/>
  <c r="X84" i="2"/>
  <c r="W84" i="2"/>
  <c r="V84" i="2"/>
  <c r="U84" i="2"/>
  <c r="T84" i="2"/>
  <c r="S84" i="2"/>
  <c r="R84" i="2"/>
  <c r="Q84" i="2"/>
  <c r="P84" i="2"/>
  <c r="O84" i="2"/>
  <c r="N84" i="2"/>
  <c r="L84" i="2"/>
  <c r="K84" i="2"/>
  <c r="J84" i="2"/>
  <c r="J111" i="2" s="1"/>
  <c r="G84" i="2"/>
  <c r="I83" i="2"/>
  <c r="H83" i="2"/>
  <c r="I81" i="2"/>
  <c r="H81" i="2"/>
  <c r="H80" i="2"/>
  <c r="I78" i="2"/>
  <c r="H78" i="2"/>
  <c r="I77" i="2"/>
  <c r="H77" i="2"/>
  <c r="I75" i="2"/>
  <c r="H75" i="2"/>
  <c r="I72" i="2"/>
  <c r="H72" i="2"/>
  <c r="I69" i="2"/>
  <c r="H69" i="2"/>
  <c r="X65" i="2"/>
  <c r="W65" i="2"/>
  <c r="V65" i="2"/>
  <c r="U65" i="2"/>
  <c r="T65" i="2"/>
  <c r="S65" i="2"/>
  <c r="R65" i="2"/>
  <c r="Q65" i="2"/>
  <c r="P65" i="2"/>
  <c r="O65" i="2"/>
  <c r="N65" i="2"/>
  <c r="L65" i="2"/>
  <c r="K65" i="2"/>
  <c r="J65" i="2"/>
  <c r="G65" i="2"/>
  <c r="I64" i="2"/>
  <c r="H64" i="2"/>
  <c r="I63" i="2"/>
  <c r="I65" i="2" s="1"/>
  <c r="H63" i="2"/>
  <c r="X61" i="2"/>
  <c r="W61" i="2"/>
  <c r="V61" i="2"/>
  <c r="U61" i="2"/>
  <c r="T61" i="2"/>
  <c r="S61" i="2"/>
  <c r="R61" i="2"/>
  <c r="Q61" i="2"/>
  <c r="P61" i="2"/>
  <c r="O61" i="2"/>
  <c r="N61" i="2"/>
  <c r="L61" i="2"/>
  <c r="K61" i="2"/>
  <c r="J61" i="2"/>
  <c r="G61" i="2"/>
  <c r="I60" i="2"/>
  <c r="H60" i="2"/>
  <c r="I59" i="2"/>
  <c r="H59" i="2"/>
  <c r="I58" i="2"/>
  <c r="H58" i="2"/>
  <c r="I57" i="2"/>
  <c r="H57" i="2"/>
  <c r="AC55" i="2"/>
  <c r="AB55" i="2"/>
  <c r="AA55" i="2"/>
  <c r="Z55" i="2"/>
  <c r="I52" i="2"/>
  <c r="H52" i="2"/>
  <c r="I51" i="2"/>
  <c r="H51" i="2"/>
  <c r="I50" i="2"/>
  <c r="H50" i="2"/>
  <c r="H49" i="2"/>
  <c r="M49" i="2" s="1"/>
  <c r="I48" i="2"/>
  <c r="H48" i="2"/>
  <c r="H47" i="2" s="1"/>
  <c r="L47" i="2"/>
  <c r="J47" i="2"/>
  <c r="G47" i="2"/>
  <c r="I46" i="2"/>
  <c r="H46" i="2"/>
  <c r="I45" i="2"/>
  <c r="H45" i="2"/>
  <c r="I44" i="2"/>
  <c r="H44" i="2"/>
  <c r="I43" i="2"/>
  <c r="H43" i="2"/>
  <c r="I42" i="2"/>
  <c r="H42" i="2"/>
  <c r="I41" i="2"/>
  <c r="H41" i="2"/>
  <c r="I40" i="2"/>
  <c r="H40" i="2"/>
  <c r="I39" i="2"/>
  <c r="H39" i="2"/>
  <c r="I38" i="2"/>
  <c r="H38" i="2"/>
  <c r="I37" i="2"/>
  <c r="H37" i="2"/>
  <c r="H36" i="2"/>
  <c r="M36" i="2" s="1"/>
  <c r="I35" i="2"/>
  <c r="H35" i="2"/>
  <c r="H34" i="2" s="1"/>
  <c r="L34" i="2"/>
  <c r="L55" i="2" s="1"/>
  <c r="J34" i="2"/>
  <c r="J55" i="2" s="1"/>
  <c r="I34" i="2"/>
  <c r="G34" i="2"/>
  <c r="I33" i="2"/>
  <c r="H33" i="2"/>
  <c r="AC31" i="2"/>
  <c r="AB31" i="2"/>
  <c r="AA31" i="2"/>
  <c r="Z31" i="2"/>
  <c r="Y31" i="2"/>
  <c r="X31" i="2"/>
  <c r="W31" i="2"/>
  <c r="V31" i="2"/>
  <c r="U31" i="2"/>
  <c r="T31" i="2"/>
  <c r="S31" i="2"/>
  <c r="R31" i="2"/>
  <c r="Q31" i="2"/>
  <c r="P31" i="2"/>
  <c r="O31" i="2"/>
  <c r="N31" i="2"/>
  <c r="I30" i="2"/>
  <c r="H30" i="2"/>
  <c r="I29" i="2"/>
  <c r="H29" i="2"/>
  <c r="I28" i="2"/>
  <c r="H28" i="2"/>
  <c r="I27" i="2"/>
  <c r="H27" i="2"/>
  <c r="I26" i="2"/>
  <c r="H26" i="2"/>
  <c r="I25" i="2"/>
  <c r="H25" i="2"/>
  <c r="I24" i="2"/>
  <c r="H24" i="2"/>
  <c r="I23" i="2"/>
  <c r="H23" i="2"/>
  <c r="I22" i="2"/>
  <c r="H22" i="2"/>
  <c r="I21" i="2"/>
  <c r="H21" i="2"/>
  <c r="I20" i="2"/>
  <c r="H20" i="2"/>
  <c r="I19" i="2"/>
  <c r="H19" i="2"/>
  <c r="I18" i="2"/>
  <c r="H18" i="2"/>
  <c r="I17" i="2"/>
  <c r="H17" i="2"/>
  <c r="L16" i="2"/>
  <c r="L31" i="2" s="1"/>
  <c r="K16" i="2"/>
  <c r="K31" i="2" s="1"/>
  <c r="J16" i="2"/>
  <c r="J31" i="2" s="1"/>
  <c r="H16" i="2"/>
  <c r="G16" i="2"/>
  <c r="G31" i="2" s="1"/>
  <c r="I15" i="2"/>
  <c r="H15" i="2"/>
  <c r="I14" i="2"/>
  <c r="H14" i="2"/>
  <c r="I13" i="2"/>
  <c r="H13" i="2"/>
  <c r="I12" i="2"/>
  <c r="I11" i="2" s="1"/>
  <c r="H12" i="2"/>
  <c r="L11" i="2"/>
  <c r="G11" i="2"/>
  <c r="T38" i="1"/>
  <c r="Q38" i="1"/>
  <c r="N38" i="1"/>
  <c r="J38" i="1"/>
  <c r="G38" i="1"/>
  <c r="W37" i="1"/>
  <c r="C36" i="1"/>
  <c r="W36" i="1" s="1"/>
  <c r="C35" i="1"/>
  <c r="W35" i="1" s="1"/>
  <c r="C34" i="1"/>
  <c r="W34" i="1" s="1"/>
  <c r="H55" i="2" l="1"/>
  <c r="G55" i="2"/>
  <c r="G66" i="2" s="1"/>
  <c r="M15" i="2"/>
  <c r="M18" i="2"/>
  <c r="M37" i="2"/>
  <c r="M51" i="2"/>
  <c r="M26" i="2"/>
  <c r="M45" i="2"/>
  <c r="M60" i="2"/>
  <c r="M69" i="2"/>
  <c r="M78" i="2"/>
  <c r="M92" i="2"/>
  <c r="K111" i="2"/>
  <c r="M101" i="2"/>
  <c r="P111" i="2"/>
  <c r="T111" i="2"/>
  <c r="X111" i="2"/>
  <c r="AB111" i="2"/>
  <c r="AB112" i="2" s="1"/>
  <c r="M120" i="2"/>
  <c r="M119" i="2" s="1"/>
  <c r="M125" i="2"/>
  <c r="E18" i="3"/>
  <c r="M13" i="3"/>
  <c r="J49" i="3"/>
  <c r="M53" i="3"/>
  <c r="J119" i="3"/>
  <c r="M139" i="3"/>
  <c r="J141" i="3"/>
  <c r="J142" i="3"/>
  <c r="M49" i="3"/>
  <c r="M14" i="2"/>
  <c r="M19" i="2"/>
  <c r="M20" i="2"/>
  <c r="M21" i="2"/>
  <c r="M23" i="2"/>
  <c r="M28" i="2"/>
  <c r="M29" i="2"/>
  <c r="M33" i="2"/>
  <c r="M39" i="2"/>
  <c r="M40" i="2"/>
  <c r="M42" i="2"/>
  <c r="M46" i="2"/>
  <c r="M52" i="2"/>
  <c r="M64" i="2"/>
  <c r="N111" i="2"/>
  <c r="R111" i="2"/>
  <c r="V111" i="2"/>
  <c r="Z111" i="2"/>
  <c r="Z112" i="2" s="1"/>
  <c r="M104" i="2"/>
  <c r="M107" i="2"/>
  <c r="G111" i="2"/>
  <c r="L111" i="2"/>
  <c r="O111" i="2"/>
  <c r="Q111" i="2"/>
  <c r="S111" i="2"/>
  <c r="U111" i="2"/>
  <c r="W111" i="2"/>
  <c r="Y111" i="2"/>
  <c r="AA111" i="2"/>
  <c r="AA112" i="2" s="1"/>
  <c r="AC111" i="2"/>
  <c r="AC112" i="2" s="1"/>
  <c r="J16" i="3"/>
  <c r="M16" i="3"/>
  <c r="M35" i="3"/>
  <c r="E54" i="3"/>
  <c r="J51" i="3"/>
  <c r="M66" i="3"/>
  <c r="M68" i="3"/>
  <c r="J70" i="3"/>
  <c r="J84" i="3"/>
  <c r="J85" i="3"/>
  <c r="J106" i="3"/>
  <c r="M35" i="2"/>
  <c r="M34" i="2" s="1"/>
  <c r="F36" i="3"/>
  <c r="K29" i="3"/>
  <c r="J47" i="3"/>
  <c r="M50" i="3"/>
  <c r="K50" i="3"/>
  <c r="M70" i="3"/>
  <c r="M71" i="3"/>
  <c r="K71" i="3"/>
  <c r="M89" i="3"/>
  <c r="K89" i="3"/>
  <c r="M138" i="3"/>
  <c r="K138" i="3"/>
  <c r="W38" i="1"/>
  <c r="H11" i="2"/>
  <c r="M17" i="2"/>
  <c r="M22" i="2"/>
  <c r="M24" i="2"/>
  <c r="M25" i="2"/>
  <c r="M27" i="2"/>
  <c r="M38" i="2"/>
  <c r="J66" i="2"/>
  <c r="J112" i="2" s="1"/>
  <c r="M59" i="2"/>
  <c r="I110" i="2"/>
  <c r="M123" i="2"/>
  <c r="M124" i="2"/>
  <c r="H122" i="2"/>
  <c r="K54" i="3"/>
  <c r="E72" i="3"/>
  <c r="J68" i="3"/>
  <c r="K101" i="3"/>
  <c r="M101" i="3"/>
  <c r="K105" i="3"/>
  <c r="M105" i="3"/>
  <c r="E108" i="3"/>
  <c r="J139" i="3"/>
  <c r="E147" i="3"/>
  <c r="F147" i="3" s="1"/>
  <c r="M30" i="2"/>
  <c r="Q66" i="2"/>
  <c r="U66" i="2"/>
  <c r="M41" i="2"/>
  <c r="M43" i="2"/>
  <c r="M44" i="2"/>
  <c r="M50" i="2"/>
  <c r="N66" i="2"/>
  <c r="P66" i="2"/>
  <c r="R66" i="2"/>
  <c r="T66" i="2"/>
  <c r="T112" i="2" s="1"/>
  <c r="V66" i="2"/>
  <c r="X66" i="2"/>
  <c r="H65" i="2"/>
  <c r="M63" i="2"/>
  <c r="I84" i="2"/>
  <c r="M75" i="2"/>
  <c r="M81" i="2"/>
  <c r="M89" i="2"/>
  <c r="M95" i="2"/>
  <c r="M98" i="2"/>
  <c r="I122" i="2"/>
  <c r="M126" i="2"/>
  <c r="J29" i="3"/>
  <c r="M31" i="3"/>
  <c r="J32" i="3"/>
  <c r="M33" i="3"/>
  <c r="J50" i="3"/>
  <c r="M67" i="3"/>
  <c r="J71" i="3"/>
  <c r="M85" i="3"/>
  <c r="M86" i="3"/>
  <c r="J86" i="3"/>
  <c r="J88" i="3"/>
  <c r="J89" i="3"/>
  <c r="J101" i="3"/>
  <c r="M102" i="3"/>
  <c r="M103" i="3"/>
  <c r="J103" i="3"/>
  <c r="J105" i="3"/>
  <c r="M106" i="3"/>
  <c r="M107" i="3"/>
  <c r="J107" i="3"/>
  <c r="M119" i="3"/>
  <c r="M120" i="3"/>
  <c r="J120" i="3"/>
  <c r="J124" i="3"/>
  <c r="J137" i="3"/>
  <c r="J138" i="3"/>
  <c r="M142" i="3"/>
  <c r="J152" i="3"/>
  <c r="J14" i="3"/>
  <c r="M14" i="3"/>
  <c r="M12" i="3"/>
  <c r="F18" i="3"/>
  <c r="M15" i="3"/>
  <c r="J15" i="3"/>
  <c r="M29" i="3"/>
  <c r="E36" i="3"/>
  <c r="M51" i="3"/>
  <c r="M69" i="3"/>
  <c r="J69" i="3"/>
  <c r="M104" i="3"/>
  <c r="K104" i="3"/>
  <c r="J104" i="3"/>
  <c r="E126" i="3"/>
  <c r="J118" i="3"/>
  <c r="J10" i="3"/>
  <c r="M11" i="3"/>
  <c r="J11" i="3"/>
  <c r="J12" i="3"/>
  <c r="K13" i="3"/>
  <c r="K15" i="3"/>
  <c r="J33" i="3"/>
  <c r="M34" i="3"/>
  <c r="J34" i="3"/>
  <c r="J35" i="3"/>
  <c r="M47" i="3"/>
  <c r="M65" i="3"/>
  <c r="J65" i="3"/>
  <c r="J66" i="3"/>
  <c r="K67" i="3"/>
  <c r="K69" i="3"/>
  <c r="F72" i="3"/>
  <c r="F126" i="3"/>
  <c r="K11" i="3"/>
  <c r="M30" i="3"/>
  <c r="J30" i="3"/>
  <c r="J31" i="3"/>
  <c r="K32" i="3"/>
  <c r="K34" i="3"/>
  <c r="F54" i="3"/>
  <c r="M52" i="3"/>
  <c r="J52" i="3"/>
  <c r="J53" i="3"/>
  <c r="K65" i="3"/>
  <c r="E90" i="3"/>
  <c r="M84" i="3"/>
  <c r="M88" i="3"/>
  <c r="M118" i="3"/>
  <c r="M124" i="3"/>
  <c r="E144" i="3"/>
  <c r="M137" i="3"/>
  <c r="M141" i="3"/>
  <c r="M10" i="3"/>
  <c r="J13" i="3"/>
  <c r="M48" i="3"/>
  <c r="J48" i="3"/>
  <c r="J67" i="3"/>
  <c r="M83" i="3"/>
  <c r="K83" i="3"/>
  <c r="J83" i="3"/>
  <c r="M87" i="3"/>
  <c r="K87" i="3"/>
  <c r="J87" i="3"/>
  <c r="F90" i="3"/>
  <c r="M121" i="3"/>
  <c r="K121" i="3"/>
  <c r="J121" i="3"/>
  <c r="M123" i="3"/>
  <c r="K123" i="3"/>
  <c r="J123" i="3"/>
  <c r="M136" i="3"/>
  <c r="K136" i="3"/>
  <c r="J136" i="3"/>
  <c r="M140" i="3"/>
  <c r="K140" i="3"/>
  <c r="J140" i="3"/>
  <c r="F144" i="3"/>
  <c r="F108" i="3"/>
  <c r="K118" i="3"/>
  <c r="D147" i="3"/>
  <c r="H31" i="2"/>
  <c r="O66" i="2"/>
  <c r="S66" i="2"/>
  <c r="W66" i="2"/>
  <c r="L66" i="2"/>
  <c r="M58" i="2"/>
  <c r="I61" i="2"/>
  <c r="M12" i="2"/>
  <c r="M13" i="2"/>
  <c r="I16" i="2"/>
  <c r="I31" i="2" s="1"/>
  <c r="K66" i="2"/>
  <c r="H61" i="2"/>
  <c r="M57" i="2"/>
  <c r="H84" i="2"/>
  <c r="M72" i="2"/>
  <c r="M48" i="2"/>
  <c r="M47" i="2" s="1"/>
  <c r="I47" i="2"/>
  <c r="I55" i="2" s="1"/>
  <c r="H110" i="2"/>
  <c r="M86" i="2"/>
  <c r="I119" i="2"/>
  <c r="C38" i="1"/>
  <c r="Q112" i="2" l="1"/>
  <c r="W112" i="2"/>
  <c r="O112" i="2"/>
  <c r="M55" i="2"/>
  <c r="G112" i="2"/>
  <c r="W117" i="2" s="1"/>
  <c r="X112" i="2"/>
  <c r="L112" i="2"/>
  <c r="K112" i="2"/>
  <c r="P112" i="2"/>
  <c r="H111" i="2"/>
  <c r="I66" i="2"/>
  <c r="S112" i="2"/>
  <c r="H66" i="2"/>
  <c r="V112" i="2"/>
  <c r="N112" i="2"/>
  <c r="K108" i="3"/>
  <c r="M122" i="2"/>
  <c r="U112" i="2"/>
  <c r="R112" i="2"/>
  <c r="J108" i="3"/>
  <c r="M84" i="2"/>
  <c r="J144" i="3"/>
  <c r="M65" i="2"/>
  <c r="I111" i="2"/>
  <c r="J54" i="3"/>
  <c r="M110" i="2"/>
  <c r="M61" i="2"/>
  <c r="M11" i="2"/>
  <c r="K144" i="3"/>
  <c r="J90" i="3"/>
  <c r="K72" i="3"/>
  <c r="K36" i="3"/>
  <c r="J36" i="3"/>
  <c r="F149" i="3"/>
  <c r="F148" i="3"/>
  <c r="J72" i="3"/>
  <c r="J18" i="3"/>
  <c r="K18" i="3"/>
  <c r="K126" i="3"/>
  <c r="K90" i="3"/>
  <c r="J126" i="3"/>
  <c r="Y112" i="2"/>
  <c r="M16" i="2"/>
  <c r="M31" i="2" s="1"/>
  <c r="Q117" i="2" l="1"/>
  <c r="Y117" i="2" s="1"/>
  <c r="M111" i="2"/>
  <c r="H112" i="2"/>
  <c r="M66" i="2"/>
  <c r="M112" i="2" s="1"/>
  <c r="I112" i="2"/>
</calcChain>
</file>

<file path=xl/comments1.xml><?xml version="1.0" encoding="utf-8"?>
<comments xmlns="http://schemas.openxmlformats.org/spreadsheetml/2006/main">
  <authors>
    <author>Admin</author>
  </authors>
  <commentList>
    <comment ref="A1" authorId="0" shape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2020/2021 н.р</t>
        </r>
      </text>
    </comment>
    <comment ref="J73" authorId="0" shape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15</t>
        </r>
      </text>
    </comment>
    <comment ref="L73" authorId="0" shape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45</t>
        </r>
      </text>
    </comment>
    <comment ref="J79" authorId="0" shape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15</t>
        </r>
      </text>
    </comment>
    <comment ref="L79" authorId="0" shape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45</t>
        </r>
      </text>
    </comment>
  </commentList>
</comments>
</file>

<file path=xl/comments2.xml><?xml version="1.0" encoding="utf-8"?>
<comments xmlns="http://schemas.openxmlformats.org/spreadsheetml/2006/main">
  <authors>
    <author>Admin</author>
  </authors>
  <commentList>
    <comment ref="A1" authorId="0" shape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2020/2021 н.р</t>
        </r>
      </text>
    </comment>
    <comment ref="J73" authorId="0" shape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15</t>
        </r>
      </text>
    </comment>
    <comment ref="L73" authorId="0" shape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45</t>
        </r>
      </text>
    </comment>
    <comment ref="J79" authorId="0" shape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15</t>
        </r>
      </text>
    </comment>
    <comment ref="L79" authorId="0" shape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45</t>
        </r>
      </text>
    </comment>
  </commentList>
</comments>
</file>

<file path=xl/comments3.xml><?xml version="1.0" encoding="utf-8"?>
<comments xmlns="http://schemas.openxmlformats.org/spreadsheetml/2006/main">
  <authors>
    <author>Admin</author>
  </authors>
  <commentList>
    <comment ref="A1" authorId="0" shape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2020/2021 н.р</t>
        </r>
      </text>
    </comment>
    <comment ref="J74" authorId="0" shape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15</t>
        </r>
      </text>
    </comment>
    <comment ref="L74" authorId="0" shape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45</t>
        </r>
      </text>
    </comment>
    <comment ref="J80" authorId="0" shape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15</t>
        </r>
      </text>
    </comment>
    <comment ref="L80" authorId="0" shape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45</t>
        </r>
      </text>
    </comment>
  </commentList>
</comments>
</file>

<file path=xl/comments4.xml><?xml version="1.0" encoding="utf-8"?>
<comments xmlns="http://schemas.openxmlformats.org/spreadsheetml/2006/main">
  <authors>
    <author>Admin</author>
  </authors>
  <commentList>
    <comment ref="A1" authorId="0" shape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2020/2021 н.р</t>
        </r>
      </text>
    </comment>
    <comment ref="J75" authorId="0" shape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15</t>
        </r>
      </text>
    </comment>
    <comment ref="L75" authorId="0" shape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45</t>
        </r>
      </text>
    </comment>
    <comment ref="J81" authorId="0" shape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15</t>
        </r>
      </text>
    </comment>
    <comment ref="L81" authorId="0" shape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45</t>
        </r>
      </text>
    </comment>
  </commentList>
</comments>
</file>

<file path=xl/comments5.xml><?xml version="1.0" encoding="utf-8"?>
<comments xmlns="http://schemas.openxmlformats.org/spreadsheetml/2006/main">
  <authors>
    <author>Admin</author>
  </authors>
  <commentList>
    <comment ref="C2" authorId="0" shape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не меняем</t>
        </r>
      </text>
    </comment>
    <comment ref="C16" authorId="0" shape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в 2019 было так</t>
        </r>
      </text>
    </comment>
    <comment ref="C21" authorId="0" shape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не меняем</t>
        </r>
      </text>
    </comment>
    <comment ref="C31" authorId="0" shapeId="0">
      <text>
        <r>
          <rPr>
            <b/>
            <sz val="9"/>
            <color indexed="81"/>
            <rFont val="Tahoma"/>
            <family val="2"/>
            <charset val="204"/>
          </rPr>
          <t>Admin:</t>
        </r>
        <r>
          <rPr>
            <sz val="9"/>
            <color indexed="81"/>
            <rFont val="Tahoma"/>
            <family val="2"/>
            <charset val="204"/>
          </rPr>
          <t xml:space="preserve">
в 2020 в 3 сем</t>
        </r>
      </text>
    </comment>
  </commentList>
</comments>
</file>

<file path=xl/sharedStrings.xml><?xml version="1.0" encoding="utf-8"?>
<sst xmlns="http://schemas.openxmlformats.org/spreadsheetml/2006/main" count="3156" uniqueCount="534">
  <si>
    <t>ЗАТВЕРДЖЕНО:</t>
  </si>
  <si>
    <t>Міністерство освіти і науки України</t>
  </si>
  <si>
    <t>на засіданні Вченої ради</t>
  </si>
  <si>
    <t>Донбаська державна машинобудівна академія</t>
  </si>
  <si>
    <t>Кваліфікація:  бакалавр публічного управління та адміністрування</t>
  </si>
  <si>
    <t xml:space="preserve">НАВЧАЛЬНИЙ ПЛАН </t>
  </si>
  <si>
    <t>Ректор ________________________</t>
  </si>
  <si>
    <t>(Ковальов В.Д.)</t>
  </si>
  <si>
    <r>
      <t xml:space="preserve">підготовки: </t>
    </r>
    <r>
      <rPr>
        <b/>
        <sz val="20"/>
        <rFont val="Times New Roman"/>
        <family val="1"/>
        <charset val="204"/>
      </rPr>
      <t>бакалавра</t>
    </r>
  </si>
  <si>
    <t>Срок навчання - 3 роки 10 місяців</t>
  </si>
  <si>
    <r>
      <t xml:space="preserve">з галузі знань:  </t>
    </r>
    <r>
      <rPr>
        <b/>
        <sz val="20"/>
        <rFont val="Times New Roman"/>
        <family val="1"/>
        <charset val="204"/>
      </rPr>
      <t>28 Публічне управління та адміністрування</t>
    </r>
  </si>
  <si>
    <t>На основі повної загальної середньої освіти</t>
  </si>
  <si>
    <r>
      <t xml:space="preserve">спеціальність: </t>
    </r>
    <r>
      <rPr>
        <b/>
        <sz val="20"/>
        <rFont val="Times New Roman"/>
        <family val="1"/>
        <charset val="204"/>
      </rPr>
      <t>281 Публічне управління та адміністрування</t>
    </r>
  </si>
  <si>
    <r>
      <t xml:space="preserve">форма навчання:     </t>
    </r>
    <r>
      <rPr>
        <b/>
        <sz val="20"/>
        <rFont val="Times New Roman"/>
        <family val="1"/>
        <charset val="204"/>
      </rPr>
      <t>денна</t>
    </r>
  </si>
  <si>
    <r>
      <t xml:space="preserve">освітня програма: </t>
    </r>
    <r>
      <rPr>
        <b/>
        <sz val="20"/>
        <rFont val="Times New Roman"/>
        <family val="1"/>
        <charset val="204"/>
      </rPr>
      <t>Публічне управління та адміністрування</t>
    </r>
  </si>
  <si>
    <t>І . ГРАФІК ОСВІТНЬОГО ПРОЦЕСУ</t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</si>
  <si>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</si>
  <si>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</si>
  <si>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</si>
  <si>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</si>
  <si>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</si>
  <si>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</si>
  <si>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</si>
  <si>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</si>
  <si>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</si>
  <si>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</si>
  <si>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</si>
  <si>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</si>
  <si>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</si>
  <si>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 xml:space="preserve"> Т</t>
  </si>
  <si>
    <t>С</t>
  </si>
  <si>
    <t>К</t>
  </si>
  <si>
    <t>П</t>
  </si>
  <si>
    <t>Д</t>
  </si>
  <si>
    <t>А</t>
  </si>
  <si>
    <t xml:space="preserve"> </t>
  </si>
  <si>
    <t xml:space="preserve">       II. ЗВЕДЕНІ ДАНІ ПРО БЮДЖЕТ ЧАСУ, тижні  </t>
  </si>
  <si>
    <t xml:space="preserve">ІІІ. ПРАКТИКА </t>
  </si>
  <si>
    <t>IV.  АТЕСТАЦІЯ</t>
  </si>
  <si>
    <t>Теоретичне навчання</t>
  </si>
  <si>
    <t>Практика</t>
  </si>
  <si>
    <t>Кваліфікаційна робота бакалавра</t>
  </si>
  <si>
    <t>Атестація</t>
  </si>
  <si>
    <t>Канікули</t>
  </si>
  <si>
    <t>Усього</t>
  </si>
  <si>
    <t>Назва
 практики</t>
  </si>
  <si>
    <t>Семестр</t>
  </si>
  <si>
    <t>Тижні</t>
  </si>
  <si>
    <t>Назва навчальної дисципліни</t>
  </si>
  <si>
    <t>Форма атестації (екзамен, кваліф.робота)</t>
  </si>
  <si>
    <t>Навчальна практика "Вступ до фаху"</t>
  </si>
  <si>
    <t>Виробнича 1 (ознайомча)</t>
  </si>
  <si>
    <t>Атестаційний екзамен</t>
  </si>
  <si>
    <t>Переддипломна</t>
  </si>
  <si>
    <t>Всього</t>
  </si>
  <si>
    <t xml:space="preserve">Екзамен. сесія </t>
  </si>
  <si>
    <t>Кваліфік. робота бакалавра</t>
  </si>
  <si>
    <t>Атест.</t>
  </si>
  <si>
    <t xml:space="preserve">V. План освітнього процесу                               </t>
  </si>
  <si>
    <t>№ з/п</t>
  </si>
  <si>
    <t>НАЗВИ ОСВІТНІХ КОМПОНЕНТІВ</t>
  </si>
  <si>
    <t>Розподіл за семестрами</t>
  </si>
  <si>
    <t>Кількість кредитів ECTS</t>
  </si>
  <si>
    <t xml:space="preserve">Кількість годин </t>
  </si>
  <si>
    <t>Кількість аудиторних годин за семестрами</t>
  </si>
  <si>
    <t>екзаменів</t>
  </si>
  <si>
    <t>заліків</t>
  </si>
  <si>
    <t>курсові</t>
  </si>
  <si>
    <t>Загальний обсяг</t>
  </si>
  <si>
    <t>Аудиторні</t>
  </si>
  <si>
    <t>Самостійна робота</t>
  </si>
  <si>
    <t>проекти</t>
  </si>
  <si>
    <t>роботи</t>
  </si>
  <si>
    <t>лекції</t>
  </si>
  <si>
    <t xml:space="preserve">лаборат. </t>
  </si>
  <si>
    <t>практич</t>
  </si>
  <si>
    <t>1 курс</t>
  </si>
  <si>
    <t>2 курс</t>
  </si>
  <si>
    <t>3 курс</t>
  </si>
  <si>
    <t>4 курс</t>
  </si>
  <si>
    <t>2а</t>
  </si>
  <si>
    <t>2б</t>
  </si>
  <si>
    <t>4а</t>
  </si>
  <si>
    <t>4б</t>
  </si>
  <si>
    <t>6а</t>
  </si>
  <si>
    <t>6б</t>
  </si>
  <si>
    <t>кількість тижнів у семестрі</t>
  </si>
  <si>
    <t>1. ОБОВ'ЯЗКОВІ ОСВІТНІ КОМПОНЕНТИ</t>
  </si>
  <si>
    <t>1.1.  Цикл загальної підготовки</t>
  </si>
  <si>
    <t>1.1.1</t>
  </si>
  <si>
    <t>Іноземна мова</t>
  </si>
  <si>
    <t>1.1.1.1</t>
  </si>
  <si>
    <t>1.1.1.2</t>
  </si>
  <si>
    <t>1.1.1.3</t>
  </si>
  <si>
    <t>1.1.1.4</t>
  </si>
  <si>
    <t>4д</t>
  </si>
  <si>
    <t>1.1.2</t>
  </si>
  <si>
    <t>Фізичне виховання</t>
  </si>
  <si>
    <t>1.1.2.1</t>
  </si>
  <si>
    <t>1.1.2.2</t>
  </si>
  <si>
    <t>Вступ до навчального процесу</t>
  </si>
  <si>
    <t>1</t>
  </si>
  <si>
    <t>1.1.3</t>
  </si>
  <si>
    <t>Історія України та української культури</t>
  </si>
  <si>
    <t>1.1.4</t>
  </si>
  <si>
    <t xml:space="preserve">Українська мова  (за професійним спрямуванням) </t>
  </si>
  <si>
    <t>1.1.6</t>
  </si>
  <si>
    <t>Соціологія</t>
  </si>
  <si>
    <t>1.1.7</t>
  </si>
  <si>
    <t>Політологія</t>
  </si>
  <si>
    <t>1.1.8</t>
  </si>
  <si>
    <t>Теорія держави та права</t>
  </si>
  <si>
    <t>2з</t>
  </si>
  <si>
    <t>1.1.9</t>
  </si>
  <si>
    <t>Вища та прикладна математика</t>
  </si>
  <si>
    <t>1.1.10</t>
  </si>
  <si>
    <t xml:space="preserve">Теоретичні моделі соціально-економічних процесів </t>
  </si>
  <si>
    <t>1.1.11</t>
  </si>
  <si>
    <t>Макроекономіка</t>
  </si>
  <si>
    <t>1.1.12</t>
  </si>
  <si>
    <t>Статистика</t>
  </si>
  <si>
    <t>1.1.13</t>
  </si>
  <si>
    <t>Економіка праці та соціально-трудові відносини</t>
  </si>
  <si>
    <t>1.1.14</t>
  </si>
  <si>
    <t>Безпека життєдіяльності та основи охорони праці</t>
  </si>
  <si>
    <t>Разом:</t>
  </si>
  <si>
    <t>1.2 Цикл професійної підготовки</t>
  </si>
  <si>
    <t>1.2.1</t>
  </si>
  <si>
    <t>Менеджмент</t>
  </si>
  <si>
    <t>1.2.2</t>
  </si>
  <si>
    <t xml:space="preserve">Економіка бюджетної організації </t>
  </si>
  <si>
    <t>1.2.2.1</t>
  </si>
  <si>
    <t>3</t>
  </si>
  <si>
    <t>1.2.2.2</t>
  </si>
  <si>
    <t>Курсова робота "Економіка бюджетної організації"</t>
  </si>
  <si>
    <t>1.2.3</t>
  </si>
  <si>
    <t>Облік у бюджетних установах</t>
  </si>
  <si>
    <t>1.2.4</t>
  </si>
  <si>
    <t xml:space="preserve">Конституційне право </t>
  </si>
  <si>
    <t>1.2.5</t>
  </si>
  <si>
    <t>Трудове право</t>
  </si>
  <si>
    <t>3д</t>
  </si>
  <si>
    <t>1.2.6</t>
  </si>
  <si>
    <t xml:space="preserve">Адміністративне право </t>
  </si>
  <si>
    <t>1.2.7</t>
  </si>
  <si>
    <t>Законодавство у сфері державної служби та служби в органах місцевого самоврядування</t>
  </si>
  <si>
    <t>1.2.8</t>
  </si>
  <si>
    <t>Теорія державного управління</t>
  </si>
  <si>
    <t>1.2.9</t>
  </si>
  <si>
    <t>Місцеве самоврядування</t>
  </si>
  <si>
    <t>1.2.10</t>
  </si>
  <si>
    <t>Методи прийняття управлінських рішень у публічній сфері</t>
  </si>
  <si>
    <t>1.2.11</t>
  </si>
  <si>
    <t>Моделювання і контроль адміністративних процесів</t>
  </si>
  <si>
    <t>1.2.12</t>
  </si>
  <si>
    <t>1.2.13</t>
  </si>
  <si>
    <t>Управління проектами в публічній сфері</t>
  </si>
  <si>
    <t>1.2.13.1</t>
  </si>
  <si>
    <t>1.2.13.2</t>
  </si>
  <si>
    <t>Курсова робота "Управління проектами в публічній сфері"</t>
  </si>
  <si>
    <t>1.2.14</t>
  </si>
  <si>
    <t>Методи аналізу та оцінювання програм у сфері публічного управління</t>
  </si>
  <si>
    <t>1.2.15</t>
  </si>
  <si>
    <t>Системи електронного документообігу</t>
  </si>
  <si>
    <t>1д</t>
  </si>
  <si>
    <t>1.2.16</t>
  </si>
  <si>
    <t>Електронне урядування</t>
  </si>
  <si>
    <t>Разом п.1.2</t>
  </si>
  <si>
    <t>1.3. Практична підготовка</t>
  </si>
  <si>
    <t>3.1</t>
  </si>
  <si>
    <t>3.2</t>
  </si>
  <si>
    <t>Виробнича практика 1 (ознайомча)</t>
  </si>
  <si>
    <t>3.3</t>
  </si>
  <si>
    <t>Виробнича практика 2 (організаційна)</t>
  </si>
  <si>
    <t>6д</t>
  </si>
  <si>
    <t>3.4</t>
  </si>
  <si>
    <t>Переддипломна практика</t>
  </si>
  <si>
    <t>8д</t>
  </si>
  <si>
    <t>Разом п. 1.3</t>
  </si>
  <si>
    <t>1.4 Атестація</t>
  </si>
  <si>
    <t>4.1</t>
  </si>
  <si>
    <t>Атестація (підготовка та захист кваліфікаційної роботи бакалавра)</t>
  </si>
  <si>
    <t>4.2</t>
  </si>
  <si>
    <t>Атестація (атестаційний екзамен)</t>
  </si>
  <si>
    <t>Разом п 1.4</t>
  </si>
  <si>
    <t>Разом обов'язкові компоненти освітньої програми</t>
  </si>
  <si>
    <t>2. ВИБІРКОВІ ОСВІТНІ КОМПОНЕНТИ</t>
  </si>
  <si>
    <t>2.1.  Цикл загальної підготовки</t>
  </si>
  <si>
    <t>2.1.1</t>
  </si>
  <si>
    <t>Поведінкова економіка</t>
  </si>
  <si>
    <t>Громадські організації</t>
  </si>
  <si>
    <t>Дисципліни з інших ОП</t>
  </si>
  <si>
    <t>2.1.2</t>
  </si>
  <si>
    <t>Іноземна мова за професійним спрямуванням (розділ 1)</t>
  </si>
  <si>
    <t>Виборче право</t>
  </si>
  <si>
    <t>2.1.3</t>
  </si>
  <si>
    <t>Іноземна мова за професійним спрямуванням (розділ 2)</t>
  </si>
  <si>
    <t>Лідерство та самоорганізація у публічній сфері</t>
  </si>
  <si>
    <t>2.1.4</t>
  </si>
  <si>
    <t>Іноземна мова за професійним спрямуванням (розділ 3)</t>
  </si>
  <si>
    <t>Професійна етика у державній службі</t>
  </si>
  <si>
    <t>2.1.5</t>
  </si>
  <si>
    <t>Ділове листування іноземною мовою</t>
  </si>
  <si>
    <t>Розв'язання конфліктів у сфері публічного управління</t>
  </si>
  <si>
    <t>Разом п.2.1</t>
  </si>
  <si>
    <t>2.2.  Цикл професійної підготовки</t>
  </si>
  <si>
    <t>2.2.1</t>
  </si>
  <si>
    <t>Мезоекономіка</t>
  </si>
  <si>
    <t>2.2.2</t>
  </si>
  <si>
    <t>Публічні фінанси</t>
  </si>
  <si>
    <t>2.2.3</t>
  </si>
  <si>
    <t xml:space="preserve">Бюджетна політика та фіскальна децентралізація </t>
  </si>
  <si>
    <t>Політика управління публічними майновими ресурсами</t>
  </si>
  <si>
    <t>2.2.4</t>
  </si>
  <si>
    <t xml:space="preserve">Політика в сфері освіти, культури, молоді та спорту </t>
  </si>
  <si>
    <t>6</t>
  </si>
  <si>
    <t>Політика держави в сфері релігії та міжнаціональних відносин</t>
  </si>
  <si>
    <t>2.2.5</t>
  </si>
  <si>
    <t xml:space="preserve">Територіальний маркетинг </t>
  </si>
  <si>
    <t>Регіональна політика</t>
  </si>
  <si>
    <t>2.2.6</t>
  </si>
  <si>
    <t>Управлінський облік та аналіз</t>
  </si>
  <si>
    <t>2.2.7</t>
  </si>
  <si>
    <t xml:space="preserve">Структурна та інноваційна політика </t>
  </si>
  <si>
    <t>Планування та прогнозування у сфері публічного управління</t>
  </si>
  <si>
    <t>2.2.8</t>
  </si>
  <si>
    <t xml:space="preserve">Планування розвитку територіальної громади  </t>
  </si>
  <si>
    <t xml:space="preserve">Політика в сфері соціального забезпечення  і соціального захисту </t>
  </si>
  <si>
    <t>Разом п. 2.2</t>
  </si>
  <si>
    <t>Разом вибіркові компоненти освітньої програми</t>
  </si>
  <si>
    <t>Загальна кількість</t>
  </si>
  <si>
    <t xml:space="preserve"> Кількість екзаменів</t>
  </si>
  <si>
    <t>Кількість заліків</t>
  </si>
  <si>
    <t>Кількість курсових проектів</t>
  </si>
  <si>
    <t xml:space="preserve"> Кількість курсових робіт</t>
  </si>
  <si>
    <t>Частка кредитів</t>
  </si>
  <si>
    <t>обов'язкові</t>
  </si>
  <si>
    <t>вибіркові</t>
  </si>
  <si>
    <t>ПОЗАКРЕДИТНІ ДИСЦИПЛІНИ</t>
  </si>
  <si>
    <t>1пк</t>
  </si>
  <si>
    <t>1.1пк</t>
  </si>
  <si>
    <t>3, 4б д*</t>
  </si>
  <si>
    <t>1.2пк</t>
  </si>
  <si>
    <t>5ф*6ф* 7ф*</t>
  </si>
  <si>
    <t>с*</t>
  </si>
  <si>
    <t>2пк</t>
  </si>
  <si>
    <t>Українська мова як іноземна (для іноземних громадян та осіб без громадянства)</t>
  </si>
  <si>
    <t>2.1пк</t>
  </si>
  <si>
    <t xml:space="preserve">Українська мова як іноземна </t>
  </si>
  <si>
    <t>2.2пк</t>
  </si>
  <si>
    <t>2.3пк</t>
  </si>
  <si>
    <t>5</t>
  </si>
  <si>
    <t>2.4пк</t>
  </si>
  <si>
    <t>Декан ФЕМ</t>
  </si>
  <si>
    <t>Є.В. Мироненко</t>
  </si>
  <si>
    <t>Зав. кафедри</t>
  </si>
  <si>
    <t>Н.Ю. Рекова</t>
  </si>
  <si>
    <t>Гарант ОП</t>
  </si>
  <si>
    <t>К.Є. Мойсеєнко</t>
  </si>
  <si>
    <t>281 Публічне управління та адміністрування</t>
  </si>
  <si>
    <t>1 семестр 15 тижнів</t>
  </si>
  <si>
    <t>Назва дисципліни</t>
  </si>
  <si>
    <t>Кількість кредитів ЄКТС</t>
  </si>
  <si>
    <t>Кількість годин</t>
  </si>
  <si>
    <t>Годин на тиждень</t>
  </si>
  <si>
    <t>Форма контролю</t>
  </si>
  <si>
    <t>% аудиторних годин</t>
  </si>
  <si>
    <t>аудиторних</t>
  </si>
  <si>
    <t>СРС</t>
  </si>
  <si>
    <t>всього</t>
  </si>
  <si>
    <t>у тому числі:</t>
  </si>
  <si>
    <t>Л</t>
  </si>
  <si>
    <t>ЛБ</t>
  </si>
  <si>
    <t>З</t>
  </si>
  <si>
    <t>О</t>
  </si>
  <si>
    <t>Іноземна мова (ПР 3)</t>
  </si>
  <si>
    <t>МП</t>
  </si>
  <si>
    <t>Фізичне виховання (ПР 7)</t>
  </si>
  <si>
    <t>ФВ</t>
  </si>
  <si>
    <t>Історія України та української культури (ПР 1)</t>
  </si>
  <si>
    <t>І</t>
  </si>
  <si>
    <t>Вища та прикладна математика (ПР 8)</t>
  </si>
  <si>
    <t>ВМ</t>
  </si>
  <si>
    <t>Теоретичні моделі економічних та соціальних процесів (ПР 1)</t>
  </si>
  <si>
    <t>ЕП</t>
  </si>
  <si>
    <t>Шевченко</t>
  </si>
  <si>
    <t>Системи електронного документообігу (ПР10)</t>
  </si>
  <si>
    <t>ДЗ</t>
  </si>
  <si>
    <t>Касьянюк</t>
  </si>
  <si>
    <t>Вступ до навчального процесу (ПР 11, ПР7)</t>
  </si>
  <si>
    <t>декан</t>
  </si>
  <si>
    <t>2 семестр 18 тижнів</t>
  </si>
  <si>
    <t>Статистика (ПР 1, 16)</t>
  </si>
  <si>
    <t>ООЕБ</t>
  </si>
  <si>
    <t>Теорія держави та права (ПР 5,6)</t>
  </si>
  <si>
    <t>Шкрабак</t>
  </si>
  <si>
    <t>Кірієнко</t>
  </si>
  <si>
    <t>Макроекономіка (ПР 1)</t>
  </si>
  <si>
    <t xml:space="preserve">М </t>
  </si>
  <si>
    <t>Українська мова за професійним спрямуванням (ПР 2)</t>
  </si>
  <si>
    <t>Навчальна практика "Вступ до фаху" (ПР 11)</t>
  </si>
  <si>
    <t>Рагуліна</t>
  </si>
  <si>
    <t>3 семестр 15 тижнів</t>
  </si>
  <si>
    <t>Економіка бюджетної організації (ПР 1, 4, 5, 8, 11, 13, 14, 16)</t>
  </si>
  <si>
    <t>Рекова</t>
  </si>
  <si>
    <t>Менеджмент (ПР 1, 4, 8, 11, 14, 15, 16)</t>
  </si>
  <si>
    <t>всі</t>
  </si>
  <si>
    <t>Конституційне право (ПР 1, 8, 11, 13, 15, 16)</t>
  </si>
  <si>
    <t>М</t>
  </si>
  <si>
    <t>Мельченко</t>
  </si>
  <si>
    <t>Трудове право (ПР 1, 5, 6, 11, 14, 15)</t>
  </si>
  <si>
    <t>Соціологія (ПР 1, 11)</t>
  </si>
  <si>
    <t>ФСГД</t>
  </si>
  <si>
    <t>всі*</t>
  </si>
  <si>
    <t>В</t>
  </si>
  <si>
    <t>Поведінкова економіка / Громадські організації (ПР 1, 4, 7, 8, 11, 12)</t>
  </si>
  <si>
    <t>Гітіс</t>
  </si>
  <si>
    <t>4 семестр 18 тижнів</t>
  </si>
  <si>
    <t>Виробнича практика (ознайомча) (ПР 1, 2, 4, 5, 6, 7, 11, 14, 16)</t>
  </si>
  <si>
    <t>Економіка праці та соціально-трудові відносини (ПР 1, 4, 6, 8, 11, 14, 15, 16)</t>
  </si>
  <si>
    <t>Смирнова</t>
  </si>
  <si>
    <t>Адміністративне право (ПР 4, 5, 6, 11, 14, 16)</t>
  </si>
  <si>
    <t>Облік у бюджетних установах (ПР 1, 4, 5, 6, 10, 11, 13, 15, 16)</t>
  </si>
  <si>
    <t>Теорія державного управління (ПР 1, 4, 5, 6, 11, 16)</t>
  </si>
  <si>
    <t>Курсова робота "Економіка бюджетної організації" (ПР 1, 2, 4, 5, 8, 11, 13, 14, 16)</t>
  </si>
  <si>
    <t>Рекова / Торопченко</t>
  </si>
  <si>
    <t>5 семестр 15 тижнів</t>
  </si>
  <si>
    <r>
      <t xml:space="preserve">Іноземна мова (за професійним спрямуванням) (ПР 3, 12, 11) / </t>
    </r>
    <r>
      <rPr>
        <b/>
        <sz val="10"/>
        <rFont val="Times New Roman"/>
        <family val="1"/>
        <charset val="204"/>
      </rPr>
      <t>Виборче право (ПР 1, 6, 11, 16)</t>
    </r>
  </si>
  <si>
    <t>Методи прийняття управлінських рішень у публічній сфері (ПР 4, 8, 11, 13, 15, 16)</t>
  </si>
  <si>
    <t>Мойсеєнко</t>
  </si>
  <si>
    <t>Законодавство у сфері державної служби та служби в органах місцевого самоврядування (ПР 5, 6, 11, 14, 16)</t>
  </si>
  <si>
    <t>Місцеве самоврядування (ПР 1, 4, 5, 6, 11, 13, 15, 16)</t>
  </si>
  <si>
    <t>Мезоекономіка (ПР 1, 4, 11, 13, 16) / Статистична звітність (ПР 1, 8, 11, 15, 16)</t>
  </si>
  <si>
    <t>Підгора</t>
  </si>
  <si>
    <t>Публічні фінанси / Державні закупівлі (ПР 1, 4, 5, 6, 8, 11, 16)</t>
  </si>
  <si>
    <t>Політологія (ПР 1, 11)</t>
  </si>
  <si>
    <t>Кваша</t>
  </si>
  <si>
    <t>6 семестр 18 тижнів</t>
  </si>
  <si>
    <t>Виробнича практика (організаційна)  (ПР 1, 2, 4, 5, 6, 7, 11, 14, 16)</t>
  </si>
  <si>
    <r>
      <t xml:space="preserve">Іноземна мова (за професійним спрямуванням) (ПР 3,11, 12) / </t>
    </r>
    <r>
      <rPr>
        <b/>
        <sz val="10"/>
        <rFont val="Times New Roman"/>
        <family val="1"/>
        <charset val="204"/>
      </rPr>
      <t>Лідерство і самоорганізація у публічній сфері (1, 4, 7, 11, 14, 15, 16)</t>
    </r>
  </si>
  <si>
    <t>МП / ЕП</t>
  </si>
  <si>
    <t xml:space="preserve"> / Надюк</t>
  </si>
  <si>
    <t>Комунікаційна політика та зв'язки з громадськістю (ПР 1, 4, 5, 11, 12, 16)</t>
  </si>
  <si>
    <t>Ровенська</t>
  </si>
  <si>
    <t>Моделювання і контроль адміністративних процесів (ПР 4, 5, 8, 10, 11, 14, 15, 16)</t>
  </si>
  <si>
    <t>Латишева</t>
  </si>
  <si>
    <t>Бюджетна політика та фіскальна децентралізація / Політика управління публічними майновими ресурсами (ПР 1, 4, 5, 6, 8, 11, 13, 14, 15, 16)</t>
  </si>
  <si>
    <t>Політика в сфері освіти, культури, молоді та спорту / Політика держави в сфері релігії та міжнаціональних відносин  (ПР 1, 4, 5, 6, 8, 11, 13, 14, 15, 16)</t>
  </si>
  <si>
    <t>Приймакова</t>
  </si>
  <si>
    <t xml:space="preserve"> Територіальний маркетинг / Регіональна політика  (ПР 1, 4, 5, 6, 8, 11, 13, 14, 15, 16)</t>
  </si>
  <si>
    <t>7 семестр 15 тижнів</t>
  </si>
  <si>
    <r>
      <t xml:space="preserve">Іноземна мова (за професійним спрямуванням)  (ПР 3, 11, 12) / </t>
    </r>
    <r>
      <rPr>
        <b/>
        <sz val="10"/>
        <rFont val="Times New Roman"/>
        <family val="1"/>
        <charset val="204"/>
      </rPr>
      <t xml:space="preserve">Професійна етика у державній службі (ПР 1, 5, 6, 11, 12, 15) </t>
    </r>
  </si>
  <si>
    <t>Ісакова / Бившева</t>
  </si>
  <si>
    <t xml:space="preserve"> Екологічна політика та екологічна безпека (ПР 1, 4, 5, 6, 8, 11, 13, 15, 16)  / Управлінський облік та аналіз (ПР 8, 11, 13, 16)</t>
  </si>
  <si>
    <t>Структурна та інноваційна політика (СК9, ПР 4) / Планування і прогнозування у сфері публічного управління</t>
  </si>
  <si>
    <t>Мойсеєнко / Шевченко</t>
  </si>
  <si>
    <t>Управління проектами в публічній сфері (ПР 4, 5, 6, 7, 11, 13, 15, 16)</t>
  </si>
  <si>
    <t>Курсова робота "Управління проектами в публічній сфері" (ПР 2, 4, 5, 6, 7, 11, 13, 15, 16)</t>
  </si>
  <si>
    <t>керівники дипломів</t>
  </si>
  <si>
    <t>Електронне урядування (ПР 4, 5, 9, 10, 11, 16)</t>
  </si>
  <si>
    <t>Безпека життєдіяльності та основи охорони праці (ПР 1, 6, 7, 11, 12, 14, 16)</t>
  </si>
  <si>
    <t>ХіОП</t>
  </si>
  <si>
    <t>контроль</t>
  </si>
  <si>
    <t>8 семестр 15 тижнів</t>
  </si>
  <si>
    <t>Переддипломна практика  (ПР 1, 2, 4, 5, 6, 7, 8, 9, 10, 11, 12, 14, 15, 16)</t>
  </si>
  <si>
    <t>Каракай / керівники дипломів</t>
  </si>
  <si>
    <t>Методи аналізу та оцінювання програм у сфері публічного управління (ПР 1, 5, 6, 8, 11, 13, 15, 16)</t>
  </si>
  <si>
    <r>
      <rPr>
        <b/>
        <sz val="10"/>
        <rFont val="Times New Roman"/>
        <family val="1"/>
        <charset val="204"/>
      </rPr>
      <t>Ділове листування англійською мовою (ПР 3, 11, 12)</t>
    </r>
    <r>
      <rPr>
        <sz val="10"/>
        <rFont val="Times New Roman"/>
        <family val="1"/>
        <charset val="204"/>
      </rPr>
      <t xml:space="preserve"> / Розв'язання конфліктів у сфері публічного управління (ПР 1, 4, 5, 6, 11, 12, 14, 15)</t>
    </r>
  </si>
  <si>
    <t>Рагуліна / Ровенська</t>
  </si>
  <si>
    <t>Планування розвитку територіальної громади  / Політика в сфері соціального забезпечення  і соціального захисту (ПР 4, 5, 6, 7, 8, 11, 12, 13, 16)</t>
  </si>
  <si>
    <t>Дипломне проектування (ПР 1, 2, 3, 4, 5, 6, 8, 11, 15, 16)</t>
  </si>
  <si>
    <t>Державна атестація (захист) (ПР 1, 2, 3, 4, 5, 6, 8, 11, 15, 16)</t>
  </si>
  <si>
    <t>Державна атестація (атестаційний екзамен) (ПР 2, 5, 6, 7, 8, 9, 10, 13, 15, 16)</t>
  </si>
  <si>
    <t>обовязкові</t>
  </si>
  <si>
    <t>загальний цикл</t>
  </si>
  <si>
    <t>професійний цикл</t>
  </si>
  <si>
    <t>Начальник навчального відділу</t>
  </si>
  <si>
    <t>В.М. Сушко</t>
  </si>
  <si>
    <t>Мен</t>
  </si>
  <si>
    <t>ОА</t>
  </si>
  <si>
    <t>мп</t>
  </si>
  <si>
    <t>м</t>
  </si>
  <si>
    <t>еп</t>
  </si>
  <si>
    <t>оа</t>
  </si>
  <si>
    <t>кіт</t>
  </si>
  <si>
    <t>авп</t>
  </si>
  <si>
    <t>іспр</t>
  </si>
  <si>
    <t>еса</t>
  </si>
  <si>
    <t>техм</t>
  </si>
  <si>
    <t>ііг</t>
  </si>
  <si>
    <t>амм</t>
  </si>
  <si>
    <t>птм</t>
  </si>
  <si>
    <t>кмсіт</t>
  </si>
  <si>
    <t>вм</t>
  </si>
  <si>
    <t>фіз</t>
  </si>
  <si>
    <t>зв</t>
  </si>
  <si>
    <t>лв</t>
  </si>
  <si>
    <t>тм</t>
  </si>
  <si>
    <t>мпф</t>
  </si>
  <si>
    <t>омт</t>
  </si>
  <si>
    <t>опм</t>
  </si>
  <si>
    <t>хіоп</t>
  </si>
  <si>
    <t>ф</t>
  </si>
  <si>
    <t>філ</t>
  </si>
  <si>
    <t>фв</t>
  </si>
  <si>
    <t>Міжнародні організації в публічному управлінні національною економікою</t>
  </si>
  <si>
    <t>Фінансове забезпечення спроможності територіальних громад</t>
  </si>
  <si>
    <t>Історія України та української культури (ПР 1, 11)</t>
  </si>
  <si>
    <t>Вища та прикладна математика (ПР 8, 13)</t>
  </si>
  <si>
    <t>Теоретичні моделі соціально-економічних процесів  (ПР 1, 11 )</t>
  </si>
  <si>
    <t>Економіка публічного сектору</t>
  </si>
  <si>
    <t>Системи електронного документообігу (ПР 10, 12)</t>
  </si>
  <si>
    <t>Вступ до освітнього процесу (ПР 2, 7, 11, 14, 15)</t>
  </si>
  <si>
    <t>Конституційне право (ПР 1, 2, 4, 5, 6, 11)</t>
  </si>
  <si>
    <t>Філософія (ПР 1, 11)</t>
  </si>
  <si>
    <t>Теорія держави та права (ПР 1,2,4,5,11)</t>
  </si>
  <si>
    <t>Муніципальна економіка</t>
  </si>
  <si>
    <t>Макроекономіне оцінювання публічних управлінських рішень(ПР 1, 8, 11, 13, 16, 17)</t>
  </si>
  <si>
    <t>Українська мова за професійним спрямуванням (ПР 2, 12)</t>
  </si>
  <si>
    <t>Навчальна практика "Вступ до фаху" (ПР 4, 7, 11, 14)</t>
  </si>
  <si>
    <t>Бюджетування у публічній сфері (ПР 1, 4, 5, 8, 11, 13, 14, 16)</t>
  </si>
  <si>
    <t>Статистика (ПР 1, 8, 11, 13, 15, 16)</t>
  </si>
  <si>
    <t>Трудове право (ПР 5, 6, 11, 15)</t>
  </si>
  <si>
    <t>Поведінкова економіка (ПРН 1, 8, 11, 14) / Громадські організації (ПР 1, 4, 7, 8, 11, 12)</t>
  </si>
  <si>
    <t>Економіка праці та соціально-трудові відносини (ПР 1, 4, 6, 8, 11, 14, 15, 16, 17)</t>
  </si>
  <si>
    <t>Адміністративне право (ПР 4, 5, 6, 11, 14)</t>
  </si>
  <si>
    <t>Міжпредметний тренінг</t>
  </si>
  <si>
    <t>Курсова робота "Бюджетування у публічній сфері" (ПР 1, 2, 4, 5, 8, 11, 13, 14, 16)</t>
  </si>
  <si>
    <t>Законодавство у сфері державної служби та служби в органах місцевого самоврядування (ПР 5, 6, 11, 14, 16, 17)</t>
  </si>
  <si>
    <t>Місцеве самоврядування (ПР 1, 4, 5, 6, 11, 13, 15, 16, 17)</t>
  </si>
  <si>
    <r>
      <rPr>
        <b/>
        <sz val="10"/>
        <rFont val="Times New Roman"/>
        <family val="1"/>
        <charset val="204"/>
      </rPr>
      <t xml:space="preserve">Мезоекономіка </t>
    </r>
    <r>
      <rPr>
        <sz val="10"/>
        <rFont val="Times New Roman"/>
        <family val="1"/>
        <charset val="204"/>
      </rPr>
      <t>(ПР 1, 11, 13, 16) / Міжнародні організації в публічному управлінні національною економікою (ПР 1, 8, 11, 15, 16)</t>
    </r>
  </si>
  <si>
    <r>
      <t>Публічні фінанси /</t>
    </r>
    <r>
      <rPr>
        <b/>
        <sz val="10"/>
        <rFont val="Times New Roman"/>
        <family val="1"/>
        <charset val="204"/>
      </rPr>
      <t xml:space="preserve"> Фінансове забезпечення спроможності територіальних громад</t>
    </r>
    <r>
      <rPr>
        <sz val="10"/>
        <rFont val="Times New Roman"/>
        <family val="1"/>
        <charset val="204"/>
      </rPr>
      <t xml:space="preserve"> (ПР 1, 4, 5, 6, 8, 11, 16, 17)</t>
    </r>
  </si>
  <si>
    <t>Комунікації в публічному управлінні (ПР 1, 4, 5, 11, 12, 16)</t>
  </si>
  <si>
    <t>Соціальні технології в публічному управлінні</t>
  </si>
  <si>
    <t>Бюджетна політика та фіскальна децентралізація / Політика управління публічними майновими ресурсами (ПР 1, 4, 5, 6, 8, 11, 13, 14, 15, 16, 17)</t>
  </si>
  <si>
    <t>Політика в сфері освіти, культури, молоді та спорту / Політика держави в сфері релігії та міжнаціональних відносин  (ПР 1, 4, 5, 6, 8, 11, 13, 14, 15, 16, 17)</t>
  </si>
  <si>
    <t xml:space="preserve"> Територіальний маркетинг / Регіональна політика  (ПР 1, 4, 5, 6, 8, 11, 13, 14, 15, 16, 17)</t>
  </si>
  <si>
    <t xml:space="preserve"> Політика інклюзивного розвитку (ПР 1, 4, 5, 6, 8, 11, 13, 15, 16, 17)  / Управлінський облік та аналіз (ПР 8, 11, 13, 16)</t>
  </si>
  <si>
    <t>Структурна та інноваційна політика (ПР 1, 4, 5, 6, 8, 11, 13, 16, 17) / Планування і прогнозування у сфері публічного управління (ПР 4, 5, 6, 8, 11, 15, 16)</t>
  </si>
  <si>
    <t>Електронне урядування (ПР 4, 5, 9, 10, 11, 16, 17)</t>
  </si>
  <si>
    <t>Адміністрування публічних послуг</t>
  </si>
  <si>
    <t>8 семестр 18тижнів</t>
  </si>
  <si>
    <t>Переддипломна практика  (ПР 1, 2, 4, 5, 6, 7, 8, 9, 10, 11, 12, 13, 14, 15, 16)</t>
  </si>
  <si>
    <t>можно увеличить до 7 ч. в нед.</t>
  </si>
  <si>
    <t>Планування розвитку територіальної громади  / Політика в сфері соціального забезпечення  і соціального захисту (ПР 4, 5, 6, 7, 8, 11, 12, 13, 16. 17)</t>
  </si>
  <si>
    <t>можно увеличить до 5 ч. в нед.</t>
  </si>
  <si>
    <t>Дипломне проектування (ПР всs)</t>
  </si>
  <si>
    <t>Державна атестація (захист) (ПР 1, 2, 3, 4, 5, 6, 8, 11, 15, 16, 17)</t>
  </si>
  <si>
    <t>Державна атестація (атестаційний екзамен) (ПР 1, 2, 4, 5, 6, 7, 8, 9, 10, 11, 12, 13, 14, 15, 16, 17)</t>
  </si>
  <si>
    <t>Комунікації в публічному управлінні</t>
  </si>
  <si>
    <t>нова назва</t>
  </si>
  <si>
    <t>1.2.17</t>
  </si>
  <si>
    <t>ЗО</t>
  </si>
  <si>
    <t>ПО</t>
  </si>
  <si>
    <t>ЗВ</t>
  </si>
  <si>
    <t>ПВ</t>
  </si>
  <si>
    <t>разом</t>
  </si>
  <si>
    <t>1.2.18</t>
  </si>
  <si>
    <t>Політика інклюзивного розвитку</t>
  </si>
  <si>
    <t>7</t>
  </si>
  <si>
    <t xml:space="preserve"> +2 кред</t>
  </si>
  <si>
    <t xml:space="preserve"> -1 кред</t>
  </si>
  <si>
    <t xml:space="preserve"> +2 кред, +1 год. на тижд.</t>
  </si>
  <si>
    <t xml:space="preserve"> -1 кред, -1 год. на тижд.</t>
  </si>
  <si>
    <t>обов язкові</t>
  </si>
  <si>
    <t xml:space="preserve"> +1 кред</t>
  </si>
  <si>
    <t xml:space="preserve"> +</t>
  </si>
  <si>
    <t>ПУА-19-1</t>
  </si>
  <si>
    <t>екзамен</t>
  </si>
  <si>
    <t xml:space="preserve"> Політика управління публічними майновими ресурсами</t>
  </si>
  <si>
    <t xml:space="preserve"> Територіальний маркетинг </t>
  </si>
  <si>
    <t>залік</t>
  </si>
  <si>
    <t>1 сем</t>
  </si>
  <si>
    <t>2 семестр</t>
  </si>
  <si>
    <t>Поведінкова економіка / Гром орг</t>
  </si>
  <si>
    <t>3 семестр</t>
  </si>
  <si>
    <t>4 семестр</t>
  </si>
  <si>
    <t>Управління освітнім процесом</t>
  </si>
  <si>
    <t>Філософія</t>
  </si>
  <si>
    <t>залік, як в прискореників</t>
  </si>
  <si>
    <t>Макроекономічне оцінювання публічних управлінських рішень</t>
  </si>
  <si>
    <t xml:space="preserve">Бюджетування у публічній сфері </t>
  </si>
  <si>
    <t>Публічне управління</t>
  </si>
  <si>
    <t>Бюджетування у публічній сфері (курсова робота)</t>
  </si>
  <si>
    <t>Антикорупційна політика</t>
  </si>
  <si>
    <t>1.1.5</t>
  </si>
  <si>
    <t>1.1.15</t>
  </si>
  <si>
    <t>1.2.3.1</t>
  </si>
  <si>
    <t>1.2.3.2</t>
  </si>
  <si>
    <t>1.2.15.1</t>
  </si>
  <si>
    <t>1.2.15.2</t>
  </si>
  <si>
    <t>1.2.19</t>
  </si>
  <si>
    <t>1.2.20</t>
  </si>
  <si>
    <t>перенести в ПО</t>
  </si>
  <si>
    <t>уточнить, ЗО или ПО</t>
  </si>
  <si>
    <t>предлагаю наоборот</t>
  </si>
  <si>
    <t>4</t>
  </si>
  <si>
    <t>Ділове листування англійською мовою</t>
  </si>
  <si>
    <t>1.1</t>
  </si>
  <si>
    <t>1, 2б д*</t>
  </si>
  <si>
    <t>1.2</t>
  </si>
  <si>
    <t>1.3</t>
  </si>
  <si>
    <t xml:space="preserve">2 </t>
  </si>
  <si>
    <t>Позначення: Т – теоретичне навчання; С – екзаменаційна сесія;  П – практика; К – канікули; Д– підготовка та захист кваліфікаційної роботи бакалавра; А – атестаційний екзамен</t>
  </si>
  <si>
    <t>Виробнича практика 2 (управлінська)</t>
  </si>
  <si>
    <t>І.П.Фоміченко</t>
  </si>
  <si>
    <t>О.О.Шевченко</t>
  </si>
  <si>
    <t>Виробнича 2 (управлінська)</t>
  </si>
  <si>
    <t>1.1.16</t>
  </si>
  <si>
    <t>Основи наукових досліджень у професійній сфері</t>
  </si>
  <si>
    <t>Стратегічне управління та управління змінами</t>
  </si>
  <si>
    <t>Основи публічної служби</t>
  </si>
  <si>
    <t>№</t>
  </si>
  <si>
    <t>Освітній компонент</t>
  </si>
  <si>
    <t>семестр</t>
  </si>
  <si>
    <t>спец-ть</t>
  </si>
  <si>
    <t>навчальний план</t>
  </si>
  <si>
    <t>аудиторне 
навантаження (поточна редакція)</t>
  </si>
  <si>
    <t>аудиторне 
навантаження після змін, що пропонуються</t>
  </si>
  <si>
    <t>примітки НВ</t>
  </si>
  <si>
    <t>примітки кафедри</t>
  </si>
  <si>
    <t>год. на 
тижд.</t>
  </si>
  <si>
    <t>лекц.</t>
  </si>
  <si>
    <t>лаб.</t>
  </si>
  <si>
    <t>практ.</t>
  </si>
  <si>
    <t>3 р. 10 міс.</t>
  </si>
  <si>
    <t>281 "Публічне управління та адміністрування"</t>
  </si>
  <si>
    <t>як варіант 18 л.+36 пр.</t>
  </si>
  <si>
    <t>в потік з 07, 05</t>
  </si>
  <si>
    <t>або навпаки, 15 лек.+30 пр.</t>
  </si>
  <si>
    <t>вирівнюємо з іншими спеціальностями</t>
  </si>
  <si>
    <t>в потік з 052</t>
  </si>
  <si>
    <t xml:space="preserve">протокол №  </t>
  </si>
  <si>
    <t>"      "  квітня   2024  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</si>
</sst>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164" formatCode="_-* #,##0.00\ _р_._-;\-* #,##0.00\ _р_._-;_-* &quot;-&quot;??\ _р_._-;_-@_-"/>
    <numFmt numFmtId="165" formatCode="_-* #,##0.00_р_._-;\-* #,##0.00_р_._-;_-* &quot;-&quot;??_р_._-;_-@_-"/>
    <numFmt numFmtId="166" formatCode="#,##0_-;\-* #,##0_-;\ &quot;&quot;_-;_-@_-"/>
    <numFmt numFmtId="167" formatCode="#,##0_-;\-* #,##0_-;\ _-;_-@_-"/>
    <numFmt numFmtId="168" formatCode="#,##0;\-* #,##0_-;\ &quot;&quot;_-;_-@_-"/>
    <numFmt numFmtId="169" formatCode="0.0"/>
    <numFmt numFmtId="170" formatCode="#,##0.0;\-* #,##0.0_-;\ &quot;&quot;_-;_-@_-"/>
    <numFmt numFmtId="171" formatCode="#,##0.0_ ;\-#,##0.0\ "/>
    <numFmt numFmtId="172" formatCode="#,##0.0_-;\-* #,##0.0_-;\ &quot;&quot;_-;_-@_-"/>
    <numFmt numFmtId="173" formatCode="#,##0_ ;\-#,##0\ "/>
    <numFmt numFmtId="174" formatCode="#,##0.0_-;\-* #,##0.0_-;\ _-;_-@_-"/>
    <numFmt numFmtId="175" formatCode="0.000"/>
    <numFmt numFmtId="176" formatCode="#,##0.00_ ;\-#,##0.00\ "/>
  </numFmts>
  <fonts count="4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22"/>
      <name val="Times New Roman"/>
      <family val="1"/>
      <charset val="204"/>
    </font>
    <font>
      <b/>
      <sz val="24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24"/>
      <name val="Times New Roman"/>
      <family val="1"/>
      <charset val="204"/>
    </font>
    <font>
      <sz val="20"/>
      <name val="Times New Roman"/>
      <family val="1"/>
      <charset val="204"/>
    </font>
    <font>
      <u/>
      <sz val="22"/>
      <name val="Times New Roman"/>
      <family val="1"/>
      <charset val="204"/>
    </font>
    <font>
      <b/>
      <sz val="22"/>
      <name val="Times New Roman"/>
      <family val="1"/>
      <charset val="204"/>
    </font>
    <font>
      <sz val="22"/>
      <name val="Arial Cyr"/>
      <family val="2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20"/>
      <name val="Times New Roman"/>
      <family val="1"/>
      <charset val="204"/>
    </font>
    <font>
      <sz val="20"/>
      <name val="Arial Cyr"/>
      <family val="2"/>
      <charset val="204"/>
    </font>
    <font>
      <b/>
      <sz val="18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6"/>
      <name val="Arial Cyr"/>
      <family val="2"/>
      <charset val="204"/>
    </font>
    <font>
      <sz val="10"/>
      <name val="Arial Cyr"/>
      <charset val="204"/>
    </font>
    <font>
      <sz val="16"/>
      <name val="Times New Roman"/>
      <family val="1"/>
      <charset val="204"/>
    </font>
    <font>
      <sz val="14"/>
      <name val="Arial Cyr"/>
      <charset val="204"/>
    </font>
    <font>
      <b/>
      <sz val="12"/>
      <name val="Times New Roman"/>
      <family val="1"/>
      <charset val="204"/>
    </font>
    <font>
      <sz val="14"/>
      <name val="Arial Cyr"/>
      <family val="2"/>
      <charset val="204"/>
    </font>
    <font>
      <b/>
      <sz val="10"/>
      <name val="Times New Roman"/>
      <family val="1"/>
      <charset val="204"/>
    </font>
    <font>
      <b/>
      <sz val="14"/>
      <name val="Times New Roman Cyr"/>
      <charset val="204"/>
    </font>
    <font>
      <sz val="14"/>
      <color theme="1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sz val="12"/>
      <name val="Times New Roman"/>
      <family val="1"/>
    </font>
    <font>
      <b/>
      <i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Arial"/>
      <family val="2"/>
    </font>
    <font>
      <sz val="28"/>
      <name val="Arial"/>
      <family val="2"/>
    </font>
    <font>
      <i/>
      <sz val="12"/>
      <name val="Times New Roman"/>
      <family val="1"/>
      <charset val="204"/>
    </font>
    <font>
      <sz val="12"/>
      <name val="Arial Cyr"/>
      <family val="2"/>
      <charset val="204"/>
    </font>
    <font>
      <b/>
      <sz val="12"/>
      <name val="Arial Cyr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11"/>
      <color theme="1"/>
      <name val="Times New Roman"/>
      <family val="1"/>
      <charset val="204"/>
    </font>
    <font>
      <sz val="12"/>
      <name val="Calibri"/>
      <family val="2"/>
      <charset val="204"/>
    </font>
    <font>
      <sz val="11"/>
      <name val="Calibri"/>
      <family val="2"/>
      <charset val="204"/>
      <scheme val="minor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rgb="FFFF0000"/>
      <name val="Times New Roman"/>
      <family val="1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1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8"/>
      </top>
      <bottom style="thin">
        <color indexed="64"/>
      </bottom>
      <diagonal/>
    </border>
    <border>
      <left/>
      <right/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ck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ck">
        <color auto="1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medium">
        <color indexed="64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ck">
        <color auto="1"/>
      </right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0" fontId="20" fillId="0" borderId="0"/>
    <xf numFmtId="0" fontId="20" fillId="0" borderId="0"/>
    <xf numFmtId="164" fontId="1" fillId="0" borderId="0" applyFont="0" applyFill="0" applyBorder="0" applyAlignment="0" applyProtection="0"/>
  </cellStyleXfs>
  <cellXfs count="1877">
    <xf numFmtId="0" fontId="0" fillId="0" borderId="0" xfId="0"/>
    <xf numFmtId="0" fontId="3" fillId="0" borderId="0" xfId="0" applyFont="1" applyAlignment="1"/>
    <xf numFmtId="0" fontId="4" fillId="0" borderId="0" xfId="0" applyFont="1"/>
    <xf numFmtId="0" fontId="5" fillId="0" borderId="0" xfId="0" applyFont="1" applyAlignment="1">
      <alignment vertical="center" wrapText="1"/>
    </xf>
    <xf numFmtId="0" fontId="6" fillId="0" borderId="0" xfId="0" applyFont="1" applyBorder="1" applyAlignment="1"/>
    <xf numFmtId="0" fontId="2" fillId="0" borderId="0" xfId="0" applyFont="1" applyBorder="1" applyAlignment="1">
      <alignment horizontal="center"/>
    </xf>
    <xf numFmtId="0" fontId="11" fillId="0" borderId="0" xfId="0" applyFont="1" applyBorder="1" applyAlignment="1"/>
    <xf numFmtId="0" fontId="11" fillId="0" borderId="0" xfId="0" applyFont="1"/>
    <xf numFmtId="0" fontId="7" fillId="0" borderId="0" xfId="0" applyFont="1" applyBorder="1" applyAlignment="1">
      <alignment horizontal="left" wrapText="1"/>
    </xf>
    <xf numFmtId="0" fontId="0" fillId="0" borderId="0" xfId="0" applyAlignment="1">
      <alignment wrapText="1"/>
    </xf>
    <xf numFmtId="0" fontId="7" fillId="0" borderId="0" xfId="0" applyFont="1" applyAlignment="1">
      <alignment horizontal="left" wrapText="1"/>
    </xf>
    <xf numFmtId="0" fontId="14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11" fillId="0" borderId="0" xfId="0" applyFont="1" applyAlignment="1">
      <alignment horizontal="left" vertical="center" wrapText="1"/>
    </xf>
    <xf numFmtId="0" fontId="16" fillId="0" borderId="0" xfId="0" applyFont="1" applyBorder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1" fillId="0" borderId="12" xfId="0" applyFont="1" applyBorder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11" fillId="0" borderId="15" xfId="0" applyFont="1" applyBorder="1" applyAlignment="1">
      <alignment horizontal="center"/>
    </xf>
    <xf numFmtId="0" fontId="4" fillId="0" borderId="16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11" fillId="0" borderId="21" xfId="0" applyFont="1" applyBorder="1" applyAlignment="1">
      <alignment horizontal="center"/>
    </xf>
    <xf numFmtId="0" fontId="4" fillId="0" borderId="7" xfId="0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center" vertical="center" wrapText="1"/>
    </xf>
    <xf numFmtId="0" fontId="4" fillId="0" borderId="23" xfId="0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 vertical="center" wrapText="1"/>
    </xf>
    <xf numFmtId="0" fontId="4" fillId="0" borderId="25" xfId="0" applyFont="1" applyFill="1" applyBorder="1" applyAlignment="1">
      <alignment horizontal="center" vertical="center" wrapText="1"/>
    </xf>
    <xf numFmtId="0" fontId="0" fillId="0" borderId="25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11" fillId="0" borderId="0" xfId="0" applyFont="1" applyBorder="1" applyAlignment="1">
      <alignment horizontal="center"/>
    </xf>
    <xf numFmtId="0" fontId="4" fillId="0" borderId="0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4" fillId="0" borderId="0" xfId="0" applyFont="1" applyBorder="1"/>
    <xf numFmtId="0" fontId="4" fillId="0" borderId="0" xfId="0" applyFont="1" applyAlignment="1">
      <alignment horizontal="center"/>
    </xf>
    <xf numFmtId="0" fontId="12" fillId="0" borderId="0" xfId="2" applyFont="1"/>
    <xf numFmtId="0" fontId="21" fillId="0" borderId="0" xfId="2" applyFont="1"/>
    <xf numFmtId="0" fontId="16" fillId="0" borderId="0" xfId="2" applyFont="1"/>
    <xf numFmtId="0" fontId="22" fillId="0" borderId="0" xfId="2" applyFont="1"/>
    <xf numFmtId="0" fontId="27" fillId="0" borderId="0" xfId="0" applyFont="1" applyBorder="1" applyAlignment="1">
      <alignment horizontal="center" vertical="center"/>
    </xf>
    <xf numFmtId="0" fontId="27" fillId="0" borderId="0" xfId="0" applyFont="1" applyBorder="1" applyAlignment="1">
      <alignment horizontal="left" vertical="center"/>
    </xf>
    <xf numFmtId="0" fontId="27" fillId="0" borderId="0" xfId="0" applyFont="1" applyBorder="1" applyAlignment="1">
      <alignment vertical="center"/>
    </xf>
    <xf numFmtId="0" fontId="27" fillId="0" borderId="0" xfId="0" applyFont="1" applyBorder="1" applyAlignment="1">
      <alignment horizontal="right" vertical="center"/>
    </xf>
    <xf numFmtId="166" fontId="4" fillId="0" borderId="0" xfId="3" applyNumberFormat="1" applyFont="1" applyFill="1" applyBorder="1" applyAlignment="1" applyProtection="1">
      <alignment vertical="center"/>
    </xf>
    <xf numFmtId="0" fontId="4" fillId="2" borderId="54" xfId="3" applyNumberFormat="1" applyFont="1" applyFill="1" applyBorder="1" applyAlignment="1" applyProtection="1">
      <alignment horizontal="center" vertical="center"/>
    </xf>
    <xf numFmtId="0" fontId="4" fillId="2" borderId="55" xfId="3" applyNumberFormat="1" applyFont="1" applyFill="1" applyBorder="1" applyAlignment="1" applyProtection="1">
      <alignment horizontal="center" vertical="center"/>
    </xf>
    <xf numFmtId="0" fontId="4" fillId="2" borderId="56" xfId="3" applyNumberFormat="1" applyFont="1" applyFill="1" applyBorder="1" applyAlignment="1" applyProtection="1">
      <alignment horizontal="center" vertical="center"/>
    </xf>
    <xf numFmtId="0" fontId="4" fillId="2" borderId="57" xfId="3" applyNumberFormat="1" applyFont="1" applyFill="1" applyBorder="1" applyAlignment="1" applyProtection="1">
      <alignment horizontal="center" vertical="center"/>
    </xf>
    <xf numFmtId="0" fontId="4" fillId="2" borderId="58" xfId="3" applyNumberFormat="1" applyFont="1" applyFill="1" applyBorder="1" applyAlignment="1" applyProtection="1">
      <alignment horizontal="center" vertical="center"/>
    </xf>
    <xf numFmtId="0" fontId="4" fillId="2" borderId="51" xfId="3" applyNumberFormat="1" applyFont="1" applyFill="1" applyBorder="1" applyAlignment="1" applyProtection="1">
      <alignment horizontal="center" vertical="center"/>
    </xf>
    <xf numFmtId="0" fontId="4" fillId="2" borderId="67" xfId="3" applyNumberFormat="1" applyFont="1" applyFill="1" applyBorder="1" applyAlignment="1" applyProtection="1">
      <alignment horizontal="center" vertical="center"/>
    </xf>
    <xf numFmtId="0" fontId="4" fillId="2" borderId="0" xfId="3" applyNumberFormat="1" applyFont="1" applyFill="1" applyBorder="1" applyAlignment="1" applyProtection="1">
      <alignment horizontal="center" vertical="center"/>
    </xf>
    <xf numFmtId="0" fontId="4" fillId="2" borderId="68" xfId="3" applyNumberFormat="1" applyFont="1" applyFill="1" applyBorder="1" applyAlignment="1" applyProtection="1">
      <alignment horizontal="center" vertical="center"/>
    </xf>
    <xf numFmtId="0" fontId="4" fillId="2" borderId="69" xfId="3" applyNumberFormat="1" applyFont="1" applyFill="1" applyBorder="1" applyAlignment="1" applyProtection="1">
      <alignment horizontal="center" vertical="center"/>
    </xf>
    <xf numFmtId="49" fontId="23" fillId="2" borderId="2" xfId="0" applyNumberFormat="1" applyFont="1" applyFill="1" applyBorder="1" applyAlignment="1" applyProtection="1">
      <alignment horizontal="center" vertical="center"/>
    </xf>
    <xf numFmtId="49" fontId="23" fillId="2" borderId="12" xfId="3" applyNumberFormat="1" applyFont="1" applyFill="1" applyBorder="1" applyAlignment="1">
      <alignment vertical="center" wrapText="1"/>
    </xf>
    <xf numFmtId="0" fontId="23" fillId="2" borderId="1" xfId="3" applyFont="1" applyFill="1" applyBorder="1" applyAlignment="1">
      <alignment horizontal="center" vertical="center" wrapText="1"/>
    </xf>
    <xf numFmtId="49" fontId="23" fillId="2" borderId="5" xfId="3" applyNumberFormat="1" applyFont="1" applyFill="1" applyBorder="1" applyAlignment="1">
      <alignment horizontal="center" vertical="center" wrapText="1"/>
    </xf>
    <xf numFmtId="49" fontId="23" fillId="2" borderId="13" xfId="3" applyNumberFormat="1" applyFont="1" applyFill="1" applyBorder="1" applyAlignment="1">
      <alignment horizontal="center" vertical="center" wrapText="1"/>
    </xf>
    <xf numFmtId="166" fontId="23" fillId="2" borderId="6" xfId="3" applyNumberFormat="1" applyFont="1" applyFill="1" applyBorder="1" applyAlignment="1" applyProtection="1">
      <alignment horizontal="center" vertical="center" wrapText="1"/>
    </xf>
    <xf numFmtId="169" fontId="23" fillId="2" borderId="4" xfId="3" applyNumberFormat="1" applyFont="1" applyFill="1" applyBorder="1" applyAlignment="1" applyProtection="1">
      <alignment horizontal="center" vertical="center"/>
    </xf>
    <xf numFmtId="1" fontId="23" fillId="2" borderId="2" xfId="3" applyNumberFormat="1" applyFont="1" applyFill="1" applyBorder="1" applyAlignment="1" applyProtection="1">
      <alignment horizontal="center" vertical="center"/>
    </xf>
    <xf numFmtId="1" fontId="23" fillId="2" borderId="1" xfId="3" applyNumberFormat="1" applyFont="1" applyFill="1" applyBorder="1" applyAlignment="1" applyProtection="1">
      <alignment horizontal="center" vertical="center"/>
    </xf>
    <xf numFmtId="1" fontId="23" fillId="2" borderId="5" xfId="3" applyNumberFormat="1" applyFont="1" applyFill="1" applyBorder="1" applyAlignment="1" applyProtection="1">
      <alignment horizontal="center" vertical="center"/>
    </xf>
    <xf numFmtId="1" fontId="23" fillId="2" borderId="6" xfId="3" applyNumberFormat="1" applyFont="1" applyFill="1" applyBorder="1" applyAlignment="1" applyProtection="1">
      <alignment horizontal="center" vertical="center"/>
    </xf>
    <xf numFmtId="0" fontId="4" fillId="2" borderId="14" xfId="3" applyFont="1" applyFill="1" applyBorder="1" applyAlignment="1">
      <alignment horizontal="center" vertical="center" wrapText="1"/>
    </xf>
    <xf numFmtId="0" fontId="4" fillId="2" borderId="3" xfId="3" applyFont="1" applyFill="1" applyBorder="1" applyAlignment="1">
      <alignment horizontal="center" vertical="center" wrapText="1"/>
    </xf>
    <xf numFmtId="0" fontId="4" fillId="2" borderId="6" xfId="3" applyFont="1" applyFill="1" applyBorder="1" applyAlignment="1">
      <alignment horizontal="center" vertical="center" wrapText="1"/>
    </xf>
    <xf numFmtId="0" fontId="4" fillId="2" borderId="1" xfId="3" applyFont="1" applyFill="1" applyBorder="1" applyAlignment="1">
      <alignment horizontal="center" vertical="center" wrapText="1"/>
    </xf>
    <xf numFmtId="0" fontId="29" fillId="2" borderId="1" xfId="3" applyFont="1" applyFill="1" applyBorder="1" applyAlignment="1">
      <alignment horizontal="center" vertical="center" wrapText="1"/>
    </xf>
    <xf numFmtId="0" fontId="29" fillId="2" borderId="3" xfId="3" applyFont="1" applyFill="1" applyBorder="1" applyAlignment="1">
      <alignment horizontal="center" vertical="center" wrapText="1"/>
    </xf>
    <xf numFmtId="0" fontId="29" fillId="2" borderId="6" xfId="3" applyFont="1" applyFill="1" applyBorder="1" applyAlignment="1">
      <alignment horizontal="center" vertical="center" wrapText="1"/>
    </xf>
    <xf numFmtId="166" fontId="29" fillId="0" borderId="0" xfId="3" applyNumberFormat="1" applyFont="1" applyFill="1" applyBorder="1" applyAlignment="1" applyProtection="1">
      <alignment vertical="center"/>
    </xf>
    <xf numFmtId="49" fontId="4" fillId="2" borderId="74" xfId="0" applyNumberFormat="1" applyFont="1" applyFill="1" applyBorder="1" applyAlignment="1" applyProtection="1">
      <alignment horizontal="center" vertical="center"/>
    </xf>
    <xf numFmtId="49" fontId="4" fillId="2" borderId="15" xfId="3" applyNumberFormat="1" applyFont="1" applyFill="1" applyBorder="1" applyAlignment="1">
      <alignment vertical="center" wrapText="1"/>
    </xf>
    <xf numFmtId="0" fontId="23" fillId="2" borderId="16" xfId="3" applyFont="1" applyFill="1" applyBorder="1" applyAlignment="1">
      <alignment horizontal="center" vertical="center" wrapText="1"/>
    </xf>
    <xf numFmtId="0" fontId="23" fillId="2" borderId="17" xfId="3" applyNumberFormat="1" applyFont="1" applyFill="1" applyBorder="1" applyAlignment="1">
      <alignment horizontal="center" vertical="center" wrapText="1"/>
    </xf>
    <xf numFmtId="0" fontId="23" fillId="2" borderId="19" xfId="3" applyNumberFormat="1" applyFont="1" applyFill="1" applyBorder="1" applyAlignment="1">
      <alignment horizontal="center" vertical="center" wrapText="1"/>
    </xf>
    <xf numFmtId="166" fontId="23" fillId="2" borderId="18" xfId="3" applyNumberFormat="1" applyFont="1" applyFill="1" applyBorder="1" applyAlignment="1" applyProtection="1">
      <alignment horizontal="center" vertical="center" wrapText="1"/>
    </xf>
    <xf numFmtId="169" fontId="4" fillId="2" borderId="75" xfId="3" applyNumberFormat="1" applyFont="1" applyFill="1" applyBorder="1" applyAlignment="1" applyProtection="1">
      <alignment horizontal="center" vertical="center"/>
    </xf>
    <xf numFmtId="0" fontId="4" fillId="2" borderId="74" xfId="3" applyFont="1" applyFill="1" applyBorder="1" applyAlignment="1">
      <alignment horizontal="center" vertical="center" wrapText="1"/>
    </xf>
    <xf numFmtId="0" fontId="4" fillId="2" borderId="16" xfId="3" applyFont="1" applyFill="1" applyBorder="1" applyAlignment="1">
      <alignment horizontal="center" vertical="center" wrapText="1"/>
    </xf>
    <xf numFmtId="0" fontId="4" fillId="2" borderId="17" xfId="3" applyFont="1" applyFill="1" applyBorder="1" applyAlignment="1">
      <alignment horizontal="center" vertical="center" wrapText="1"/>
    </xf>
    <xf numFmtId="0" fontId="4" fillId="2" borderId="18" xfId="3" applyFont="1" applyFill="1" applyBorder="1" applyAlignment="1">
      <alignment horizontal="center" vertical="center" wrapText="1"/>
    </xf>
    <xf numFmtId="0" fontId="4" fillId="2" borderId="20" xfId="3" applyFont="1" applyFill="1" applyBorder="1" applyAlignment="1">
      <alignment horizontal="center" vertical="center" wrapText="1"/>
    </xf>
    <xf numFmtId="0" fontId="4" fillId="2" borderId="33" xfId="3" applyFont="1" applyFill="1" applyBorder="1" applyAlignment="1">
      <alignment horizontal="center" vertical="center" wrapText="1"/>
    </xf>
    <xf numFmtId="0" fontId="29" fillId="2" borderId="16" xfId="3" applyFont="1" applyFill="1" applyBorder="1" applyAlignment="1">
      <alignment horizontal="center" vertical="center" wrapText="1"/>
    </xf>
    <xf numFmtId="0" fontId="29" fillId="2" borderId="33" xfId="3" applyFont="1" applyFill="1" applyBorder="1" applyAlignment="1">
      <alignment horizontal="center" vertical="center" wrapText="1"/>
    </xf>
    <xf numFmtId="0" fontId="29" fillId="2" borderId="18" xfId="3" applyFont="1" applyFill="1" applyBorder="1" applyAlignment="1">
      <alignment horizontal="center" vertical="center" wrapText="1"/>
    </xf>
    <xf numFmtId="49" fontId="23" fillId="2" borderId="19" xfId="3" applyNumberFormat="1" applyFont="1" applyFill="1" applyBorder="1" applyAlignment="1">
      <alignment horizontal="center" vertical="center" wrapText="1"/>
    </xf>
    <xf numFmtId="166" fontId="29" fillId="2" borderId="16" xfId="3" applyNumberFormat="1" applyFont="1" applyFill="1" applyBorder="1" applyAlignment="1" applyProtection="1">
      <alignment vertical="center"/>
    </xf>
    <xf numFmtId="166" fontId="29" fillId="2" borderId="18" xfId="3" applyNumberFormat="1" applyFont="1" applyFill="1" applyBorder="1" applyAlignment="1" applyProtection="1">
      <alignment vertical="center"/>
    </xf>
    <xf numFmtId="0" fontId="23" fillId="2" borderId="16" xfId="0" applyFont="1" applyFill="1" applyBorder="1" applyAlignment="1">
      <alignment horizontal="center" vertical="center" wrapText="1"/>
    </xf>
    <xf numFmtId="49" fontId="23" fillId="2" borderId="17" xfId="0" applyNumberFormat="1" applyFont="1" applyFill="1" applyBorder="1" applyAlignment="1">
      <alignment horizontal="center" vertical="center" wrapText="1"/>
    </xf>
    <xf numFmtId="166" fontId="23" fillId="2" borderId="18" xfId="0" applyNumberFormat="1" applyFont="1" applyFill="1" applyBorder="1" applyAlignment="1" applyProtection="1">
      <alignment horizontal="center" vertical="center" wrapText="1"/>
    </xf>
    <xf numFmtId="169" fontId="4" fillId="2" borderId="75" xfId="0" applyNumberFormat="1" applyFont="1" applyFill="1" applyBorder="1" applyAlignment="1" applyProtection="1">
      <alignment horizontal="center" vertical="center"/>
    </xf>
    <xf numFmtId="0" fontId="4" fillId="2" borderId="17" xfId="0" applyFont="1" applyFill="1" applyBorder="1" applyAlignment="1">
      <alignment horizontal="center" vertical="center" wrapText="1"/>
    </xf>
    <xf numFmtId="0" fontId="4" fillId="2" borderId="33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29" fillId="2" borderId="16" xfId="0" applyFont="1" applyFill="1" applyBorder="1" applyAlignment="1">
      <alignment horizontal="center" vertical="center" wrapText="1"/>
    </xf>
    <xf numFmtId="0" fontId="29" fillId="2" borderId="33" xfId="0" applyFont="1" applyFill="1" applyBorder="1" applyAlignment="1">
      <alignment horizontal="center" vertical="center" wrapText="1"/>
    </xf>
    <xf numFmtId="0" fontId="29" fillId="2" borderId="18" xfId="0" applyFont="1" applyFill="1" applyBorder="1" applyAlignment="1">
      <alignment horizontal="center" vertical="center" wrapText="1"/>
    </xf>
    <xf numFmtId="49" fontId="23" fillId="2" borderId="74" xfId="0" applyNumberFormat="1" applyFont="1" applyFill="1" applyBorder="1" applyAlignment="1" applyProtection="1">
      <alignment horizontal="center" vertical="center"/>
    </xf>
    <xf numFmtId="49" fontId="23" fillId="2" borderId="15" xfId="3" applyNumberFormat="1" applyFont="1" applyFill="1" applyBorder="1" applyAlignment="1">
      <alignment vertical="center" wrapText="1"/>
    </xf>
    <xf numFmtId="49" fontId="23" fillId="2" borderId="19" xfId="0" applyNumberFormat="1" applyFont="1" applyFill="1" applyBorder="1" applyAlignment="1">
      <alignment horizontal="center" vertical="center" wrapText="1"/>
    </xf>
    <xf numFmtId="169" fontId="23" fillId="2" borderId="75" xfId="0" applyNumberFormat="1" applyFont="1" applyFill="1" applyBorder="1" applyAlignment="1" applyProtection="1">
      <alignment horizontal="center" vertical="center"/>
    </xf>
    <xf numFmtId="0" fontId="23" fillId="2" borderId="17" xfId="0" applyFont="1" applyFill="1" applyBorder="1" applyAlignment="1">
      <alignment horizontal="center" vertical="center" wrapText="1"/>
    </xf>
    <xf numFmtId="0" fontId="23" fillId="2" borderId="18" xfId="3" applyFont="1" applyFill="1" applyBorder="1" applyAlignment="1">
      <alignment horizontal="center" vertical="center" wrapText="1"/>
    </xf>
    <xf numFmtId="49" fontId="23" fillId="2" borderId="15" xfId="3" applyNumberFormat="1" applyFont="1" applyFill="1" applyBorder="1" applyAlignment="1">
      <alignment horizontal="left" vertical="center" wrapText="1"/>
    </xf>
    <xf numFmtId="49" fontId="23" fillId="2" borderId="17" xfId="3" applyNumberFormat="1" applyFont="1" applyFill="1" applyBorder="1" applyAlignment="1">
      <alignment horizontal="center" vertical="center" wrapText="1"/>
    </xf>
    <xf numFmtId="166" fontId="23" fillId="2" borderId="18" xfId="3" applyNumberFormat="1" applyFont="1" applyFill="1" applyBorder="1" applyAlignment="1" applyProtection="1">
      <alignment horizontal="center" vertical="center"/>
    </xf>
    <xf numFmtId="170" fontId="23" fillId="2" borderId="75" xfId="3" applyNumberFormat="1" applyFont="1" applyFill="1" applyBorder="1" applyAlignment="1" applyProtection="1">
      <alignment horizontal="center" vertical="center"/>
    </xf>
    <xf numFmtId="0" fontId="23" fillId="2" borderId="74" xfId="3" applyFont="1" applyFill="1" applyBorder="1" applyAlignment="1">
      <alignment horizontal="center" vertical="center" wrapText="1"/>
    </xf>
    <xf numFmtId="0" fontId="23" fillId="2" borderId="17" xfId="3" applyFont="1" applyFill="1" applyBorder="1" applyAlignment="1">
      <alignment horizontal="center" vertical="center" wrapText="1"/>
    </xf>
    <xf numFmtId="166" fontId="4" fillId="2" borderId="18" xfId="3" applyNumberFormat="1" applyFont="1" applyFill="1" applyBorder="1" applyAlignment="1" applyProtection="1">
      <alignment horizontal="center" vertical="center"/>
    </xf>
    <xf numFmtId="0" fontId="23" fillId="2" borderId="19" xfId="3" applyFont="1" applyFill="1" applyBorder="1" applyAlignment="1">
      <alignment horizontal="center" vertical="center" wrapText="1"/>
    </xf>
    <xf numFmtId="168" fontId="30" fillId="2" borderId="18" xfId="3" applyNumberFormat="1" applyFont="1" applyFill="1" applyBorder="1" applyAlignment="1" applyProtection="1">
      <alignment horizontal="center" vertical="center"/>
    </xf>
    <xf numFmtId="49" fontId="23" fillId="2" borderId="76" xfId="3" applyNumberFormat="1" applyFont="1" applyFill="1" applyBorder="1" applyAlignment="1">
      <alignment vertical="center" wrapText="1"/>
    </xf>
    <xf numFmtId="166" fontId="23" fillId="2" borderId="8" xfId="3" applyNumberFormat="1" applyFont="1" applyFill="1" applyBorder="1" applyAlignment="1" applyProtection="1">
      <alignment horizontal="center" vertical="center"/>
    </xf>
    <xf numFmtId="0" fontId="23" fillId="2" borderId="9" xfId="3" applyFont="1" applyFill="1" applyBorder="1" applyAlignment="1">
      <alignment horizontal="center" vertical="center" wrapText="1"/>
    </xf>
    <xf numFmtId="0" fontId="23" fillId="2" borderId="10" xfId="3" applyFont="1" applyFill="1" applyBorder="1" applyAlignment="1">
      <alignment horizontal="center" vertical="center" wrapText="1"/>
    </xf>
    <xf numFmtId="170" fontId="23" fillId="2" borderId="77" xfId="3" applyNumberFormat="1" applyFont="1" applyFill="1" applyBorder="1" applyAlignment="1" applyProtection="1">
      <alignment horizontal="center" vertical="center"/>
    </xf>
    <xf numFmtId="0" fontId="23" fillId="2" borderId="78" xfId="3" applyFont="1" applyFill="1" applyBorder="1" applyAlignment="1">
      <alignment horizontal="center" vertical="center" wrapText="1"/>
    </xf>
    <xf numFmtId="0" fontId="23" fillId="2" borderId="8" xfId="3" applyFont="1" applyFill="1" applyBorder="1" applyAlignment="1">
      <alignment horizontal="center" vertical="center" wrapText="1"/>
    </xf>
    <xf numFmtId="0" fontId="4" fillId="2" borderId="26" xfId="3" applyFont="1" applyFill="1" applyBorder="1" applyAlignment="1">
      <alignment horizontal="center" vertical="center" wrapText="1"/>
    </xf>
    <xf numFmtId="0" fontId="4" fillId="2" borderId="27" xfId="3" applyFont="1" applyFill="1" applyBorder="1" applyAlignment="1">
      <alignment horizontal="center" vertical="center" wrapText="1"/>
    </xf>
    <xf numFmtId="0" fontId="4" fillId="2" borderId="10" xfId="3" applyFont="1" applyFill="1" applyBorder="1" applyAlignment="1">
      <alignment horizontal="center" vertical="center" wrapText="1"/>
    </xf>
    <xf numFmtId="0" fontId="4" fillId="2" borderId="8" xfId="3" applyFont="1" applyFill="1" applyBorder="1" applyAlignment="1">
      <alignment horizontal="center" vertical="center" wrapText="1"/>
    </xf>
    <xf numFmtId="166" fontId="4" fillId="2" borderId="18" xfId="3" applyNumberFormat="1" applyFont="1" applyFill="1" applyBorder="1" applyAlignment="1" applyProtection="1">
      <alignment vertical="center"/>
    </xf>
    <xf numFmtId="166" fontId="23" fillId="0" borderId="0" xfId="3" applyNumberFormat="1" applyFont="1" applyFill="1" applyBorder="1" applyAlignment="1" applyProtection="1">
      <alignment vertical="center"/>
    </xf>
    <xf numFmtId="166" fontId="23" fillId="2" borderId="16" xfId="3" applyNumberFormat="1" applyFont="1" applyFill="1" applyBorder="1" applyAlignment="1" applyProtection="1">
      <alignment horizontal="center" vertical="center"/>
    </xf>
    <xf numFmtId="49" fontId="23" fillId="0" borderId="15" xfId="3" applyNumberFormat="1" applyFont="1" applyFill="1" applyBorder="1" applyAlignment="1">
      <alignment vertical="center" wrapText="1"/>
    </xf>
    <xf numFmtId="0" fontId="23" fillId="2" borderId="22" xfId="3" applyFont="1" applyFill="1" applyBorder="1" applyAlignment="1">
      <alignment horizontal="center" vertical="center" wrapText="1"/>
    </xf>
    <xf numFmtId="0" fontId="23" fillId="2" borderId="23" xfId="3" applyFont="1" applyFill="1" applyBorder="1" applyAlignment="1">
      <alignment horizontal="center" vertical="center" wrapText="1"/>
    </xf>
    <xf numFmtId="0" fontId="23" fillId="2" borderId="7" xfId="3" applyFont="1" applyFill="1" applyBorder="1" applyAlignment="1">
      <alignment horizontal="center" vertical="center" wrapText="1"/>
    </xf>
    <xf numFmtId="0" fontId="23" fillId="0" borderId="81" xfId="3" applyFont="1" applyFill="1" applyBorder="1" applyAlignment="1">
      <alignment horizontal="center" vertical="center" wrapText="1"/>
    </xf>
    <xf numFmtId="0" fontId="23" fillId="0" borderId="67" xfId="3" applyFont="1" applyFill="1" applyBorder="1" applyAlignment="1">
      <alignment horizontal="center" vertical="center" wrapText="1"/>
    </xf>
    <xf numFmtId="0" fontId="23" fillId="0" borderId="69" xfId="3" applyFont="1" applyFill="1" applyBorder="1" applyAlignment="1">
      <alignment horizontal="center" vertical="center" wrapText="1"/>
    </xf>
    <xf numFmtId="169" fontId="31" fillId="0" borderId="67" xfId="3" applyNumberFormat="1" applyFont="1" applyFill="1" applyBorder="1" applyAlignment="1">
      <alignment horizontal="center" vertical="center" wrapText="1"/>
    </xf>
    <xf numFmtId="1" fontId="31" fillId="0" borderId="67" xfId="3" applyNumberFormat="1" applyFont="1" applyFill="1" applyBorder="1" applyAlignment="1">
      <alignment horizontal="center" vertical="center" wrapText="1"/>
    </xf>
    <xf numFmtId="1" fontId="31" fillId="0" borderId="81" xfId="3" applyNumberFormat="1" applyFont="1" applyFill="1" applyBorder="1" applyAlignment="1">
      <alignment horizontal="center" vertical="center" wrapText="1"/>
    </xf>
    <xf numFmtId="166" fontId="32" fillId="0" borderId="0" xfId="3" applyNumberFormat="1" applyFont="1" applyFill="1" applyBorder="1" applyAlignment="1" applyProtection="1">
      <alignment vertical="center"/>
    </xf>
    <xf numFmtId="49" fontId="23" fillId="2" borderId="2" xfId="3" applyNumberFormat="1" applyFont="1" applyFill="1" applyBorder="1" applyAlignment="1">
      <alignment vertical="center" wrapText="1"/>
    </xf>
    <xf numFmtId="166" fontId="23" fillId="2" borderId="1" xfId="3" applyNumberFormat="1" applyFont="1" applyFill="1" applyBorder="1" applyAlignment="1" applyProtection="1">
      <alignment horizontal="center" vertical="center"/>
    </xf>
    <xf numFmtId="0" fontId="23" fillId="2" borderId="5" xfId="3" applyFont="1" applyFill="1" applyBorder="1" applyAlignment="1">
      <alignment horizontal="center" vertical="center" wrapText="1"/>
    </xf>
    <xf numFmtId="0" fontId="23" fillId="2" borderId="13" xfId="3" applyFont="1" applyFill="1" applyBorder="1" applyAlignment="1">
      <alignment horizontal="center" vertical="center" wrapText="1"/>
    </xf>
    <xf numFmtId="170" fontId="23" fillId="2" borderId="2" xfId="3" applyNumberFormat="1" applyFont="1" applyFill="1" applyBorder="1" applyAlignment="1" applyProtection="1">
      <alignment horizontal="center" vertical="center"/>
    </xf>
    <xf numFmtId="0" fontId="23" fillId="2" borderId="2" xfId="3" applyFont="1" applyFill="1" applyBorder="1" applyAlignment="1">
      <alignment horizontal="center" vertical="center" wrapText="1"/>
    </xf>
    <xf numFmtId="0" fontId="4" fillId="2" borderId="5" xfId="3" applyFont="1" applyFill="1" applyBorder="1" applyAlignment="1">
      <alignment horizontal="center" vertical="center" wrapText="1"/>
    </xf>
    <xf numFmtId="0" fontId="4" fillId="2" borderId="13" xfId="3" applyFont="1" applyFill="1" applyBorder="1" applyAlignment="1">
      <alignment horizontal="center" vertical="center" wrapText="1"/>
    </xf>
    <xf numFmtId="49" fontId="23" fillId="0" borderId="74" xfId="0" applyNumberFormat="1" applyFont="1" applyFill="1" applyBorder="1" applyAlignment="1" applyProtection="1">
      <alignment horizontal="center" vertical="center"/>
    </xf>
    <xf numFmtId="49" fontId="23" fillId="0" borderId="74" xfId="0" applyNumberFormat="1" applyFont="1" applyFill="1" applyBorder="1" applyAlignment="1">
      <alignment horizontal="left" vertical="center" wrapText="1"/>
    </xf>
    <xf numFmtId="49" fontId="23" fillId="0" borderId="16" xfId="0" applyNumberFormat="1" applyFont="1" applyFill="1" applyBorder="1" applyAlignment="1">
      <alignment horizontal="center" vertical="center"/>
    </xf>
    <xf numFmtId="49" fontId="23" fillId="0" borderId="17" xfId="0" applyNumberFormat="1" applyFont="1" applyFill="1" applyBorder="1" applyAlignment="1">
      <alignment horizontal="center" vertical="center"/>
    </xf>
    <xf numFmtId="0" fontId="23" fillId="0" borderId="19" xfId="0" applyNumberFormat="1" applyFont="1" applyFill="1" applyBorder="1" applyAlignment="1" applyProtection="1">
      <alignment horizontal="center" vertical="center"/>
    </xf>
    <xf numFmtId="171" fontId="23" fillId="0" borderId="74" xfId="0" applyNumberFormat="1" applyFont="1" applyFill="1" applyBorder="1" applyAlignment="1" applyProtection="1">
      <alignment horizontal="center" vertical="center"/>
    </xf>
    <xf numFmtId="1" fontId="23" fillId="0" borderId="74" xfId="0" applyNumberFormat="1" applyFont="1" applyFill="1" applyBorder="1" applyAlignment="1">
      <alignment horizontal="center" vertical="center"/>
    </xf>
    <xf numFmtId="1" fontId="23" fillId="0" borderId="16" xfId="0" applyNumberFormat="1" applyFont="1" applyFill="1" applyBorder="1" applyAlignment="1">
      <alignment horizontal="center" vertical="center" wrapText="1"/>
    </xf>
    <xf numFmtId="1" fontId="23" fillId="0" borderId="17" xfId="0" applyNumberFormat="1" applyFont="1" applyFill="1" applyBorder="1" applyAlignment="1">
      <alignment horizontal="center" vertical="center"/>
    </xf>
    <xf numFmtId="1" fontId="23" fillId="0" borderId="19" xfId="0" applyNumberFormat="1" applyFont="1" applyFill="1" applyBorder="1" applyAlignment="1">
      <alignment horizontal="center" vertical="center" wrapText="1"/>
    </xf>
    <xf numFmtId="0" fontId="23" fillId="0" borderId="16" xfId="0" applyNumberFormat="1" applyFont="1" applyFill="1" applyBorder="1" applyAlignment="1">
      <alignment horizontal="center" vertical="center" wrapText="1"/>
    </xf>
    <xf numFmtId="0" fontId="23" fillId="0" borderId="17" xfId="0" applyNumberFormat="1" applyFont="1" applyFill="1" applyBorder="1" applyAlignment="1">
      <alignment horizontal="center" vertical="center" wrapText="1"/>
    </xf>
    <xf numFmtId="0" fontId="23" fillId="0" borderId="19" xfId="3" applyFont="1" applyFill="1" applyBorder="1" applyAlignment="1">
      <alignment horizontal="center" vertical="center" wrapText="1"/>
    </xf>
    <xf numFmtId="0" fontId="4" fillId="0" borderId="16" xfId="3" applyFont="1" applyFill="1" applyBorder="1" applyAlignment="1">
      <alignment horizontal="center" vertical="center" wrapText="1"/>
    </xf>
    <xf numFmtId="0" fontId="4" fillId="0" borderId="17" xfId="3" applyFont="1" applyFill="1" applyBorder="1" applyAlignment="1">
      <alignment horizontal="center" vertical="center" wrapText="1"/>
    </xf>
    <xf numFmtId="0" fontId="23" fillId="0" borderId="16" xfId="3" applyFont="1" applyFill="1" applyBorder="1" applyAlignment="1">
      <alignment horizontal="center" vertical="center" wrapText="1"/>
    </xf>
    <xf numFmtId="0" fontId="23" fillId="0" borderId="17" xfId="3" applyFont="1" applyFill="1" applyBorder="1" applyAlignment="1">
      <alignment horizontal="center" vertical="center" wrapText="1"/>
    </xf>
    <xf numFmtId="0" fontId="23" fillId="0" borderId="18" xfId="3" applyFont="1" applyFill="1" applyBorder="1" applyAlignment="1">
      <alignment horizontal="center" vertical="center" wrapText="1"/>
    </xf>
    <xf numFmtId="49" fontId="4" fillId="0" borderId="74" xfId="0" applyNumberFormat="1" applyFont="1" applyFill="1" applyBorder="1" applyAlignment="1" applyProtection="1">
      <alignment horizontal="center" vertical="center"/>
    </xf>
    <xf numFmtId="49" fontId="4" fillId="0" borderId="74" xfId="0" applyNumberFormat="1" applyFont="1" applyFill="1" applyBorder="1" applyAlignment="1">
      <alignment horizontal="left" vertical="center" wrapText="1"/>
    </xf>
    <xf numFmtId="49" fontId="4" fillId="0" borderId="16" xfId="0" applyNumberFormat="1" applyFont="1" applyFill="1" applyBorder="1" applyAlignment="1">
      <alignment horizontal="center" vertical="center"/>
    </xf>
    <xf numFmtId="49" fontId="4" fillId="0" borderId="17" xfId="0" applyNumberFormat="1" applyFont="1" applyFill="1" applyBorder="1" applyAlignment="1">
      <alignment horizontal="center" vertical="center"/>
    </xf>
    <xf numFmtId="0" fontId="4" fillId="0" borderId="19" xfId="0" applyNumberFormat="1" applyFont="1" applyFill="1" applyBorder="1" applyAlignment="1" applyProtection="1">
      <alignment horizontal="center" vertical="center"/>
    </xf>
    <xf numFmtId="171" fontId="4" fillId="0" borderId="74" xfId="0" applyNumberFormat="1" applyFont="1" applyFill="1" applyBorder="1" applyAlignment="1" applyProtection="1">
      <alignment horizontal="center" vertical="center"/>
    </xf>
    <xf numFmtId="0" fontId="4" fillId="2" borderId="19" xfId="3" applyFont="1" applyFill="1" applyBorder="1" applyAlignment="1">
      <alignment horizontal="center" vertical="center" wrapText="1"/>
    </xf>
    <xf numFmtId="0" fontId="4" fillId="0" borderId="16" xfId="0" applyNumberFormat="1" applyFont="1" applyFill="1" applyBorder="1" applyAlignment="1">
      <alignment horizontal="center" vertical="center" wrapText="1"/>
    </xf>
    <xf numFmtId="0" fontId="4" fillId="0" borderId="17" xfId="0" applyNumberFormat="1" applyFont="1" applyFill="1" applyBorder="1" applyAlignment="1">
      <alignment horizontal="center" vertical="center" wrapText="1"/>
    </xf>
    <xf numFmtId="0" fontId="4" fillId="0" borderId="19" xfId="3" applyFont="1" applyFill="1" applyBorder="1" applyAlignment="1">
      <alignment horizontal="center" vertical="center" wrapText="1"/>
    </xf>
    <xf numFmtId="0" fontId="4" fillId="0" borderId="18" xfId="3" applyFont="1" applyFill="1" applyBorder="1" applyAlignment="1">
      <alignment horizontal="center" vertical="center" wrapText="1"/>
    </xf>
    <xf numFmtId="49" fontId="23" fillId="2" borderId="74" xfId="3" applyNumberFormat="1" applyFont="1" applyFill="1" applyBorder="1" applyAlignment="1">
      <alignment vertical="center" wrapText="1"/>
    </xf>
    <xf numFmtId="170" fontId="23" fillId="2" borderId="74" xfId="3" applyNumberFormat="1" applyFont="1" applyFill="1" applyBorder="1" applyAlignment="1" applyProtection="1">
      <alignment horizontal="center" vertical="center"/>
    </xf>
    <xf numFmtId="49" fontId="23" fillId="2" borderId="74" xfId="3" applyNumberFormat="1" applyFont="1" applyFill="1" applyBorder="1" applyAlignment="1">
      <alignment horizontal="left" vertical="center" wrapText="1"/>
    </xf>
    <xf numFmtId="168" fontId="30" fillId="2" borderId="19" xfId="3" applyNumberFormat="1" applyFont="1" applyFill="1" applyBorder="1" applyAlignment="1" applyProtection="1">
      <alignment horizontal="center" vertical="center"/>
    </xf>
    <xf numFmtId="166" fontId="4" fillId="2" borderId="19" xfId="3" applyNumberFormat="1" applyFont="1" applyFill="1" applyBorder="1" applyAlignment="1" applyProtection="1">
      <alignment vertical="center"/>
    </xf>
    <xf numFmtId="169" fontId="23" fillId="2" borderId="63" xfId="3" applyNumberFormat="1" applyFont="1" applyFill="1" applyBorder="1" applyAlignment="1">
      <alignment horizontal="center" vertical="center" wrapText="1"/>
    </xf>
    <xf numFmtId="1" fontId="23" fillId="2" borderId="63" xfId="3" applyNumberFormat="1" applyFont="1" applyFill="1" applyBorder="1" applyAlignment="1">
      <alignment horizontal="center" vertical="center" wrapText="1"/>
    </xf>
    <xf numFmtId="169" fontId="23" fillId="2" borderId="50" xfId="3" applyNumberFormat="1" applyFont="1" applyFill="1" applyBorder="1" applyAlignment="1">
      <alignment horizontal="center" vertical="center" wrapText="1"/>
    </xf>
    <xf numFmtId="0" fontId="23" fillId="2" borderId="12" xfId="0" applyNumberFormat="1" applyFont="1" applyFill="1" applyBorder="1" applyAlignment="1" applyProtection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168" fontId="34" fillId="2" borderId="6" xfId="0" applyNumberFormat="1" applyFont="1" applyFill="1" applyBorder="1" applyAlignment="1" applyProtection="1">
      <alignment horizontal="center" vertical="center"/>
    </xf>
    <xf numFmtId="169" fontId="23" fillId="2" borderId="12" xfId="0" applyNumberFormat="1" applyFont="1" applyFill="1" applyBorder="1" applyAlignment="1" applyProtection="1">
      <alignment horizontal="center" vertical="center"/>
    </xf>
    <xf numFmtId="1" fontId="23" fillId="2" borderId="2" xfId="0" applyNumberFormat="1" applyFont="1" applyFill="1" applyBorder="1" applyAlignment="1">
      <alignment horizontal="center" vertical="center" wrapText="1"/>
    </xf>
    <xf numFmtId="0" fontId="23" fillId="2" borderId="6" xfId="3" applyFont="1" applyFill="1" applyBorder="1" applyAlignment="1">
      <alignment horizontal="center" vertical="center" wrapText="1"/>
    </xf>
    <xf numFmtId="169" fontId="23" fillId="2" borderId="82" xfId="3" applyNumberFormat="1" applyFont="1" applyFill="1" applyBorder="1" applyAlignment="1" applyProtection="1">
      <alignment horizontal="center" vertical="center"/>
    </xf>
    <xf numFmtId="1" fontId="23" fillId="2" borderId="83" xfId="3" applyNumberFormat="1" applyFont="1" applyFill="1" applyBorder="1" applyAlignment="1" applyProtection="1">
      <alignment horizontal="center" vertical="center"/>
    </xf>
    <xf numFmtId="1" fontId="23" fillId="2" borderId="84" xfId="3" applyNumberFormat="1" applyFont="1" applyFill="1" applyBorder="1" applyAlignment="1" applyProtection="1">
      <alignment horizontal="center" vertical="center"/>
    </xf>
    <xf numFmtId="169" fontId="23" fillId="2" borderId="85" xfId="3" applyNumberFormat="1" applyFont="1" applyFill="1" applyBorder="1" applyAlignment="1" applyProtection="1">
      <alignment horizontal="center" vertical="center"/>
    </xf>
    <xf numFmtId="169" fontId="23" fillId="2" borderId="83" xfId="3" applyNumberFormat="1" applyFont="1" applyFill="1" applyBorder="1" applyAlignment="1" applyProtection="1">
      <alignment horizontal="center" vertical="center"/>
    </xf>
    <xf numFmtId="0" fontId="23" fillId="2" borderId="86" xfId="0" applyNumberFormat="1" applyFont="1" applyFill="1" applyBorder="1" applyAlignment="1" applyProtection="1">
      <alignment horizontal="left" vertical="center" wrapText="1"/>
    </xf>
    <xf numFmtId="0" fontId="4" fillId="2" borderId="87" xfId="0" applyFont="1" applyFill="1" applyBorder="1" applyAlignment="1">
      <alignment horizontal="center" vertical="center" wrapText="1"/>
    </xf>
    <xf numFmtId="0" fontId="4" fillId="2" borderId="88" xfId="0" applyFont="1" applyFill="1" applyBorder="1" applyAlignment="1">
      <alignment horizontal="center" vertical="center" wrapText="1"/>
    </xf>
    <xf numFmtId="168" fontId="34" fillId="2" borderId="89" xfId="0" applyNumberFormat="1" applyFont="1" applyFill="1" applyBorder="1" applyAlignment="1" applyProtection="1">
      <alignment horizontal="center" vertical="center"/>
    </xf>
    <xf numFmtId="169" fontId="23" fillId="2" borderId="86" xfId="0" applyNumberFormat="1" applyFont="1" applyFill="1" applyBorder="1" applyAlignment="1" applyProtection="1">
      <alignment horizontal="center" vertical="center"/>
    </xf>
    <xf numFmtId="1" fontId="23" fillId="2" borderId="74" xfId="0" applyNumberFormat="1" applyFont="1" applyFill="1" applyBorder="1" applyAlignment="1">
      <alignment horizontal="center" vertical="center" wrapText="1"/>
    </xf>
    <xf numFmtId="169" fontId="23" fillId="2" borderId="32" xfId="3" applyNumberFormat="1" applyFont="1" applyFill="1" applyBorder="1" applyAlignment="1" applyProtection="1">
      <alignment horizontal="center" vertical="center"/>
    </xf>
    <xf numFmtId="169" fontId="23" fillId="2" borderId="31" xfId="3" applyNumberFormat="1" applyFont="1" applyFill="1" applyBorder="1" applyAlignment="1" applyProtection="1">
      <alignment horizontal="center" vertical="center"/>
    </xf>
    <xf numFmtId="1" fontId="23" fillId="2" borderId="89" xfId="3" applyNumberFormat="1" applyFont="1" applyFill="1" applyBorder="1" applyAlignment="1" applyProtection="1">
      <alignment horizontal="center" vertical="center"/>
    </xf>
    <xf numFmtId="169" fontId="23" fillId="2" borderId="87" xfId="3" applyNumberFormat="1" applyFont="1" applyFill="1" applyBorder="1" applyAlignment="1" applyProtection="1">
      <alignment horizontal="center" vertical="center"/>
    </xf>
    <xf numFmtId="0" fontId="23" fillId="2" borderId="15" xfId="0" applyNumberFormat="1" applyFont="1" applyFill="1" applyBorder="1" applyAlignment="1" applyProtection="1">
      <alignment horizontal="left" vertical="center" wrapText="1"/>
    </xf>
    <xf numFmtId="168" fontId="34" fillId="2" borderId="18" xfId="0" applyNumberFormat="1" applyFont="1" applyFill="1" applyBorder="1" applyAlignment="1" applyProtection="1">
      <alignment horizontal="center" vertical="center"/>
    </xf>
    <xf numFmtId="169" fontId="23" fillId="2" borderId="15" xfId="0" applyNumberFormat="1" applyFont="1" applyFill="1" applyBorder="1" applyAlignment="1" applyProtection="1">
      <alignment horizontal="center" vertical="center"/>
    </xf>
    <xf numFmtId="49" fontId="23" fillId="2" borderId="78" xfId="0" applyNumberFormat="1" applyFont="1" applyFill="1" applyBorder="1" applyAlignment="1" applyProtection="1">
      <alignment horizontal="center" vertical="center"/>
    </xf>
    <xf numFmtId="0" fontId="23" fillId="2" borderId="76" xfId="0" applyNumberFormat="1" applyFont="1" applyFill="1" applyBorder="1" applyAlignment="1" applyProtection="1">
      <alignment horizontal="left" vertical="center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168" fontId="34" fillId="2" borderId="10" xfId="0" applyNumberFormat="1" applyFont="1" applyFill="1" applyBorder="1" applyAlignment="1" applyProtection="1">
      <alignment horizontal="center" vertical="center"/>
    </xf>
    <xf numFmtId="169" fontId="23" fillId="2" borderId="21" xfId="0" applyNumberFormat="1" applyFont="1" applyFill="1" applyBorder="1" applyAlignment="1" applyProtection="1">
      <alignment horizontal="center" vertical="center"/>
    </xf>
    <xf numFmtId="1" fontId="23" fillId="2" borderId="80" xfId="0" applyNumberFormat="1" applyFont="1" applyFill="1" applyBorder="1" applyAlignment="1" applyProtection="1">
      <alignment horizontal="center" vertical="center"/>
    </xf>
    <xf numFmtId="169" fontId="23" fillId="2" borderId="20" xfId="3" applyNumberFormat="1" applyFont="1" applyFill="1" applyBorder="1" applyAlignment="1" applyProtection="1">
      <alignment horizontal="center" vertical="center"/>
    </xf>
    <xf numFmtId="169" fontId="23" fillId="2" borderId="33" xfId="3" applyNumberFormat="1" applyFont="1" applyFill="1" applyBorder="1" applyAlignment="1" applyProtection="1">
      <alignment horizontal="center" vertical="center"/>
    </xf>
    <xf numFmtId="1" fontId="23" fillId="2" borderId="18" xfId="3" applyNumberFormat="1" applyFont="1" applyFill="1" applyBorder="1" applyAlignment="1" applyProtection="1">
      <alignment horizontal="center" vertical="center"/>
    </xf>
    <xf numFmtId="169" fontId="23" fillId="2" borderId="16" xfId="3" applyNumberFormat="1" applyFont="1" applyFill="1" applyBorder="1" applyAlignment="1" applyProtection="1">
      <alignment horizontal="center" vertical="center"/>
    </xf>
    <xf numFmtId="169" fontId="23" fillId="2" borderId="0" xfId="3" applyNumberFormat="1" applyFont="1" applyFill="1" applyBorder="1" applyAlignment="1" applyProtection="1">
      <alignment horizontal="center" vertical="center"/>
    </xf>
    <xf numFmtId="1" fontId="23" fillId="2" borderId="46" xfId="0" applyNumberFormat="1" applyFont="1" applyFill="1" applyBorder="1" applyAlignment="1" applyProtection="1">
      <alignment horizontal="center" vertical="center"/>
    </xf>
    <xf numFmtId="1" fontId="23" fillId="2" borderId="47" xfId="0" applyNumberFormat="1" applyFont="1" applyFill="1" applyBorder="1" applyAlignment="1" applyProtection="1">
      <alignment horizontal="center" vertical="center"/>
    </xf>
    <xf numFmtId="49" fontId="23" fillId="2" borderId="67" xfId="0" applyNumberFormat="1" applyFont="1" applyFill="1" applyBorder="1" applyAlignment="1" applyProtection="1">
      <alignment horizontal="center" vertical="center"/>
    </xf>
    <xf numFmtId="168" fontId="4" fillId="2" borderId="59" xfId="0" applyNumberFormat="1" applyFont="1" applyFill="1" applyBorder="1" applyAlignment="1" applyProtection="1">
      <alignment horizontal="center" vertical="center"/>
    </xf>
    <xf numFmtId="168" fontId="4" fillId="2" borderId="61" xfId="0" applyNumberFormat="1" applyFont="1" applyFill="1" applyBorder="1" applyAlignment="1" applyProtection="1">
      <alignment horizontal="center" vertical="center"/>
    </xf>
    <xf numFmtId="168" fontId="4" fillId="2" borderId="90" xfId="0" applyNumberFormat="1" applyFont="1" applyFill="1" applyBorder="1" applyAlignment="1" applyProtection="1">
      <alignment horizontal="center" vertical="center"/>
    </xf>
    <xf numFmtId="169" fontId="23" fillId="2" borderId="43" xfId="0" applyNumberFormat="1" applyFont="1" applyFill="1" applyBorder="1" applyAlignment="1" applyProtection="1">
      <alignment horizontal="center" vertical="center"/>
    </xf>
    <xf numFmtId="168" fontId="23" fillId="2" borderId="43" xfId="0" applyNumberFormat="1" applyFont="1" applyFill="1" applyBorder="1" applyAlignment="1" applyProtection="1">
      <alignment horizontal="center" vertical="center"/>
    </xf>
    <xf numFmtId="0" fontId="23" fillId="2" borderId="59" xfId="0" applyFont="1" applyFill="1" applyBorder="1" applyAlignment="1">
      <alignment horizontal="center" vertical="center" wrapText="1"/>
    </xf>
    <xf numFmtId="0" fontId="23" fillId="2" borderId="61" xfId="0" applyFont="1" applyFill="1" applyBorder="1" applyAlignment="1">
      <alignment horizontal="left" vertical="top" wrapText="1"/>
    </xf>
    <xf numFmtId="168" fontId="23" fillId="2" borderId="62" xfId="3" applyNumberFormat="1" applyFont="1" applyFill="1" applyBorder="1" applyAlignment="1">
      <alignment horizontal="center" vertical="center" wrapText="1"/>
    </xf>
    <xf numFmtId="0" fontId="23" fillId="2" borderId="60" xfId="0" applyFont="1" applyFill="1" applyBorder="1" applyAlignment="1">
      <alignment horizontal="left" vertical="top" wrapText="1"/>
    </xf>
    <xf numFmtId="0" fontId="23" fillId="2" borderId="44" xfId="0" applyFont="1" applyFill="1" applyBorder="1" applyAlignment="1">
      <alignment horizontal="left" vertical="top" wrapText="1"/>
    </xf>
    <xf numFmtId="0" fontId="23" fillId="2" borderId="90" xfId="0" applyFont="1" applyFill="1" applyBorder="1" applyAlignment="1">
      <alignment horizontal="left" vertical="top" wrapText="1"/>
    </xf>
    <xf numFmtId="0" fontId="23" fillId="2" borderId="59" xfId="0" applyFont="1" applyFill="1" applyBorder="1" applyAlignment="1">
      <alignment horizontal="left" vertical="top" wrapText="1"/>
    </xf>
    <xf numFmtId="0" fontId="23" fillId="2" borderId="62" xfId="0" applyFont="1" applyFill="1" applyBorder="1" applyAlignment="1">
      <alignment horizontal="left" vertical="top" wrapText="1"/>
    </xf>
    <xf numFmtId="168" fontId="4" fillId="2" borderId="54" xfId="0" applyNumberFormat="1" applyFont="1" applyFill="1" applyBorder="1" applyAlignment="1" applyProtection="1">
      <alignment horizontal="center" vertical="center"/>
    </xf>
    <xf numFmtId="168" fontId="4" fillId="2" borderId="91" xfId="0" applyNumberFormat="1" applyFont="1" applyFill="1" applyBorder="1" applyAlignment="1" applyProtection="1">
      <alignment horizontal="center" vertical="center"/>
    </xf>
    <xf numFmtId="168" fontId="4" fillId="2" borderId="56" xfId="0" applyNumberFormat="1" applyFont="1" applyFill="1" applyBorder="1" applyAlignment="1" applyProtection="1">
      <alignment horizontal="center" vertical="center"/>
    </xf>
    <xf numFmtId="169" fontId="23" fillId="2" borderId="69" xfId="0" applyNumberFormat="1" applyFont="1" applyFill="1" applyBorder="1" applyAlignment="1" applyProtection="1">
      <alignment horizontal="center" vertical="center"/>
    </xf>
    <xf numFmtId="168" fontId="23" fillId="2" borderId="69" xfId="0" applyNumberFormat="1" applyFont="1" applyFill="1" applyBorder="1" applyAlignment="1" applyProtection="1">
      <alignment horizontal="center" vertical="center"/>
    </xf>
    <xf numFmtId="0" fontId="23" fillId="2" borderId="54" xfId="0" applyFont="1" applyFill="1" applyBorder="1" applyAlignment="1">
      <alignment horizontal="center" vertical="center" wrapText="1"/>
    </xf>
    <xf numFmtId="0" fontId="23" fillId="2" borderId="91" xfId="0" applyFont="1" applyFill="1" applyBorder="1" applyAlignment="1">
      <alignment horizontal="left" vertical="top" wrapText="1"/>
    </xf>
    <xf numFmtId="168" fontId="23" fillId="2" borderId="57" xfId="3" applyNumberFormat="1" applyFont="1" applyFill="1" applyBorder="1" applyAlignment="1">
      <alignment horizontal="center" vertical="center" wrapText="1"/>
    </xf>
    <xf numFmtId="0" fontId="23" fillId="2" borderId="58" xfId="0" applyFont="1" applyFill="1" applyBorder="1" applyAlignment="1">
      <alignment horizontal="left" vertical="top" wrapText="1"/>
    </xf>
    <xf numFmtId="0" fontId="23" fillId="2" borderId="55" xfId="0" applyFont="1" applyFill="1" applyBorder="1" applyAlignment="1">
      <alignment horizontal="left" vertical="top" wrapText="1"/>
    </xf>
    <xf numFmtId="0" fontId="23" fillId="2" borderId="56" xfId="0" applyFont="1" applyFill="1" applyBorder="1" applyAlignment="1">
      <alignment horizontal="left" vertical="top" wrapText="1"/>
    </xf>
    <xf numFmtId="0" fontId="23" fillId="2" borderId="54" xfId="0" applyFont="1" applyFill="1" applyBorder="1" applyAlignment="1">
      <alignment horizontal="left" vertical="top" wrapText="1"/>
    </xf>
    <xf numFmtId="0" fontId="23" fillId="2" borderId="57" xfId="0" applyFont="1" applyFill="1" applyBorder="1" applyAlignment="1">
      <alignment horizontal="left" vertical="top" wrapText="1"/>
    </xf>
    <xf numFmtId="169" fontId="23" fillId="2" borderId="92" xfId="0" applyNumberFormat="1" applyFont="1" applyFill="1" applyBorder="1" applyAlignment="1" applyProtection="1">
      <alignment horizontal="center" vertical="center"/>
    </xf>
    <xf numFmtId="1" fontId="23" fillId="2" borderId="92" xfId="0" applyNumberFormat="1" applyFont="1" applyFill="1" applyBorder="1" applyAlignment="1" applyProtection="1">
      <alignment horizontal="center" vertical="center"/>
    </xf>
    <xf numFmtId="1" fontId="23" fillId="2" borderId="63" xfId="0" applyNumberFormat="1" applyFont="1" applyFill="1" applyBorder="1" applyAlignment="1" applyProtection="1">
      <alignment horizontal="center" vertical="center"/>
    </xf>
    <xf numFmtId="169" fontId="23" fillId="2" borderId="46" xfId="3" applyNumberFormat="1" applyFont="1" applyFill="1" applyBorder="1" applyAlignment="1">
      <alignment horizontal="center" vertical="center" wrapText="1"/>
    </xf>
    <xf numFmtId="1" fontId="23" fillId="2" borderId="46" xfId="3" applyNumberFormat="1" applyFont="1" applyFill="1" applyBorder="1" applyAlignment="1">
      <alignment horizontal="center" vertical="center" wrapText="1"/>
    </xf>
    <xf numFmtId="49" fontId="4" fillId="2" borderId="4" xfId="3" applyNumberFormat="1" applyFont="1" applyFill="1" applyBorder="1" applyAlignment="1">
      <alignment vertical="center" wrapText="1"/>
    </xf>
    <xf numFmtId="0" fontId="4" fillId="2" borderId="1" xfId="3" applyNumberFormat="1" applyFont="1" applyFill="1" applyBorder="1" applyAlignment="1" applyProtection="1">
      <alignment horizontal="center" vertical="center"/>
    </xf>
    <xf numFmtId="0" fontId="4" fillId="2" borderId="5" xfId="3" applyNumberFormat="1" applyFont="1" applyFill="1" applyBorder="1" applyAlignment="1" applyProtection="1">
      <alignment horizontal="center" vertical="center"/>
    </xf>
    <xf numFmtId="0" fontId="4" fillId="2" borderId="6" xfId="3" applyNumberFormat="1" applyFont="1" applyFill="1" applyBorder="1" applyAlignment="1" applyProtection="1">
      <alignment horizontal="center" vertical="center"/>
    </xf>
    <xf numFmtId="170" fontId="4" fillId="2" borderId="12" xfId="3" applyNumberFormat="1" applyFont="1" applyFill="1" applyBorder="1" applyAlignment="1" applyProtection="1">
      <alignment horizontal="center" vertical="center"/>
    </xf>
    <xf numFmtId="168" fontId="4" fillId="2" borderId="12" xfId="3" applyNumberFormat="1" applyFont="1" applyFill="1" applyBorder="1" applyAlignment="1" applyProtection="1">
      <alignment horizontal="center" vertical="center"/>
    </xf>
    <xf numFmtId="168" fontId="4" fillId="2" borderId="1" xfId="3" applyNumberFormat="1" applyFont="1" applyFill="1" applyBorder="1" applyAlignment="1" applyProtection="1">
      <alignment horizontal="center" vertical="center"/>
    </xf>
    <xf numFmtId="168" fontId="4" fillId="2" borderId="5" xfId="3" applyNumberFormat="1" applyFont="1" applyFill="1" applyBorder="1" applyAlignment="1" applyProtection="1">
      <alignment horizontal="center" vertical="center"/>
    </xf>
    <xf numFmtId="168" fontId="4" fillId="2" borderId="6" xfId="3" applyNumberFormat="1" applyFont="1" applyFill="1" applyBorder="1" applyAlignment="1" applyProtection="1">
      <alignment horizontal="center" vertical="center"/>
    </xf>
    <xf numFmtId="0" fontId="4" fillId="2" borderId="3" xfId="3" applyNumberFormat="1" applyFont="1" applyFill="1" applyBorder="1" applyAlignment="1" applyProtection="1">
      <alignment horizontal="center" vertical="center"/>
    </xf>
    <xf numFmtId="49" fontId="4" fillId="2" borderId="95" xfId="3" applyNumberFormat="1" applyFont="1" applyFill="1" applyBorder="1" applyAlignment="1">
      <alignment vertical="center" wrapText="1"/>
    </xf>
    <xf numFmtId="0" fontId="4" fillId="2" borderId="87" xfId="3" applyNumberFormat="1" applyFont="1" applyFill="1" applyBorder="1" applyAlignment="1" applyProtection="1">
      <alignment horizontal="center" vertical="center"/>
    </xf>
    <xf numFmtId="0" fontId="4" fillId="2" borderId="88" xfId="3" applyNumberFormat="1" applyFont="1" applyFill="1" applyBorder="1" applyAlignment="1" applyProtection="1">
      <alignment horizontal="center" vertical="center"/>
    </xf>
    <xf numFmtId="0" fontId="4" fillId="2" borderId="89" xfId="3" applyNumberFormat="1" applyFont="1" applyFill="1" applyBorder="1" applyAlignment="1" applyProtection="1">
      <alignment horizontal="center" vertical="center"/>
    </xf>
    <xf numFmtId="170" fontId="4" fillId="2" borderId="86" xfId="3" applyNumberFormat="1" applyFont="1" applyFill="1" applyBorder="1" applyAlignment="1" applyProtection="1">
      <alignment horizontal="center" vertical="center"/>
    </xf>
    <xf numFmtId="168" fontId="4" fillId="2" borderId="86" xfId="3" applyNumberFormat="1" applyFont="1" applyFill="1" applyBorder="1" applyAlignment="1" applyProtection="1">
      <alignment horizontal="center" vertical="center"/>
    </xf>
    <xf numFmtId="168" fontId="4" fillId="2" borderId="87" xfId="3" applyNumberFormat="1" applyFont="1" applyFill="1" applyBorder="1" applyAlignment="1" applyProtection="1">
      <alignment horizontal="center" vertical="center"/>
    </xf>
    <xf numFmtId="168" fontId="4" fillId="2" borderId="88" xfId="3" applyNumberFormat="1" applyFont="1" applyFill="1" applyBorder="1" applyAlignment="1" applyProtection="1">
      <alignment horizontal="center" vertical="center"/>
    </xf>
    <xf numFmtId="168" fontId="4" fillId="2" borderId="89" xfId="3" applyNumberFormat="1" applyFont="1" applyFill="1" applyBorder="1" applyAlignment="1" applyProtection="1">
      <alignment horizontal="center" vertical="center"/>
    </xf>
    <xf numFmtId="0" fontId="4" fillId="2" borderId="31" xfId="3" applyNumberFormat="1" applyFont="1" applyFill="1" applyBorder="1" applyAlignment="1" applyProtection="1">
      <alignment horizontal="center" vertical="center"/>
    </xf>
    <xf numFmtId="49" fontId="4" fillId="2" borderId="96" xfId="3" applyNumberFormat="1" applyFont="1" applyFill="1" applyBorder="1" applyAlignment="1">
      <alignment vertical="center" wrapText="1"/>
    </xf>
    <xf numFmtId="0" fontId="4" fillId="2" borderId="53" xfId="3" applyNumberFormat="1" applyFont="1" applyFill="1" applyBorder="1" applyAlignment="1" applyProtection="1">
      <alignment horizontal="center" vertical="center"/>
    </xf>
    <xf numFmtId="0" fontId="4" fillId="2" borderId="52" xfId="3" applyNumberFormat="1" applyFont="1" applyFill="1" applyBorder="1" applyAlignment="1" applyProtection="1">
      <alignment horizontal="center" vertical="center"/>
    </xf>
    <xf numFmtId="170" fontId="4" fillId="2" borderId="47" xfId="3" applyNumberFormat="1" applyFont="1" applyFill="1" applyBorder="1" applyAlignment="1" applyProtection="1">
      <alignment horizontal="center" vertical="center"/>
    </xf>
    <xf numFmtId="168" fontId="4" fillId="2" borderId="47" xfId="3" applyNumberFormat="1" applyFont="1" applyFill="1" applyBorder="1" applyAlignment="1" applyProtection="1">
      <alignment horizontal="center" vertical="center"/>
    </xf>
    <xf numFmtId="168" fontId="4" fillId="2" borderId="51" xfId="3" applyNumberFormat="1" applyFont="1" applyFill="1" applyBorder="1" applyAlignment="1" applyProtection="1">
      <alignment horizontal="center" vertical="center"/>
    </xf>
    <xf numFmtId="168" fontId="4" fillId="2" borderId="53" xfId="3" applyNumberFormat="1" applyFont="1" applyFill="1" applyBorder="1" applyAlignment="1" applyProtection="1">
      <alignment horizontal="center" vertical="center"/>
    </xf>
    <xf numFmtId="168" fontId="4" fillId="2" borderId="52" xfId="3" applyNumberFormat="1" applyFont="1" applyFill="1" applyBorder="1" applyAlignment="1" applyProtection="1">
      <alignment horizontal="center" vertical="center"/>
    </xf>
    <xf numFmtId="1" fontId="23" fillId="2" borderId="50" xfId="3" applyNumberFormat="1" applyFont="1" applyFill="1" applyBorder="1" applyAlignment="1">
      <alignment horizontal="center" vertical="center" wrapText="1"/>
    </xf>
    <xf numFmtId="170" fontId="4" fillId="0" borderId="12" xfId="3" applyNumberFormat="1" applyFont="1" applyFill="1" applyBorder="1" applyAlignment="1" applyProtection="1">
      <alignment horizontal="center" vertical="center"/>
    </xf>
    <xf numFmtId="170" fontId="4" fillId="0" borderId="86" xfId="3" applyNumberFormat="1" applyFont="1" applyFill="1" applyBorder="1" applyAlignment="1" applyProtection="1">
      <alignment horizontal="center" vertical="center"/>
    </xf>
    <xf numFmtId="1" fontId="4" fillId="0" borderId="25" xfId="3" applyNumberFormat="1" applyFont="1" applyFill="1" applyBorder="1" applyAlignment="1">
      <alignment horizontal="center" vertical="center"/>
    </xf>
    <xf numFmtId="170" fontId="4" fillId="0" borderId="21" xfId="3" applyNumberFormat="1" applyFont="1" applyFill="1" applyBorder="1" applyAlignment="1" applyProtection="1">
      <alignment horizontal="center" vertical="center"/>
    </xf>
    <xf numFmtId="1" fontId="4" fillId="0" borderId="20" xfId="3" applyNumberFormat="1" applyFont="1" applyFill="1" applyBorder="1" applyAlignment="1">
      <alignment horizontal="center" vertical="center"/>
    </xf>
    <xf numFmtId="170" fontId="4" fillId="0" borderId="15" xfId="3" applyNumberFormat="1" applyFont="1" applyFill="1" applyBorder="1" applyAlignment="1" applyProtection="1">
      <alignment horizontal="center" vertical="center"/>
    </xf>
    <xf numFmtId="169" fontId="23" fillId="2" borderId="67" xfId="3" applyNumberFormat="1" applyFont="1" applyFill="1" applyBorder="1" applyAlignment="1">
      <alignment horizontal="center" vertical="center" wrapText="1"/>
    </xf>
    <xf numFmtId="1" fontId="23" fillId="2" borderId="67" xfId="3" applyNumberFormat="1" applyFont="1" applyFill="1" applyBorder="1" applyAlignment="1">
      <alignment horizontal="center" vertical="center" wrapText="1"/>
    </xf>
    <xf numFmtId="1" fontId="23" fillId="2" borderId="81" xfId="3" applyNumberFormat="1" applyFont="1" applyFill="1" applyBorder="1" applyAlignment="1">
      <alignment horizontal="center" vertical="center" wrapText="1"/>
    </xf>
    <xf numFmtId="169" fontId="23" fillId="2" borderId="67" xfId="3" applyNumberFormat="1" applyFont="1" applyFill="1" applyBorder="1" applyAlignment="1" applyProtection="1">
      <alignment horizontal="center" vertical="center"/>
    </xf>
    <xf numFmtId="1" fontId="23" fillId="2" borderId="67" xfId="3" applyNumberFormat="1" applyFont="1" applyFill="1" applyBorder="1" applyAlignment="1" applyProtection="1">
      <alignment horizontal="center" vertical="center"/>
    </xf>
    <xf numFmtId="169" fontId="23" fillId="2" borderId="81" xfId="3" applyNumberFormat="1" applyFont="1" applyFill="1" applyBorder="1" applyAlignment="1" applyProtection="1">
      <alignment horizontal="center" vertical="center"/>
    </xf>
    <xf numFmtId="0" fontId="23" fillId="2" borderId="50" xfId="0" applyFont="1" applyFill="1" applyBorder="1" applyAlignment="1">
      <alignment horizontal="center" vertical="center" wrapText="1"/>
    </xf>
    <xf numFmtId="1" fontId="23" fillId="2" borderId="96" xfId="3" applyNumberFormat="1" applyFont="1" applyFill="1" applyBorder="1" applyAlignment="1">
      <alignment horizontal="center" vertical="center" wrapText="1"/>
    </xf>
    <xf numFmtId="0" fontId="23" fillId="2" borderId="96" xfId="0" applyFont="1" applyFill="1" applyBorder="1" applyAlignment="1">
      <alignment horizontal="center" vertical="center" wrapText="1"/>
    </xf>
    <xf numFmtId="0" fontId="4" fillId="2" borderId="69" xfId="0" applyFont="1" applyFill="1" applyBorder="1" applyAlignment="1">
      <alignment horizontal="center" vertical="center" wrapText="1"/>
    </xf>
    <xf numFmtId="0" fontId="4" fillId="2" borderId="67" xfId="0" applyFont="1" applyFill="1" applyBorder="1" applyAlignment="1">
      <alignment horizontal="center" vertical="center" wrapText="1"/>
    </xf>
    <xf numFmtId="0" fontId="4" fillId="2" borderId="81" xfId="0" applyFont="1" applyFill="1" applyBorder="1" applyAlignment="1">
      <alignment horizontal="center" vertical="center" wrapText="1"/>
    </xf>
    <xf numFmtId="0" fontId="4" fillId="2" borderId="48" xfId="0" applyFont="1" applyFill="1" applyBorder="1" applyAlignment="1">
      <alignment horizontal="center" vertical="center"/>
    </xf>
    <xf numFmtId="0" fontId="4" fillId="2" borderId="50" xfId="0" applyFont="1" applyFill="1" applyBorder="1" applyAlignment="1">
      <alignment horizontal="center" vertical="center"/>
    </xf>
    <xf numFmtId="0" fontId="23" fillId="2" borderId="50" xfId="0" applyFont="1" applyFill="1" applyBorder="1" applyAlignment="1">
      <alignment horizontal="center" vertical="center"/>
    </xf>
    <xf numFmtId="172" fontId="4" fillId="0" borderId="0" xfId="3" applyNumberFormat="1" applyFont="1" applyFill="1" applyBorder="1" applyAlignment="1" applyProtection="1">
      <alignment vertical="center"/>
    </xf>
    <xf numFmtId="49" fontId="23" fillId="0" borderId="1" xfId="0" applyNumberFormat="1" applyFont="1" applyFill="1" applyBorder="1" applyAlignment="1" applyProtection="1">
      <alignment horizontal="center" vertical="center"/>
    </xf>
    <xf numFmtId="49" fontId="31" fillId="0" borderId="4" xfId="0" applyNumberFormat="1" applyFont="1" applyFill="1" applyBorder="1" applyAlignment="1">
      <alignment vertical="center" wrapText="1"/>
    </xf>
    <xf numFmtId="173" fontId="4" fillId="0" borderId="12" xfId="3" applyNumberFormat="1" applyFont="1" applyFill="1" applyBorder="1" applyAlignment="1" applyProtection="1">
      <alignment horizontal="center" vertical="center"/>
    </xf>
    <xf numFmtId="49" fontId="23" fillId="0" borderId="5" xfId="0" applyNumberFormat="1" applyFont="1" applyFill="1" applyBorder="1" applyAlignment="1">
      <alignment horizontal="center" vertical="center" wrapText="1"/>
    </xf>
    <xf numFmtId="166" fontId="23" fillId="0" borderId="13" xfId="0" applyNumberFormat="1" applyFont="1" applyFill="1" applyBorder="1" applyAlignment="1" applyProtection="1">
      <alignment horizontal="center" vertical="center" wrapText="1"/>
    </xf>
    <xf numFmtId="169" fontId="23" fillId="0" borderId="5" xfId="3" applyNumberFormat="1" applyFont="1" applyFill="1" applyBorder="1" applyAlignment="1" applyProtection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100" xfId="0" applyFont="1" applyFill="1" applyBorder="1" applyAlignment="1">
      <alignment horizontal="center" vertical="center" wrapText="1"/>
    </xf>
    <xf numFmtId="0" fontId="4" fillId="0" borderId="101" xfId="0" applyFont="1" applyFill="1" applyBorder="1" applyAlignment="1">
      <alignment horizontal="center" vertical="center" wrapText="1"/>
    </xf>
    <xf numFmtId="49" fontId="4" fillId="0" borderId="16" xfId="0" applyNumberFormat="1" applyFont="1" applyFill="1" applyBorder="1" applyAlignment="1" applyProtection="1">
      <alignment horizontal="center" vertical="center"/>
    </xf>
    <xf numFmtId="49" fontId="4" fillId="0" borderId="75" xfId="3" applyNumberFormat="1" applyFont="1" applyFill="1" applyBorder="1" applyAlignment="1">
      <alignment horizontal="left" vertical="center" wrapText="1"/>
    </xf>
    <xf numFmtId="173" fontId="4" fillId="0" borderId="15" xfId="3" applyNumberFormat="1" applyFont="1" applyFill="1" applyBorder="1" applyAlignment="1" applyProtection="1">
      <alignment horizontal="center" vertical="center"/>
    </xf>
    <xf numFmtId="0" fontId="23" fillId="0" borderId="17" xfId="3" applyNumberFormat="1" applyFont="1" applyFill="1" applyBorder="1" applyAlignment="1">
      <alignment horizontal="center" vertical="center" wrapText="1"/>
    </xf>
    <xf numFmtId="49" fontId="25" fillId="0" borderId="102" xfId="0" applyNumberFormat="1" applyFont="1" applyFill="1" applyBorder="1" applyAlignment="1">
      <alignment horizontal="center" vertical="center" wrapText="1"/>
    </xf>
    <xf numFmtId="167" fontId="23" fillId="0" borderId="39" xfId="0" applyNumberFormat="1" applyFont="1" applyFill="1" applyBorder="1" applyAlignment="1" applyProtection="1">
      <alignment horizontal="center" vertical="center" wrapText="1"/>
    </xf>
    <xf numFmtId="0" fontId="4" fillId="0" borderId="20" xfId="3" applyFont="1" applyFill="1" applyBorder="1" applyAlignment="1">
      <alignment horizontal="center" vertical="center" wrapText="1"/>
    </xf>
    <xf numFmtId="0" fontId="4" fillId="0" borderId="33" xfId="3" applyFont="1" applyFill="1" applyBorder="1" applyAlignment="1">
      <alignment horizontal="center" vertical="center" wrapText="1"/>
    </xf>
    <xf numFmtId="0" fontId="4" fillId="0" borderId="103" xfId="3" applyFont="1" applyFill="1" applyBorder="1" applyAlignment="1">
      <alignment horizontal="center" vertical="center" wrapText="1"/>
    </xf>
    <xf numFmtId="0" fontId="4" fillId="0" borderId="104" xfId="3" applyFont="1" applyFill="1" applyBorder="1" applyAlignment="1">
      <alignment horizontal="center" vertical="center" wrapText="1"/>
    </xf>
    <xf numFmtId="0" fontId="4" fillId="0" borderId="20" xfId="3" applyNumberFormat="1" applyFont="1" applyFill="1" applyBorder="1" applyAlignment="1" applyProtection="1">
      <alignment vertical="center"/>
    </xf>
    <xf numFmtId="0" fontId="4" fillId="0" borderId="33" xfId="3" applyNumberFormat="1" applyFont="1" applyFill="1" applyBorder="1" applyAlignment="1" applyProtection="1">
      <alignment vertical="center"/>
    </xf>
    <xf numFmtId="0" fontId="4" fillId="0" borderId="19" xfId="3" applyNumberFormat="1" applyFont="1" applyFill="1" applyBorder="1" applyAlignment="1" applyProtection="1">
      <alignment vertical="center"/>
    </xf>
    <xf numFmtId="0" fontId="4" fillId="0" borderId="103" xfId="3" applyNumberFormat="1" applyFont="1" applyFill="1" applyBorder="1" applyAlignment="1" applyProtection="1">
      <alignment vertical="center"/>
    </xf>
    <xf numFmtId="0" fontId="4" fillId="0" borderId="18" xfId="3" applyNumberFormat="1" applyFont="1" applyFill="1" applyBorder="1" applyAlignment="1" applyProtection="1">
      <alignment vertical="center"/>
    </xf>
    <xf numFmtId="49" fontId="4" fillId="0" borderId="7" xfId="0" applyNumberFormat="1" applyFont="1" applyFill="1" applyBorder="1" applyAlignment="1" applyProtection="1">
      <alignment horizontal="center" vertical="center"/>
    </xf>
    <xf numFmtId="49" fontId="4" fillId="0" borderId="79" xfId="3" applyNumberFormat="1" applyFont="1" applyFill="1" applyBorder="1" applyAlignment="1">
      <alignment horizontal="left" vertical="center" wrapText="1"/>
    </xf>
    <xf numFmtId="173" fontId="4" fillId="0" borderId="21" xfId="3" applyNumberFormat="1" applyFont="1" applyFill="1" applyBorder="1" applyAlignment="1" applyProtection="1">
      <alignment horizontal="center" vertical="center"/>
    </xf>
    <xf numFmtId="49" fontId="25" fillId="0" borderId="105" xfId="0" applyNumberFormat="1" applyFont="1" applyFill="1" applyBorder="1" applyAlignment="1">
      <alignment horizontal="center" vertical="center" wrapText="1"/>
    </xf>
    <xf numFmtId="49" fontId="23" fillId="0" borderId="105" xfId="0" applyNumberFormat="1" applyFont="1" applyFill="1" applyBorder="1" applyAlignment="1">
      <alignment horizontal="center" vertical="center" wrapText="1"/>
    </xf>
    <xf numFmtId="167" fontId="23" fillId="0" borderId="106" xfId="0" applyNumberFormat="1" applyFont="1" applyFill="1" applyBorder="1" applyAlignment="1" applyProtection="1">
      <alignment horizontal="center" vertical="center" wrapText="1"/>
    </xf>
    <xf numFmtId="167" fontId="4" fillId="0" borderId="7" xfId="0" applyNumberFormat="1" applyFont="1" applyFill="1" applyBorder="1" applyAlignment="1">
      <alignment horizontal="center" vertical="center" wrapText="1"/>
    </xf>
    <xf numFmtId="0" fontId="4" fillId="0" borderId="25" xfId="3" applyFont="1" applyFill="1" applyBorder="1" applyAlignment="1">
      <alignment horizontal="center" vertical="center" wrapText="1"/>
    </xf>
    <xf numFmtId="0" fontId="4" fillId="0" borderId="99" xfId="3" applyFont="1" applyFill="1" applyBorder="1" applyAlignment="1">
      <alignment horizontal="center" vertical="center" wrapText="1"/>
    </xf>
    <xf numFmtId="0" fontId="4" fillId="0" borderId="24" xfId="3" applyFont="1" applyFill="1" applyBorder="1" applyAlignment="1">
      <alignment horizontal="center" vertical="center" wrapText="1"/>
    </xf>
    <xf numFmtId="0" fontId="4" fillId="0" borderId="107" xfId="3" applyFont="1" applyFill="1" applyBorder="1" applyAlignment="1">
      <alignment horizontal="center" vertical="center" wrapText="1"/>
    </xf>
    <xf numFmtId="0" fontId="4" fillId="0" borderId="108" xfId="3" applyFont="1" applyFill="1" applyBorder="1" applyAlignment="1">
      <alignment horizontal="center" vertical="center" wrapText="1"/>
    </xf>
    <xf numFmtId="0" fontId="4" fillId="0" borderId="25" xfId="0" applyNumberFormat="1" applyFont="1" applyFill="1" applyBorder="1" applyAlignment="1" applyProtection="1">
      <alignment horizontal="center" vertical="center"/>
    </xf>
    <xf numFmtId="0" fontId="4" fillId="0" borderId="99" xfId="0" applyNumberFormat="1" applyFont="1" applyFill="1" applyBorder="1" applyAlignment="1" applyProtection="1">
      <alignment horizontal="center" vertical="center"/>
    </xf>
    <xf numFmtId="0" fontId="4" fillId="0" borderId="24" xfId="0" applyNumberFormat="1" applyFont="1" applyFill="1" applyBorder="1" applyAlignment="1" applyProtection="1">
      <alignment horizontal="center" vertical="center"/>
    </xf>
    <xf numFmtId="0" fontId="4" fillId="0" borderId="107" xfId="0" applyNumberFormat="1" applyFont="1" applyFill="1" applyBorder="1" applyAlignment="1" applyProtection="1">
      <alignment horizontal="center" vertical="center"/>
    </xf>
    <xf numFmtId="0" fontId="4" fillId="0" borderId="23" xfId="3" applyNumberFormat="1" applyFont="1" applyFill="1" applyBorder="1" applyAlignment="1" applyProtection="1">
      <alignment vertical="center"/>
    </xf>
    <xf numFmtId="49" fontId="23" fillId="0" borderId="87" xfId="0" applyNumberFormat="1" applyFont="1" applyFill="1" applyBorder="1" applyAlignment="1" applyProtection="1">
      <alignment horizontal="center" vertical="center"/>
    </xf>
    <xf numFmtId="49" fontId="23" fillId="0" borderId="88" xfId="3" applyNumberFormat="1" applyFont="1" applyFill="1" applyBorder="1" applyAlignment="1">
      <alignment horizontal="left" vertical="center" wrapText="1"/>
    </xf>
    <xf numFmtId="173" fontId="4" fillId="0" borderId="86" xfId="3" applyNumberFormat="1" applyFont="1" applyFill="1" applyBorder="1" applyAlignment="1" applyProtection="1">
      <alignment horizontal="center" vertical="center"/>
    </xf>
    <xf numFmtId="49" fontId="25" fillId="0" borderId="88" xfId="0" applyNumberFormat="1" applyFont="1" applyFill="1" applyBorder="1" applyAlignment="1">
      <alignment horizontal="center" vertical="center" wrapText="1"/>
    </xf>
    <xf numFmtId="49" fontId="23" fillId="0" borderId="88" xfId="0" applyNumberFormat="1" applyFont="1" applyFill="1" applyBorder="1" applyAlignment="1">
      <alignment horizontal="center" vertical="center" wrapText="1"/>
    </xf>
    <xf numFmtId="167" fontId="23" fillId="0" borderId="30" xfId="0" applyNumberFormat="1" applyFont="1" applyFill="1" applyBorder="1" applyAlignment="1" applyProtection="1">
      <alignment horizontal="center" vertical="center" wrapText="1"/>
    </xf>
    <xf numFmtId="169" fontId="23" fillId="0" borderId="88" xfId="0" applyNumberFormat="1" applyFont="1" applyFill="1" applyBorder="1" applyAlignment="1" applyProtection="1">
      <alignment horizontal="center" vertical="center"/>
    </xf>
    <xf numFmtId="0" fontId="4" fillId="0" borderId="88" xfId="3" applyFont="1" applyFill="1" applyBorder="1" applyAlignment="1">
      <alignment horizontal="center" vertical="center" wrapText="1"/>
    </xf>
    <xf numFmtId="0" fontId="4" fillId="0" borderId="30" xfId="3" applyFont="1" applyFill="1" applyBorder="1" applyAlignment="1">
      <alignment horizontal="center" vertical="center" wrapText="1"/>
    </xf>
    <xf numFmtId="0" fontId="4" fillId="0" borderId="109" xfId="3" applyFont="1" applyFill="1" applyBorder="1" applyAlignment="1">
      <alignment horizontal="center" vertical="center" wrapText="1"/>
    </xf>
    <xf numFmtId="0" fontId="4" fillId="0" borderId="110" xfId="3" applyFont="1" applyFill="1" applyBorder="1" applyAlignment="1">
      <alignment horizontal="center" vertical="center" wrapText="1"/>
    </xf>
    <xf numFmtId="0" fontId="4" fillId="0" borderId="32" xfId="0" applyNumberFormat="1" applyFont="1" applyFill="1" applyBorder="1" applyAlignment="1" applyProtection="1">
      <alignment horizontal="center" vertical="center"/>
    </xf>
    <xf numFmtId="0" fontId="4" fillId="0" borderId="88" xfId="0" applyNumberFormat="1" applyFont="1" applyFill="1" applyBorder="1" applyAlignment="1" applyProtection="1">
      <alignment horizontal="center" vertical="center"/>
    </xf>
    <xf numFmtId="0" fontId="4" fillId="0" borderId="30" xfId="0" applyNumberFormat="1" applyFont="1" applyFill="1" applyBorder="1" applyAlignment="1" applyProtection="1">
      <alignment horizontal="center" vertical="center"/>
    </xf>
    <xf numFmtId="0" fontId="4" fillId="0" borderId="109" xfId="0" applyNumberFormat="1" applyFont="1" applyFill="1" applyBorder="1" applyAlignment="1" applyProtection="1">
      <alignment horizontal="center" vertical="center"/>
    </xf>
    <xf numFmtId="0" fontId="4" fillId="0" borderId="89" xfId="3" applyNumberFormat="1" applyFont="1" applyFill="1" applyBorder="1" applyAlignment="1" applyProtection="1">
      <alignment vertical="center"/>
    </xf>
    <xf numFmtId="49" fontId="4" fillId="0" borderId="17" xfId="3" applyNumberFormat="1" applyFont="1" applyFill="1" applyBorder="1" applyAlignment="1">
      <alignment horizontal="left" vertical="center" wrapText="1"/>
    </xf>
    <xf numFmtId="49" fontId="23" fillId="0" borderId="17" xfId="0" applyNumberFormat="1" applyFont="1" applyFill="1" applyBorder="1" applyAlignment="1">
      <alignment horizontal="center" vertical="center" wrapText="1"/>
    </xf>
    <xf numFmtId="167" fontId="23" fillId="0" borderId="19" xfId="0" applyNumberFormat="1" applyFont="1" applyFill="1" applyBorder="1" applyAlignment="1" applyProtection="1">
      <alignment horizontal="center" vertical="center" wrapText="1"/>
    </xf>
    <xf numFmtId="0" fontId="4" fillId="0" borderId="87" xfId="3" applyFont="1" applyFill="1" applyBorder="1" applyAlignment="1">
      <alignment horizontal="center" vertical="center" wrapText="1"/>
    </xf>
    <xf numFmtId="0" fontId="4" fillId="0" borderId="20" xfId="0" applyNumberFormat="1" applyFont="1" applyFill="1" applyBorder="1" applyAlignment="1" applyProtection="1">
      <alignment horizontal="center" vertical="center"/>
    </xf>
    <xf numFmtId="0" fontId="4" fillId="0" borderId="17" xfId="0" applyNumberFormat="1" applyFont="1" applyFill="1" applyBorder="1" applyAlignment="1" applyProtection="1">
      <alignment horizontal="center" vertical="center"/>
    </xf>
    <xf numFmtId="0" fontId="4" fillId="0" borderId="103" xfId="0" applyNumberFormat="1" applyFont="1" applyFill="1" applyBorder="1" applyAlignment="1" applyProtection="1">
      <alignment horizontal="center" vertical="center"/>
    </xf>
    <xf numFmtId="49" fontId="4" fillId="0" borderId="22" xfId="3" applyNumberFormat="1" applyFont="1" applyFill="1" applyBorder="1" applyAlignment="1">
      <alignment horizontal="left" vertical="center" wrapText="1"/>
    </xf>
    <xf numFmtId="49" fontId="23" fillId="0" borderId="22" xfId="0" applyNumberFormat="1" applyFont="1" applyFill="1" applyBorder="1" applyAlignment="1">
      <alignment horizontal="center" vertical="center" wrapText="1"/>
    </xf>
    <xf numFmtId="167" fontId="23" fillId="0" borderId="24" xfId="0" applyNumberFormat="1" applyFont="1" applyFill="1" applyBorder="1" applyAlignment="1" applyProtection="1">
      <alignment horizontal="center" vertical="center" wrapText="1"/>
    </xf>
    <xf numFmtId="0" fontId="4" fillId="0" borderId="64" xfId="3" applyFont="1" applyFill="1" applyBorder="1" applyAlignment="1">
      <alignment horizontal="center" vertical="center" wrapText="1"/>
    </xf>
    <xf numFmtId="0" fontId="4" fillId="0" borderId="22" xfId="3" applyFont="1" applyFill="1" applyBorder="1" applyAlignment="1">
      <alignment horizontal="center" vertical="center" wrapText="1"/>
    </xf>
    <xf numFmtId="0" fontId="4" fillId="0" borderId="22" xfId="0" applyNumberFormat="1" applyFont="1" applyFill="1" applyBorder="1" applyAlignment="1" applyProtection="1">
      <alignment horizontal="center" vertical="center"/>
    </xf>
    <xf numFmtId="166" fontId="4" fillId="2" borderId="0" xfId="3" applyNumberFormat="1" applyFont="1" applyFill="1" applyBorder="1" applyAlignment="1" applyProtection="1">
      <alignment horizontal="right" vertical="center"/>
    </xf>
    <xf numFmtId="169" fontId="4" fillId="2" borderId="0" xfId="3" applyNumberFormat="1" applyFont="1" applyFill="1" applyBorder="1" applyAlignment="1" applyProtection="1">
      <alignment horizontal="center" vertical="center"/>
    </xf>
    <xf numFmtId="170" fontId="4" fillId="2" borderId="0" xfId="3" applyNumberFormat="1" applyFont="1" applyFill="1" applyBorder="1" applyAlignment="1" applyProtection="1">
      <alignment horizontal="center" vertical="center"/>
    </xf>
    <xf numFmtId="166" fontId="4" fillId="2" borderId="0" xfId="3" applyNumberFormat="1" applyFont="1" applyFill="1" applyBorder="1" applyAlignment="1" applyProtection="1">
      <alignment vertical="center"/>
    </xf>
    <xf numFmtId="0" fontId="23" fillId="2" borderId="0" xfId="0" applyFont="1" applyFill="1" applyBorder="1" applyAlignment="1" applyProtection="1">
      <alignment horizontal="right" vertical="center"/>
    </xf>
    <xf numFmtId="0" fontId="4" fillId="2" borderId="0" xfId="3" applyFont="1" applyFill="1" applyBorder="1" applyAlignment="1">
      <alignment horizontal="left" wrapText="1"/>
    </xf>
    <xf numFmtId="0" fontId="4" fillId="2" borderId="0" xfId="3" applyFont="1" applyFill="1" applyBorder="1" applyAlignment="1">
      <alignment horizontal="center" wrapText="1"/>
    </xf>
    <xf numFmtId="0" fontId="29" fillId="2" borderId="0" xfId="3" applyNumberFormat="1" applyFont="1" applyFill="1" applyBorder="1" applyAlignment="1" applyProtection="1">
      <alignment horizontal="center" vertical="center"/>
    </xf>
    <xf numFmtId="166" fontId="32" fillId="2" borderId="0" xfId="3" applyNumberFormat="1" applyFont="1" applyFill="1" applyBorder="1" applyAlignment="1" applyProtection="1">
      <alignment vertical="center"/>
    </xf>
    <xf numFmtId="166" fontId="32" fillId="2" borderId="0" xfId="3" applyNumberFormat="1" applyFont="1" applyFill="1" applyBorder="1" applyAlignment="1" applyProtection="1">
      <alignment horizontal="center" vertical="center" wrapText="1"/>
    </xf>
    <xf numFmtId="0" fontId="32" fillId="2" borderId="0" xfId="3" applyNumberFormat="1" applyFont="1" applyFill="1" applyBorder="1" applyAlignment="1" applyProtection="1">
      <alignment horizontal="center" vertical="center" wrapText="1"/>
    </xf>
    <xf numFmtId="0" fontId="17" fillId="0" borderId="0" xfId="0" applyFont="1" applyFill="1" applyAlignment="1">
      <alignment horizontal="left" wrapText="1"/>
    </xf>
    <xf numFmtId="0" fontId="17" fillId="0" borderId="0" xfId="0" applyFont="1"/>
    <xf numFmtId="0" fontId="17" fillId="0" borderId="17" xfId="0" applyFont="1" applyFill="1" applyBorder="1" applyAlignment="1">
      <alignment horizontal="left" wrapText="1"/>
    </xf>
    <xf numFmtId="171" fontId="17" fillId="0" borderId="17" xfId="1" applyNumberFormat="1" applyFont="1" applyFill="1" applyBorder="1" applyAlignment="1" applyProtection="1">
      <alignment horizontal="center" vertical="center"/>
    </xf>
    <xf numFmtId="0" fontId="17" fillId="0" borderId="17" xfId="0" applyFont="1" applyBorder="1" applyAlignment="1">
      <alignment horizontal="center" vertical="center"/>
    </xf>
    <xf numFmtId="169" fontId="17" fillId="0" borderId="17" xfId="0" applyNumberFormat="1" applyFont="1" applyBorder="1" applyAlignment="1">
      <alignment horizontal="center" vertical="center"/>
    </xf>
    <xf numFmtId="0" fontId="17" fillId="0" borderId="17" xfId="0" applyFont="1" applyFill="1" applyBorder="1" applyAlignment="1">
      <alignment horizontal="left" vertical="center" wrapText="1"/>
    </xf>
    <xf numFmtId="174" fontId="25" fillId="0" borderId="17" xfId="0" applyNumberFormat="1" applyFont="1" applyFill="1" applyBorder="1" applyAlignment="1" applyProtection="1">
      <alignment horizontal="center" vertical="center"/>
    </xf>
    <xf numFmtId="167" fontId="25" fillId="0" borderId="17" xfId="0" applyNumberFormat="1" applyFont="1" applyFill="1" applyBorder="1" applyAlignment="1" applyProtection="1">
      <alignment horizontal="center" vertical="center"/>
    </xf>
    <xf numFmtId="0" fontId="17" fillId="0" borderId="0" xfId="0" applyFont="1" applyFill="1" applyBorder="1" applyAlignment="1">
      <alignment horizontal="left" vertical="center" wrapText="1"/>
    </xf>
    <xf numFmtId="167" fontId="25" fillId="0" borderId="0" xfId="0" applyNumberFormat="1" applyFont="1" applyFill="1" applyBorder="1" applyAlignment="1" applyProtection="1">
      <alignment horizontal="center" vertical="center"/>
    </xf>
    <xf numFmtId="0" fontId="25" fillId="0" borderId="17" xfId="0" applyFont="1" applyFill="1" applyBorder="1" applyAlignment="1">
      <alignment horizontal="left" wrapText="1"/>
    </xf>
    <xf numFmtId="0" fontId="39" fillId="0" borderId="0" xfId="0" applyFont="1"/>
    <xf numFmtId="0" fontId="25" fillId="0" borderId="17" xfId="0" applyFont="1" applyFill="1" applyBorder="1" applyAlignment="1">
      <alignment horizontal="left" vertical="center" wrapText="1"/>
    </xf>
    <xf numFmtId="0" fontId="39" fillId="0" borderId="0" xfId="0" applyFont="1" applyAlignment="1">
      <alignment wrapText="1"/>
    </xf>
    <xf numFmtId="0" fontId="17" fillId="0" borderId="17" xfId="0" applyFont="1" applyBorder="1" applyAlignment="1">
      <alignment horizontal="left" wrapText="1"/>
    </xf>
    <xf numFmtId="174" fontId="25" fillId="0" borderId="0" xfId="0" applyNumberFormat="1" applyFont="1" applyFill="1" applyBorder="1" applyAlignment="1" applyProtection="1">
      <alignment horizontal="center" vertical="center"/>
    </xf>
    <xf numFmtId="171" fontId="25" fillId="0" borderId="0" xfId="0" applyNumberFormat="1" applyFont="1" applyAlignment="1">
      <alignment horizontal="center" vertical="center"/>
    </xf>
    <xf numFmtId="173" fontId="25" fillId="0" borderId="0" xfId="0" applyNumberFormat="1" applyFont="1" applyAlignment="1">
      <alignment horizontal="center" vertical="center"/>
    </xf>
    <xf numFmtId="169" fontId="17" fillId="0" borderId="0" xfId="0" applyNumberFormat="1" applyFont="1" applyAlignment="1">
      <alignment horizontal="center" vertical="center"/>
    </xf>
    <xf numFmtId="167" fontId="17" fillId="0" borderId="0" xfId="0" applyNumberFormat="1" applyFont="1" applyAlignment="1">
      <alignment horizontal="center" vertical="center"/>
    </xf>
    <xf numFmtId="167" fontId="17" fillId="0" borderId="0" xfId="0" applyNumberFormat="1" applyFont="1"/>
    <xf numFmtId="169" fontId="17" fillId="0" borderId="0" xfId="0" applyNumberFormat="1" applyFont="1"/>
    <xf numFmtId="0" fontId="25" fillId="0" borderId="0" xfId="0" applyFont="1" applyAlignment="1">
      <alignment horizontal="center" vertical="center"/>
    </xf>
    <xf numFmtId="2" fontId="25" fillId="0" borderId="0" xfId="0" applyNumberFormat="1" applyFont="1" applyAlignment="1">
      <alignment horizontal="center" vertical="center"/>
    </xf>
    <xf numFmtId="175" fontId="17" fillId="0" borderId="0" xfId="0" applyNumberFormat="1" applyFont="1"/>
    <xf numFmtId="171" fontId="0" fillId="0" borderId="0" xfId="0" applyNumberFormat="1"/>
    <xf numFmtId="169" fontId="0" fillId="0" borderId="0" xfId="0" applyNumberFormat="1"/>
    <xf numFmtId="166" fontId="32" fillId="0" borderId="17" xfId="3" applyNumberFormat="1" applyFont="1" applyFill="1" applyBorder="1" applyAlignment="1" applyProtection="1">
      <alignment vertical="center"/>
    </xf>
    <xf numFmtId="166" fontId="4" fillId="0" borderId="17" xfId="3" applyNumberFormat="1" applyFont="1" applyFill="1" applyBorder="1" applyAlignment="1" applyProtection="1">
      <alignment vertical="center"/>
    </xf>
    <xf numFmtId="0" fontId="40" fillId="2" borderId="17" xfId="0" applyFont="1" applyFill="1" applyBorder="1"/>
    <xf numFmtId="0" fontId="41" fillId="0" borderId="17" xfId="0" applyFont="1" applyBorder="1"/>
    <xf numFmtId="171" fontId="32" fillId="0" borderId="0" xfId="0" applyNumberFormat="1" applyFont="1" applyFill="1" applyBorder="1" applyAlignment="1" applyProtection="1">
      <alignment vertical="center"/>
    </xf>
    <xf numFmtId="1" fontId="31" fillId="0" borderId="69" xfId="3" applyNumberFormat="1" applyFont="1" applyFill="1" applyBorder="1" applyAlignment="1">
      <alignment horizontal="center" vertical="center" wrapText="1"/>
    </xf>
    <xf numFmtId="169" fontId="23" fillId="2" borderId="48" xfId="3" applyNumberFormat="1" applyFont="1" applyFill="1" applyBorder="1" applyAlignment="1">
      <alignment horizontal="center" vertical="center" wrapText="1"/>
    </xf>
    <xf numFmtId="1" fontId="23" fillId="2" borderId="48" xfId="3" applyNumberFormat="1" applyFont="1" applyFill="1" applyBorder="1" applyAlignment="1">
      <alignment horizontal="center" vertical="center" wrapText="1"/>
    </xf>
    <xf numFmtId="1" fontId="23" fillId="2" borderId="69" xfId="3" applyNumberFormat="1" applyFont="1" applyFill="1" applyBorder="1" applyAlignment="1">
      <alignment horizontal="center" vertical="center" wrapText="1"/>
    </xf>
    <xf numFmtId="169" fontId="23" fillId="2" borderId="69" xfId="3" applyNumberFormat="1" applyFont="1" applyFill="1" applyBorder="1" applyAlignment="1" applyProtection="1">
      <alignment horizontal="center" vertical="center"/>
    </xf>
    <xf numFmtId="0" fontId="0" fillId="0" borderId="20" xfId="0" applyBorder="1" applyAlignment="1">
      <alignment vertical="center" wrapText="1"/>
    </xf>
    <xf numFmtId="166" fontId="29" fillId="0" borderId="17" xfId="3" applyNumberFormat="1" applyFont="1" applyFill="1" applyBorder="1" applyAlignment="1" applyProtection="1">
      <alignment vertical="center"/>
    </xf>
    <xf numFmtId="166" fontId="23" fillId="0" borderId="17" xfId="3" applyNumberFormat="1" applyFont="1" applyFill="1" applyBorder="1" applyAlignment="1" applyProtection="1">
      <alignment vertical="center"/>
    </xf>
    <xf numFmtId="166" fontId="32" fillId="0" borderId="17" xfId="0" applyNumberFormat="1" applyFont="1" applyFill="1" applyBorder="1" applyAlignment="1" applyProtection="1">
      <alignment vertical="center"/>
    </xf>
    <xf numFmtId="171" fontId="32" fillId="0" borderId="0" xfId="3" applyNumberFormat="1" applyFont="1" applyFill="1" applyBorder="1" applyAlignment="1" applyProtection="1">
      <alignment vertical="center"/>
    </xf>
    <xf numFmtId="167" fontId="25" fillId="0" borderId="17" xfId="0" applyNumberFormat="1" applyFont="1" applyFill="1" applyBorder="1" applyAlignment="1" applyProtection="1">
      <alignment horizontal="center" vertical="center"/>
    </xf>
    <xf numFmtId="167" fontId="25" fillId="0" borderId="17" xfId="0" applyNumberFormat="1" applyFont="1" applyFill="1" applyBorder="1" applyAlignment="1" applyProtection="1">
      <alignment horizontal="center" vertical="center"/>
    </xf>
    <xf numFmtId="49" fontId="4" fillId="5" borderId="4" xfId="3" applyNumberFormat="1" applyFont="1" applyFill="1" applyBorder="1" applyAlignment="1">
      <alignment vertical="center" wrapText="1"/>
    </xf>
    <xf numFmtId="0" fontId="4" fillId="5" borderId="1" xfId="3" applyNumberFormat="1" applyFont="1" applyFill="1" applyBorder="1" applyAlignment="1" applyProtection="1">
      <alignment horizontal="center" vertical="center"/>
    </xf>
    <xf numFmtId="0" fontId="4" fillId="5" borderId="5" xfId="3" applyNumberFormat="1" applyFont="1" applyFill="1" applyBorder="1" applyAlignment="1" applyProtection="1">
      <alignment horizontal="center" vertical="center"/>
    </xf>
    <xf numFmtId="0" fontId="4" fillId="5" borderId="6" xfId="3" applyNumberFormat="1" applyFont="1" applyFill="1" applyBorder="1" applyAlignment="1" applyProtection="1">
      <alignment horizontal="center" vertical="center"/>
    </xf>
    <xf numFmtId="170" fontId="4" fillId="5" borderId="12" xfId="3" applyNumberFormat="1" applyFont="1" applyFill="1" applyBorder="1" applyAlignment="1" applyProtection="1">
      <alignment horizontal="center" vertical="center"/>
    </xf>
    <xf numFmtId="168" fontId="4" fillId="5" borderId="12" xfId="3" applyNumberFormat="1" applyFont="1" applyFill="1" applyBorder="1" applyAlignment="1" applyProtection="1">
      <alignment horizontal="center" vertical="center"/>
    </xf>
    <xf numFmtId="168" fontId="4" fillId="5" borderId="1" xfId="3" applyNumberFormat="1" applyFont="1" applyFill="1" applyBorder="1" applyAlignment="1" applyProtection="1">
      <alignment horizontal="center" vertical="center"/>
    </xf>
    <xf numFmtId="168" fontId="4" fillId="5" borderId="5" xfId="3" applyNumberFormat="1" applyFont="1" applyFill="1" applyBorder="1" applyAlignment="1" applyProtection="1">
      <alignment horizontal="center" vertical="center"/>
    </xf>
    <xf numFmtId="168" fontId="4" fillId="5" borderId="6" xfId="3" applyNumberFormat="1" applyFont="1" applyFill="1" applyBorder="1" applyAlignment="1" applyProtection="1">
      <alignment horizontal="center" vertical="center"/>
    </xf>
    <xf numFmtId="0" fontId="4" fillId="5" borderId="3" xfId="3" applyNumberFormat="1" applyFont="1" applyFill="1" applyBorder="1" applyAlignment="1" applyProtection="1">
      <alignment horizontal="center" vertical="center"/>
    </xf>
    <xf numFmtId="166" fontId="32" fillId="5" borderId="0" xfId="3" applyNumberFormat="1" applyFont="1" applyFill="1" applyBorder="1" applyAlignment="1" applyProtection="1">
      <alignment vertical="center"/>
    </xf>
    <xf numFmtId="166" fontId="32" fillId="5" borderId="17" xfId="3" applyNumberFormat="1" applyFont="1" applyFill="1" applyBorder="1" applyAlignment="1" applyProtection="1">
      <alignment vertical="center"/>
    </xf>
    <xf numFmtId="49" fontId="4" fillId="5" borderId="95" xfId="3" applyNumberFormat="1" applyFont="1" applyFill="1" applyBorder="1" applyAlignment="1">
      <alignment vertical="center" wrapText="1"/>
    </xf>
    <xf numFmtId="0" fontId="4" fillId="5" borderId="87" xfId="3" applyNumberFormat="1" applyFont="1" applyFill="1" applyBorder="1" applyAlignment="1" applyProtection="1">
      <alignment horizontal="center" vertical="center"/>
    </xf>
    <xf numFmtId="0" fontId="4" fillId="5" borderId="88" xfId="3" applyNumberFormat="1" applyFont="1" applyFill="1" applyBorder="1" applyAlignment="1" applyProtection="1">
      <alignment horizontal="center" vertical="center"/>
    </xf>
    <xf numFmtId="0" fontId="4" fillId="5" borderId="89" xfId="3" applyNumberFormat="1" applyFont="1" applyFill="1" applyBorder="1" applyAlignment="1" applyProtection="1">
      <alignment horizontal="center" vertical="center"/>
    </xf>
    <xf numFmtId="170" fontId="4" fillId="5" borderId="86" xfId="3" applyNumberFormat="1" applyFont="1" applyFill="1" applyBorder="1" applyAlignment="1" applyProtection="1">
      <alignment horizontal="center" vertical="center"/>
    </xf>
    <xf numFmtId="168" fontId="4" fillId="5" borderId="86" xfId="3" applyNumberFormat="1" applyFont="1" applyFill="1" applyBorder="1" applyAlignment="1" applyProtection="1">
      <alignment horizontal="center" vertical="center"/>
    </xf>
    <xf numFmtId="168" fontId="4" fillId="5" borderId="87" xfId="3" applyNumberFormat="1" applyFont="1" applyFill="1" applyBorder="1" applyAlignment="1" applyProtection="1">
      <alignment horizontal="center" vertical="center"/>
    </xf>
    <xf numFmtId="168" fontId="4" fillId="5" borderId="88" xfId="3" applyNumberFormat="1" applyFont="1" applyFill="1" applyBorder="1" applyAlignment="1" applyProtection="1">
      <alignment horizontal="center" vertical="center"/>
    </xf>
    <xf numFmtId="168" fontId="4" fillId="5" borderId="89" xfId="3" applyNumberFormat="1" applyFont="1" applyFill="1" applyBorder="1" applyAlignment="1" applyProtection="1">
      <alignment horizontal="center" vertical="center"/>
    </xf>
    <xf numFmtId="0" fontId="4" fillId="5" borderId="31" xfId="3" applyNumberFormat="1" applyFont="1" applyFill="1" applyBorder="1" applyAlignment="1" applyProtection="1">
      <alignment horizontal="center" vertical="center"/>
    </xf>
    <xf numFmtId="49" fontId="4" fillId="5" borderId="50" xfId="3" applyNumberFormat="1" applyFont="1" applyFill="1" applyBorder="1" applyAlignment="1">
      <alignment vertical="center" wrapText="1"/>
    </xf>
    <xf numFmtId="0" fontId="4" fillId="5" borderId="64" xfId="3" applyNumberFormat="1" applyFont="1" applyFill="1" applyBorder="1" applyAlignment="1" applyProtection="1">
      <alignment horizontal="center" vertical="center"/>
    </xf>
    <xf numFmtId="0" fontId="4" fillId="5" borderId="65" xfId="3" applyNumberFormat="1" applyFont="1" applyFill="1" applyBorder="1" applyAlignment="1" applyProtection="1">
      <alignment horizontal="center" vertical="center"/>
    </xf>
    <xf numFmtId="0" fontId="4" fillId="5" borderId="97" xfId="3" applyNumberFormat="1" applyFont="1" applyFill="1" applyBorder="1" applyAlignment="1" applyProtection="1">
      <alignment horizontal="center" vertical="center"/>
    </xf>
    <xf numFmtId="170" fontId="4" fillId="5" borderId="63" xfId="3" applyNumberFormat="1" applyFont="1" applyFill="1" applyBorder="1" applyAlignment="1" applyProtection="1">
      <alignment horizontal="center" vertical="center"/>
    </xf>
    <xf numFmtId="168" fontId="4" fillId="5" borderId="63" xfId="3" applyNumberFormat="1" applyFont="1" applyFill="1" applyBorder="1" applyAlignment="1" applyProtection="1">
      <alignment horizontal="center" vertical="center"/>
    </xf>
    <xf numFmtId="168" fontId="4" fillId="5" borderId="64" xfId="3" applyNumberFormat="1" applyFont="1" applyFill="1" applyBorder="1" applyAlignment="1" applyProtection="1">
      <alignment horizontal="center" vertical="center"/>
    </xf>
    <xf numFmtId="168" fontId="4" fillId="5" borderId="65" xfId="3" applyNumberFormat="1" applyFont="1" applyFill="1" applyBorder="1" applyAlignment="1" applyProtection="1">
      <alignment horizontal="center" vertical="center"/>
    </xf>
    <xf numFmtId="168" fontId="4" fillId="5" borderId="97" xfId="3" applyNumberFormat="1" applyFont="1" applyFill="1" applyBorder="1" applyAlignment="1" applyProtection="1">
      <alignment horizontal="center" vertical="center"/>
    </xf>
    <xf numFmtId="0" fontId="4" fillId="5" borderId="49" xfId="3" applyNumberFormat="1" applyFont="1" applyFill="1" applyBorder="1" applyAlignment="1" applyProtection="1">
      <alignment horizontal="center" vertical="center"/>
    </xf>
    <xf numFmtId="49" fontId="23" fillId="5" borderId="74" xfId="0" applyNumberFormat="1" applyFont="1" applyFill="1" applyBorder="1" applyAlignment="1" applyProtection="1">
      <alignment horizontal="center" vertical="center"/>
    </xf>
    <xf numFmtId="49" fontId="23" fillId="5" borderId="76" xfId="3" applyNumberFormat="1" applyFont="1" applyFill="1" applyBorder="1" applyAlignment="1">
      <alignment vertical="center" wrapText="1"/>
    </xf>
    <xf numFmtId="166" fontId="23" fillId="5" borderId="8" xfId="3" applyNumberFormat="1" applyFont="1" applyFill="1" applyBorder="1" applyAlignment="1" applyProtection="1">
      <alignment horizontal="center" vertical="center"/>
    </xf>
    <xf numFmtId="0" fontId="23" fillId="5" borderId="9" xfId="3" applyFont="1" applyFill="1" applyBorder="1" applyAlignment="1">
      <alignment horizontal="center" vertical="center" wrapText="1"/>
    </xf>
    <xf numFmtId="0" fontId="23" fillId="5" borderId="10" xfId="3" applyFont="1" applyFill="1" applyBorder="1" applyAlignment="1">
      <alignment horizontal="center" vertical="center" wrapText="1"/>
    </xf>
    <xf numFmtId="170" fontId="23" fillId="5" borderId="77" xfId="3" applyNumberFormat="1" applyFont="1" applyFill="1" applyBorder="1" applyAlignment="1" applyProtection="1">
      <alignment horizontal="center" vertical="center"/>
    </xf>
    <xf numFmtId="0" fontId="23" fillId="5" borderId="78" xfId="3" applyFont="1" applyFill="1" applyBorder="1" applyAlignment="1">
      <alignment horizontal="center" vertical="center" wrapText="1"/>
    </xf>
    <xf numFmtId="0" fontId="23" fillId="5" borderId="8" xfId="3" applyFont="1" applyFill="1" applyBorder="1" applyAlignment="1">
      <alignment horizontal="center" vertical="center" wrapText="1"/>
    </xf>
    <xf numFmtId="0" fontId="4" fillId="5" borderId="26" xfId="3" applyFont="1" applyFill="1" applyBorder="1" applyAlignment="1">
      <alignment horizontal="center" vertical="center" wrapText="1"/>
    </xf>
    <xf numFmtId="0" fontId="4" fillId="5" borderId="27" xfId="3" applyFont="1" applyFill="1" applyBorder="1" applyAlignment="1">
      <alignment horizontal="center" vertical="center" wrapText="1"/>
    </xf>
    <xf numFmtId="0" fontId="4" fillId="5" borderId="10" xfId="3" applyFont="1" applyFill="1" applyBorder="1" applyAlignment="1">
      <alignment horizontal="center" vertical="center" wrapText="1"/>
    </xf>
    <xf numFmtId="0" fontId="4" fillId="5" borderId="8" xfId="3" applyFont="1" applyFill="1" applyBorder="1" applyAlignment="1">
      <alignment horizontal="center" vertical="center" wrapText="1"/>
    </xf>
    <xf numFmtId="166" fontId="29" fillId="5" borderId="0" xfId="3" applyNumberFormat="1" applyFont="1" applyFill="1" applyBorder="1" applyAlignment="1" applyProtection="1">
      <alignment vertical="center"/>
    </xf>
    <xf numFmtId="166" fontId="29" fillId="5" borderId="17" xfId="3" applyNumberFormat="1" applyFont="1" applyFill="1" applyBorder="1" applyAlignment="1" applyProtection="1">
      <alignment vertical="center"/>
    </xf>
    <xf numFmtId="49" fontId="23" fillId="5" borderId="74" xfId="3" applyNumberFormat="1" applyFont="1" applyFill="1" applyBorder="1" applyAlignment="1">
      <alignment horizontal="left" vertical="center" wrapText="1"/>
    </xf>
    <xf numFmtId="0" fontId="23" fillId="5" borderId="16" xfId="3" applyFont="1" applyFill="1" applyBorder="1" applyAlignment="1">
      <alignment horizontal="center" vertical="center" wrapText="1"/>
    </xf>
    <xf numFmtId="0" fontId="23" fillId="5" borderId="17" xfId="3" applyFont="1" applyFill="1" applyBorder="1" applyAlignment="1">
      <alignment horizontal="center" vertical="center" wrapText="1"/>
    </xf>
    <xf numFmtId="168" fontId="30" fillId="5" borderId="19" xfId="3" applyNumberFormat="1" applyFont="1" applyFill="1" applyBorder="1" applyAlignment="1" applyProtection="1">
      <alignment horizontal="center" vertical="center"/>
    </xf>
    <xf numFmtId="170" fontId="23" fillId="5" borderId="74" xfId="3" applyNumberFormat="1" applyFont="1" applyFill="1" applyBorder="1" applyAlignment="1" applyProtection="1">
      <alignment horizontal="center" vertical="center"/>
    </xf>
    <xf numFmtId="0" fontId="23" fillId="5" borderId="74" xfId="3" applyFont="1" applyFill="1" applyBorder="1" applyAlignment="1">
      <alignment horizontal="center" vertical="center" wrapText="1"/>
    </xf>
    <xf numFmtId="0" fontId="23" fillId="5" borderId="19" xfId="3" applyFont="1" applyFill="1" applyBorder="1" applyAlignment="1">
      <alignment horizontal="center" vertical="center" wrapText="1"/>
    </xf>
    <xf numFmtId="0" fontId="29" fillId="5" borderId="16" xfId="3" applyFont="1" applyFill="1" applyBorder="1" applyAlignment="1">
      <alignment horizontal="center" vertical="center" wrapText="1"/>
    </xf>
    <xf numFmtId="0" fontId="29" fillId="5" borderId="17" xfId="3" applyFont="1" applyFill="1" applyBorder="1" applyAlignment="1">
      <alignment horizontal="center" vertical="center" wrapText="1"/>
    </xf>
    <xf numFmtId="166" fontId="29" fillId="5" borderId="19" xfId="3" applyNumberFormat="1" applyFont="1" applyFill="1" applyBorder="1" applyAlignment="1" applyProtection="1">
      <alignment horizontal="center" vertical="center"/>
    </xf>
    <xf numFmtId="0" fontId="29" fillId="5" borderId="19" xfId="3" applyFont="1" applyFill="1" applyBorder="1" applyAlignment="1">
      <alignment horizontal="center" vertical="center" wrapText="1"/>
    </xf>
    <xf numFmtId="0" fontId="29" fillId="5" borderId="18" xfId="3" applyFont="1" applyFill="1" applyBorder="1" applyAlignment="1">
      <alignment horizontal="center" vertical="center" wrapText="1"/>
    </xf>
    <xf numFmtId="0" fontId="4" fillId="5" borderId="16" xfId="3" applyFont="1" applyFill="1" applyBorder="1" applyAlignment="1">
      <alignment horizontal="center" vertical="center" wrapText="1"/>
    </xf>
    <xf numFmtId="0" fontId="4" fillId="5" borderId="17" xfId="3" applyFont="1" applyFill="1" applyBorder="1" applyAlignment="1">
      <alignment horizontal="center" vertical="center" wrapText="1"/>
    </xf>
    <xf numFmtId="166" fontId="4" fillId="5" borderId="19" xfId="3" applyNumberFormat="1" applyFont="1" applyFill="1" applyBorder="1" applyAlignment="1" applyProtection="1">
      <alignment vertical="center"/>
    </xf>
    <xf numFmtId="0" fontId="4" fillId="5" borderId="19" xfId="3" applyFont="1" applyFill="1" applyBorder="1" applyAlignment="1">
      <alignment horizontal="center" vertical="center" wrapText="1"/>
    </xf>
    <xf numFmtId="0" fontId="4" fillId="5" borderId="18" xfId="3" applyFont="1" applyFill="1" applyBorder="1" applyAlignment="1">
      <alignment horizontal="center" vertical="center" wrapText="1"/>
    </xf>
    <xf numFmtId="49" fontId="4" fillId="5" borderId="96" xfId="3" applyNumberFormat="1" applyFont="1" applyFill="1" applyBorder="1" applyAlignment="1">
      <alignment vertical="center" wrapText="1"/>
    </xf>
    <xf numFmtId="0" fontId="4" fillId="5" borderId="51" xfId="3" applyNumberFormat="1" applyFont="1" applyFill="1" applyBorder="1" applyAlignment="1" applyProtection="1">
      <alignment horizontal="center" vertical="center"/>
    </xf>
    <xf numFmtId="0" fontId="4" fillId="5" borderId="53" xfId="3" applyNumberFormat="1" applyFont="1" applyFill="1" applyBorder="1" applyAlignment="1" applyProtection="1">
      <alignment horizontal="center" vertical="center"/>
    </xf>
    <xf numFmtId="0" fontId="4" fillId="5" borderId="52" xfId="3" applyNumberFormat="1" applyFont="1" applyFill="1" applyBorder="1" applyAlignment="1" applyProtection="1">
      <alignment horizontal="center" vertical="center"/>
    </xf>
    <xf numFmtId="170" fontId="4" fillId="5" borderId="47" xfId="3" applyNumberFormat="1" applyFont="1" applyFill="1" applyBorder="1" applyAlignment="1" applyProtection="1">
      <alignment horizontal="center" vertical="center"/>
    </xf>
    <xf numFmtId="168" fontId="4" fillId="5" borderId="51" xfId="3" applyNumberFormat="1" applyFont="1" applyFill="1" applyBorder="1" applyAlignment="1" applyProtection="1">
      <alignment horizontal="center" vertical="center"/>
    </xf>
    <xf numFmtId="168" fontId="4" fillId="5" borderId="53" xfId="3" applyNumberFormat="1" applyFont="1" applyFill="1" applyBorder="1" applyAlignment="1" applyProtection="1">
      <alignment horizontal="center" vertical="center"/>
    </xf>
    <xf numFmtId="168" fontId="4" fillId="5" borderId="52" xfId="3" applyNumberFormat="1" applyFont="1" applyFill="1" applyBorder="1" applyAlignment="1" applyProtection="1">
      <alignment horizontal="center" vertical="center"/>
    </xf>
    <xf numFmtId="0" fontId="4" fillId="5" borderId="0" xfId="3" applyNumberFormat="1" applyFont="1" applyFill="1" applyBorder="1" applyAlignment="1" applyProtection="1">
      <alignment horizontal="center" vertical="center"/>
    </xf>
    <xf numFmtId="171" fontId="17" fillId="0" borderId="17" xfId="4" applyNumberFormat="1" applyFont="1" applyFill="1" applyBorder="1" applyAlignment="1" applyProtection="1">
      <alignment horizontal="center" vertical="center"/>
    </xf>
    <xf numFmtId="0" fontId="17" fillId="2" borderId="17" xfId="0" applyFont="1" applyFill="1" applyBorder="1" applyAlignment="1">
      <alignment horizontal="left" wrapText="1"/>
    </xf>
    <xf numFmtId="0" fontId="17" fillId="5" borderId="17" xfId="0" applyFont="1" applyFill="1" applyBorder="1" applyAlignment="1">
      <alignment horizontal="left" wrapText="1"/>
    </xf>
    <xf numFmtId="0" fontId="25" fillId="5" borderId="17" xfId="0" applyFont="1" applyFill="1" applyBorder="1" applyAlignment="1">
      <alignment horizontal="left" vertical="center" wrapText="1"/>
    </xf>
    <xf numFmtId="0" fontId="17" fillId="5" borderId="17" xfId="0" applyFont="1" applyFill="1" applyBorder="1" applyAlignment="1">
      <alignment horizontal="center" vertical="center"/>
    </xf>
    <xf numFmtId="169" fontId="17" fillId="4" borderId="17" xfId="0" applyNumberFormat="1" applyFont="1" applyFill="1" applyBorder="1" applyAlignment="1">
      <alignment horizontal="center" vertical="center"/>
    </xf>
    <xf numFmtId="169" fontId="17" fillId="5" borderId="17" xfId="0" applyNumberFormat="1" applyFont="1" applyFill="1" applyBorder="1" applyAlignment="1">
      <alignment horizontal="center" vertical="center"/>
    </xf>
    <xf numFmtId="49" fontId="23" fillId="5" borderId="74" xfId="3" applyNumberFormat="1" applyFont="1" applyFill="1" applyBorder="1" applyAlignment="1">
      <alignment vertical="center" wrapText="1"/>
    </xf>
    <xf numFmtId="166" fontId="23" fillId="5" borderId="16" xfId="3" applyNumberFormat="1" applyFont="1" applyFill="1" applyBorder="1" applyAlignment="1" applyProtection="1">
      <alignment horizontal="center" vertical="center"/>
    </xf>
    <xf numFmtId="166" fontId="33" fillId="5" borderId="17" xfId="3" applyNumberFormat="1" applyFont="1" applyFill="1" applyBorder="1" applyAlignment="1" applyProtection="1">
      <alignment vertical="center"/>
    </xf>
    <xf numFmtId="0" fontId="4" fillId="5" borderId="2" xfId="3" applyFont="1" applyFill="1" applyBorder="1" applyAlignment="1">
      <alignment horizontal="center" vertical="center" wrapText="1"/>
    </xf>
    <xf numFmtId="1" fontId="4" fillId="5" borderId="6" xfId="3" applyNumberFormat="1" applyFont="1" applyFill="1" applyBorder="1" applyAlignment="1">
      <alignment horizontal="center" vertical="center" wrapText="1"/>
    </xf>
    <xf numFmtId="0" fontId="4" fillId="5" borderId="14" xfId="3" applyNumberFormat="1" applyFont="1" applyFill="1" applyBorder="1" applyAlignment="1" applyProtection="1">
      <alignment horizontal="center" vertical="center"/>
    </xf>
    <xf numFmtId="49" fontId="4" fillId="5" borderId="75" xfId="3" applyNumberFormat="1" applyFont="1" applyFill="1" applyBorder="1" applyAlignment="1">
      <alignment vertical="center" wrapText="1"/>
    </xf>
    <xf numFmtId="0" fontId="4" fillId="5" borderId="20" xfId="3" applyNumberFormat="1" applyFont="1" applyFill="1" applyBorder="1" applyAlignment="1" applyProtection="1">
      <alignment horizontal="center" vertical="center"/>
    </xf>
    <xf numFmtId="0" fontId="4" fillId="5" borderId="17" xfId="3" applyNumberFormat="1" applyFont="1" applyFill="1" applyBorder="1" applyAlignment="1" applyProtection="1">
      <alignment horizontal="center" vertical="center"/>
    </xf>
    <xf numFmtId="0" fontId="4" fillId="5" borderId="19" xfId="3" applyNumberFormat="1" applyFont="1" applyFill="1" applyBorder="1" applyAlignment="1" applyProtection="1">
      <alignment horizontal="center" vertical="center"/>
    </xf>
    <xf numFmtId="0" fontId="4" fillId="5" borderId="98" xfId="3" applyFont="1" applyFill="1" applyBorder="1" applyAlignment="1">
      <alignment horizontal="center" vertical="center" wrapText="1"/>
    </xf>
    <xf numFmtId="1" fontId="4" fillId="5" borderId="89" xfId="3" applyNumberFormat="1" applyFont="1" applyFill="1" applyBorder="1" applyAlignment="1">
      <alignment horizontal="center" vertical="center" wrapText="1"/>
    </xf>
    <xf numFmtId="0" fontId="4" fillId="5" borderId="32" xfId="3" applyNumberFormat="1" applyFont="1" applyFill="1" applyBorder="1" applyAlignment="1" applyProtection="1">
      <alignment horizontal="center" vertical="center"/>
    </xf>
    <xf numFmtId="1" fontId="4" fillId="5" borderId="25" xfId="3" applyNumberFormat="1" applyFont="1" applyFill="1" applyBorder="1" applyAlignment="1">
      <alignment horizontal="center" vertical="center"/>
    </xf>
    <xf numFmtId="49" fontId="4" fillId="5" borderId="22" xfId="3" applyNumberFormat="1" applyFont="1" applyFill="1" applyBorder="1" applyAlignment="1">
      <alignment horizontal="center" vertical="center"/>
    </xf>
    <xf numFmtId="49" fontId="4" fillId="5" borderId="24" xfId="3" applyNumberFormat="1" applyFont="1" applyFill="1" applyBorder="1" applyAlignment="1">
      <alignment horizontal="center" vertical="center"/>
    </xf>
    <xf numFmtId="0" fontId="4" fillId="5" borderId="24" xfId="3" applyNumberFormat="1" applyFont="1" applyFill="1" applyBorder="1" applyAlignment="1">
      <alignment horizontal="center" vertical="center"/>
    </xf>
    <xf numFmtId="170" fontId="4" fillId="5" borderId="21" xfId="3" applyNumberFormat="1" applyFont="1" applyFill="1" applyBorder="1" applyAlignment="1" applyProtection="1">
      <alignment horizontal="center" vertical="center"/>
    </xf>
    <xf numFmtId="168" fontId="4" fillId="5" borderId="80" xfId="3" applyNumberFormat="1" applyFont="1" applyFill="1" applyBorder="1" applyAlignment="1" applyProtection="1">
      <alignment horizontal="center" vertical="center"/>
    </xf>
    <xf numFmtId="168" fontId="4" fillId="5" borderId="7" xfId="3" applyNumberFormat="1" applyFont="1" applyFill="1" applyBorder="1" applyAlignment="1" applyProtection="1">
      <alignment horizontal="center" vertical="center"/>
    </xf>
    <xf numFmtId="168" fontId="4" fillId="5" borderId="22" xfId="3" applyNumberFormat="1" applyFont="1" applyFill="1" applyBorder="1" applyAlignment="1" applyProtection="1">
      <alignment horizontal="center" vertical="center"/>
    </xf>
    <xf numFmtId="168" fontId="4" fillId="5" borderId="23" xfId="3" applyNumberFormat="1" applyFont="1" applyFill="1" applyBorder="1" applyAlignment="1" applyProtection="1">
      <alignment horizontal="center" vertical="center"/>
    </xf>
    <xf numFmtId="0" fontId="4" fillId="5" borderId="25" xfId="3" applyNumberFormat="1" applyFont="1" applyFill="1" applyBorder="1" applyAlignment="1" applyProtection="1">
      <alignment horizontal="center" vertical="center"/>
    </xf>
    <xf numFmtId="0" fontId="4" fillId="5" borderId="99" xfId="3" applyNumberFormat="1" applyFont="1" applyFill="1" applyBorder="1" applyAlignment="1" applyProtection="1">
      <alignment horizontal="center" vertical="center"/>
    </xf>
    <xf numFmtId="0" fontId="4" fillId="5" borderId="23" xfId="3" applyNumberFormat="1" applyFont="1" applyFill="1" applyBorder="1" applyAlignment="1" applyProtection="1">
      <alignment horizontal="center" vertical="center"/>
    </xf>
    <xf numFmtId="0" fontId="4" fillId="5" borderId="7" xfId="3" applyNumberFormat="1" applyFont="1" applyFill="1" applyBorder="1" applyAlignment="1" applyProtection="1">
      <alignment horizontal="center" vertical="center"/>
    </xf>
    <xf numFmtId="0" fontId="17" fillId="5" borderId="0" xfId="0" applyFont="1" applyFill="1" applyAlignment="1">
      <alignment horizontal="center" vertical="center"/>
    </xf>
    <xf numFmtId="0" fontId="39" fillId="5" borderId="0" xfId="0" applyFont="1" applyFill="1"/>
    <xf numFmtId="0" fontId="0" fillId="5" borderId="0" xfId="0" applyFill="1"/>
    <xf numFmtId="1" fontId="4" fillId="5" borderId="14" xfId="3" applyNumberFormat="1" applyFont="1" applyFill="1" applyBorder="1" applyAlignment="1">
      <alignment horizontal="center" vertical="center"/>
    </xf>
    <xf numFmtId="49" fontId="4" fillId="5" borderId="5" xfId="3" applyNumberFormat="1" applyFont="1" applyFill="1" applyBorder="1" applyAlignment="1">
      <alignment horizontal="center" vertical="center"/>
    </xf>
    <xf numFmtId="49" fontId="4" fillId="5" borderId="13" xfId="3" applyNumberFormat="1" applyFont="1" applyFill="1" applyBorder="1" applyAlignment="1">
      <alignment horizontal="center" vertical="center"/>
    </xf>
    <xf numFmtId="0" fontId="4" fillId="5" borderId="13" xfId="3" applyNumberFormat="1" applyFont="1" applyFill="1" applyBorder="1" applyAlignment="1">
      <alignment horizontal="center" vertical="center"/>
    </xf>
    <xf numFmtId="1" fontId="4" fillId="5" borderId="2" xfId="3" applyNumberFormat="1" applyFont="1" applyFill="1" applyBorder="1" applyAlignment="1">
      <alignment horizontal="center" vertical="center"/>
    </xf>
    <xf numFmtId="1" fontId="4" fillId="5" borderId="1" xfId="3" applyNumberFormat="1" applyFont="1" applyFill="1" applyBorder="1" applyAlignment="1" applyProtection="1">
      <alignment horizontal="center" vertical="center"/>
    </xf>
    <xf numFmtId="1" fontId="4" fillId="5" borderId="5" xfId="3" applyNumberFormat="1" applyFont="1" applyFill="1" applyBorder="1" applyAlignment="1">
      <alignment horizontal="center" vertical="center"/>
    </xf>
    <xf numFmtId="0" fontId="4" fillId="5" borderId="5" xfId="3" applyNumberFormat="1" applyFont="1" applyFill="1" applyBorder="1" applyAlignment="1">
      <alignment horizontal="center" vertical="center"/>
    </xf>
    <xf numFmtId="0" fontId="4" fillId="5" borderId="14" xfId="3" applyNumberFormat="1" applyFont="1" applyFill="1" applyBorder="1" applyAlignment="1">
      <alignment horizontal="center" vertical="center" wrapText="1"/>
    </xf>
    <xf numFmtId="0" fontId="4" fillId="5" borderId="3" xfId="3" applyNumberFormat="1" applyFont="1" applyFill="1" applyBorder="1" applyAlignment="1">
      <alignment horizontal="center" vertical="center" wrapText="1"/>
    </xf>
    <xf numFmtId="0" fontId="4" fillId="5" borderId="6" xfId="3" applyNumberFormat="1" applyFont="1" applyFill="1" applyBorder="1" applyAlignment="1">
      <alignment horizontal="center" vertical="center" wrapText="1"/>
    </xf>
    <xf numFmtId="0" fontId="4" fillId="5" borderId="1" xfId="3" applyNumberFormat="1" applyFont="1" applyFill="1" applyBorder="1" applyAlignment="1">
      <alignment horizontal="center" vertical="center" wrapText="1"/>
    </xf>
    <xf numFmtId="1" fontId="4" fillId="5" borderId="20" xfId="3" applyNumberFormat="1" applyFont="1" applyFill="1" applyBorder="1" applyAlignment="1">
      <alignment horizontal="center" vertical="center"/>
    </xf>
    <xf numFmtId="49" fontId="4" fillId="5" borderId="17" xfId="3" applyNumberFormat="1" applyFont="1" applyFill="1" applyBorder="1" applyAlignment="1">
      <alignment horizontal="center" vertical="center"/>
    </xf>
    <xf numFmtId="49" fontId="4" fillId="5" borderId="19" xfId="3" applyNumberFormat="1" applyFont="1" applyFill="1" applyBorder="1" applyAlignment="1">
      <alignment horizontal="center" vertical="center"/>
    </xf>
    <xf numFmtId="0" fontId="4" fillId="5" borderId="19" xfId="3" applyNumberFormat="1" applyFont="1" applyFill="1" applyBorder="1" applyAlignment="1">
      <alignment horizontal="center" vertical="center"/>
    </xf>
    <xf numFmtId="170" fontId="4" fillId="5" borderId="15" xfId="3" applyNumberFormat="1" applyFont="1" applyFill="1" applyBorder="1" applyAlignment="1" applyProtection="1">
      <alignment horizontal="center" vertical="center"/>
    </xf>
    <xf numFmtId="1" fontId="4" fillId="5" borderId="74" xfId="3" applyNumberFormat="1" applyFont="1" applyFill="1" applyBorder="1" applyAlignment="1">
      <alignment horizontal="center" vertical="center"/>
    </xf>
    <xf numFmtId="1" fontId="4" fillId="5" borderId="16" xfId="3" applyNumberFormat="1" applyFont="1" applyFill="1" applyBorder="1" applyAlignment="1" applyProtection="1">
      <alignment horizontal="center" vertical="center"/>
    </xf>
    <xf numFmtId="1" fontId="4" fillId="5" borderId="17" xfId="3" applyNumberFormat="1" applyFont="1" applyFill="1" applyBorder="1" applyAlignment="1">
      <alignment horizontal="center" vertical="center"/>
    </xf>
    <xf numFmtId="0" fontId="4" fillId="5" borderId="17" xfId="3" applyNumberFormat="1" applyFont="1" applyFill="1" applyBorder="1" applyAlignment="1">
      <alignment horizontal="center" vertical="center"/>
    </xf>
    <xf numFmtId="1" fontId="4" fillId="5" borderId="18" xfId="3" applyNumberFormat="1" applyFont="1" applyFill="1" applyBorder="1" applyAlignment="1">
      <alignment horizontal="center" vertical="center" wrapText="1"/>
    </xf>
    <xf numFmtId="0" fontId="4" fillId="5" borderId="20" xfId="3" applyNumberFormat="1" applyFont="1" applyFill="1" applyBorder="1" applyAlignment="1">
      <alignment horizontal="center" vertical="center" wrapText="1"/>
    </xf>
    <xf numFmtId="0" fontId="4" fillId="5" borderId="33" xfId="3" applyNumberFormat="1" applyFont="1" applyFill="1" applyBorder="1" applyAlignment="1">
      <alignment horizontal="center" vertical="center" wrapText="1"/>
    </xf>
    <xf numFmtId="0" fontId="4" fillId="5" borderId="18" xfId="3" applyNumberFormat="1" applyFont="1" applyFill="1" applyBorder="1" applyAlignment="1">
      <alignment horizontal="center" vertical="center" wrapText="1"/>
    </xf>
    <xf numFmtId="0" fontId="4" fillId="5" borderId="16" xfId="3" applyNumberFormat="1" applyFont="1" applyFill="1" applyBorder="1" applyAlignment="1">
      <alignment horizontal="center" vertical="center" wrapText="1"/>
    </xf>
    <xf numFmtId="0" fontId="4" fillId="5" borderId="18" xfId="3" applyNumberFormat="1" applyFont="1" applyFill="1" applyBorder="1" applyAlignment="1" applyProtection="1">
      <alignment horizontal="center" vertical="center"/>
    </xf>
    <xf numFmtId="1" fontId="4" fillId="5" borderId="80" xfId="3" applyNumberFormat="1" applyFont="1" applyFill="1" applyBorder="1" applyAlignment="1">
      <alignment horizontal="center" vertical="center"/>
    </xf>
    <xf numFmtId="1" fontId="4" fillId="5" borderId="7" xfId="3" applyNumberFormat="1" applyFont="1" applyFill="1" applyBorder="1" applyAlignment="1" applyProtection="1">
      <alignment horizontal="center" vertical="center"/>
    </xf>
    <xf numFmtId="1" fontId="4" fillId="5" borderId="22" xfId="3" applyNumberFormat="1" applyFont="1" applyFill="1" applyBorder="1" applyAlignment="1">
      <alignment horizontal="center" vertical="center"/>
    </xf>
    <xf numFmtId="0" fontId="4" fillId="5" borderId="22" xfId="3" applyNumberFormat="1" applyFont="1" applyFill="1" applyBorder="1" applyAlignment="1">
      <alignment horizontal="center" vertical="center"/>
    </xf>
    <xf numFmtId="1" fontId="4" fillId="5" borderId="23" xfId="3" applyNumberFormat="1" applyFont="1" applyFill="1" applyBorder="1" applyAlignment="1">
      <alignment horizontal="center" vertical="center" wrapText="1"/>
    </xf>
    <xf numFmtId="0" fontId="4" fillId="5" borderId="25" xfId="3" applyNumberFormat="1" applyFont="1" applyFill="1" applyBorder="1" applyAlignment="1">
      <alignment horizontal="center" vertical="center" wrapText="1"/>
    </xf>
    <xf numFmtId="0" fontId="4" fillId="5" borderId="99" xfId="3" applyNumberFormat="1" applyFont="1" applyFill="1" applyBorder="1" applyAlignment="1">
      <alignment horizontal="center" vertical="center" wrapText="1"/>
    </xf>
    <xf numFmtId="0" fontId="4" fillId="5" borderId="23" xfId="3" applyNumberFormat="1" applyFont="1" applyFill="1" applyBorder="1" applyAlignment="1">
      <alignment horizontal="center" vertical="center" wrapText="1"/>
    </xf>
    <xf numFmtId="0" fontId="4" fillId="5" borderId="7" xfId="3" applyNumberFormat="1" applyFont="1" applyFill="1" applyBorder="1" applyAlignment="1">
      <alignment horizontal="center" vertical="center" wrapText="1"/>
    </xf>
    <xf numFmtId="1" fontId="4" fillId="5" borderId="32" xfId="3" applyNumberFormat="1" applyFont="1" applyFill="1" applyBorder="1" applyAlignment="1">
      <alignment horizontal="center" vertical="center"/>
    </xf>
    <xf numFmtId="49" fontId="4" fillId="5" borderId="88" xfId="3" applyNumberFormat="1" applyFont="1" applyFill="1" applyBorder="1" applyAlignment="1">
      <alignment horizontal="center" vertical="center"/>
    </xf>
    <xf numFmtId="49" fontId="4" fillId="5" borderId="30" xfId="3" applyNumberFormat="1" applyFont="1" applyFill="1" applyBorder="1" applyAlignment="1">
      <alignment horizontal="center" vertical="center"/>
    </xf>
    <xf numFmtId="0" fontId="4" fillId="5" borderId="30" xfId="3" applyNumberFormat="1" applyFont="1" applyFill="1" applyBorder="1" applyAlignment="1">
      <alignment horizontal="center" vertical="center"/>
    </xf>
    <xf numFmtId="1" fontId="4" fillId="5" borderId="98" xfId="3" applyNumberFormat="1" applyFont="1" applyFill="1" applyBorder="1" applyAlignment="1">
      <alignment horizontal="center" vertical="center"/>
    </xf>
    <xf numFmtId="1" fontId="4" fillId="5" borderId="87" xfId="3" applyNumberFormat="1" applyFont="1" applyFill="1" applyBorder="1" applyAlignment="1" applyProtection="1">
      <alignment horizontal="center" vertical="center"/>
    </xf>
    <xf numFmtId="1" fontId="4" fillId="5" borderId="88" xfId="3" applyNumberFormat="1" applyFont="1" applyFill="1" applyBorder="1" applyAlignment="1">
      <alignment horizontal="center" vertical="center"/>
    </xf>
    <xf numFmtId="0" fontId="4" fillId="5" borderId="88" xfId="3" applyNumberFormat="1" applyFont="1" applyFill="1" applyBorder="1" applyAlignment="1">
      <alignment horizontal="center" vertical="center"/>
    </xf>
    <xf numFmtId="0" fontId="4" fillId="5" borderId="32" xfId="3" applyNumberFormat="1" applyFont="1" applyFill="1" applyBorder="1" applyAlignment="1">
      <alignment horizontal="center" vertical="center" wrapText="1"/>
    </xf>
    <xf numFmtId="0" fontId="4" fillId="5" borderId="31" xfId="3" applyNumberFormat="1" applyFont="1" applyFill="1" applyBorder="1" applyAlignment="1">
      <alignment horizontal="center" vertical="center" wrapText="1"/>
    </xf>
    <xf numFmtId="0" fontId="4" fillId="5" borderId="89" xfId="3" applyNumberFormat="1" applyFont="1" applyFill="1" applyBorder="1" applyAlignment="1">
      <alignment horizontal="center" vertical="center" wrapText="1"/>
    </xf>
    <xf numFmtId="0" fontId="4" fillId="5" borderId="87" xfId="3" applyNumberFormat="1" applyFont="1" applyFill="1" applyBorder="1" applyAlignment="1">
      <alignment horizontal="center" vertical="center" wrapText="1"/>
    </xf>
    <xf numFmtId="1" fontId="4" fillId="5" borderId="26" xfId="3" applyNumberFormat="1" applyFont="1" applyFill="1" applyBorder="1" applyAlignment="1">
      <alignment horizontal="center" vertical="center"/>
    </xf>
    <xf numFmtId="49" fontId="4" fillId="5" borderId="9" xfId="3" applyNumberFormat="1" applyFont="1" applyFill="1" applyBorder="1" applyAlignment="1">
      <alignment horizontal="center" vertical="center"/>
    </xf>
    <xf numFmtId="49" fontId="4" fillId="5" borderId="11" xfId="3" applyNumberFormat="1" applyFont="1" applyFill="1" applyBorder="1" applyAlignment="1">
      <alignment horizontal="center" vertical="center"/>
    </xf>
    <xf numFmtId="0" fontId="4" fillId="5" borderId="11" xfId="3" applyNumberFormat="1" applyFont="1" applyFill="1" applyBorder="1" applyAlignment="1">
      <alignment horizontal="center" vertical="center"/>
    </xf>
    <xf numFmtId="170" fontId="4" fillId="5" borderId="76" xfId="3" applyNumberFormat="1" applyFont="1" applyFill="1" applyBorder="1" applyAlignment="1" applyProtection="1">
      <alignment horizontal="center" vertical="center"/>
    </xf>
    <xf numFmtId="1" fontId="4" fillId="5" borderId="78" xfId="3" applyNumberFormat="1" applyFont="1" applyFill="1" applyBorder="1" applyAlignment="1">
      <alignment horizontal="center" vertical="center"/>
    </xf>
    <xf numFmtId="1" fontId="4" fillId="5" borderId="8" xfId="3" applyNumberFormat="1" applyFont="1" applyFill="1" applyBorder="1" applyAlignment="1" applyProtection="1">
      <alignment horizontal="center" vertical="center"/>
    </xf>
    <xf numFmtId="1" fontId="4" fillId="5" borderId="9" xfId="3" applyNumberFormat="1" applyFont="1" applyFill="1" applyBorder="1" applyAlignment="1">
      <alignment horizontal="center" vertical="center"/>
    </xf>
    <xf numFmtId="0" fontId="4" fillId="5" borderId="9" xfId="3" applyNumberFormat="1" applyFont="1" applyFill="1" applyBorder="1" applyAlignment="1">
      <alignment horizontal="center" vertical="center"/>
    </xf>
    <xf numFmtId="1" fontId="4" fillId="5" borderId="10" xfId="3" applyNumberFormat="1" applyFont="1" applyFill="1" applyBorder="1" applyAlignment="1">
      <alignment horizontal="center" vertical="center" wrapText="1"/>
    </xf>
    <xf numFmtId="0" fontId="4" fillId="5" borderId="26" xfId="3" applyNumberFormat="1" applyFont="1" applyFill="1" applyBorder="1" applyAlignment="1">
      <alignment horizontal="center" vertical="center" wrapText="1"/>
    </xf>
    <xf numFmtId="0" fontId="4" fillId="5" borderId="27" xfId="3" applyNumberFormat="1" applyFont="1" applyFill="1" applyBorder="1" applyAlignment="1">
      <alignment horizontal="center" vertical="center" wrapText="1"/>
    </xf>
    <xf numFmtId="0" fontId="4" fillId="5" borderId="10" xfId="3" applyNumberFormat="1" applyFont="1" applyFill="1" applyBorder="1" applyAlignment="1">
      <alignment horizontal="center" vertical="center" wrapText="1"/>
    </xf>
    <xf numFmtId="0" fontId="4" fillId="5" borderId="8" xfId="3" applyNumberFormat="1" applyFont="1" applyFill="1" applyBorder="1" applyAlignment="1">
      <alignment horizontal="center" vertical="center" wrapText="1"/>
    </xf>
    <xf numFmtId="0" fontId="4" fillId="5" borderId="10" xfId="3" applyNumberFormat="1" applyFont="1" applyFill="1" applyBorder="1" applyAlignment="1" applyProtection="1">
      <alignment horizontal="center" vertical="center"/>
    </xf>
    <xf numFmtId="49" fontId="23" fillId="5" borderId="17" xfId="0" applyNumberFormat="1" applyFont="1" applyFill="1" applyBorder="1" applyAlignment="1" applyProtection="1">
      <alignment horizontal="center" vertical="center"/>
    </xf>
    <xf numFmtId="49" fontId="23" fillId="5" borderId="17" xfId="3" applyNumberFormat="1" applyFont="1" applyFill="1" applyBorder="1" applyAlignment="1">
      <alignment vertical="center" wrapText="1"/>
    </xf>
    <xf numFmtId="166" fontId="23" fillId="5" borderId="17" xfId="3" applyNumberFormat="1" applyFont="1" applyFill="1" applyBorder="1" applyAlignment="1" applyProtection="1">
      <alignment horizontal="center" vertical="center"/>
    </xf>
    <xf numFmtId="170" fontId="23" fillId="5" borderId="17" xfId="3" applyNumberFormat="1" applyFont="1" applyFill="1" applyBorder="1" applyAlignment="1" applyProtection="1">
      <alignment horizontal="center" vertical="center"/>
    </xf>
    <xf numFmtId="0" fontId="4" fillId="5" borderId="8" xfId="3" applyNumberFormat="1" applyFont="1" applyFill="1" applyBorder="1" applyAlignment="1" applyProtection="1">
      <alignment horizontal="center" vertical="center"/>
    </xf>
    <xf numFmtId="0" fontId="4" fillId="5" borderId="9" xfId="3" applyNumberFormat="1" applyFont="1" applyFill="1" applyBorder="1" applyAlignment="1" applyProtection="1">
      <alignment horizontal="center" vertical="center"/>
    </xf>
    <xf numFmtId="168" fontId="4" fillId="5" borderId="47" xfId="3" applyNumberFormat="1" applyFont="1" applyFill="1" applyBorder="1" applyAlignment="1" applyProtection="1">
      <alignment horizontal="center" vertical="center"/>
    </xf>
    <xf numFmtId="0" fontId="4" fillId="5" borderId="27" xfId="3" applyNumberFormat="1" applyFont="1" applyFill="1" applyBorder="1" applyAlignment="1" applyProtection="1">
      <alignment horizontal="center" vertical="center"/>
    </xf>
    <xf numFmtId="0" fontId="39" fillId="5" borderId="0" xfId="0" applyFont="1" applyFill="1" applyAlignment="1">
      <alignment wrapText="1"/>
    </xf>
    <xf numFmtId="171" fontId="23" fillId="5" borderId="74" xfId="0" applyNumberFormat="1" applyFont="1" applyFill="1" applyBorder="1" applyAlignment="1" applyProtection="1">
      <alignment horizontal="center" vertical="center"/>
    </xf>
    <xf numFmtId="1" fontId="23" fillId="5" borderId="74" xfId="0" applyNumberFormat="1" applyFont="1" applyFill="1" applyBorder="1" applyAlignment="1">
      <alignment horizontal="center" vertical="center"/>
    </xf>
    <xf numFmtId="1" fontId="23" fillId="5" borderId="16" xfId="0" applyNumberFormat="1" applyFont="1" applyFill="1" applyBorder="1" applyAlignment="1">
      <alignment horizontal="center" vertical="center" wrapText="1"/>
    </xf>
    <xf numFmtId="1" fontId="23" fillId="5" borderId="17" xfId="0" applyNumberFormat="1" applyFont="1" applyFill="1" applyBorder="1" applyAlignment="1">
      <alignment horizontal="center" vertical="center"/>
    </xf>
    <xf numFmtId="1" fontId="23" fillId="5" borderId="19" xfId="0" applyNumberFormat="1" applyFont="1" applyFill="1" applyBorder="1" applyAlignment="1">
      <alignment horizontal="center" vertical="center" wrapText="1"/>
    </xf>
    <xf numFmtId="176" fontId="32" fillId="5" borderId="0" xfId="3" applyNumberFormat="1" applyFont="1" applyFill="1" applyBorder="1" applyAlignment="1" applyProtection="1">
      <alignment vertical="center"/>
    </xf>
    <xf numFmtId="49" fontId="4" fillId="5" borderId="74" xfId="3" applyNumberFormat="1" applyFont="1" applyFill="1" applyBorder="1" applyAlignment="1">
      <alignment vertical="center" wrapText="1"/>
    </xf>
    <xf numFmtId="171" fontId="4" fillId="5" borderId="74" xfId="0" applyNumberFormat="1" applyFont="1" applyFill="1" applyBorder="1" applyAlignment="1" applyProtection="1">
      <alignment horizontal="center" vertical="center"/>
    </xf>
    <xf numFmtId="0" fontId="4" fillId="5" borderId="74" xfId="3" applyFont="1" applyFill="1" applyBorder="1" applyAlignment="1">
      <alignment horizontal="center" vertical="center" wrapText="1"/>
    </xf>
    <xf numFmtId="49" fontId="23" fillId="5" borderId="21" xfId="3" applyNumberFormat="1" applyFont="1" applyFill="1" applyBorder="1" applyAlignment="1">
      <alignment vertical="center" wrapText="1"/>
    </xf>
    <xf numFmtId="166" fontId="23" fillId="5" borderId="7" xfId="3" applyNumberFormat="1" applyFont="1" applyFill="1" applyBorder="1" applyAlignment="1" applyProtection="1">
      <alignment horizontal="center" vertical="center"/>
    </xf>
    <xf numFmtId="0" fontId="23" fillId="5" borderId="22" xfId="3" applyFont="1" applyFill="1" applyBorder="1" applyAlignment="1">
      <alignment horizontal="center" vertical="center" wrapText="1"/>
    </xf>
    <xf numFmtId="0" fontId="23" fillId="5" borderId="23" xfId="3" applyFont="1" applyFill="1" applyBorder="1" applyAlignment="1">
      <alignment horizontal="center" vertical="center" wrapText="1"/>
    </xf>
    <xf numFmtId="170" fontId="23" fillId="5" borderId="79" xfId="3" applyNumberFormat="1" applyFont="1" applyFill="1" applyBorder="1" applyAlignment="1" applyProtection="1">
      <alignment horizontal="center" vertical="center"/>
    </xf>
    <xf numFmtId="0" fontId="23" fillId="5" borderId="80" xfId="3" applyFont="1" applyFill="1" applyBorder="1" applyAlignment="1">
      <alignment horizontal="center" vertical="center" wrapText="1"/>
    </xf>
    <xf numFmtId="0" fontId="23" fillId="5" borderId="7" xfId="3" applyFont="1" applyFill="1" applyBorder="1" applyAlignment="1">
      <alignment horizontal="center" vertical="center" wrapText="1"/>
    </xf>
    <xf numFmtId="0" fontId="29" fillId="5" borderId="26" xfId="3" applyFont="1" applyFill="1" applyBorder="1" applyAlignment="1">
      <alignment horizontal="center" vertical="center" wrapText="1"/>
    </xf>
    <xf numFmtId="0" fontId="29" fillId="5" borderId="27" xfId="3" applyFont="1" applyFill="1" applyBorder="1" applyAlignment="1">
      <alignment horizontal="center" vertical="center" wrapText="1"/>
    </xf>
    <xf numFmtId="0" fontId="29" fillId="5" borderId="10" xfId="3" applyFont="1" applyFill="1" applyBorder="1" applyAlignment="1">
      <alignment horizontal="center" vertical="center" wrapText="1"/>
    </xf>
    <xf numFmtId="0" fontId="29" fillId="5" borderId="8" xfId="3" applyFont="1" applyFill="1" applyBorder="1" applyAlignment="1">
      <alignment horizontal="center" vertical="center" wrapText="1"/>
    </xf>
    <xf numFmtId="49" fontId="23" fillId="5" borderId="78" xfId="0" applyNumberFormat="1" applyFont="1" applyFill="1" applyBorder="1" applyAlignment="1" applyProtection="1">
      <alignment horizontal="center" vertical="center"/>
    </xf>
    <xf numFmtId="49" fontId="23" fillId="5" borderId="78" xfId="3" applyNumberFormat="1" applyFont="1" applyFill="1" applyBorder="1" applyAlignment="1">
      <alignment vertical="center" wrapText="1"/>
    </xf>
    <xf numFmtId="0" fontId="23" fillId="5" borderId="11" xfId="3" applyFont="1" applyFill="1" applyBorder="1" applyAlignment="1">
      <alignment horizontal="center" vertical="center" wrapText="1"/>
    </xf>
    <xf numFmtId="170" fontId="23" fillId="5" borderId="78" xfId="3" applyNumberFormat="1" applyFont="1" applyFill="1" applyBorder="1" applyAlignment="1" applyProtection="1">
      <alignment horizontal="center" vertical="center"/>
    </xf>
    <xf numFmtId="0" fontId="29" fillId="5" borderId="9" xfId="3" applyFont="1" applyFill="1" applyBorder="1" applyAlignment="1">
      <alignment horizontal="center" vertical="center" wrapText="1"/>
    </xf>
    <xf numFmtId="0" fontId="29" fillId="5" borderId="11" xfId="3" applyFont="1" applyFill="1" applyBorder="1" applyAlignment="1">
      <alignment horizontal="center" vertical="center" wrapText="1"/>
    </xf>
    <xf numFmtId="0" fontId="4" fillId="5" borderId="13" xfId="3" applyNumberFormat="1" applyFont="1" applyFill="1" applyBorder="1" applyAlignment="1">
      <alignment horizontal="center" vertical="center" wrapText="1"/>
    </xf>
    <xf numFmtId="0" fontId="4" fillId="5" borderId="19" xfId="3" applyNumberFormat="1" applyFont="1" applyFill="1" applyBorder="1" applyAlignment="1">
      <alignment horizontal="center" vertical="center" wrapText="1"/>
    </xf>
    <xf numFmtId="0" fontId="4" fillId="5" borderId="23" xfId="3" applyFont="1" applyFill="1" applyBorder="1" applyAlignment="1">
      <alignment horizontal="center" vertical="center" wrapText="1"/>
    </xf>
    <xf numFmtId="0" fontId="4" fillId="5" borderId="24" xfId="3" applyNumberFormat="1" applyFont="1" applyFill="1" applyBorder="1" applyAlignment="1">
      <alignment horizontal="center" vertical="center" wrapText="1"/>
    </xf>
    <xf numFmtId="0" fontId="4" fillId="5" borderId="98" xfId="3" applyNumberFormat="1" applyFont="1" applyFill="1" applyBorder="1" applyAlignment="1" applyProtection="1">
      <alignment horizontal="center" vertical="center"/>
    </xf>
    <xf numFmtId="0" fontId="4" fillId="5" borderId="30" xfId="3" applyNumberFormat="1" applyFont="1" applyFill="1" applyBorder="1" applyAlignment="1">
      <alignment horizontal="center" vertical="center" wrapText="1"/>
    </xf>
    <xf numFmtId="0" fontId="4" fillId="5" borderId="74" xfId="3" applyNumberFormat="1" applyFont="1" applyFill="1" applyBorder="1" applyAlignment="1" applyProtection="1">
      <alignment horizontal="center" vertical="center"/>
    </xf>
    <xf numFmtId="168" fontId="4" fillId="5" borderId="78" xfId="3" applyNumberFormat="1" applyFont="1" applyFill="1" applyBorder="1" applyAlignment="1" applyProtection="1">
      <alignment horizontal="center" vertical="center"/>
    </xf>
    <xf numFmtId="168" fontId="4" fillId="5" borderId="8" xfId="3" applyNumberFormat="1" applyFont="1" applyFill="1" applyBorder="1" applyAlignment="1" applyProtection="1">
      <alignment horizontal="center" vertical="center"/>
    </xf>
    <xf numFmtId="168" fontId="4" fillId="5" borderId="9" xfId="3" applyNumberFormat="1" applyFont="1" applyFill="1" applyBorder="1" applyAlignment="1" applyProtection="1">
      <alignment horizontal="center" vertical="center"/>
    </xf>
    <xf numFmtId="1" fontId="4" fillId="5" borderId="10" xfId="3" applyNumberFormat="1" applyFont="1" applyFill="1" applyBorder="1" applyAlignment="1" applyProtection="1">
      <alignment horizontal="center" vertical="center"/>
    </xf>
    <xf numFmtId="0" fontId="4" fillId="5" borderId="11" xfId="3" applyNumberFormat="1" applyFont="1" applyFill="1" applyBorder="1" applyAlignment="1">
      <alignment horizontal="center" vertical="center" wrapText="1"/>
    </xf>
    <xf numFmtId="168" fontId="4" fillId="5" borderId="17" xfId="3" applyNumberFormat="1" applyFont="1" applyFill="1" applyBorder="1" applyAlignment="1" applyProtection="1">
      <alignment horizontal="center" vertical="center"/>
    </xf>
    <xf numFmtId="168" fontId="23" fillId="5" borderId="44" xfId="0" applyNumberFormat="1" applyFont="1" applyFill="1" applyBorder="1" applyAlignment="1" applyProtection="1">
      <alignment horizontal="left" vertical="center" wrapText="1"/>
    </xf>
    <xf numFmtId="168" fontId="23" fillId="5" borderId="55" xfId="0" applyNumberFormat="1" applyFont="1" applyFill="1" applyBorder="1" applyAlignment="1" applyProtection="1">
      <alignment horizontal="left" vertical="center" wrapText="1"/>
    </xf>
    <xf numFmtId="49" fontId="4" fillId="5" borderId="4" xfId="0" applyNumberFormat="1" applyFont="1" applyFill="1" applyBorder="1" applyAlignment="1">
      <alignment vertical="center" wrapText="1"/>
    </xf>
    <xf numFmtId="0" fontId="4" fillId="5" borderId="2" xfId="3" applyNumberFormat="1" applyFont="1" applyFill="1" applyBorder="1" applyAlignment="1" applyProtection="1">
      <alignment horizontal="center" vertical="center"/>
    </xf>
    <xf numFmtId="49" fontId="4" fillId="5" borderId="95" xfId="0" applyNumberFormat="1" applyFont="1" applyFill="1" applyBorder="1" applyAlignment="1">
      <alignment vertical="center" wrapText="1"/>
    </xf>
    <xf numFmtId="0" fontId="4" fillId="5" borderId="80" xfId="3" applyFont="1" applyFill="1" applyBorder="1" applyAlignment="1">
      <alignment horizontal="center" vertical="center" wrapText="1"/>
    </xf>
    <xf numFmtId="49" fontId="4" fillId="5" borderId="15" xfId="3" applyNumberFormat="1" applyFont="1" applyFill="1" applyBorder="1" applyAlignment="1">
      <alignment vertical="center" wrapText="1"/>
    </xf>
    <xf numFmtId="0" fontId="4" fillId="5" borderId="16" xfId="3" applyNumberFormat="1" applyFont="1" applyFill="1" applyBorder="1" applyAlignment="1" applyProtection="1">
      <alignment horizontal="center" vertical="center"/>
    </xf>
    <xf numFmtId="168" fontId="4" fillId="5" borderId="15" xfId="3" applyNumberFormat="1" applyFont="1" applyFill="1" applyBorder="1" applyAlignment="1" applyProtection="1">
      <alignment horizontal="center" vertical="center"/>
    </xf>
    <xf numFmtId="168" fontId="4" fillId="5" borderId="16" xfId="3" applyNumberFormat="1" applyFont="1" applyFill="1" applyBorder="1" applyAlignment="1" applyProtection="1">
      <alignment horizontal="center" vertical="center"/>
    </xf>
    <xf numFmtId="168" fontId="4" fillId="5" borderId="18" xfId="3" applyNumberFormat="1" applyFont="1" applyFill="1" applyBorder="1" applyAlignment="1" applyProtection="1">
      <alignment horizontal="center" vertical="center"/>
    </xf>
    <xf numFmtId="0" fontId="4" fillId="5" borderId="33" xfId="3" applyNumberFormat="1" applyFont="1" applyFill="1" applyBorder="1" applyAlignment="1" applyProtection="1">
      <alignment horizontal="center" vertical="center"/>
    </xf>
    <xf numFmtId="169" fontId="17" fillId="6" borderId="17" xfId="0" applyNumberFormat="1" applyFont="1" applyFill="1" applyBorder="1" applyAlignment="1">
      <alignment horizontal="center" vertical="center"/>
    </xf>
    <xf numFmtId="0" fontId="17" fillId="6" borderId="17" xfId="0" applyFont="1" applyFill="1" applyBorder="1" applyAlignment="1">
      <alignment horizontal="center" vertical="center"/>
    </xf>
    <xf numFmtId="0" fontId="17" fillId="0" borderId="0" xfId="0" applyFont="1" applyFill="1" applyAlignment="1">
      <alignment horizontal="center" vertical="center"/>
    </xf>
    <xf numFmtId="169" fontId="17" fillId="0" borderId="17" xfId="0" applyNumberFormat="1" applyFont="1" applyFill="1" applyBorder="1" applyAlignment="1">
      <alignment horizontal="center" vertical="center"/>
    </xf>
    <xf numFmtId="0" fontId="17" fillId="0" borderId="17" xfId="0" applyFont="1" applyFill="1" applyBorder="1" applyAlignment="1">
      <alignment horizontal="center" vertical="center"/>
    </xf>
    <xf numFmtId="0" fontId="39" fillId="0" borderId="0" xfId="0" applyFont="1" applyFill="1"/>
    <xf numFmtId="0" fontId="0" fillId="0" borderId="0" xfId="0" applyFill="1"/>
    <xf numFmtId="0" fontId="17" fillId="6" borderId="0" xfId="0" applyFont="1" applyFill="1" applyAlignment="1">
      <alignment horizontal="center" vertical="center"/>
    </xf>
    <xf numFmtId="0" fontId="17" fillId="6" borderId="17" xfId="0" applyFont="1" applyFill="1" applyBorder="1" applyAlignment="1">
      <alignment horizontal="left" wrapText="1"/>
    </xf>
    <xf numFmtId="0" fontId="39" fillId="6" borderId="0" xfId="0" applyFont="1" applyFill="1"/>
    <xf numFmtId="0" fontId="0" fillId="6" borderId="0" xfId="0" applyFill="1"/>
    <xf numFmtId="0" fontId="39" fillId="0" borderId="0" xfId="0" applyFont="1" applyFill="1" applyAlignment="1">
      <alignment wrapText="1"/>
    </xf>
    <xf numFmtId="0" fontId="39" fillId="6" borderId="0" xfId="0" applyFont="1" applyFill="1" applyAlignment="1">
      <alignment wrapText="1"/>
    </xf>
    <xf numFmtId="0" fontId="17" fillId="5" borderId="17" xfId="0" applyFont="1" applyFill="1" applyBorder="1" applyAlignment="1">
      <alignment horizontal="left" vertical="center" wrapText="1"/>
    </xf>
    <xf numFmtId="167" fontId="17" fillId="5" borderId="17" xfId="0" applyNumberFormat="1" applyFont="1" applyFill="1" applyBorder="1" applyAlignment="1" applyProtection="1">
      <alignment horizontal="center" vertical="center"/>
    </xf>
    <xf numFmtId="1" fontId="17" fillId="5" borderId="17" xfId="0" applyNumberFormat="1" applyFont="1" applyFill="1" applyBorder="1" applyAlignment="1">
      <alignment horizontal="center"/>
    </xf>
    <xf numFmtId="0" fontId="17" fillId="5" borderId="17" xfId="0" applyFont="1" applyFill="1" applyBorder="1" applyAlignment="1">
      <alignment horizontal="center"/>
    </xf>
    <xf numFmtId="0" fontId="4" fillId="0" borderId="17" xfId="0" applyFont="1" applyBorder="1" applyAlignment="1">
      <alignment horizontal="center" vertical="center"/>
    </xf>
    <xf numFmtId="0" fontId="4" fillId="0" borderId="17" xfId="0" applyFont="1" applyFill="1" applyBorder="1" applyAlignment="1">
      <alignment horizontal="left" vertical="center" wrapText="1"/>
    </xf>
    <xf numFmtId="167" fontId="4" fillId="0" borderId="17" xfId="0" applyNumberFormat="1" applyFont="1" applyFill="1" applyBorder="1" applyAlignment="1" applyProtection="1">
      <alignment horizontal="center" vertical="center"/>
    </xf>
    <xf numFmtId="0" fontId="4" fillId="0" borderId="17" xfId="0" applyFont="1" applyBorder="1"/>
    <xf numFmtId="0" fontId="4" fillId="0" borderId="17" xfId="0" applyFont="1" applyBorder="1" applyAlignment="1">
      <alignment horizontal="center"/>
    </xf>
    <xf numFmtId="0" fontId="4" fillId="5" borderId="17" xfId="0" applyFont="1" applyFill="1" applyBorder="1" applyAlignment="1">
      <alignment horizontal="center" vertical="center"/>
    </xf>
    <xf numFmtId="0" fontId="4" fillId="5" borderId="17" xfId="0" applyFont="1" applyFill="1" applyBorder="1" applyAlignment="1">
      <alignment horizontal="left" vertical="center" wrapText="1"/>
    </xf>
    <xf numFmtId="167" fontId="4" fillId="5" borderId="17" xfId="0" applyNumberFormat="1" applyFont="1" applyFill="1" applyBorder="1" applyAlignment="1" applyProtection="1">
      <alignment horizontal="center" vertical="center"/>
    </xf>
    <xf numFmtId="0" fontId="4" fillId="5" borderId="17" xfId="0" applyFont="1" applyFill="1" applyBorder="1"/>
    <xf numFmtId="1" fontId="4" fillId="5" borderId="17" xfId="0" applyNumberFormat="1" applyFont="1" applyFill="1" applyBorder="1" applyAlignment="1">
      <alignment horizontal="center"/>
    </xf>
    <xf numFmtId="0" fontId="4" fillId="5" borderId="17" xfId="0" applyFont="1" applyFill="1" applyBorder="1" applyAlignment="1">
      <alignment horizontal="center"/>
    </xf>
    <xf numFmtId="170" fontId="42" fillId="5" borderId="17" xfId="3" applyNumberFormat="1" applyFont="1" applyFill="1" applyBorder="1" applyAlignment="1" applyProtection="1">
      <alignment horizontal="center" vertical="center"/>
    </xf>
    <xf numFmtId="0" fontId="23" fillId="0" borderId="69" xfId="3" applyFont="1" applyFill="1" applyBorder="1" applyAlignment="1">
      <alignment horizontal="center" vertical="center" wrapText="1"/>
    </xf>
    <xf numFmtId="0" fontId="23" fillId="0" borderId="81" xfId="3" applyFont="1" applyFill="1" applyBorder="1" applyAlignment="1">
      <alignment horizontal="center" vertical="center" wrapText="1"/>
    </xf>
    <xf numFmtId="0" fontId="23" fillId="0" borderId="8" xfId="3" applyFont="1" applyFill="1" applyBorder="1" applyAlignment="1">
      <alignment horizontal="center" vertical="center" wrapText="1"/>
    </xf>
    <xf numFmtId="0" fontId="23" fillId="0" borderId="9" xfId="3" applyFont="1" applyFill="1" applyBorder="1" applyAlignment="1">
      <alignment horizontal="center" vertical="center" wrapText="1"/>
    </xf>
    <xf numFmtId="0" fontId="23" fillId="0" borderId="8" xfId="3" applyFont="1" applyFill="1" applyBorder="1" applyAlignment="1">
      <alignment horizontal="center" vertical="center" wrapText="1"/>
    </xf>
    <xf numFmtId="0" fontId="23" fillId="0" borderId="9" xfId="3" applyFont="1" applyFill="1" applyBorder="1" applyAlignment="1">
      <alignment horizontal="center" vertical="center" wrapText="1"/>
    </xf>
    <xf numFmtId="0" fontId="4" fillId="0" borderId="54" xfId="3" applyNumberFormat="1" applyFont="1" applyFill="1" applyBorder="1" applyAlignment="1" applyProtection="1">
      <alignment horizontal="center" vertical="center"/>
    </xf>
    <xf numFmtId="0" fontId="4" fillId="0" borderId="55" xfId="3" applyNumberFormat="1" applyFont="1" applyFill="1" applyBorder="1" applyAlignment="1" applyProtection="1">
      <alignment horizontal="center" vertical="center"/>
    </xf>
    <xf numFmtId="0" fontId="4" fillId="0" borderId="56" xfId="3" applyNumberFormat="1" applyFont="1" applyFill="1" applyBorder="1" applyAlignment="1" applyProtection="1">
      <alignment horizontal="center" vertical="center"/>
    </xf>
    <xf numFmtId="0" fontId="4" fillId="0" borderId="57" xfId="3" applyNumberFormat="1" applyFont="1" applyFill="1" applyBorder="1" applyAlignment="1" applyProtection="1">
      <alignment horizontal="center" vertical="center"/>
    </xf>
    <xf numFmtId="0" fontId="4" fillId="0" borderId="58" xfId="3" applyNumberFormat="1" applyFont="1" applyFill="1" applyBorder="1" applyAlignment="1" applyProtection="1">
      <alignment horizontal="center" vertical="center"/>
    </xf>
    <xf numFmtId="0" fontId="4" fillId="0" borderId="51" xfId="3" applyNumberFormat="1" applyFont="1" applyFill="1" applyBorder="1" applyAlignment="1" applyProtection="1">
      <alignment horizontal="center" vertical="center"/>
    </xf>
    <xf numFmtId="0" fontId="4" fillId="0" borderId="67" xfId="3" applyNumberFormat="1" applyFont="1" applyFill="1" applyBorder="1" applyAlignment="1" applyProtection="1">
      <alignment horizontal="center" vertical="center"/>
    </xf>
    <xf numFmtId="0" fontId="4" fillId="0" borderId="0" xfId="3" applyNumberFormat="1" applyFont="1" applyFill="1" applyBorder="1" applyAlignment="1" applyProtection="1">
      <alignment horizontal="center" vertical="center"/>
    </xf>
    <xf numFmtId="0" fontId="4" fillId="0" borderId="68" xfId="3" applyNumberFormat="1" applyFont="1" applyFill="1" applyBorder="1" applyAlignment="1" applyProtection="1">
      <alignment horizontal="center" vertical="center"/>
    </xf>
    <xf numFmtId="0" fontId="4" fillId="0" borderId="69" xfId="3" applyNumberFormat="1" applyFont="1" applyFill="1" applyBorder="1" applyAlignment="1" applyProtection="1">
      <alignment horizontal="center" vertical="center"/>
    </xf>
    <xf numFmtId="49" fontId="23" fillId="0" borderId="2" xfId="0" applyNumberFormat="1" applyFont="1" applyFill="1" applyBorder="1" applyAlignment="1" applyProtection="1">
      <alignment horizontal="center" vertical="center"/>
    </xf>
    <xf numFmtId="49" fontId="23" fillId="0" borderId="12" xfId="3" applyNumberFormat="1" applyFont="1" applyFill="1" applyBorder="1" applyAlignment="1">
      <alignment vertical="center" wrapText="1"/>
    </xf>
    <xf numFmtId="0" fontId="23" fillId="0" borderId="1" xfId="3" applyFont="1" applyFill="1" applyBorder="1" applyAlignment="1">
      <alignment horizontal="center" vertical="center" wrapText="1"/>
    </xf>
    <xf numFmtId="49" fontId="23" fillId="0" borderId="5" xfId="3" applyNumberFormat="1" applyFont="1" applyFill="1" applyBorder="1" applyAlignment="1">
      <alignment horizontal="center" vertical="center" wrapText="1"/>
    </xf>
    <xf numFmtId="49" fontId="23" fillId="0" borderId="13" xfId="3" applyNumberFormat="1" applyFont="1" applyFill="1" applyBorder="1" applyAlignment="1">
      <alignment horizontal="center" vertical="center" wrapText="1"/>
    </xf>
    <xf numFmtId="166" fontId="23" fillId="0" borderId="6" xfId="3" applyNumberFormat="1" applyFont="1" applyFill="1" applyBorder="1" applyAlignment="1" applyProtection="1">
      <alignment horizontal="center" vertical="center" wrapText="1"/>
    </xf>
    <xf numFmtId="169" fontId="23" fillId="0" borderId="4" xfId="3" applyNumberFormat="1" applyFont="1" applyFill="1" applyBorder="1" applyAlignment="1" applyProtection="1">
      <alignment horizontal="center" vertical="center"/>
    </xf>
    <xf numFmtId="1" fontId="23" fillId="0" borderId="2" xfId="3" applyNumberFormat="1" applyFont="1" applyFill="1" applyBorder="1" applyAlignment="1" applyProtection="1">
      <alignment horizontal="center" vertical="center"/>
    </xf>
    <xf numFmtId="1" fontId="23" fillId="0" borderId="1" xfId="3" applyNumberFormat="1" applyFont="1" applyFill="1" applyBorder="1" applyAlignment="1" applyProtection="1">
      <alignment horizontal="center" vertical="center"/>
    </xf>
    <xf numFmtId="1" fontId="23" fillId="0" borderId="5" xfId="3" applyNumberFormat="1" applyFont="1" applyFill="1" applyBorder="1" applyAlignment="1" applyProtection="1">
      <alignment horizontal="center" vertical="center"/>
    </xf>
    <xf numFmtId="1" fontId="23" fillId="0" borderId="6" xfId="3" applyNumberFormat="1" applyFont="1" applyFill="1" applyBorder="1" applyAlignment="1" applyProtection="1">
      <alignment horizontal="center" vertical="center"/>
    </xf>
    <xf numFmtId="0" fontId="4" fillId="0" borderId="14" xfId="3" applyFont="1" applyFill="1" applyBorder="1" applyAlignment="1">
      <alignment horizontal="center" vertical="center" wrapText="1"/>
    </xf>
    <xf numFmtId="0" fontId="4" fillId="0" borderId="3" xfId="3" applyFont="1" applyFill="1" applyBorder="1" applyAlignment="1">
      <alignment horizontal="center" vertical="center" wrapText="1"/>
    </xf>
    <xf numFmtId="0" fontId="4" fillId="0" borderId="6" xfId="3" applyFont="1" applyFill="1" applyBorder="1" applyAlignment="1">
      <alignment horizontal="center" vertical="center" wrapText="1"/>
    </xf>
    <xf numFmtId="0" fontId="4" fillId="0" borderId="1" xfId="3" applyFont="1" applyFill="1" applyBorder="1" applyAlignment="1">
      <alignment horizontal="center" vertical="center" wrapText="1"/>
    </xf>
    <xf numFmtId="0" fontId="29" fillId="0" borderId="1" xfId="3" applyFont="1" applyFill="1" applyBorder="1" applyAlignment="1">
      <alignment horizontal="center" vertical="center" wrapText="1"/>
    </xf>
    <xf numFmtId="0" fontId="29" fillId="0" borderId="3" xfId="3" applyFont="1" applyFill="1" applyBorder="1" applyAlignment="1">
      <alignment horizontal="center" vertical="center" wrapText="1"/>
    </xf>
    <xf numFmtId="0" fontId="29" fillId="0" borderId="6" xfId="3" applyFont="1" applyFill="1" applyBorder="1" applyAlignment="1">
      <alignment horizontal="center" vertical="center" wrapText="1"/>
    </xf>
    <xf numFmtId="49" fontId="4" fillId="0" borderId="15" xfId="3" applyNumberFormat="1" applyFont="1" applyFill="1" applyBorder="1" applyAlignment="1">
      <alignment vertical="center" wrapText="1"/>
    </xf>
    <xf numFmtId="0" fontId="23" fillId="0" borderId="19" xfId="3" applyNumberFormat="1" applyFont="1" applyFill="1" applyBorder="1" applyAlignment="1">
      <alignment horizontal="center" vertical="center" wrapText="1"/>
    </xf>
    <xf numFmtId="166" fontId="23" fillId="0" borderId="18" xfId="3" applyNumberFormat="1" applyFont="1" applyFill="1" applyBorder="1" applyAlignment="1" applyProtection="1">
      <alignment horizontal="center" vertical="center" wrapText="1"/>
    </xf>
    <xf numFmtId="169" fontId="4" fillId="0" borderId="75" xfId="3" applyNumberFormat="1" applyFont="1" applyFill="1" applyBorder="1" applyAlignment="1" applyProtection="1">
      <alignment horizontal="center" vertical="center"/>
    </xf>
    <xf numFmtId="0" fontId="4" fillId="0" borderId="74" xfId="3" applyFont="1" applyFill="1" applyBorder="1" applyAlignment="1">
      <alignment horizontal="center" vertical="center" wrapText="1"/>
    </xf>
    <xf numFmtId="0" fontId="29" fillId="0" borderId="16" xfId="3" applyFont="1" applyFill="1" applyBorder="1" applyAlignment="1">
      <alignment horizontal="center" vertical="center" wrapText="1"/>
    </xf>
    <xf numFmtId="0" fontId="29" fillId="0" borderId="33" xfId="3" applyFont="1" applyFill="1" applyBorder="1" applyAlignment="1">
      <alignment horizontal="center" vertical="center" wrapText="1"/>
    </xf>
    <xf numFmtId="0" fontId="29" fillId="0" borderId="18" xfId="3" applyFont="1" applyFill="1" applyBorder="1" applyAlignment="1">
      <alignment horizontal="center" vertical="center" wrapText="1"/>
    </xf>
    <xf numFmtId="49" fontId="23" fillId="0" borderId="19" xfId="3" applyNumberFormat="1" applyFont="1" applyFill="1" applyBorder="1" applyAlignment="1">
      <alignment horizontal="center" vertical="center" wrapText="1"/>
    </xf>
    <xf numFmtId="166" fontId="29" fillId="0" borderId="16" xfId="3" applyNumberFormat="1" applyFont="1" applyFill="1" applyBorder="1" applyAlignment="1" applyProtection="1">
      <alignment vertical="center"/>
    </xf>
    <xf numFmtId="166" fontId="29" fillId="0" borderId="18" xfId="3" applyNumberFormat="1" applyFont="1" applyFill="1" applyBorder="1" applyAlignment="1" applyProtection="1">
      <alignment vertical="center"/>
    </xf>
    <xf numFmtId="0" fontId="23" fillId="0" borderId="16" xfId="0" applyFont="1" applyFill="1" applyBorder="1" applyAlignment="1">
      <alignment horizontal="center" vertical="center" wrapText="1"/>
    </xf>
    <xf numFmtId="166" fontId="23" fillId="0" borderId="18" xfId="0" applyNumberFormat="1" applyFont="1" applyFill="1" applyBorder="1" applyAlignment="1" applyProtection="1">
      <alignment horizontal="center" vertical="center" wrapText="1"/>
    </xf>
    <xf numFmtId="169" fontId="4" fillId="0" borderId="75" xfId="0" applyNumberFormat="1" applyFont="1" applyFill="1" applyBorder="1" applyAlignment="1" applyProtection="1">
      <alignment horizontal="center" vertical="center"/>
    </xf>
    <xf numFmtId="0" fontId="4" fillId="0" borderId="33" xfId="0" applyFont="1" applyFill="1" applyBorder="1" applyAlignment="1">
      <alignment horizontal="center" vertical="center" wrapText="1"/>
    </xf>
    <xf numFmtId="0" fontId="29" fillId="0" borderId="16" xfId="0" applyFont="1" applyFill="1" applyBorder="1" applyAlignment="1">
      <alignment horizontal="center" vertical="center" wrapText="1"/>
    </xf>
    <xf numFmtId="0" fontId="29" fillId="0" borderId="33" xfId="0" applyFont="1" applyFill="1" applyBorder="1" applyAlignment="1">
      <alignment horizontal="center" vertical="center" wrapText="1"/>
    </xf>
    <xf numFmtId="0" fontId="29" fillId="0" borderId="18" xfId="0" applyFont="1" applyFill="1" applyBorder="1" applyAlignment="1">
      <alignment horizontal="center" vertical="center" wrapText="1"/>
    </xf>
    <xf numFmtId="49" fontId="23" fillId="0" borderId="19" xfId="0" applyNumberFormat="1" applyFont="1" applyFill="1" applyBorder="1" applyAlignment="1">
      <alignment horizontal="center" vertical="center" wrapText="1"/>
    </xf>
    <xf numFmtId="169" fontId="23" fillId="0" borderId="75" xfId="0" applyNumberFormat="1" applyFont="1" applyFill="1" applyBorder="1" applyAlignment="1" applyProtection="1">
      <alignment horizontal="center" vertical="center"/>
    </xf>
    <xf numFmtId="0" fontId="23" fillId="0" borderId="17" xfId="0" applyFont="1" applyFill="1" applyBorder="1" applyAlignment="1">
      <alignment horizontal="center" vertical="center" wrapText="1"/>
    </xf>
    <xf numFmtId="49" fontId="23" fillId="0" borderId="15" xfId="3" applyNumberFormat="1" applyFont="1" applyFill="1" applyBorder="1" applyAlignment="1">
      <alignment horizontal="left" vertical="center" wrapText="1"/>
    </xf>
    <xf numFmtId="49" fontId="23" fillId="0" borderId="17" xfId="3" applyNumberFormat="1" applyFont="1" applyFill="1" applyBorder="1" applyAlignment="1">
      <alignment horizontal="center" vertical="center" wrapText="1"/>
    </xf>
    <xf numFmtId="166" fontId="23" fillId="0" borderId="18" xfId="3" applyNumberFormat="1" applyFont="1" applyFill="1" applyBorder="1" applyAlignment="1" applyProtection="1">
      <alignment horizontal="center" vertical="center"/>
    </xf>
    <xf numFmtId="170" fontId="23" fillId="0" borderId="75" xfId="3" applyNumberFormat="1" applyFont="1" applyFill="1" applyBorder="1" applyAlignment="1" applyProtection="1">
      <alignment horizontal="center" vertical="center"/>
    </xf>
    <xf numFmtId="0" fontId="23" fillId="0" borderId="74" xfId="3" applyFont="1" applyFill="1" applyBorder="1" applyAlignment="1">
      <alignment horizontal="center" vertical="center" wrapText="1"/>
    </xf>
    <xf numFmtId="166" fontId="4" fillId="0" borderId="18" xfId="3" applyNumberFormat="1" applyFont="1" applyFill="1" applyBorder="1" applyAlignment="1" applyProtection="1">
      <alignment horizontal="center" vertical="center"/>
    </xf>
    <xf numFmtId="168" fontId="30" fillId="0" borderId="18" xfId="3" applyNumberFormat="1" applyFont="1" applyFill="1" applyBorder="1" applyAlignment="1" applyProtection="1">
      <alignment horizontal="center" vertical="center"/>
    </xf>
    <xf numFmtId="49" fontId="23" fillId="0" borderId="76" xfId="3" applyNumberFormat="1" applyFont="1" applyFill="1" applyBorder="1" applyAlignment="1">
      <alignment vertical="center" wrapText="1"/>
    </xf>
    <xf numFmtId="166" fontId="23" fillId="0" borderId="8" xfId="3" applyNumberFormat="1" applyFont="1" applyFill="1" applyBorder="1" applyAlignment="1" applyProtection="1">
      <alignment horizontal="center" vertical="center"/>
    </xf>
    <xf numFmtId="0" fontId="23" fillId="0" borderId="10" xfId="3" applyFont="1" applyFill="1" applyBorder="1" applyAlignment="1">
      <alignment horizontal="center" vertical="center" wrapText="1"/>
    </xf>
    <xf numFmtId="170" fontId="23" fillId="0" borderId="77" xfId="3" applyNumberFormat="1" applyFont="1" applyFill="1" applyBorder="1" applyAlignment="1" applyProtection="1">
      <alignment horizontal="center" vertical="center"/>
    </xf>
    <xf numFmtId="0" fontId="23" fillId="0" borderId="78" xfId="3" applyFont="1" applyFill="1" applyBorder="1" applyAlignment="1">
      <alignment horizontal="center" vertical="center" wrapText="1"/>
    </xf>
    <xf numFmtId="0" fontId="4" fillId="0" borderId="26" xfId="3" applyFont="1" applyFill="1" applyBorder="1" applyAlignment="1">
      <alignment horizontal="center" vertical="center" wrapText="1"/>
    </xf>
    <xf numFmtId="0" fontId="4" fillId="0" borderId="27" xfId="3" applyFont="1" applyFill="1" applyBorder="1" applyAlignment="1">
      <alignment horizontal="center" vertical="center" wrapText="1"/>
    </xf>
    <xf numFmtId="0" fontId="4" fillId="0" borderId="10" xfId="3" applyFont="1" applyFill="1" applyBorder="1" applyAlignment="1">
      <alignment horizontal="center" vertical="center" wrapText="1"/>
    </xf>
    <xf numFmtId="0" fontId="4" fillId="0" borderId="8" xfId="3" applyFont="1" applyFill="1" applyBorder="1" applyAlignment="1">
      <alignment horizontal="center" vertical="center" wrapText="1"/>
    </xf>
    <xf numFmtId="166" fontId="4" fillId="0" borderId="18" xfId="3" applyNumberFormat="1" applyFont="1" applyFill="1" applyBorder="1" applyAlignment="1" applyProtection="1">
      <alignment vertical="center"/>
    </xf>
    <xf numFmtId="166" fontId="23" fillId="0" borderId="16" xfId="3" applyNumberFormat="1" applyFont="1" applyFill="1" applyBorder="1" applyAlignment="1" applyProtection="1">
      <alignment horizontal="center" vertical="center"/>
    </xf>
    <xf numFmtId="49" fontId="23" fillId="0" borderId="21" xfId="3" applyNumberFormat="1" applyFont="1" applyFill="1" applyBorder="1" applyAlignment="1">
      <alignment vertical="center" wrapText="1"/>
    </xf>
    <xf numFmtId="166" fontId="23" fillId="0" borderId="7" xfId="3" applyNumberFormat="1" applyFont="1" applyFill="1" applyBorder="1" applyAlignment="1" applyProtection="1">
      <alignment horizontal="center" vertical="center"/>
    </xf>
    <xf numFmtId="0" fontId="23" fillId="0" borderId="22" xfId="3" applyFont="1" applyFill="1" applyBorder="1" applyAlignment="1">
      <alignment horizontal="center" vertical="center" wrapText="1"/>
    </xf>
    <xf numFmtId="0" fontId="23" fillId="0" borderId="23" xfId="3" applyFont="1" applyFill="1" applyBorder="1" applyAlignment="1">
      <alignment horizontal="center" vertical="center" wrapText="1"/>
    </xf>
    <xf numFmtId="170" fontId="23" fillId="0" borderId="79" xfId="3" applyNumberFormat="1" applyFont="1" applyFill="1" applyBorder="1" applyAlignment="1" applyProtection="1">
      <alignment horizontal="center" vertical="center"/>
    </xf>
    <xf numFmtId="0" fontId="23" fillId="0" borderId="80" xfId="3" applyFont="1" applyFill="1" applyBorder="1" applyAlignment="1">
      <alignment horizontal="center" vertical="center" wrapText="1"/>
    </xf>
    <xf numFmtId="0" fontId="23" fillId="0" borderId="7" xfId="3" applyFont="1" applyFill="1" applyBorder="1" applyAlignment="1">
      <alignment horizontal="center" vertical="center" wrapText="1"/>
    </xf>
    <xf numFmtId="0" fontId="29" fillId="0" borderId="26" xfId="3" applyFont="1" applyFill="1" applyBorder="1" applyAlignment="1">
      <alignment horizontal="center" vertical="center" wrapText="1"/>
    </xf>
    <xf numFmtId="0" fontId="29" fillId="0" borderId="27" xfId="3" applyFont="1" applyFill="1" applyBorder="1" applyAlignment="1">
      <alignment horizontal="center" vertical="center" wrapText="1"/>
    </xf>
    <xf numFmtId="0" fontId="29" fillId="0" borderId="10" xfId="3" applyFont="1" applyFill="1" applyBorder="1" applyAlignment="1">
      <alignment horizontal="center" vertical="center" wrapText="1"/>
    </xf>
    <xf numFmtId="0" fontId="29" fillId="0" borderId="8" xfId="3" applyFont="1" applyFill="1" applyBorder="1" applyAlignment="1">
      <alignment horizontal="center" vertical="center" wrapText="1"/>
    </xf>
    <xf numFmtId="49" fontId="23" fillId="0" borderId="2" xfId="3" applyNumberFormat="1" applyFont="1" applyFill="1" applyBorder="1" applyAlignment="1">
      <alignment vertical="center" wrapText="1"/>
    </xf>
    <xf numFmtId="166" fontId="23" fillId="0" borderId="1" xfId="3" applyNumberFormat="1" applyFont="1" applyFill="1" applyBorder="1" applyAlignment="1" applyProtection="1">
      <alignment horizontal="center" vertical="center"/>
    </xf>
    <xf numFmtId="0" fontId="23" fillId="0" borderId="5" xfId="3" applyFont="1" applyFill="1" applyBorder="1" applyAlignment="1">
      <alignment horizontal="center" vertical="center" wrapText="1"/>
    </xf>
    <xf numFmtId="0" fontId="23" fillId="0" borderId="13" xfId="3" applyFont="1" applyFill="1" applyBorder="1" applyAlignment="1">
      <alignment horizontal="center" vertical="center" wrapText="1"/>
    </xf>
    <xf numFmtId="170" fontId="23" fillId="0" borderId="2" xfId="3" applyNumberFormat="1" applyFont="1" applyFill="1" applyBorder="1" applyAlignment="1" applyProtection="1">
      <alignment horizontal="center" vertical="center"/>
    </xf>
    <xf numFmtId="0" fontId="23" fillId="0" borderId="2" xfId="3" applyFont="1" applyFill="1" applyBorder="1" applyAlignment="1">
      <alignment horizontal="center" vertical="center" wrapText="1"/>
    </xf>
    <xf numFmtId="0" fontId="4" fillId="0" borderId="5" xfId="3" applyFont="1" applyFill="1" applyBorder="1" applyAlignment="1">
      <alignment horizontal="center" vertical="center" wrapText="1"/>
    </xf>
    <xf numFmtId="0" fontId="4" fillId="0" borderId="13" xfId="3" applyFont="1" applyFill="1" applyBorder="1" applyAlignment="1">
      <alignment horizontal="center" vertical="center" wrapText="1"/>
    </xf>
    <xf numFmtId="49" fontId="23" fillId="0" borderId="74" xfId="3" applyNumberFormat="1" applyFont="1" applyFill="1" applyBorder="1" applyAlignment="1">
      <alignment vertical="center" wrapText="1"/>
    </xf>
    <xf numFmtId="170" fontId="23" fillId="0" borderId="74" xfId="3" applyNumberFormat="1" applyFont="1" applyFill="1" applyBorder="1" applyAlignment="1" applyProtection="1">
      <alignment horizontal="center" vertical="center"/>
    </xf>
    <xf numFmtId="49" fontId="23" fillId="0" borderId="74" xfId="3" applyNumberFormat="1" applyFont="1" applyFill="1" applyBorder="1" applyAlignment="1">
      <alignment horizontal="left" vertical="center" wrapText="1"/>
    </xf>
    <xf numFmtId="168" fontId="30" fillId="0" borderId="19" xfId="3" applyNumberFormat="1" applyFont="1" applyFill="1" applyBorder="1" applyAlignment="1" applyProtection="1">
      <alignment horizontal="center" vertical="center"/>
    </xf>
    <xf numFmtId="166" fontId="4" fillId="0" borderId="19" xfId="3" applyNumberFormat="1" applyFont="1" applyFill="1" applyBorder="1" applyAlignment="1" applyProtection="1">
      <alignment vertical="center"/>
    </xf>
    <xf numFmtId="0" fontId="29" fillId="0" borderId="17" xfId="3" applyFont="1" applyFill="1" applyBorder="1" applyAlignment="1">
      <alignment horizontal="center" vertical="center" wrapText="1"/>
    </xf>
    <xf numFmtId="166" fontId="29" fillId="0" borderId="19" xfId="3" applyNumberFormat="1" applyFont="1" applyFill="1" applyBorder="1" applyAlignment="1" applyProtection="1">
      <alignment horizontal="center" vertical="center"/>
    </xf>
    <xf numFmtId="0" fontId="29" fillId="0" borderId="19" xfId="3" applyFont="1" applyFill="1" applyBorder="1" applyAlignment="1">
      <alignment horizontal="center" vertical="center" wrapText="1"/>
    </xf>
    <xf numFmtId="49" fontId="4" fillId="0" borderId="74" xfId="3" applyNumberFormat="1" applyFont="1" applyFill="1" applyBorder="1" applyAlignment="1">
      <alignment vertical="center" wrapText="1"/>
    </xf>
    <xf numFmtId="49" fontId="23" fillId="0" borderId="78" xfId="0" applyNumberFormat="1" applyFont="1" applyFill="1" applyBorder="1" applyAlignment="1" applyProtection="1">
      <alignment horizontal="center" vertical="center"/>
    </xf>
    <xf numFmtId="49" fontId="23" fillId="0" borderId="78" xfId="3" applyNumberFormat="1" applyFont="1" applyFill="1" applyBorder="1" applyAlignment="1">
      <alignment vertical="center" wrapText="1"/>
    </xf>
    <xf numFmtId="0" fontId="23" fillId="0" borderId="11" xfId="3" applyFont="1" applyFill="1" applyBorder="1" applyAlignment="1">
      <alignment horizontal="center" vertical="center" wrapText="1"/>
    </xf>
    <xf numFmtId="170" fontId="23" fillId="0" borderId="78" xfId="3" applyNumberFormat="1" applyFont="1" applyFill="1" applyBorder="1" applyAlignment="1" applyProtection="1">
      <alignment horizontal="center" vertical="center"/>
    </xf>
    <xf numFmtId="0" fontId="29" fillId="0" borderId="9" xfId="3" applyFont="1" applyFill="1" applyBorder="1" applyAlignment="1">
      <alignment horizontal="center" vertical="center" wrapText="1"/>
    </xf>
    <xf numFmtId="0" fontId="29" fillId="0" borderId="11" xfId="3" applyFont="1" applyFill="1" applyBorder="1" applyAlignment="1">
      <alignment horizontal="center" vertical="center" wrapText="1"/>
    </xf>
    <xf numFmtId="49" fontId="23" fillId="0" borderId="17" xfId="0" applyNumberFormat="1" applyFont="1" applyFill="1" applyBorder="1" applyAlignment="1" applyProtection="1">
      <alignment horizontal="center" vertical="center"/>
    </xf>
    <xf numFmtId="49" fontId="23" fillId="0" borderId="17" xfId="3" applyNumberFormat="1" applyFont="1" applyFill="1" applyBorder="1" applyAlignment="1">
      <alignment vertical="center" wrapText="1"/>
    </xf>
    <xf numFmtId="166" fontId="23" fillId="0" borderId="17" xfId="3" applyNumberFormat="1" applyFont="1" applyFill="1" applyBorder="1" applyAlignment="1" applyProtection="1">
      <alignment horizontal="center" vertical="center"/>
    </xf>
    <xf numFmtId="170" fontId="23" fillId="0" borderId="17" xfId="3" applyNumberFormat="1" applyFont="1" applyFill="1" applyBorder="1" applyAlignment="1" applyProtection="1">
      <alignment horizontal="center" vertical="center"/>
    </xf>
    <xf numFmtId="170" fontId="42" fillId="0" borderId="17" xfId="3" applyNumberFormat="1" applyFont="1" applyFill="1" applyBorder="1" applyAlignment="1" applyProtection="1">
      <alignment horizontal="center" vertical="center"/>
    </xf>
    <xf numFmtId="169" fontId="23" fillId="0" borderId="63" xfId="3" applyNumberFormat="1" applyFont="1" applyFill="1" applyBorder="1" applyAlignment="1">
      <alignment horizontal="center" vertical="center" wrapText="1"/>
    </xf>
    <xf numFmtId="1" fontId="23" fillId="0" borderId="63" xfId="3" applyNumberFormat="1" applyFont="1" applyFill="1" applyBorder="1" applyAlignment="1">
      <alignment horizontal="center" vertical="center" wrapText="1"/>
    </xf>
    <xf numFmtId="49" fontId="23" fillId="0" borderId="2" xfId="0" applyNumberFormat="1" applyFont="1" applyFill="1" applyBorder="1" applyAlignment="1" applyProtection="1">
      <alignment horizontal="center" vertical="center"/>
    </xf>
    <xf numFmtId="0" fontId="23" fillId="0" borderId="12" xfId="0" applyNumberFormat="1" applyFont="1" applyFill="1" applyBorder="1" applyAlignment="1" applyProtection="1">
      <alignment horizontal="left" vertical="center"/>
    </xf>
    <xf numFmtId="168" fontId="34" fillId="0" borderId="6" xfId="0" applyNumberFormat="1" applyFont="1" applyFill="1" applyBorder="1" applyAlignment="1" applyProtection="1">
      <alignment horizontal="center" vertical="center"/>
    </xf>
    <xf numFmtId="169" fontId="23" fillId="0" borderId="12" xfId="0" applyNumberFormat="1" applyFont="1" applyFill="1" applyBorder="1" applyAlignment="1" applyProtection="1">
      <alignment horizontal="center" vertical="center"/>
    </xf>
    <xf numFmtId="1" fontId="23" fillId="0" borderId="2" xfId="0" applyNumberFormat="1" applyFont="1" applyFill="1" applyBorder="1" applyAlignment="1">
      <alignment horizontal="center" vertical="center" wrapText="1"/>
    </xf>
    <xf numFmtId="0" fontId="23" fillId="0" borderId="6" xfId="3" applyFont="1" applyFill="1" applyBorder="1" applyAlignment="1">
      <alignment horizontal="center" vertical="center" wrapText="1"/>
    </xf>
    <xf numFmtId="169" fontId="23" fillId="0" borderId="82" xfId="3" applyNumberFormat="1" applyFont="1" applyFill="1" applyBorder="1" applyAlignment="1" applyProtection="1">
      <alignment horizontal="center" vertical="center"/>
    </xf>
    <xf numFmtId="1" fontId="23" fillId="0" borderId="83" xfId="3" applyNumberFormat="1" applyFont="1" applyFill="1" applyBorder="1" applyAlignment="1" applyProtection="1">
      <alignment horizontal="center" vertical="center"/>
    </xf>
    <xf numFmtId="1" fontId="23" fillId="0" borderId="84" xfId="3" applyNumberFormat="1" applyFont="1" applyFill="1" applyBorder="1" applyAlignment="1" applyProtection="1">
      <alignment horizontal="center" vertical="center"/>
    </xf>
    <xf numFmtId="169" fontId="23" fillId="0" borderId="85" xfId="3" applyNumberFormat="1" applyFont="1" applyFill="1" applyBorder="1" applyAlignment="1" applyProtection="1">
      <alignment horizontal="center" vertical="center"/>
    </xf>
    <xf numFmtId="169" fontId="23" fillId="0" borderId="83" xfId="3" applyNumberFormat="1" applyFont="1" applyFill="1" applyBorder="1" applyAlignment="1" applyProtection="1">
      <alignment horizontal="center" vertical="center"/>
    </xf>
    <xf numFmtId="0" fontId="23" fillId="0" borderId="86" xfId="0" applyNumberFormat="1" applyFont="1" applyFill="1" applyBorder="1" applyAlignment="1" applyProtection="1">
      <alignment horizontal="left" vertical="center" wrapText="1"/>
    </xf>
    <xf numFmtId="0" fontId="4" fillId="0" borderId="87" xfId="0" applyFont="1" applyFill="1" applyBorder="1" applyAlignment="1">
      <alignment horizontal="center" vertical="center" wrapText="1"/>
    </xf>
    <xf numFmtId="0" fontId="4" fillId="0" borderId="88" xfId="0" applyFont="1" applyFill="1" applyBorder="1" applyAlignment="1">
      <alignment horizontal="center" vertical="center" wrapText="1"/>
    </xf>
    <xf numFmtId="168" fontId="34" fillId="0" borderId="89" xfId="0" applyNumberFormat="1" applyFont="1" applyFill="1" applyBorder="1" applyAlignment="1" applyProtection="1">
      <alignment horizontal="center" vertical="center"/>
    </xf>
    <xf numFmtId="169" fontId="23" fillId="0" borderId="86" xfId="0" applyNumberFormat="1" applyFont="1" applyFill="1" applyBorder="1" applyAlignment="1" applyProtection="1">
      <alignment horizontal="center" vertical="center"/>
    </xf>
    <xf numFmtId="1" fontId="23" fillId="0" borderId="74" xfId="0" applyNumberFormat="1" applyFont="1" applyFill="1" applyBorder="1" applyAlignment="1">
      <alignment horizontal="center" vertical="center" wrapText="1"/>
    </xf>
    <xf numFmtId="169" fontId="23" fillId="0" borderId="32" xfId="3" applyNumberFormat="1" applyFont="1" applyFill="1" applyBorder="1" applyAlignment="1" applyProtection="1">
      <alignment horizontal="center" vertical="center"/>
    </xf>
    <xf numFmtId="169" fontId="23" fillId="0" borderId="31" xfId="3" applyNumberFormat="1" applyFont="1" applyFill="1" applyBorder="1" applyAlignment="1" applyProtection="1">
      <alignment horizontal="center" vertical="center"/>
    </xf>
    <xf numFmtId="1" fontId="23" fillId="0" borderId="89" xfId="3" applyNumberFormat="1" applyFont="1" applyFill="1" applyBorder="1" applyAlignment="1" applyProtection="1">
      <alignment horizontal="center" vertical="center"/>
    </xf>
    <xf numFmtId="169" fontId="23" fillId="0" borderId="87" xfId="3" applyNumberFormat="1" applyFont="1" applyFill="1" applyBorder="1" applyAlignment="1" applyProtection="1">
      <alignment horizontal="center" vertical="center"/>
    </xf>
    <xf numFmtId="0" fontId="23" fillId="0" borderId="15" xfId="0" applyNumberFormat="1" applyFont="1" applyFill="1" applyBorder="1" applyAlignment="1" applyProtection="1">
      <alignment horizontal="left" vertical="center" wrapText="1"/>
    </xf>
    <xf numFmtId="168" fontId="34" fillId="0" borderId="18" xfId="0" applyNumberFormat="1" applyFont="1" applyFill="1" applyBorder="1" applyAlignment="1" applyProtection="1">
      <alignment horizontal="center" vertical="center"/>
    </xf>
    <xf numFmtId="169" fontId="23" fillId="0" borderId="15" xfId="0" applyNumberFormat="1" applyFont="1" applyFill="1" applyBorder="1" applyAlignment="1" applyProtection="1">
      <alignment horizontal="center" vertical="center"/>
    </xf>
    <xf numFmtId="0" fontId="23" fillId="0" borderId="76" xfId="0" applyNumberFormat="1" applyFont="1" applyFill="1" applyBorder="1" applyAlignment="1" applyProtection="1">
      <alignment horizontal="left" vertical="center"/>
    </xf>
    <xf numFmtId="0" fontId="4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168" fontId="34" fillId="0" borderId="10" xfId="0" applyNumberFormat="1" applyFont="1" applyFill="1" applyBorder="1" applyAlignment="1" applyProtection="1">
      <alignment horizontal="center" vertical="center"/>
    </xf>
    <xf numFmtId="169" fontId="23" fillId="0" borderId="21" xfId="0" applyNumberFormat="1" applyFont="1" applyFill="1" applyBorder="1" applyAlignment="1" applyProtection="1">
      <alignment horizontal="center" vertical="center"/>
    </xf>
    <xf numFmtId="1" fontId="23" fillId="0" borderId="80" xfId="0" applyNumberFormat="1" applyFont="1" applyFill="1" applyBorder="1" applyAlignment="1" applyProtection="1">
      <alignment horizontal="center" vertical="center"/>
    </xf>
    <xf numFmtId="169" fontId="23" fillId="0" borderId="20" xfId="3" applyNumberFormat="1" applyFont="1" applyFill="1" applyBorder="1" applyAlignment="1" applyProtection="1">
      <alignment horizontal="center" vertical="center"/>
    </xf>
    <xf numFmtId="169" fontId="23" fillId="0" borderId="33" xfId="3" applyNumberFormat="1" applyFont="1" applyFill="1" applyBorder="1" applyAlignment="1" applyProtection="1">
      <alignment horizontal="center" vertical="center"/>
    </xf>
    <xf numFmtId="1" fontId="23" fillId="0" borderId="18" xfId="3" applyNumberFormat="1" applyFont="1" applyFill="1" applyBorder="1" applyAlignment="1" applyProtection="1">
      <alignment horizontal="center" vertical="center"/>
    </xf>
    <xf numFmtId="169" fontId="23" fillId="0" borderId="16" xfId="3" applyNumberFormat="1" applyFont="1" applyFill="1" applyBorder="1" applyAlignment="1" applyProtection="1">
      <alignment horizontal="center" vertical="center"/>
    </xf>
    <xf numFmtId="169" fontId="23" fillId="0" borderId="0" xfId="3" applyNumberFormat="1" applyFont="1" applyFill="1" applyBorder="1" applyAlignment="1" applyProtection="1">
      <alignment horizontal="center" vertical="center"/>
    </xf>
    <xf numFmtId="1" fontId="23" fillId="0" borderId="46" xfId="0" applyNumberFormat="1" applyFont="1" applyFill="1" applyBorder="1" applyAlignment="1" applyProtection="1">
      <alignment horizontal="center" vertical="center"/>
    </xf>
    <xf numFmtId="1" fontId="23" fillId="0" borderId="47" xfId="0" applyNumberFormat="1" applyFont="1" applyFill="1" applyBorder="1" applyAlignment="1" applyProtection="1">
      <alignment horizontal="center" vertical="center"/>
    </xf>
    <xf numFmtId="49" fontId="23" fillId="0" borderId="67" xfId="0" applyNumberFormat="1" applyFont="1" applyFill="1" applyBorder="1" applyAlignment="1" applyProtection="1">
      <alignment horizontal="center" vertical="center"/>
    </xf>
    <xf numFmtId="168" fontId="23" fillId="0" borderId="44" xfId="0" applyNumberFormat="1" applyFont="1" applyFill="1" applyBorder="1" applyAlignment="1" applyProtection="1">
      <alignment horizontal="left" vertical="center" wrapText="1"/>
    </xf>
    <xf numFmtId="168" fontId="4" fillId="0" borderId="59" xfId="0" applyNumberFormat="1" applyFont="1" applyFill="1" applyBorder="1" applyAlignment="1" applyProtection="1">
      <alignment horizontal="center" vertical="center"/>
    </xf>
    <xf numFmtId="168" fontId="4" fillId="0" borderId="61" xfId="0" applyNumberFormat="1" applyFont="1" applyFill="1" applyBorder="1" applyAlignment="1" applyProtection="1">
      <alignment horizontal="center" vertical="center"/>
    </xf>
    <xf numFmtId="168" fontId="4" fillId="0" borderId="90" xfId="0" applyNumberFormat="1" applyFont="1" applyFill="1" applyBorder="1" applyAlignment="1" applyProtection="1">
      <alignment horizontal="center" vertical="center"/>
    </xf>
    <xf numFmtId="169" fontId="23" fillId="0" borderId="43" xfId="0" applyNumberFormat="1" applyFont="1" applyFill="1" applyBorder="1" applyAlignment="1" applyProtection="1">
      <alignment horizontal="center" vertical="center"/>
    </xf>
    <xf numFmtId="168" fontId="23" fillId="0" borderId="43" xfId="0" applyNumberFormat="1" applyFont="1" applyFill="1" applyBorder="1" applyAlignment="1" applyProtection="1">
      <alignment horizontal="center" vertical="center"/>
    </xf>
    <xf numFmtId="0" fontId="23" fillId="0" borderId="59" xfId="0" applyFont="1" applyFill="1" applyBorder="1" applyAlignment="1">
      <alignment horizontal="center" vertical="center" wrapText="1"/>
    </xf>
    <xf numFmtId="0" fontId="23" fillId="0" borderId="61" xfId="0" applyFont="1" applyFill="1" applyBorder="1" applyAlignment="1">
      <alignment horizontal="left" vertical="top" wrapText="1"/>
    </xf>
    <xf numFmtId="168" fontId="23" fillId="0" borderId="62" xfId="3" applyNumberFormat="1" applyFont="1" applyFill="1" applyBorder="1" applyAlignment="1">
      <alignment horizontal="center" vertical="center" wrapText="1"/>
    </xf>
    <xf numFmtId="0" fontId="23" fillId="0" borderId="60" xfId="0" applyFont="1" applyFill="1" applyBorder="1" applyAlignment="1">
      <alignment horizontal="left" vertical="top" wrapText="1"/>
    </xf>
    <xf numFmtId="0" fontId="23" fillId="0" borderId="44" xfId="0" applyFont="1" applyFill="1" applyBorder="1" applyAlignment="1">
      <alignment horizontal="left" vertical="top" wrapText="1"/>
    </xf>
    <xf numFmtId="0" fontId="23" fillId="0" borderId="90" xfId="0" applyFont="1" applyFill="1" applyBorder="1" applyAlignment="1">
      <alignment horizontal="left" vertical="top" wrapText="1"/>
    </xf>
    <xf numFmtId="0" fontId="23" fillId="0" borderId="59" xfId="0" applyFont="1" applyFill="1" applyBorder="1" applyAlignment="1">
      <alignment horizontal="left" vertical="top" wrapText="1"/>
    </xf>
    <xf numFmtId="0" fontId="23" fillId="0" borderId="62" xfId="0" applyFont="1" applyFill="1" applyBorder="1" applyAlignment="1">
      <alignment horizontal="left" vertical="top" wrapText="1"/>
    </xf>
    <xf numFmtId="168" fontId="23" fillId="0" borderId="55" xfId="0" applyNumberFormat="1" applyFont="1" applyFill="1" applyBorder="1" applyAlignment="1" applyProtection="1">
      <alignment horizontal="left" vertical="center" wrapText="1"/>
    </xf>
    <xf numFmtId="168" fontId="4" fillId="0" borderId="54" xfId="0" applyNumberFormat="1" applyFont="1" applyFill="1" applyBorder="1" applyAlignment="1" applyProtection="1">
      <alignment horizontal="center" vertical="center"/>
    </xf>
    <xf numFmtId="168" fontId="4" fillId="0" borderId="91" xfId="0" applyNumberFormat="1" applyFont="1" applyFill="1" applyBorder="1" applyAlignment="1" applyProtection="1">
      <alignment horizontal="center" vertical="center"/>
    </xf>
    <xf numFmtId="168" fontId="4" fillId="0" borderId="56" xfId="0" applyNumberFormat="1" applyFont="1" applyFill="1" applyBorder="1" applyAlignment="1" applyProtection="1">
      <alignment horizontal="center" vertical="center"/>
    </xf>
    <xf numFmtId="169" fontId="23" fillId="0" borderId="69" xfId="0" applyNumberFormat="1" applyFont="1" applyFill="1" applyBorder="1" applyAlignment="1" applyProtection="1">
      <alignment horizontal="center" vertical="center"/>
    </xf>
    <xf numFmtId="168" fontId="23" fillId="0" borderId="69" xfId="0" applyNumberFormat="1" applyFont="1" applyFill="1" applyBorder="1" applyAlignment="1" applyProtection="1">
      <alignment horizontal="center" vertical="center"/>
    </xf>
    <xf numFmtId="0" fontId="23" fillId="0" borderId="54" xfId="0" applyFont="1" applyFill="1" applyBorder="1" applyAlignment="1">
      <alignment horizontal="center" vertical="center" wrapText="1"/>
    </xf>
    <xf numFmtId="0" fontId="23" fillId="0" borderId="91" xfId="0" applyFont="1" applyFill="1" applyBorder="1" applyAlignment="1">
      <alignment horizontal="left" vertical="top" wrapText="1"/>
    </xf>
    <xf numFmtId="168" fontId="23" fillId="0" borderId="57" xfId="3" applyNumberFormat="1" applyFont="1" applyFill="1" applyBorder="1" applyAlignment="1">
      <alignment horizontal="center" vertical="center" wrapText="1"/>
    </xf>
    <xf numFmtId="0" fontId="23" fillId="0" borderId="58" xfId="0" applyFont="1" applyFill="1" applyBorder="1" applyAlignment="1">
      <alignment horizontal="left" vertical="top" wrapText="1"/>
    </xf>
    <xf numFmtId="0" fontId="23" fillId="0" borderId="55" xfId="0" applyFont="1" applyFill="1" applyBorder="1" applyAlignment="1">
      <alignment horizontal="left" vertical="top" wrapText="1"/>
    </xf>
    <xf numFmtId="0" fontId="23" fillId="0" borderId="56" xfId="0" applyFont="1" applyFill="1" applyBorder="1" applyAlignment="1">
      <alignment horizontal="left" vertical="top" wrapText="1"/>
    </xf>
    <xf numFmtId="0" fontId="23" fillId="0" borderId="54" xfId="0" applyFont="1" applyFill="1" applyBorder="1" applyAlignment="1">
      <alignment horizontal="left" vertical="top" wrapText="1"/>
    </xf>
    <xf numFmtId="0" fontId="23" fillId="0" borderId="57" xfId="0" applyFont="1" applyFill="1" applyBorder="1" applyAlignment="1">
      <alignment horizontal="left" vertical="top" wrapText="1"/>
    </xf>
    <xf numFmtId="169" fontId="23" fillId="0" borderId="92" xfId="0" applyNumberFormat="1" applyFont="1" applyFill="1" applyBorder="1" applyAlignment="1" applyProtection="1">
      <alignment horizontal="center" vertical="center"/>
    </xf>
    <xf numFmtId="1" fontId="23" fillId="0" borderId="92" xfId="0" applyNumberFormat="1" applyFont="1" applyFill="1" applyBorder="1" applyAlignment="1" applyProtection="1">
      <alignment horizontal="center" vertical="center"/>
    </xf>
    <xf numFmtId="1" fontId="23" fillId="0" borderId="63" xfId="0" applyNumberFormat="1" applyFont="1" applyFill="1" applyBorder="1" applyAlignment="1" applyProtection="1">
      <alignment horizontal="center" vertical="center"/>
    </xf>
    <xf numFmtId="169" fontId="23" fillId="0" borderId="46" xfId="3" applyNumberFormat="1" applyFont="1" applyFill="1" applyBorder="1" applyAlignment="1">
      <alignment horizontal="center" vertical="center" wrapText="1"/>
    </xf>
    <xf numFmtId="1" fontId="23" fillId="0" borderId="46" xfId="3" applyNumberFormat="1" applyFont="1" applyFill="1" applyBorder="1" applyAlignment="1">
      <alignment horizontal="center" vertical="center" wrapText="1"/>
    </xf>
    <xf numFmtId="49" fontId="4" fillId="0" borderId="4" xfId="3" applyNumberFormat="1" applyFont="1" applyFill="1" applyBorder="1" applyAlignment="1">
      <alignment vertical="center" wrapText="1"/>
    </xf>
    <xf numFmtId="0" fontId="4" fillId="0" borderId="1" xfId="3" applyNumberFormat="1" applyFont="1" applyFill="1" applyBorder="1" applyAlignment="1" applyProtection="1">
      <alignment horizontal="center" vertical="center"/>
    </xf>
    <xf numFmtId="0" fontId="4" fillId="0" borderId="5" xfId="3" applyNumberFormat="1" applyFont="1" applyFill="1" applyBorder="1" applyAlignment="1" applyProtection="1">
      <alignment horizontal="center" vertical="center"/>
    </xf>
    <xf numFmtId="0" fontId="4" fillId="0" borderId="6" xfId="3" applyNumberFormat="1" applyFont="1" applyFill="1" applyBorder="1" applyAlignment="1" applyProtection="1">
      <alignment horizontal="center" vertical="center"/>
    </xf>
    <xf numFmtId="168" fontId="4" fillId="0" borderId="12" xfId="3" applyNumberFormat="1" applyFont="1" applyFill="1" applyBorder="1" applyAlignment="1" applyProtection="1">
      <alignment horizontal="center" vertical="center"/>
    </xf>
    <xf numFmtId="168" fontId="4" fillId="0" borderId="1" xfId="3" applyNumberFormat="1" applyFont="1" applyFill="1" applyBorder="1" applyAlignment="1" applyProtection="1">
      <alignment horizontal="center" vertical="center"/>
    </xf>
    <xf numFmtId="168" fontId="4" fillId="0" borderId="5" xfId="3" applyNumberFormat="1" applyFont="1" applyFill="1" applyBorder="1" applyAlignment="1" applyProtection="1">
      <alignment horizontal="center" vertical="center"/>
    </xf>
    <xf numFmtId="168" fontId="4" fillId="0" borderId="6" xfId="3" applyNumberFormat="1" applyFont="1" applyFill="1" applyBorder="1" applyAlignment="1" applyProtection="1">
      <alignment horizontal="center" vertical="center"/>
    </xf>
    <xf numFmtId="0" fontId="4" fillId="0" borderId="3" xfId="3" applyNumberFormat="1" applyFont="1" applyFill="1" applyBorder="1" applyAlignment="1" applyProtection="1">
      <alignment horizontal="center" vertical="center"/>
    </xf>
    <xf numFmtId="49" fontId="4" fillId="0" borderId="95" xfId="3" applyNumberFormat="1" applyFont="1" applyFill="1" applyBorder="1" applyAlignment="1">
      <alignment vertical="center" wrapText="1"/>
    </xf>
    <xf numFmtId="0" fontId="4" fillId="0" borderId="87" xfId="3" applyNumberFormat="1" applyFont="1" applyFill="1" applyBorder="1" applyAlignment="1" applyProtection="1">
      <alignment horizontal="center" vertical="center"/>
    </xf>
    <xf numFmtId="0" fontId="4" fillId="0" borderId="88" xfId="3" applyNumberFormat="1" applyFont="1" applyFill="1" applyBorder="1" applyAlignment="1" applyProtection="1">
      <alignment horizontal="center" vertical="center"/>
    </xf>
    <xf numFmtId="0" fontId="4" fillId="0" borderId="89" xfId="3" applyNumberFormat="1" applyFont="1" applyFill="1" applyBorder="1" applyAlignment="1" applyProtection="1">
      <alignment horizontal="center" vertical="center"/>
    </xf>
    <xf numFmtId="168" fontId="4" fillId="0" borderId="86" xfId="3" applyNumberFormat="1" applyFont="1" applyFill="1" applyBorder="1" applyAlignment="1" applyProtection="1">
      <alignment horizontal="center" vertical="center"/>
    </xf>
    <xf numFmtId="168" fontId="4" fillId="0" borderId="87" xfId="3" applyNumberFormat="1" applyFont="1" applyFill="1" applyBorder="1" applyAlignment="1" applyProtection="1">
      <alignment horizontal="center" vertical="center"/>
    </xf>
    <xf numFmtId="168" fontId="4" fillId="0" borderId="88" xfId="3" applyNumberFormat="1" applyFont="1" applyFill="1" applyBorder="1" applyAlignment="1" applyProtection="1">
      <alignment horizontal="center" vertical="center"/>
    </xf>
    <xf numFmtId="168" fontId="4" fillId="0" borderId="89" xfId="3" applyNumberFormat="1" applyFont="1" applyFill="1" applyBorder="1" applyAlignment="1" applyProtection="1">
      <alignment horizontal="center" vertical="center"/>
    </xf>
    <xf numFmtId="0" fontId="4" fillId="0" borderId="31" xfId="3" applyNumberFormat="1" applyFont="1" applyFill="1" applyBorder="1" applyAlignment="1" applyProtection="1">
      <alignment horizontal="center" vertical="center"/>
    </xf>
    <xf numFmtId="49" fontId="4" fillId="0" borderId="96" xfId="3" applyNumberFormat="1" applyFont="1" applyFill="1" applyBorder="1" applyAlignment="1">
      <alignment vertical="center" wrapText="1"/>
    </xf>
    <xf numFmtId="0" fontId="4" fillId="0" borderId="53" xfId="3" applyNumberFormat="1" applyFont="1" applyFill="1" applyBorder="1" applyAlignment="1" applyProtection="1">
      <alignment horizontal="center" vertical="center"/>
    </xf>
    <xf numFmtId="0" fontId="4" fillId="0" borderId="52" xfId="3" applyNumberFormat="1" applyFont="1" applyFill="1" applyBorder="1" applyAlignment="1" applyProtection="1">
      <alignment horizontal="center" vertical="center"/>
    </xf>
    <xf numFmtId="170" fontId="4" fillId="0" borderId="47" xfId="3" applyNumberFormat="1" applyFont="1" applyFill="1" applyBorder="1" applyAlignment="1" applyProtection="1">
      <alignment horizontal="center" vertical="center"/>
    </xf>
    <xf numFmtId="168" fontId="4" fillId="0" borderId="47" xfId="3" applyNumberFormat="1" applyFont="1" applyFill="1" applyBorder="1" applyAlignment="1" applyProtection="1">
      <alignment horizontal="center" vertical="center"/>
    </xf>
    <xf numFmtId="168" fontId="4" fillId="0" borderId="51" xfId="3" applyNumberFormat="1" applyFont="1" applyFill="1" applyBorder="1" applyAlignment="1" applyProtection="1">
      <alignment horizontal="center" vertical="center"/>
    </xf>
    <xf numFmtId="168" fontId="4" fillId="0" borderId="53" xfId="3" applyNumberFormat="1" applyFont="1" applyFill="1" applyBorder="1" applyAlignment="1" applyProtection="1">
      <alignment horizontal="center" vertical="center"/>
    </xf>
    <xf numFmtId="168" fontId="4" fillId="0" borderId="52" xfId="3" applyNumberFormat="1" applyFont="1" applyFill="1" applyBorder="1" applyAlignment="1" applyProtection="1">
      <alignment horizontal="center" vertical="center"/>
    </xf>
    <xf numFmtId="49" fontId="4" fillId="0" borderId="50" xfId="3" applyNumberFormat="1" applyFont="1" applyFill="1" applyBorder="1" applyAlignment="1">
      <alignment vertical="center" wrapText="1"/>
    </xf>
    <xf numFmtId="0" fontId="4" fillId="0" borderId="64" xfId="3" applyNumberFormat="1" applyFont="1" applyFill="1" applyBorder="1" applyAlignment="1" applyProtection="1">
      <alignment horizontal="center" vertical="center"/>
    </xf>
    <xf numFmtId="0" fontId="4" fillId="0" borderId="65" xfId="3" applyNumberFormat="1" applyFont="1" applyFill="1" applyBorder="1" applyAlignment="1" applyProtection="1">
      <alignment horizontal="center" vertical="center"/>
    </xf>
    <xf numFmtId="0" fontId="4" fillId="0" borderId="97" xfId="3" applyNumberFormat="1" applyFont="1" applyFill="1" applyBorder="1" applyAlignment="1" applyProtection="1">
      <alignment horizontal="center" vertical="center"/>
    </xf>
    <xf numFmtId="170" fontId="4" fillId="0" borderId="63" xfId="3" applyNumberFormat="1" applyFont="1" applyFill="1" applyBorder="1" applyAlignment="1" applyProtection="1">
      <alignment horizontal="center" vertical="center"/>
    </xf>
    <xf numFmtId="168" fontId="4" fillId="0" borderId="63" xfId="3" applyNumberFormat="1" applyFont="1" applyFill="1" applyBorder="1" applyAlignment="1" applyProtection="1">
      <alignment horizontal="center" vertical="center"/>
    </xf>
    <xf numFmtId="168" fontId="4" fillId="0" borderId="64" xfId="3" applyNumberFormat="1" applyFont="1" applyFill="1" applyBorder="1" applyAlignment="1" applyProtection="1">
      <alignment horizontal="center" vertical="center"/>
    </xf>
    <xf numFmtId="168" fontId="4" fillId="0" borderId="65" xfId="3" applyNumberFormat="1" applyFont="1" applyFill="1" applyBorder="1" applyAlignment="1" applyProtection="1">
      <alignment horizontal="center" vertical="center"/>
    </xf>
    <xf numFmtId="168" fontId="4" fillId="0" borderId="97" xfId="3" applyNumberFormat="1" applyFont="1" applyFill="1" applyBorder="1" applyAlignment="1" applyProtection="1">
      <alignment horizontal="center" vertical="center"/>
    </xf>
    <xf numFmtId="0" fontId="4" fillId="0" borderId="49" xfId="3" applyNumberFormat="1" applyFont="1" applyFill="1" applyBorder="1" applyAlignment="1" applyProtection="1">
      <alignment horizontal="center" vertical="center"/>
    </xf>
    <xf numFmtId="0" fontId="4" fillId="0" borderId="8" xfId="3" applyNumberFormat="1" applyFont="1" applyFill="1" applyBorder="1" applyAlignment="1" applyProtection="1">
      <alignment horizontal="center" vertical="center"/>
    </xf>
    <xf numFmtId="0" fontId="4" fillId="0" borderId="9" xfId="3" applyNumberFormat="1" applyFont="1" applyFill="1" applyBorder="1" applyAlignment="1" applyProtection="1">
      <alignment horizontal="center" vertical="center"/>
    </xf>
    <xf numFmtId="0" fontId="4" fillId="0" borderId="10" xfId="3" applyNumberFormat="1" applyFont="1" applyFill="1" applyBorder="1" applyAlignment="1" applyProtection="1">
      <alignment horizontal="center" vertical="center"/>
    </xf>
    <xf numFmtId="170" fontId="4" fillId="0" borderId="76" xfId="3" applyNumberFormat="1" applyFont="1" applyFill="1" applyBorder="1" applyAlignment="1" applyProtection="1">
      <alignment horizontal="center" vertical="center"/>
    </xf>
    <xf numFmtId="0" fontId="4" fillId="0" borderId="27" xfId="3" applyNumberFormat="1" applyFont="1" applyFill="1" applyBorder="1" applyAlignment="1" applyProtection="1">
      <alignment horizontal="center" vertical="center"/>
    </xf>
    <xf numFmtId="0" fontId="4" fillId="0" borderId="16" xfId="3" applyNumberFormat="1" applyFont="1" applyFill="1" applyBorder="1" applyAlignment="1" applyProtection="1">
      <alignment horizontal="center" vertical="center"/>
    </xf>
    <xf numFmtId="0" fontId="4" fillId="0" borderId="17" xfId="3" applyNumberFormat="1" applyFont="1" applyFill="1" applyBorder="1" applyAlignment="1" applyProtection="1">
      <alignment horizontal="center" vertical="center"/>
    </xf>
    <xf numFmtId="0" fontId="4" fillId="0" borderId="18" xfId="3" applyNumberFormat="1" applyFont="1" applyFill="1" applyBorder="1" applyAlignment="1" applyProtection="1">
      <alignment horizontal="center" vertical="center"/>
    </xf>
    <xf numFmtId="168" fontId="4" fillId="0" borderId="15" xfId="3" applyNumberFormat="1" applyFont="1" applyFill="1" applyBorder="1" applyAlignment="1" applyProtection="1">
      <alignment horizontal="center" vertical="center"/>
    </xf>
    <xf numFmtId="168" fontId="4" fillId="0" borderId="16" xfId="3" applyNumberFormat="1" applyFont="1" applyFill="1" applyBorder="1" applyAlignment="1" applyProtection="1">
      <alignment horizontal="center" vertical="center"/>
    </xf>
    <xf numFmtId="168" fontId="4" fillId="0" borderId="17" xfId="3" applyNumberFormat="1" applyFont="1" applyFill="1" applyBorder="1" applyAlignment="1" applyProtection="1">
      <alignment horizontal="center" vertical="center"/>
    </xf>
    <xf numFmtId="168" fontId="4" fillId="0" borderId="18" xfId="3" applyNumberFormat="1" applyFont="1" applyFill="1" applyBorder="1" applyAlignment="1" applyProtection="1">
      <alignment horizontal="center" vertical="center"/>
    </xf>
    <xf numFmtId="0" fontId="4" fillId="0" borderId="33" xfId="3" applyNumberFormat="1" applyFont="1" applyFill="1" applyBorder="1" applyAlignment="1" applyProtection="1">
      <alignment horizontal="center" vertical="center"/>
    </xf>
    <xf numFmtId="0" fontId="4" fillId="0" borderId="2" xfId="3" applyFont="1" applyFill="1" applyBorder="1" applyAlignment="1">
      <alignment horizontal="center" vertical="center" wrapText="1"/>
    </xf>
    <xf numFmtId="1" fontId="4" fillId="0" borderId="6" xfId="3" applyNumberFormat="1" applyFont="1" applyFill="1" applyBorder="1" applyAlignment="1">
      <alignment horizontal="center" vertical="center" wrapText="1"/>
    </xf>
    <xf numFmtId="0" fontId="4" fillId="0" borderId="14" xfId="3" applyNumberFormat="1" applyFont="1" applyFill="1" applyBorder="1" applyAlignment="1" applyProtection="1">
      <alignment horizontal="center" vertical="center"/>
    </xf>
    <xf numFmtId="49" fontId="4" fillId="0" borderId="75" xfId="3" applyNumberFormat="1" applyFont="1" applyFill="1" applyBorder="1" applyAlignment="1">
      <alignment vertical="center" wrapText="1"/>
    </xf>
    <xf numFmtId="0" fontId="4" fillId="0" borderId="20" xfId="3" applyNumberFormat="1" applyFont="1" applyFill="1" applyBorder="1" applyAlignment="1" applyProtection="1">
      <alignment horizontal="center" vertical="center"/>
    </xf>
    <xf numFmtId="0" fontId="4" fillId="0" borderId="19" xfId="3" applyNumberFormat="1" applyFont="1" applyFill="1" applyBorder="1" applyAlignment="1" applyProtection="1">
      <alignment horizontal="center" vertical="center"/>
    </xf>
    <xf numFmtId="0" fontId="4" fillId="0" borderId="98" xfId="3" applyFont="1" applyFill="1" applyBorder="1" applyAlignment="1">
      <alignment horizontal="center" vertical="center" wrapText="1"/>
    </xf>
    <xf numFmtId="1" fontId="4" fillId="0" borderId="89" xfId="3" applyNumberFormat="1" applyFont="1" applyFill="1" applyBorder="1" applyAlignment="1">
      <alignment horizontal="center" vertical="center" wrapText="1"/>
    </xf>
    <xf numFmtId="0" fontId="4" fillId="0" borderId="32" xfId="3" applyNumberFormat="1" applyFont="1" applyFill="1" applyBorder="1" applyAlignment="1" applyProtection="1">
      <alignment horizontal="center" vertical="center"/>
    </xf>
    <xf numFmtId="49" fontId="4" fillId="0" borderId="22" xfId="3" applyNumberFormat="1" applyFont="1" applyFill="1" applyBorder="1" applyAlignment="1">
      <alignment horizontal="center" vertical="center"/>
    </xf>
    <xf numFmtId="49" fontId="4" fillId="0" borderId="24" xfId="3" applyNumberFormat="1" applyFont="1" applyFill="1" applyBorder="1" applyAlignment="1">
      <alignment horizontal="center" vertical="center"/>
    </xf>
    <xf numFmtId="0" fontId="4" fillId="0" borderId="24" xfId="3" applyNumberFormat="1" applyFont="1" applyFill="1" applyBorder="1" applyAlignment="1">
      <alignment horizontal="center" vertical="center"/>
    </xf>
    <xf numFmtId="168" fontId="4" fillId="0" borderId="80" xfId="3" applyNumberFormat="1" applyFont="1" applyFill="1" applyBorder="1" applyAlignment="1" applyProtection="1">
      <alignment horizontal="center" vertical="center"/>
    </xf>
    <xf numFmtId="168" fontId="4" fillId="0" borderId="7" xfId="3" applyNumberFormat="1" applyFont="1" applyFill="1" applyBorder="1" applyAlignment="1" applyProtection="1">
      <alignment horizontal="center" vertical="center"/>
    </xf>
    <xf numFmtId="168" fontId="4" fillId="0" borderId="22" xfId="3" applyNumberFormat="1" applyFont="1" applyFill="1" applyBorder="1" applyAlignment="1" applyProtection="1">
      <alignment horizontal="center" vertical="center"/>
    </xf>
    <xf numFmtId="168" fontId="4" fillId="0" borderId="23" xfId="3" applyNumberFormat="1" applyFont="1" applyFill="1" applyBorder="1" applyAlignment="1" applyProtection="1">
      <alignment horizontal="center" vertical="center"/>
    </xf>
    <xf numFmtId="0" fontId="4" fillId="0" borderId="25" xfId="3" applyNumberFormat="1" applyFont="1" applyFill="1" applyBorder="1" applyAlignment="1" applyProtection="1">
      <alignment horizontal="center" vertical="center"/>
    </xf>
    <xf numFmtId="0" fontId="4" fillId="0" borderId="99" xfId="3" applyNumberFormat="1" applyFont="1" applyFill="1" applyBorder="1" applyAlignment="1" applyProtection="1">
      <alignment horizontal="center" vertical="center"/>
    </xf>
    <xf numFmtId="0" fontId="4" fillId="0" borderId="23" xfId="3" applyNumberFormat="1" applyFont="1" applyFill="1" applyBorder="1" applyAlignment="1" applyProtection="1">
      <alignment horizontal="center" vertical="center"/>
    </xf>
    <xf numFmtId="0" fontId="4" fillId="0" borderId="7" xfId="3" applyNumberFormat="1" applyFont="1" applyFill="1" applyBorder="1" applyAlignment="1" applyProtection="1">
      <alignment horizontal="center" vertical="center"/>
    </xf>
    <xf numFmtId="1" fontId="4" fillId="0" borderId="14" xfId="3" applyNumberFormat="1" applyFont="1" applyFill="1" applyBorder="1" applyAlignment="1">
      <alignment horizontal="center" vertical="center"/>
    </xf>
    <xf numFmtId="49" fontId="4" fillId="0" borderId="5" xfId="3" applyNumberFormat="1" applyFont="1" applyFill="1" applyBorder="1" applyAlignment="1">
      <alignment horizontal="center" vertical="center"/>
    </xf>
    <xf numFmtId="49" fontId="4" fillId="0" borderId="13" xfId="3" applyNumberFormat="1" applyFont="1" applyFill="1" applyBorder="1" applyAlignment="1">
      <alignment horizontal="center" vertical="center"/>
    </xf>
    <xf numFmtId="0" fontId="4" fillId="0" borderId="13" xfId="3" applyNumberFormat="1" applyFont="1" applyFill="1" applyBorder="1" applyAlignment="1">
      <alignment horizontal="center" vertical="center"/>
    </xf>
    <xf numFmtId="1" fontId="4" fillId="0" borderId="2" xfId="3" applyNumberFormat="1" applyFont="1" applyFill="1" applyBorder="1" applyAlignment="1">
      <alignment horizontal="center" vertical="center"/>
    </xf>
    <xf numFmtId="1" fontId="4" fillId="0" borderId="1" xfId="3" applyNumberFormat="1" applyFont="1" applyFill="1" applyBorder="1" applyAlignment="1" applyProtection="1">
      <alignment horizontal="center" vertical="center"/>
    </xf>
    <xf numFmtId="1" fontId="4" fillId="0" borderId="5" xfId="3" applyNumberFormat="1" applyFont="1" applyFill="1" applyBorder="1" applyAlignment="1">
      <alignment horizontal="center" vertical="center"/>
    </xf>
    <xf numFmtId="0" fontId="4" fillId="0" borderId="5" xfId="3" applyNumberFormat="1" applyFont="1" applyFill="1" applyBorder="1" applyAlignment="1">
      <alignment horizontal="center" vertical="center"/>
    </xf>
    <xf numFmtId="0" fontId="4" fillId="0" borderId="14" xfId="3" applyNumberFormat="1" applyFont="1" applyFill="1" applyBorder="1" applyAlignment="1">
      <alignment horizontal="center" vertical="center" wrapText="1"/>
    </xf>
    <xf numFmtId="0" fontId="4" fillId="0" borderId="3" xfId="3" applyNumberFormat="1" applyFont="1" applyFill="1" applyBorder="1" applyAlignment="1">
      <alignment horizontal="center" vertical="center" wrapText="1"/>
    </xf>
    <xf numFmtId="0" fontId="4" fillId="0" borderId="6" xfId="3" applyNumberFormat="1" applyFont="1" applyFill="1" applyBorder="1" applyAlignment="1">
      <alignment horizontal="center" vertical="center" wrapText="1"/>
    </xf>
    <xf numFmtId="0" fontId="4" fillId="0" borderId="1" xfId="3" applyNumberFormat="1" applyFont="1" applyFill="1" applyBorder="1" applyAlignment="1">
      <alignment horizontal="center" vertical="center" wrapText="1"/>
    </xf>
    <xf numFmtId="49" fontId="4" fillId="0" borderId="17" xfId="3" applyNumberFormat="1" applyFont="1" applyFill="1" applyBorder="1" applyAlignment="1">
      <alignment horizontal="center" vertical="center"/>
    </xf>
    <xf numFmtId="49" fontId="4" fillId="0" borderId="19" xfId="3" applyNumberFormat="1" applyFont="1" applyFill="1" applyBorder="1" applyAlignment="1">
      <alignment horizontal="center" vertical="center"/>
    </xf>
    <xf numFmtId="0" fontId="4" fillId="0" borderId="19" xfId="3" applyNumberFormat="1" applyFont="1" applyFill="1" applyBorder="1" applyAlignment="1">
      <alignment horizontal="center" vertical="center"/>
    </xf>
    <xf numFmtId="1" fontId="4" fillId="0" borderId="74" xfId="3" applyNumberFormat="1" applyFont="1" applyFill="1" applyBorder="1" applyAlignment="1">
      <alignment horizontal="center" vertical="center"/>
    </xf>
    <xf numFmtId="1" fontId="4" fillId="0" borderId="16" xfId="3" applyNumberFormat="1" applyFont="1" applyFill="1" applyBorder="1" applyAlignment="1" applyProtection="1">
      <alignment horizontal="center" vertical="center"/>
    </xf>
    <xf numFmtId="1" fontId="4" fillId="0" borderId="17" xfId="3" applyNumberFormat="1" applyFont="1" applyFill="1" applyBorder="1" applyAlignment="1">
      <alignment horizontal="center" vertical="center"/>
    </xf>
    <xf numFmtId="0" fontId="4" fillId="0" borderId="17" xfId="3" applyNumberFormat="1" applyFont="1" applyFill="1" applyBorder="1" applyAlignment="1">
      <alignment horizontal="center" vertical="center"/>
    </xf>
    <xf numFmtId="1" fontId="4" fillId="0" borderId="18" xfId="3" applyNumberFormat="1" applyFont="1" applyFill="1" applyBorder="1" applyAlignment="1">
      <alignment horizontal="center" vertical="center" wrapText="1"/>
    </xf>
    <xf numFmtId="0" fontId="4" fillId="0" borderId="20" xfId="3" applyNumberFormat="1" applyFont="1" applyFill="1" applyBorder="1" applyAlignment="1">
      <alignment horizontal="center" vertical="center" wrapText="1"/>
    </xf>
    <xf numFmtId="0" fontId="4" fillId="0" borderId="33" xfId="3" applyNumberFormat="1" applyFont="1" applyFill="1" applyBorder="1" applyAlignment="1">
      <alignment horizontal="center" vertical="center" wrapText="1"/>
    </xf>
    <xf numFmtId="0" fontId="4" fillId="0" borderId="18" xfId="3" applyNumberFormat="1" applyFont="1" applyFill="1" applyBorder="1" applyAlignment="1">
      <alignment horizontal="center" vertical="center" wrapText="1"/>
    </xf>
    <xf numFmtId="0" fontId="4" fillId="0" borderId="16" xfId="3" applyNumberFormat="1" applyFont="1" applyFill="1" applyBorder="1" applyAlignment="1">
      <alignment horizontal="center" vertical="center" wrapText="1"/>
    </xf>
    <xf numFmtId="1" fontId="4" fillId="0" borderId="80" xfId="3" applyNumberFormat="1" applyFont="1" applyFill="1" applyBorder="1" applyAlignment="1">
      <alignment horizontal="center" vertical="center"/>
    </xf>
    <xf numFmtId="1" fontId="4" fillId="0" borderId="7" xfId="3" applyNumberFormat="1" applyFont="1" applyFill="1" applyBorder="1" applyAlignment="1" applyProtection="1">
      <alignment horizontal="center" vertical="center"/>
    </xf>
    <xf numFmtId="1" fontId="4" fillId="0" borderId="22" xfId="3" applyNumberFormat="1" applyFont="1" applyFill="1" applyBorder="1" applyAlignment="1">
      <alignment horizontal="center" vertical="center"/>
    </xf>
    <xf numFmtId="0" fontId="4" fillId="0" borderId="22" xfId="3" applyNumberFormat="1" applyFont="1" applyFill="1" applyBorder="1" applyAlignment="1">
      <alignment horizontal="center" vertical="center"/>
    </xf>
    <xf numFmtId="1" fontId="4" fillId="0" borderId="23" xfId="3" applyNumberFormat="1" applyFont="1" applyFill="1" applyBorder="1" applyAlignment="1">
      <alignment horizontal="center" vertical="center" wrapText="1"/>
    </xf>
    <xf numFmtId="0" fontId="4" fillId="0" borderId="25" xfId="3" applyNumberFormat="1" applyFont="1" applyFill="1" applyBorder="1" applyAlignment="1">
      <alignment horizontal="center" vertical="center" wrapText="1"/>
    </xf>
    <xf numFmtId="0" fontId="4" fillId="0" borderId="99" xfId="3" applyNumberFormat="1" applyFont="1" applyFill="1" applyBorder="1" applyAlignment="1">
      <alignment horizontal="center" vertical="center" wrapText="1"/>
    </xf>
    <xf numFmtId="0" fontId="4" fillId="0" borderId="23" xfId="3" applyNumberFormat="1" applyFont="1" applyFill="1" applyBorder="1" applyAlignment="1">
      <alignment horizontal="center" vertical="center" wrapText="1"/>
    </xf>
    <xf numFmtId="0" fontId="4" fillId="0" borderId="7" xfId="3" applyNumberFormat="1" applyFont="1" applyFill="1" applyBorder="1" applyAlignment="1">
      <alignment horizontal="center" vertical="center" wrapText="1"/>
    </xf>
    <xf numFmtId="1" fontId="4" fillId="0" borderId="32" xfId="3" applyNumberFormat="1" applyFont="1" applyFill="1" applyBorder="1" applyAlignment="1">
      <alignment horizontal="center" vertical="center"/>
    </xf>
    <xf numFmtId="49" fontId="4" fillId="0" borderId="88" xfId="3" applyNumberFormat="1" applyFont="1" applyFill="1" applyBorder="1" applyAlignment="1">
      <alignment horizontal="center" vertical="center"/>
    </xf>
    <xf numFmtId="49" fontId="4" fillId="0" borderId="30" xfId="3" applyNumberFormat="1" applyFont="1" applyFill="1" applyBorder="1" applyAlignment="1">
      <alignment horizontal="center" vertical="center"/>
    </xf>
    <xf numFmtId="0" fontId="4" fillId="0" borderId="30" xfId="3" applyNumberFormat="1" applyFont="1" applyFill="1" applyBorder="1" applyAlignment="1">
      <alignment horizontal="center" vertical="center"/>
    </xf>
    <xf numFmtId="1" fontId="4" fillId="0" borderId="98" xfId="3" applyNumberFormat="1" applyFont="1" applyFill="1" applyBorder="1" applyAlignment="1">
      <alignment horizontal="center" vertical="center"/>
    </xf>
    <xf numFmtId="1" fontId="4" fillId="0" borderId="87" xfId="3" applyNumberFormat="1" applyFont="1" applyFill="1" applyBorder="1" applyAlignment="1" applyProtection="1">
      <alignment horizontal="center" vertical="center"/>
    </xf>
    <xf numFmtId="1" fontId="4" fillId="0" borderId="88" xfId="3" applyNumberFormat="1" applyFont="1" applyFill="1" applyBorder="1" applyAlignment="1">
      <alignment horizontal="center" vertical="center"/>
    </xf>
    <xf numFmtId="0" fontId="4" fillId="0" borderId="88" xfId="3" applyNumberFormat="1" applyFont="1" applyFill="1" applyBorder="1" applyAlignment="1">
      <alignment horizontal="center" vertical="center"/>
    </xf>
    <xf numFmtId="0" fontId="4" fillId="0" borderId="32" xfId="3" applyNumberFormat="1" applyFont="1" applyFill="1" applyBorder="1" applyAlignment="1">
      <alignment horizontal="center" vertical="center" wrapText="1"/>
    </xf>
    <xf numFmtId="0" fontId="4" fillId="0" borderId="31" xfId="3" applyNumberFormat="1" applyFont="1" applyFill="1" applyBorder="1" applyAlignment="1">
      <alignment horizontal="center" vertical="center" wrapText="1"/>
    </xf>
    <xf numFmtId="0" fontId="4" fillId="0" borderId="89" xfId="3" applyNumberFormat="1" applyFont="1" applyFill="1" applyBorder="1" applyAlignment="1">
      <alignment horizontal="center" vertical="center" wrapText="1"/>
    </xf>
    <xf numFmtId="0" fontId="4" fillId="0" borderId="87" xfId="3" applyNumberFormat="1" applyFont="1" applyFill="1" applyBorder="1" applyAlignment="1">
      <alignment horizontal="center" vertical="center" wrapText="1"/>
    </xf>
    <xf numFmtId="1" fontId="4" fillId="0" borderId="26" xfId="3" applyNumberFormat="1" applyFont="1" applyFill="1" applyBorder="1" applyAlignment="1">
      <alignment horizontal="center" vertical="center"/>
    </xf>
    <xf numFmtId="49" fontId="4" fillId="0" borderId="9" xfId="3" applyNumberFormat="1" applyFont="1" applyFill="1" applyBorder="1" applyAlignment="1">
      <alignment horizontal="center" vertical="center"/>
    </xf>
    <xf numFmtId="49" fontId="4" fillId="0" borderId="11" xfId="3" applyNumberFormat="1" applyFont="1" applyFill="1" applyBorder="1" applyAlignment="1">
      <alignment horizontal="center" vertical="center"/>
    </xf>
    <xf numFmtId="0" fontId="4" fillId="0" borderId="11" xfId="3" applyNumberFormat="1" applyFont="1" applyFill="1" applyBorder="1" applyAlignment="1">
      <alignment horizontal="center" vertical="center"/>
    </xf>
    <xf numFmtId="1" fontId="4" fillId="0" borderId="78" xfId="3" applyNumberFormat="1" applyFont="1" applyFill="1" applyBorder="1" applyAlignment="1">
      <alignment horizontal="center" vertical="center"/>
    </xf>
    <xf numFmtId="1" fontId="4" fillId="0" borderId="8" xfId="3" applyNumberFormat="1" applyFont="1" applyFill="1" applyBorder="1" applyAlignment="1" applyProtection="1">
      <alignment horizontal="center" vertical="center"/>
    </xf>
    <xf numFmtId="1" fontId="4" fillId="0" borderId="9" xfId="3" applyNumberFormat="1" applyFont="1" applyFill="1" applyBorder="1" applyAlignment="1">
      <alignment horizontal="center" vertical="center"/>
    </xf>
    <xf numFmtId="0" fontId="4" fillId="0" borderId="9" xfId="3" applyNumberFormat="1" applyFont="1" applyFill="1" applyBorder="1" applyAlignment="1">
      <alignment horizontal="center" vertical="center"/>
    </xf>
    <xf numFmtId="1" fontId="4" fillId="0" borderId="10" xfId="3" applyNumberFormat="1" applyFont="1" applyFill="1" applyBorder="1" applyAlignment="1">
      <alignment horizontal="center" vertical="center" wrapText="1"/>
    </xf>
    <xf numFmtId="0" fontId="4" fillId="0" borderId="26" xfId="3" applyNumberFormat="1" applyFont="1" applyFill="1" applyBorder="1" applyAlignment="1">
      <alignment horizontal="center" vertical="center" wrapText="1"/>
    </xf>
    <xf numFmtId="0" fontId="4" fillId="0" borderId="27" xfId="3" applyNumberFormat="1" applyFont="1" applyFill="1" applyBorder="1" applyAlignment="1">
      <alignment horizontal="center" vertical="center" wrapText="1"/>
    </xf>
    <xf numFmtId="0" fontId="4" fillId="0" borderId="10" xfId="3" applyNumberFormat="1" applyFont="1" applyFill="1" applyBorder="1" applyAlignment="1">
      <alignment horizontal="center" vertical="center" wrapText="1"/>
    </xf>
    <xf numFmtId="0" fontId="4" fillId="0" borderId="8" xfId="3" applyNumberFormat="1" applyFont="1" applyFill="1" applyBorder="1" applyAlignment="1">
      <alignment horizontal="center" vertical="center" wrapText="1"/>
    </xf>
    <xf numFmtId="0" fontId="4" fillId="0" borderId="13" xfId="3" applyNumberFormat="1" applyFont="1" applyFill="1" applyBorder="1" applyAlignment="1">
      <alignment horizontal="center" vertical="center" wrapText="1"/>
    </xf>
    <xf numFmtId="0" fontId="4" fillId="0" borderId="19" xfId="3" applyNumberFormat="1" applyFont="1" applyFill="1" applyBorder="1" applyAlignment="1">
      <alignment horizontal="center" vertical="center" wrapText="1"/>
    </xf>
    <xf numFmtId="0" fontId="4" fillId="0" borderId="23" xfId="3" applyFont="1" applyFill="1" applyBorder="1" applyAlignment="1">
      <alignment horizontal="center" vertical="center" wrapText="1"/>
    </xf>
    <xf numFmtId="0" fontId="4" fillId="0" borderId="24" xfId="3" applyNumberFormat="1" applyFont="1" applyFill="1" applyBorder="1" applyAlignment="1">
      <alignment horizontal="center" vertical="center" wrapText="1"/>
    </xf>
    <xf numFmtId="0" fontId="4" fillId="0" borderId="98" xfId="3" applyNumberFormat="1" applyFont="1" applyFill="1" applyBorder="1" applyAlignment="1" applyProtection="1">
      <alignment horizontal="center" vertical="center"/>
    </xf>
    <xf numFmtId="0" fontId="4" fillId="0" borderId="30" xfId="3" applyNumberFormat="1" applyFont="1" applyFill="1" applyBorder="1" applyAlignment="1">
      <alignment horizontal="center" vertical="center" wrapText="1"/>
    </xf>
    <xf numFmtId="0" fontId="4" fillId="0" borderId="74" xfId="3" applyNumberFormat="1" applyFont="1" applyFill="1" applyBorder="1" applyAlignment="1" applyProtection="1">
      <alignment horizontal="center" vertical="center"/>
    </xf>
    <xf numFmtId="168" fontId="4" fillId="0" borderId="78" xfId="3" applyNumberFormat="1" applyFont="1" applyFill="1" applyBorder="1" applyAlignment="1" applyProtection="1">
      <alignment horizontal="center" vertical="center"/>
    </xf>
    <xf numFmtId="168" fontId="4" fillId="0" borderId="8" xfId="3" applyNumberFormat="1" applyFont="1" applyFill="1" applyBorder="1" applyAlignment="1" applyProtection="1">
      <alignment horizontal="center" vertical="center"/>
    </xf>
    <xf numFmtId="168" fontId="4" fillId="0" borderId="9" xfId="3" applyNumberFormat="1" applyFont="1" applyFill="1" applyBorder="1" applyAlignment="1" applyProtection="1">
      <alignment horizontal="center" vertical="center"/>
    </xf>
    <xf numFmtId="1" fontId="4" fillId="0" borderId="10" xfId="3" applyNumberFormat="1" applyFont="1" applyFill="1" applyBorder="1" applyAlignment="1" applyProtection="1">
      <alignment horizontal="center" vertical="center"/>
    </xf>
    <xf numFmtId="0" fontId="4" fillId="0" borderId="11" xfId="3" applyNumberFormat="1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vertical="center" wrapText="1"/>
    </xf>
    <xf numFmtId="0" fontId="4" fillId="0" borderId="2" xfId="3" applyNumberFormat="1" applyFont="1" applyFill="1" applyBorder="1" applyAlignment="1" applyProtection="1">
      <alignment horizontal="center" vertical="center"/>
    </xf>
    <xf numFmtId="49" fontId="4" fillId="0" borderId="95" xfId="0" applyNumberFormat="1" applyFont="1" applyFill="1" applyBorder="1" applyAlignment="1">
      <alignment vertical="center" wrapText="1"/>
    </xf>
    <xf numFmtId="0" fontId="4" fillId="0" borderId="80" xfId="3" applyFont="1" applyFill="1" applyBorder="1" applyAlignment="1">
      <alignment horizontal="center" vertical="center" wrapText="1"/>
    </xf>
    <xf numFmtId="169" fontId="23" fillId="0" borderId="67" xfId="3" applyNumberFormat="1" applyFont="1" applyFill="1" applyBorder="1" applyAlignment="1">
      <alignment horizontal="center" vertical="center" wrapText="1"/>
    </xf>
    <xf numFmtId="1" fontId="23" fillId="0" borderId="67" xfId="3" applyNumberFormat="1" applyFont="1" applyFill="1" applyBorder="1" applyAlignment="1">
      <alignment horizontal="center" vertical="center" wrapText="1"/>
    </xf>
    <xf numFmtId="169" fontId="23" fillId="0" borderId="67" xfId="3" applyNumberFormat="1" applyFont="1" applyFill="1" applyBorder="1" applyAlignment="1" applyProtection="1">
      <alignment horizontal="center" vertical="center"/>
    </xf>
    <xf numFmtId="1" fontId="23" fillId="0" borderId="67" xfId="3" applyNumberFormat="1" applyFont="1" applyFill="1" applyBorder="1" applyAlignment="1" applyProtection="1">
      <alignment horizontal="center" vertical="center"/>
    </xf>
    <xf numFmtId="1" fontId="23" fillId="0" borderId="50" xfId="3" applyNumberFormat="1" applyFont="1" applyFill="1" applyBorder="1" applyAlignment="1">
      <alignment horizontal="center" vertical="center" wrapText="1"/>
    </xf>
    <xf numFmtId="0" fontId="23" fillId="0" borderId="50" xfId="0" applyFont="1" applyFill="1" applyBorder="1" applyAlignment="1">
      <alignment horizontal="center" vertical="center" wrapText="1"/>
    </xf>
    <xf numFmtId="1" fontId="23" fillId="0" borderId="96" xfId="3" applyNumberFormat="1" applyFont="1" applyFill="1" applyBorder="1" applyAlignment="1">
      <alignment horizontal="center" vertical="center" wrapText="1"/>
    </xf>
    <xf numFmtId="0" fontId="23" fillId="0" borderId="96" xfId="0" applyFont="1" applyFill="1" applyBorder="1" applyAlignment="1">
      <alignment horizontal="center" vertical="center" wrapText="1"/>
    </xf>
    <xf numFmtId="0" fontId="4" fillId="0" borderId="69" xfId="0" applyFont="1" applyFill="1" applyBorder="1" applyAlignment="1">
      <alignment horizontal="center" vertical="center" wrapText="1"/>
    </xf>
    <xf numFmtId="0" fontId="4" fillId="0" borderId="67" xfId="0" applyFont="1" applyFill="1" applyBorder="1" applyAlignment="1">
      <alignment horizontal="center" vertical="center" wrapText="1"/>
    </xf>
    <xf numFmtId="0" fontId="4" fillId="0" borderId="81" xfId="0" applyFont="1" applyFill="1" applyBorder="1" applyAlignment="1">
      <alignment horizontal="center" vertical="center" wrapText="1"/>
    </xf>
    <xf numFmtId="0" fontId="4" fillId="0" borderId="48" xfId="0" applyFont="1" applyFill="1" applyBorder="1" applyAlignment="1">
      <alignment horizontal="center" vertical="center"/>
    </xf>
    <xf numFmtId="0" fontId="4" fillId="0" borderId="50" xfId="0" applyFont="1" applyFill="1" applyBorder="1" applyAlignment="1">
      <alignment horizontal="center" vertical="center"/>
    </xf>
    <xf numFmtId="0" fontId="23" fillId="0" borderId="50" xfId="0" applyFont="1" applyFill="1" applyBorder="1" applyAlignment="1">
      <alignment horizontal="center" vertical="center"/>
    </xf>
    <xf numFmtId="169" fontId="23" fillId="0" borderId="0" xfId="3" applyNumberFormat="1" applyFont="1" applyFill="1" applyBorder="1" applyAlignment="1" applyProtection="1">
      <alignment horizontal="center" vertical="center"/>
    </xf>
    <xf numFmtId="166" fontId="4" fillId="0" borderId="0" xfId="3" applyNumberFormat="1" applyFont="1" applyFill="1" applyBorder="1" applyAlignment="1" applyProtection="1">
      <alignment horizontal="right" vertical="center"/>
    </xf>
    <xf numFmtId="169" fontId="4" fillId="0" borderId="0" xfId="3" applyNumberFormat="1" applyFont="1" applyFill="1" applyBorder="1" applyAlignment="1" applyProtection="1">
      <alignment horizontal="center" vertical="center"/>
    </xf>
    <xf numFmtId="170" fontId="4" fillId="0" borderId="0" xfId="3" applyNumberFormat="1" applyFont="1" applyFill="1" applyBorder="1" applyAlignment="1" applyProtection="1">
      <alignment horizontal="center" vertical="center"/>
    </xf>
    <xf numFmtId="0" fontId="23" fillId="0" borderId="0" xfId="0" applyFont="1" applyFill="1" applyBorder="1" applyAlignment="1" applyProtection="1">
      <alignment horizontal="right" vertical="center"/>
    </xf>
    <xf numFmtId="0" fontId="23" fillId="0" borderId="0" xfId="0" applyFont="1" applyFill="1" applyBorder="1" applyAlignment="1" applyProtection="1">
      <alignment horizontal="right" vertical="center"/>
    </xf>
    <xf numFmtId="0" fontId="4" fillId="0" borderId="0" xfId="3" applyFont="1" applyFill="1" applyBorder="1" applyAlignment="1">
      <alignment horizontal="left" wrapText="1"/>
    </xf>
    <xf numFmtId="0" fontId="4" fillId="0" borderId="0" xfId="3" applyFont="1" applyFill="1" applyBorder="1" applyAlignment="1">
      <alignment horizontal="center" wrapText="1"/>
    </xf>
    <xf numFmtId="0" fontId="29" fillId="0" borderId="0" xfId="3" applyNumberFormat="1" applyFont="1" applyFill="1" applyBorder="1" applyAlignment="1" applyProtection="1">
      <alignment horizontal="center" vertical="center"/>
    </xf>
    <xf numFmtId="166" fontId="32" fillId="0" borderId="0" xfId="3" applyNumberFormat="1" applyFont="1" applyFill="1" applyBorder="1" applyAlignment="1" applyProtection="1">
      <alignment horizontal="center" vertical="center" wrapText="1"/>
    </xf>
    <xf numFmtId="0" fontId="32" fillId="0" borderId="0" xfId="3" applyNumberFormat="1" applyFont="1" applyFill="1" applyBorder="1" applyAlignment="1" applyProtection="1">
      <alignment horizontal="center" vertical="center" wrapText="1"/>
    </xf>
    <xf numFmtId="166" fontId="4" fillId="4" borderId="0" xfId="3" applyNumberFormat="1" applyFont="1" applyFill="1" applyBorder="1" applyAlignment="1" applyProtection="1">
      <alignment vertical="center"/>
    </xf>
    <xf numFmtId="170" fontId="23" fillId="7" borderId="74" xfId="3" applyNumberFormat="1" applyFont="1" applyFill="1" applyBorder="1" applyAlignment="1" applyProtection="1">
      <alignment horizontal="center" vertical="center"/>
    </xf>
    <xf numFmtId="170" fontId="4" fillId="7" borderId="12" xfId="3" applyNumberFormat="1" applyFont="1" applyFill="1" applyBorder="1" applyAlignment="1" applyProtection="1">
      <alignment horizontal="center" vertical="center"/>
    </xf>
    <xf numFmtId="0" fontId="23" fillId="0" borderId="48" xfId="3" applyFont="1" applyFill="1" applyBorder="1" applyAlignment="1">
      <alignment horizontal="center" vertical="center" wrapText="1"/>
    </xf>
    <xf numFmtId="0" fontId="23" fillId="0" borderId="50" xfId="3" applyFont="1" applyFill="1" applyBorder="1" applyAlignment="1">
      <alignment horizontal="center" vertical="center" wrapText="1"/>
    </xf>
    <xf numFmtId="49" fontId="23" fillId="7" borderId="2" xfId="0" applyNumberFormat="1" applyFont="1" applyFill="1" applyBorder="1" applyAlignment="1" applyProtection="1">
      <alignment horizontal="center" vertical="center"/>
    </xf>
    <xf numFmtId="49" fontId="23" fillId="7" borderId="12" xfId="3" applyNumberFormat="1" applyFont="1" applyFill="1" applyBorder="1" applyAlignment="1">
      <alignment vertical="center" wrapText="1"/>
    </xf>
    <xf numFmtId="0" fontId="23" fillId="7" borderId="1" xfId="3" applyFont="1" applyFill="1" applyBorder="1" applyAlignment="1">
      <alignment horizontal="center" vertical="center" wrapText="1"/>
    </xf>
    <xf numFmtId="49" fontId="23" fillId="7" borderId="5" xfId="3" applyNumberFormat="1" applyFont="1" applyFill="1" applyBorder="1" applyAlignment="1">
      <alignment horizontal="center" vertical="center" wrapText="1"/>
    </xf>
    <xf numFmtId="49" fontId="23" fillId="7" borderId="13" xfId="3" applyNumberFormat="1" applyFont="1" applyFill="1" applyBorder="1" applyAlignment="1">
      <alignment horizontal="center" vertical="center" wrapText="1"/>
    </xf>
    <xf numFmtId="166" fontId="23" fillId="7" borderId="6" xfId="3" applyNumberFormat="1" applyFont="1" applyFill="1" applyBorder="1" applyAlignment="1" applyProtection="1">
      <alignment horizontal="center" vertical="center" wrapText="1"/>
    </xf>
    <xf numFmtId="1" fontId="23" fillId="7" borderId="2" xfId="3" applyNumberFormat="1" applyFont="1" applyFill="1" applyBorder="1" applyAlignment="1" applyProtection="1">
      <alignment horizontal="center" vertical="center"/>
    </xf>
    <xf numFmtId="1" fontId="23" fillId="7" borderId="1" xfId="3" applyNumberFormat="1" applyFont="1" applyFill="1" applyBorder="1" applyAlignment="1" applyProtection="1">
      <alignment horizontal="center" vertical="center"/>
    </xf>
    <xf numFmtId="1" fontId="23" fillId="7" borderId="5" xfId="3" applyNumberFormat="1" applyFont="1" applyFill="1" applyBorder="1" applyAlignment="1" applyProtection="1">
      <alignment horizontal="center" vertical="center"/>
    </xf>
    <xf numFmtId="1" fontId="23" fillId="7" borderId="6" xfId="3" applyNumberFormat="1" applyFont="1" applyFill="1" applyBorder="1" applyAlignment="1" applyProtection="1">
      <alignment horizontal="center" vertical="center"/>
    </xf>
    <xf numFmtId="0" fontId="4" fillId="7" borderId="14" xfId="3" applyFont="1" applyFill="1" applyBorder="1" applyAlignment="1">
      <alignment horizontal="center" vertical="center" wrapText="1"/>
    </xf>
    <xf numFmtId="0" fontId="4" fillId="7" borderId="3" xfId="3" applyFont="1" applyFill="1" applyBorder="1" applyAlignment="1">
      <alignment horizontal="center" vertical="center" wrapText="1"/>
    </xf>
    <xf numFmtId="0" fontId="4" fillId="7" borderId="6" xfId="3" applyFont="1" applyFill="1" applyBorder="1" applyAlignment="1">
      <alignment horizontal="center" vertical="center" wrapText="1"/>
    </xf>
    <xf numFmtId="0" fontId="4" fillId="7" borderId="1" xfId="3" applyFont="1" applyFill="1" applyBorder="1" applyAlignment="1">
      <alignment horizontal="center" vertical="center" wrapText="1"/>
    </xf>
    <xf numFmtId="0" fontId="29" fillId="7" borderId="1" xfId="3" applyFont="1" applyFill="1" applyBorder="1" applyAlignment="1">
      <alignment horizontal="center" vertical="center" wrapText="1"/>
    </xf>
    <xf numFmtId="0" fontId="29" fillId="7" borderId="3" xfId="3" applyFont="1" applyFill="1" applyBorder="1" applyAlignment="1">
      <alignment horizontal="center" vertical="center" wrapText="1"/>
    </xf>
    <xf numFmtId="0" fontId="29" fillId="7" borderId="6" xfId="3" applyFont="1" applyFill="1" applyBorder="1" applyAlignment="1">
      <alignment horizontal="center" vertical="center" wrapText="1"/>
    </xf>
    <xf numFmtId="166" fontId="29" fillId="7" borderId="0" xfId="3" applyNumberFormat="1" applyFont="1" applyFill="1" applyBorder="1" applyAlignment="1" applyProtection="1">
      <alignment vertical="center"/>
    </xf>
    <xf numFmtId="166" fontId="29" fillId="7" borderId="17" xfId="3" applyNumberFormat="1" applyFont="1" applyFill="1" applyBorder="1" applyAlignment="1" applyProtection="1">
      <alignment vertical="center"/>
    </xf>
    <xf numFmtId="49" fontId="4" fillId="7" borderId="74" xfId="0" applyNumberFormat="1" applyFont="1" applyFill="1" applyBorder="1" applyAlignment="1" applyProtection="1">
      <alignment horizontal="center" vertical="center"/>
    </xf>
    <xf numFmtId="49" fontId="4" fillId="7" borderId="15" xfId="3" applyNumberFormat="1" applyFont="1" applyFill="1" applyBorder="1" applyAlignment="1">
      <alignment vertical="center" wrapText="1"/>
    </xf>
    <xf numFmtId="0" fontId="23" fillId="7" borderId="16" xfId="3" applyFont="1" applyFill="1" applyBorder="1" applyAlignment="1">
      <alignment horizontal="center" vertical="center" wrapText="1"/>
    </xf>
    <xf numFmtId="0" fontId="23" fillId="7" borderId="17" xfId="3" applyNumberFormat="1" applyFont="1" applyFill="1" applyBorder="1" applyAlignment="1">
      <alignment horizontal="center" vertical="center" wrapText="1"/>
    </xf>
    <xf numFmtId="0" fontId="23" fillId="7" borderId="19" xfId="3" applyNumberFormat="1" applyFont="1" applyFill="1" applyBorder="1" applyAlignment="1">
      <alignment horizontal="center" vertical="center" wrapText="1"/>
    </xf>
    <xf numFmtId="166" fontId="23" fillId="7" borderId="18" xfId="3" applyNumberFormat="1" applyFont="1" applyFill="1" applyBorder="1" applyAlignment="1" applyProtection="1">
      <alignment horizontal="center" vertical="center" wrapText="1"/>
    </xf>
    <xf numFmtId="0" fontId="4" fillId="7" borderId="74" xfId="3" applyFont="1" applyFill="1" applyBorder="1" applyAlignment="1">
      <alignment horizontal="center" vertical="center" wrapText="1"/>
    </xf>
    <xf numFmtId="0" fontId="4" fillId="7" borderId="16" xfId="3" applyFont="1" applyFill="1" applyBorder="1" applyAlignment="1">
      <alignment horizontal="center" vertical="center" wrapText="1"/>
    </xf>
    <xf numFmtId="0" fontId="4" fillId="7" borderId="17" xfId="3" applyFont="1" applyFill="1" applyBorder="1" applyAlignment="1">
      <alignment horizontal="center" vertical="center" wrapText="1"/>
    </xf>
    <xf numFmtId="0" fontId="4" fillId="7" borderId="18" xfId="3" applyFont="1" applyFill="1" applyBorder="1" applyAlignment="1">
      <alignment horizontal="center" vertical="center" wrapText="1"/>
    </xf>
    <xf numFmtId="0" fontId="4" fillId="7" borderId="20" xfId="3" applyFont="1" applyFill="1" applyBorder="1" applyAlignment="1">
      <alignment horizontal="center" vertical="center" wrapText="1"/>
    </xf>
    <xf numFmtId="0" fontId="4" fillId="7" borderId="33" xfId="3" applyFont="1" applyFill="1" applyBorder="1" applyAlignment="1">
      <alignment horizontal="center" vertical="center" wrapText="1"/>
    </xf>
    <xf numFmtId="0" fontId="29" fillId="7" borderId="16" xfId="3" applyFont="1" applyFill="1" applyBorder="1" applyAlignment="1">
      <alignment horizontal="center" vertical="center" wrapText="1"/>
    </xf>
    <xf numFmtId="0" fontId="29" fillId="7" borderId="33" xfId="3" applyFont="1" applyFill="1" applyBorder="1" applyAlignment="1">
      <alignment horizontal="center" vertical="center" wrapText="1"/>
    </xf>
    <xf numFmtId="0" fontId="29" fillId="7" borderId="18" xfId="3" applyFont="1" applyFill="1" applyBorder="1" applyAlignment="1">
      <alignment horizontal="center" vertical="center" wrapText="1"/>
    </xf>
    <xf numFmtId="49" fontId="23" fillId="7" borderId="19" xfId="3" applyNumberFormat="1" applyFont="1" applyFill="1" applyBorder="1" applyAlignment="1">
      <alignment horizontal="center" vertical="center" wrapText="1"/>
    </xf>
    <xf numFmtId="166" fontId="29" fillId="7" borderId="16" xfId="3" applyNumberFormat="1" applyFont="1" applyFill="1" applyBorder="1" applyAlignment="1" applyProtection="1">
      <alignment vertical="center"/>
    </xf>
    <xf numFmtId="166" fontId="29" fillId="7" borderId="18" xfId="3" applyNumberFormat="1" applyFont="1" applyFill="1" applyBorder="1" applyAlignment="1" applyProtection="1">
      <alignment vertical="center"/>
    </xf>
    <xf numFmtId="0" fontId="23" fillId="7" borderId="16" xfId="0" applyFont="1" applyFill="1" applyBorder="1" applyAlignment="1">
      <alignment horizontal="center" vertical="center" wrapText="1"/>
    </xf>
    <xf numFmtId="49" fontId="23" fillId="7" borderId="17" xfId="0" applyNumberFormat="1" applyFont="1" applyFill="1" applyBorder="1" applyAlignment="1">
      <alignment horizontal="center" vertical="center" wrapText="1"/>
    </xf>
    <xf numFmtId="166" fontId="23" fillId="7" borderId="18" xfId="0" applyNumberFormat="1" applyFont="1" applyFill="1" applyBorder="1" applyAlignment="1" applyProtection="1">
      <alignment horizontal="center" vertical="center" wrapText="1"/>
    </xf>
    <xf numFmtId="0" fontId="4" fillId="7" borderId="17" xfId="0" applyFont="1" applyFill="1" applyBorder="1" applyAlignment="1">
      <alignment horizontal="center" vertical="center" wrapText="1"/>
    </xf>
    <xf numFmtId="0" fontId="4" fillId="7" borderId="20" xfId="0" applyFont="1" applyFill="1" applyBorder="1" applyAlignment="1">
      <alignment horizontal="center" vertical="center" wrapText="1"/>
    </xf>
    <xf numFmtId="0" fontId="4" fillId="7" borderId="33" xfId="0" applyFont="1" applyFill="1" applyBorder="1" applyAlignment="1">
      <alignment horizontal="center" vertical="center" wrapText="1"/>
    </xf>
    <xf numFmtId="0" fontId="4" fillId="7" borderId="18" xfId="0" applyFont="1" applyFill="1" applyBorder="1" applyAlignment="1">
      <alignment horizontal="center" vertical="center" wrapText="1"/>
    </xf>
    <xf numFmtId="0" fontId="4" fillId="7" borderId="16" xfId="0" applyFont="1" applyFill="1" applyBorder="1" applyAlignment="1">
      <alignment horizontal="center" vertical="center" wrapText="1"/>
    </xf>
    <xf numFmtId="0" fontId="29" fillId="7" borderId="16" xfId="0" applyFont="1" applyFill="1" applyBorder="1" applyAlignment="1">
      <alignment horizontal="center" vertical="center" wrapText="1"/>
    </xf>
    <xf numFmtId="0" fontId="29" fillId="7" borderId="33" xfId="0" applyFont="1" applyFill="1" applyBorder="1" applyAlignment="1">
      <alignment horizontal="center" vertical="center" wrapText="1"/>
    </xf>
    <xf numFmtId="0" fontId="29" fillId="7" borderId="18" xfId="0" applyFont="1" applyFill="1" applyBorder="1" applyAlignment="1">
      <alignment horizontal="center" vertical="center" wrapText="1"/>
    </xf>
    <xf numFmtId="49" fontId="23" fillId="7" borderId="74" xfId="0" applyNumberFormat="1" applyFont="1" applyFill="1" applyBorder="1" applyAlignment="1" applyProtection="1">
      <alignment horizontal="center" vertical="center"/>
    </xf>
    <xf numFmtId="49" fontId="23" fillId="7" borderId="15" xfId="3" applyNumberFormat="1" applyFont="1" applyFill="1" applyBorder="1" applyAlignment="1">
      <alignment horizontal="left" vertical="center" wrapText="1"/>
    </xf>
    <xf numFmtId="49" fontId="23" fillId="7" borderId="17" xfId="3" applyNumberFormat="1" applyFont="1" applyFill="1" applyBorder="1" applyAlignment="1">
      <alignment horizontal="center" vertical="center" wrapText="1"/>
    </xf>
    <xf numFmtId="166" fontId="23" fillId="7" borderId="18" xfId="3" applyNumberFormat="1" applyFont="1" applyFill="1" applyBorder="1" applyAlignment="1" applyProtection="1">
      <alignment horizontal="center" vertical="center"/>
    </xf>
    <xf numFmtId="0" fontId="23" fillId="7" borderId="74" xfId="3" applyFont="1" applyFill="1" applyBorder="1" applyAlignment="1">
      <alignment horizontal="center" vertical="center" wrapText="1"/>
    </xf>
    <xf numFmtId="0" fontId="23" fillId="7" borderId="17" xfId="3" applyFont="1" applyFill="1" applyBorder="1" applyAlignment="1">
      <alignment horizontal="center" vertical="center" wrapText="1"/>
    </xf>
    <xf numFmtId="0" fontId="23" fillId="7" borderId="18" xfId="3" applyFont="1" applyFill="1" applyBorder="1" applyAlignment="1">
      <alignment horizontal="center" vertical="center" wrapText="1"/>
    </xf>
    <xf numFmtId="166" fontId="4" fillId="7" borderId="18" xfId="3" applyNumberFormat="1" applyFont="1" applyFill="1" applyBorder="1" applyAlignment="1" applyProtection="1">
      <alignment horizontal="center" vertical="center"/>
    </xf>
    <xf numFmtId="0" fontId="23" fillId="7" borderId="19" xfId="3" applyFont="1" applyFill="1" applyBorder="1" applyAlignment="1">
      <alignment horizontal="center" vertical="center" wrapText="1"/>
    </xf>
    <xf numFmtId="168" fontId="30" fillId="7" borderId="18" xfId="3" applyNumberFormat="1" applyFont="1" applyFill="1" applyBorder="1" applyAlignment="1" applyProtection="1">
      <alignment horizontal="center" vertical="center"/>
    </xf>
    <xf numFmtId="166" fontId="4" fillId="7" borderId="18" xfId="3" applyNumberFormat="1" applyFont="1" applyFill="1" applyBorder="1" applyAlignment="1" applyProtection="1">
      <alignment vertical="center"/>
    </xf>
    <xf numFmtId="166" fontId="23" fillId="7" borderId="0" xfId="3" applyNumberFormat="1" applyFont="1" applyFill="1" applyBorder="1" applyAlignment="1" applyProtection="1">
      <alignment vertical="center"/>
    </xf>
    <xf numFmtId="166" fontId="23" fillId="7" borderId="17" xfId="3" applyNumberFormat="1" applyFont="1" applyFill="1" applyBorder="1" applyAlignment="1" applyProtection="1">
      <alignment vertical="center"/>
    </xf>
    <xf numFmtId="49" fontId="23" fillId="7" borderId="15" xfId="3" applyNumberFormat="1" applyFont="1" applyFill="1" applyBorder="1" applyAlignment="1">
      <alignment vertical="center" wrapText="1"/>
    </xf>
    <xf numFmtId="166" fontId="23" fillId="7" borderId="16" xfId="3" applyNumberFormat="1" applyFont="1" applyFill="1" applyBorder="1" applyAlignment="1" applyProtection="1">
      <alignment horizontal="center" vertical="center"/>
    </xf>
    <xf numFmtId="49" fontId="23" fillId="7" borderId="74" xfId="3" applyNumberFormat="1" applyFont="1" applyFill="1" applyBorder="1" applyAlignment="1">
      <alignment vertical="center" wrapText="1"/>
    </xf>
    <xf numFmtId="0" fontId="4" fillId="7" borderId="19" xfId="3" applyFont="1" applyFill="1" applyBorder="1" applyAlignment="1">
      <alignment horizontal="center" vertical="center" wrapText="1"/>
    </xf>
    <xf numFmtId="49" fontId="4" fillId="7" borderId="74" xfId="0" applyNumberFormat="1" applyFont="1" applyFill="1" applyBorder="1" applyAlignment="1">
      <alignment horizontal="left" vertical="center" wrapText="1"/>
    </xf>
    <xf numFmtId="49" fontId="4" fillId="7" borderId="17" xfId="0" applyNumberFormat="1" applyFont="1" applyFill="1" applyBorder="1" applyAlignment="1">
      <alignment horizontal="center" vertical="center"/>
    </xf>
    <xf numFmtId="0" fontId="4" fillId="7" borderId="19" xfId="0" applyNumberFormat="1" applyFont="1" applyFill="1" applyBorder="1" applyAlignment="1" applyProtection="1">
      <alignment horizontal="center" vertical="center"/>
    </xf>
    <xf numFmtId="171" fontId="4" fillId="7" borderId="74" xfId="0" applyNumberFormat="1" applyFont="1" applyFill="1" applyBorder="1" applyAlignment="1" applyProtection="1">
      <alignment horizontal="center" vertical="center"/>
    </xf>
    <xf numFmtId="0" fontId="4" fillId="7" borderId="16" xfId="0" applyNumberFormat="1" applyFont="1" applyFill="1" applyBorder="1" applyAlignment="1">
      <alignment horizontal="center" vertical="center" wrapText="1"/>
    </xf>
    <xf numFmtId="0" fontId="4" fillId="7" borderId="17" xfId="0" applyNumberFormat="1" applyFont="1" applyFill="1" applyBorder="1" applyAlignment="1">
      <alignment horizontal="center" vertical="center" wrapText="1"/>
    </xf>
    <xf numFmtId="166" fontId="32" fillId="7" borderId="0" xfId="3" applyNumberFormat="1" applyFont="1" applyFill="1" applyBorder="1" applyAlignment="1" applyProtection="1">
      <alignment vertical="center"/>
    </xf>
    <xf numFmtId="166" fontId="32" fillId="7" borderId="17" xfId="3" applyNumberFormat="1" applyFont="1" applyFill="1" applyBorder="1" applyAlignment="1" applyProtection="1">
      <alignment vertical="center"/>
    </xf>
    <xf numFmtId="0" fontId="4" fillId="7" borderId="16" xfId="0" applyNumberFormat="1" applyFont="1" applyFill="1" applyBorder="1" applyAlignment="1">
      <alignment horizontal="center" vertical="center"/>
    </xf>
    <xf numFmtId="0" fontId="23" fillId="0" borderId="63" xfId="3" applyFont="1" applyFill="1" applyBorder="1" applyAlignment="1">
      <alignment horizontal="center" vertical="center" wrapText="1"/>
    </xf>
    <xf numFmtId="169" fontId="31" fillId="0" borderId="63" xfId="3" applyNumberFormat="1" applyFont="1" applyFill="1" applyBorder="1" applyAlignment="1">
      <alignment horizontal="center" vertical="center" wrapText="1"/>
    </xf>
    <xf numFmtId="1" fontId="31" fillId="0" borderId="63" xfId="3" applyNumberFormat="1" applyFont="1" applyFill="1" applyBorder="1" applyAlignment="1">
      <alignment horizontal="center" vertical="center" wrapText="1"/>
    </xf>
    <xf numFmtId="49" fontId="23" fillId="7" borderId="17" xfId="3" applyNumberFormat="1" applyFont="1" applyFill="1" applyBorder="1" applyAlignment="1">
      <alignment vertical="center" wrapText="1"/>
    </xf>
    <xf numFmtId="166" fontId="23" fillId="7" borderId="17" xfId="3" applyNumberFormat="1" applyFont="1" applyFill="1" applyBorder="1" applyAlignment="1" applyProtection="1">
      <alignment horizontal="center" vertical="center"/>
    </xf>
    <xf numFmtId="170" fontId="23" fillId="7" borderId="17" xfId="3" applyNumberFormat="1" applyFont="1" applyFill="1" applyBorder="1" applyAlignment="1" applyProtection="1">
      <alignment horizontal="center" vertical="center"/>
    </xf>
    <xf numFmtId="0" fontId="23" fillId="7" borderId="8" xfId="3" applyFont="1" applyFill="1" applyBorder="1" applyAlignment="1">
      <alignment horizontal="center" vertical="center" wrapText="1"/>
    </xf>
    <xf numFmtId="0" fontId="23" fillId="7" borderId="9" xfId="3" applyFont="1" applyFill="1" applyBorder="1" applyAlignment="1">
      <alignment horizontal="center" vertical="center" wrapText="1"/>
    </xf>
    <xf numFmtId="0" fontId="23" fillId="7" borderId="10" xfId="3" applyFont="1" applyFill="1" applyBorder="1" applyAlignment="1">
      <alignment horizontal="center" vertical="center" wrapText="1"/>
    </xf>
    <xf numFmtId="0" fontId="29" fillId="7" borderId="17" xfId="3" applyFont="1" applyFill="1" applyBorder="1" applyAlignment="1">
      <alignment horizontal="center" vertical="center" wrapText="1"/>
    </xf>
    <xf numFmtId="0" fontId="23" fillId="4" borderId="17" xfId="3" applyFont="1" applyFill="1" applyBorder="1" applyAlignment="1">
      <alignment horizontal="center" vertical="center" wrapText="1"/>
    </xf>
    <xf numFmtId="0" fontId="42" fillId="7" borderId="17" xfId="3" applyFont="1" applyFill="1" applyBorder="1" applyAlignment="1">
      <alignment horizontal="center" vertical="center" wrapText="1"/>
    </xf>
    <xf numFmtId="0" fontId="23" fillId="7" borderId="12" xfId="0" applyNumberFormat="1" applyFont="1" applyFill="1" applyBorder="1" applyAlignment="1" applyProtection="1">
      <alignment horizontal="left" vertical="center"/>
    </xf>
    <xf numFmtId="0" fontId="4" fillId="7" borderId="1" xfId="0" applyFont="1" applyFill="1" applyBorder="1" applyAlignment="1">
      <alignment horizontal="center" vertical="center" wrapText="1"/>
    </xf>
    <xf numFmtId="0" fontId="4" fillId="7" borderId="5" xfId="0" applyFont="1" applyFill="1" applyBorder="1" applyAlignment="1">
      <alignment horizontal="center" vertical="center" wrapText="1"/>
    </xf>
    <xf numFmtId="168" fontId="34" fillId="7" borderId="6" xfId="0" applyNumberFormat="1" applyFont="1" applyFill="1" applyBorder="1" applyAlignment="1" applyProtection="1">
      <alignment horizontal="center" vertical="center"/>
    </xf>
    <xf numFmtId="169" fontId="23" fillId="7" borderId="12" xfId="0" applyNumberFormat="1" applyFont="1" applyFill="1" applyBorder="1" applyAlignment="1" applyProtection="1">
      <alignment horizontal="center" vertical="center"/>
    </xf>
    <xf numFmtId="1" fontId="23" fillId="7" borderId="2" xfId="0" applyNumberFormat="1" applyFont="1" applyFill="1" applyBorder="1" applyAlignment="1">
      <alignment horizontal="center" vertical="center" wrapText="1"/>
    </xf>
    <xf numFmtId="0" fontId="23" fillId="7" borderId="5" xfId="3" applyFont="1" applyFill="1" applyBorder="1" applyAlignment="1">
      <alignment horizontal="center" vertical="center" wrapText="1"/>
    </xf>
    <xf numFmtId="0" fontId="23" fillId="7" borderId="6" xfId="3" applyFont="1" applyFill="1" applyBorder="1" applyAlignment="1">
      <alignment horizontal="center" vertical="center" wrapText="1"/>
    </xf>
    <xf numFmtId="169" fontId="23" fillId="7" borderId="82" xfId="3" applyNumberFormat="1" applyFont="1" applyFill="1" applyBorder="1" applyAlignment="1" applyProtection="1">
      <alignment horizontal="center" vertical="center"/>
    </xf>
    <xf numFmtId="1" fontId="23" fillId="7" borderId="83" xfId="3" applyNumberFormat="1" applyFont="1" applyFill="1" applyBorder="1" applyAlignment="1" applyProtection="1">
      <alignment horizontal="center" vertical="center"/>
    </xf>
    <xf numFmtId="1" fontId="23" fillId="7" borderId="84" xfId="3" applyNumberFormat="1" applyFont="1" applyFill="1" applyBorder="1" applyAlignment="1" applyProtection="1">
      <alignment horizontal="center" vertical="center"/>
    </xf>
    <xf numFmtId="169" fontId="23" fillId="7" borderId="85" xfId="3" applyNumberFormat="1" applyFont="1" applyFill="1" applyBorder="1" applyAlignment="1" applyProtection="1">
      <alignment horizontal="center" vertical="center"/>
    </xf>
    <xf numFmtId="169" fontId="23" fillId="7" borderId="83" xfId="3" applyNumberFormat="1" applyFont="1" applyFill="1" applyBorder="1" applyAlignment="1" applyProtection="1">
      <alignment horizontal="center" vertical="center"/>
    </xf>
    <xf numFmtId="166" fontId="4" fillId="7" borderId="0" xfId="3" applyNumberFormat="1" applyFont="1" applyFill="1" applyBorder="1" applyAlignment="1" applyProtection="1">
      <alignment vertical="center"/>
    </xf>
    <xf numFmtId="166" fontId="4" fillId="7" borderId="17" xfId="3" applyNumberFormat="1" applyFont="1" applyFill="1" applyBorder="1" applyAlignment="1" applyProtection="1">
      <alignment vertical="center"/>
    </xf>
    <xf numFmtId="49" fontId="23" fillId="7" borderId="76" xfId="3" applyNumberFormat="1" applyFont="1" applyFill="1" applyBorder="1" applyAlignment="1">
      <alignment vertical="center" wrapText="1"/>
    </xf>
    <xf numFmtId="166" fontId="23" fillId="7" borderId="8" xfId="3" applyNumberFormat="1" applyFont="1" applyFill="1" applyBorder="1" applyAlignment="1" applyProtection="1">
      <alignment horizontal="center" vertical="center"/>
    </xf>
    <xf numFmtId="0" fontId="23" fillId="7" borderId="78" xfId="3" applyFont="1" applyFill="1" applyBorder="1" applyAlignment="1">
      <alignment horizontal="center" vertical="center" wrapText="1"/>
    </xf>
    <xf numFmtId="0" fontId="4" fillId="7" borderId="26" xfId="3" applyFont="1" applyFill="1" applyBorder="1" applyAlignment="1">
      <alignment horizontal="center" vertical="center" wrapText="1"/>
    </xf>
    <xf numFmtId="0" fontId="4" fillId="7" borderId="27" xfId="3" applyFont="1" applyFill="1" applyBorder="1" applyAlignment="1">
      <alignment horizontal="center" vertical="center" wrapText="1"/>
    </xf>
    <xf numFmtId="0" fontId="4" fillId="7" borderId="10" xfId="3" applyFont="1" applyFill="1" applyBorder="1" applyAlignment="1">
      <alignment horizontal="center" vertical="center" wrapText="1"/>
    </xf>
    <xf numFmtId="0" fontId="4" fillId="7" borderId="8" xfId="3" applyFont="1" applyFill="1" applyBorder="1" applyAlignment="1">
      <alignment horizontal="center" vertical="center" wrapText="1"/>
    </xf>
    <xf numFmtId="49" fontId="4" fillId="7" borderId="4" xfId="3" applyNumberFormat="1" applyFont="1" applyFill="1" applyBorder="1" applyAlignment="1">
      <alignment vertical="center" wrapText="1"/>
    </xf>
    <xf numFmtId="0" fontId="4" fillId="7" borderId="1" xfId="3" applyNumberFormat="1" applyFont="1" applyFill="1" applyBorder="1" applyAlignment="1" applyProtection="1">
      <alignment horizontal="center" vertical="center"/>
    </xf>
    <xf numFmtId="0" fontId="4" fillId="7" borderId="5" xfId="3" applyNumberFormat="1" applyFont="1" applyFill="1" applyBorder="1" applyAlignment="1" applyProtection="1">
      <alignment horizontal="center" vertical="center"/>
    </xf>
    <xf numFmtId="0" fontId="4" fillId="7" borderId="6" xfId="3" applyNumberFormat="1" applyFont="1" applyFill="1" applyBorder="1" applyAlignment="1" applyProtection="1">
      <alignment horizontal="center" vertical="center"/>
    </xf>
    <xf numFmtId="168" fontId="4" fillId="7" borderId="12" xfId="3" applyNumberFormat="1" applyFont="1" applyFill="1" applyBorder="1" applyAlignment="1" applyProtection="1">
      <alignment horizontal="center" vertical="center"/>
    </xf>
    <xf numFmtId="168" fontId="4" fillId="7" borderId="1" xfId="3" applyNumberFormat="1" applyFont="1" applyFill="1" applyBorder="1" applyAlignment="1" applyProtection="1">
      <alignment horizontal="center" vertical="center"/>
    </xf>
    <xf numFmtId="168" fontId="4" fillId="7" borderId="5" xfId="3" applyNumberFormat="1" applyFont="1" applyFill="1" applyBorder="1" applyAlignment="1" applyProtection="1">
      <alignment horizontal="center" vertical="center"/>
    </xf>
    <xf numFmtId="168" fontId="4" fillId="7" borderId="6" xfId="3" applyNumberFormat="1" applyFont="1" applyFill="1" applyBorder="1" applyAlignment="1" applyProtection="1">
      <alignment horizontal="center" vertical="center"/>
    </xf>
    <xf numFmtId="0" fontId="4" fillId="7" borderId="3" xfId="3" applyNumberFormat="1" applyFont="1" applyFill="1" applyBorder="1" applyAlignment="1" applyProtection="1">
      <alignment horizontal="center" vertical="center"/>
    </xf>
    <xf numFmtId="49" fontId="4" fillId="7" borderId="95" xfId="3" applyNumberFormat="1" applyFont="1" applyFill="1" applyBorder="1" applyAlignment="1">
      <alignment vertical="center" wrapText="1"/>
    </xf>
    <xf numFmtId="0" fontId="4" fillId="7" borderId="87" xfId="3" applyNumberFormat="1" applyFont="1" applyFill="1" applyBorder="1" applyAlignment="1" applyProtection="1">
      <alignment horizontal="center" vertical="center"/>
    </xf>
    <xf numFmtId="0" fontId="4" fillId="7" borderId="88" xfId="3" applyNumberFormat="1" applyFont="1" applyFill="1" applyBorder="1" applyAlignment="1" applyProtection="1">
      <alignment horizontal="center" vertical="center"/>
    </xf>
    <xf numFmtId="0" fontId="4" fillId="7" borderId="89" xfId="3" applyNumberFormat="1" applyFont="1" applyFill="1" applyBorder="1" applyAlignment="1" applyProtection="1">
      <alignment horizontal="center" vertical="center"/>
    </xf>
    <xf numFmtId="170" fontId="4" fillId="7" borderId="86" xfId="3" applyNumberFormat="1" applyFont="1" applyFill="1" applyBorder="1" applyAlignment="1" applyProtection="1">
      <alignment horizontal="center" vertical="center"/>
    </xf>
    <xf numFmtId="168" fontId="4" fillId="7" borderId="86" xfId="3" applyNumberFormat="1" applyFont="1" applyFill="1" applyBorder="1" applyAlignment="1" applyProtection="1">
      <alignment horizontal="center" vertical="center"/>
    </xf>
    <xf numFmtId="168" fontId="4" fillId="7" borderId="87" xfId="3" applyNumberFormat="1" applyFont="1" applyFill="1" applyBorder="1" applyAlignment="1" applyProtection="1">
      <alignment horizontal="center" vertical="center"/>
    </xf>
    <xf numFmtId="168" fontId="4" fillId="7" borderId="88" xfId="3" applyNumberFormat="1" applyFont="1" applyFill="1" applyBorder="1" applyAlignment="1" applyProtection="1">
      <alignment horizontal="center" vertical="center"/>
    </xf>
    <xf numFmtId="168" fontId="4" fillId="7" borderId="89" xfId="3" applyNumberFormat="1" applyFont="1" applyFill="1" applyBorder="1" applyAlignment="1" applyProtection="1">
      <alignment horizontal="center" vertical="center"/>
    </xf>
    <xf numFmtId="0" fontId="4" fillId="7" borderId="31" xfId="3" applyNumberFormat="1" applyFont="1" applyFill="1" applyBorder="1" applyAlignment="1" applyProtection="1">
      <alignment horizontal="center" vertical="center"/>
    </xf>
    <xf numFmtId="49" fontId="4" fillId="7" borderId="96" xfId="3" applyNumberFormat="1" applyFont="1" applyFill="1" applyBorder="1" applyAlignment="1">
      <alignment vertical="center" wrapText="1"/>
    </xf>
    <xf numFmtId="0" fontId="4" fillId="7" borderId="51" xfId="3" applyNumberFormat="1" applyFont="1" applyFill="1" applyBorder="1" applyAlignment="1" applyProtection="1">
      <alignment horizontal="center" vertical="center"/>
    </xf>
    <xf numFmtId="0" fontId="4" fillId="7" borderId="53" xfId="3" applyNumberFormat="1" applyFont="1" applyFill="1" applyBorder="1" applyAlignment="1" applyProtection="1">
      <alignment horizontal="center" vertical="center"/>
    </xf>
    <xf numFmtId="0" fontId="4" fillId="7" borderId="52" xfId="3" applyNumberFormat="1" applyFont="1" applyFill="1" applyBorder="1" applyAlignment="1" applyProtection="1">
      <alignment horizontal="center" vertical="center"/>
    </xf>
    <xf numFmtId="170" fontId="4" fillId="7" borderId="47" xfId="3" applyNumberFormat="1" applyFont="1" applyFill="1" applyBorder="1" applyAlignment="1" applyProtection="1">
      <alignment horizontal="center" vertical="center"/>
    </xf>
    <xf numFmtId="168" fontId="4" fillId="7" borderId="47" xfId="3" applyNumberFormat="1" applyFont="1" applyFill="1" applyBorder="1" applyAlignment="1" applyProtection="1">
      <alignment horizontal="center" vertical="center"/>
    </xf>
    <xf numFmtId="168" fontId="4" fillId="7" borderId="51" xfId="3" applyNumberFormat="1" applyFont="1" applyFill="1" applyBorder="1" applyAlignment="1" applyProtection="1">
      <alignment horizontal="center" vertical="center"/>
    </xf>
    <xf numFmtId="168" fontId="4" fillId="7" borderId="53" xfId="3" applyNumberFormat="1" applyFont="1" applyFill="1" applyBorder="1" applyAlignment="1" applyProtection="1">
      <alignment horizontal="center" vertical="center"/>
    </xf>
    <xf numFmtId="168" fontId="4" fillId="7" borderId="52" xfId="3" applyNumberFormat="1" applyFont="1" applyFill="1" applyBorder="1" applyAlignment="1" applyProtection="1">
      <alignment horizontal="center" vertical="center"/>
    </xf>
    <xf numFmtId="0" fontId="4" fillId="7" borderId="0" xfId="3" applyNumberFormat="1" applyFont="1" applyFill="1" applyBorder="1" applyAlignment="1" applyProtection="1">
      <alignment horizontal="center" vertical="center"/>
    </xf>
    <xf numFmtId="49" fontId="23" fillId="7" borderId="2" xfId="3" applyNumberFormat="1" applyFont="1" applyFill="1" applyBorder="1" applyAlignment="1">
      <alignment vertical="center" wrapText="1"/>
    </xf>
    <xf numFmtId="166" fontId="23" fillId="7" borderId="1" xfId="3" applyNumberFormat="1" applyFont="1" applyFill="1" applyBorder="1" applyAlignment="1" applyProtection="1">
      <alignment horizontal="center" vertical="center"/>
    </xf>
    <xf numFmtId="0" fontId="23" fillId="7" borderId="13" xfId="3" applyFont="1" applyFill="1" applyBorder="1" applyAlignment="1">
      <alignment horizontal="center" vertical="center" wrapText="1"/>
    </xf>
    <xf numFmtId="0" fontId="23" fillId="7" borderId="2" xfId="3" applyFont="1" applyFill="1" applyBorder="1" applyAlignment="1">
      <alignment horizontal="center" vertical="center" wrapText="1"/>
    </xf>
    <xf numFmtId="0" fontId="4" fillId="7" borderId="5" xfId="3" applyFont="1" applyFill="1" applyBorder="1" applyAlignment="1">
      <alignment horizontal="center" vertical="center" wrapText="1"/>
    </xf>
    <xf numFmtId="0" fontId="4" fillId="7" borderId="13" xfId="3" applyFont="1" applyFill="1" applyBorder="1" applyAlignment="1">
      <alignment horizontal="center" vertical="center" wrapText="1"/>
    </xf>
    <xf numFmtId="49" fontId="23" fillId="7" borderId="74" xfId="0" applyNumberFormat="1" applyFont="1" applyFill="1" applyBorder="1" applyAlignment="1">
      <alignment horizontal="left" vertical="center" wrapText="1"/>
    </xf>
    <xf numFmtId="49" fontId="23" fillId="7" borderId="17" xfId="0" applyNumberFormat="1" applyFont="1" applyFill="1" applyBorder="1" applyAlignment="1">
      <alignment horizontal="center" vertical="center"/>
    </xf>
    <xf numFmtId="0" fontId="23" fillId="7" borderId="19" xfId="0" applyNumberFormat="1" applyFont="1" applyFill="1" applyBorder="1" applyAlignment="1" applyProtection="1">
      <alignment horizontal="center" vertical="center"/>
    </xf>
    <xf numFmtId="171" fontId="23" fillId="7" borderId="74" xfId="0" applyNumberFormat="1" applyFont="1" applyFill="1" applyBorder="1" applyAlignment="1" applyProtection="1">
      <alignment horizontal="center" vertical="center"/>
    </xf>
    <xf numFmtId="0" fontId="23" fillId="7" borderId="16" xfId="0" applyNumberFormat="1" applyFont="1" applyFill="1" applyBorder="1" applyAlignment="1">
      <alignment horizontal="center" vertical="center"/>
    </xf>
    <xf numFmtId="0" fontId="23" fillId="7" borderId="86" xfId="0" applyNumberFormat="1" applyFont="1" applyFill="1" applyBorder="1" applyAlignment="1" applyProtection="1">
      <alignment horizontal="left" vertical="center" wrapText="1"/>
    </xf>
    <xf numFmtId="49" fontId="23" fillId="7" borderId="74" xfId="3" applyNumberFormat="1" applyFont="1" applyFill="1" applyBorder="1" applyAlignment="1">
      <alignment horizontal="left" vertical="center" wrapText="1"/>
    </xf>
    <xf numFmtId="168" fontId="30" fillId="7" borderId="19" xfId="3" applyNumberFormat="1" applyFont="1" applyFill="1" applyBorder="1" applyAlignment="1" applyProtection="1">
      <alignment horizontal="center" vertical="center"/>
    </xf>
    <xf numFmtId="166" fontId="4" fillId="7" borderId="19" xfId="3" applyNumberFormat="1" applyFont="1" applyFill="1" applyBorder="1" applyAlignment="1" applyProtection="1">
      <alignment vertical="center"/>
    </xf>
    <xf numFmtId="0" fontId="42" fillId="7" borderId="16" xfId="3" applyFont="1" applyFill="1" applyBorder="1" applyAlignment="1">
      <alignment horizontal="center" vertical="center" wrapText="1"/>
    </xf>
    <xf numFmtId="0" fontId="42" fillId="7" borderId="19" xfId="3" applyFont="1" applyFill="1" applyBorder="1" applyAlignment="1">
      <alignment horizontal="center" vertical="center" wrapText="1"/>
    </xf>
    <xf numFmtId="0" fontId="43" fillId="7" borderId="16" xfId="3" applyFont="1" applyFill="1" applyBorder="1" applyAlignment="1">
      <alignment horizontal="center" vertical="center" wrapText="1"/>
    </xf>
    <xf numFmtId="0" fontId="43" fillId="7" borderId="17" xfId="3" applyFont="1" applyFill="1" applyBorder="1" applyAlignment="1">
      <alignment horizontal="center" vertical="center" wrapText="1"/>
    </xf>
    <xf numFmtId="0" fontId="43" fillId="7" borderId="19" xfId="3" applyFont="1" applyFill="1" applyBorder="1" applyAlignment="1">
      <alignment horizontal="center" vertical="center" wrapText="1"/>
    </xf>
    <xf numFmtId="166" fontId="29" fillId="7" borderId="19" xfId="3" applyNumberFormat="1" applyFont="1" applyFill="1" applyBorder="1" applyAlignment="1" applyProtection="1">
      <alignment horizontal="center" vertical="center"/>
    </xf>
    <xf numFmtId="0" fontId="29" fillId="7" borderId="19" xfId="3" applyFont="1" applyFill="1" applyBorder="1" applyAlignment="1">
      <alignment horizontal="center" vertical="center" wrapText="1"/>
    </xf>
    <xf numFmtId="0" fontId="23" fillId="7" borderId="15" xfId="0" applyNumberFormat="1" applyFont="1" applyFill="1" applyBorder="1" applyAlignment="1" applyProtection="1">
      <alignment horizontal="left" vertical="center" wrapText="1"/>
    </xf>
    <xf numFmtId="166" fontId="33" fillId="7" borderId="17" xfId="3" applyNumberFormat="1" applyFont="1" applyFill="1" applyBorder="1" applyAlignment="1" applyProtection="1">
      <alignment vertical="center"/>
    </xf>
    <xf numFmtId="0" fontId="4" fillId="7" borderId="2" xfId="3" applyFont="1" applyFill="1" applyBorder="1" applyAlignment="1">
      <alignment horizontal="center" vertical="center" wrapText="1"/>
    </xf>
    <xf numFmtId="1" fontId="4" fillId="7" borderId="6" xfId="3" applyNumberFormat="1" applyFont="1" applyFill="1" applyBorder="1" applyAlignment="1">
      <alignment horizontal="center" vertical="center" wrapText="1"/>
    </xf>
    <xf numFmtId="0" fontId="4" fillId="7" borderId="14" xfId="3" applyNumberFormat="1" applyFont="1" applyFill="1" applyBorder="1" applyAlignment="1" applyProtection="1">
      <alignment horizontal="center" vertical="center"/>
    </xf>
    <xf numFmtId="49" fontId="4" fillId="7" borderId="75" xfId="3" applyNumberFormat="1" applyFont="1" applyFill="1" applyBorder="1" applyAlignment="1">
      <alignment vertical="center" wrapText="1"/>
    </xf>
    <xf numFmtId="0" fontId="4" fillId="7" borderId="20" xfId="3" applyNumberFormat="1" applyFont="1" applyFill="1" applyBorder="1" applyAlignment="1" applyProtection="1">
      <alignment horizontal="center" vertical="center"/>
    </xf>
    <xf numFmtId="0" fontId="4" fillId="7" borderId="17" xfId="3" applyNumberFormat="1" applyFont="1" applyFill="1" applyBorder="1" applyAlignment="1" applyProtection="1">
      <alignment horizontal="center" vertical="center"/>
    </xf>
    <xf numFmtId="0" fontId="4" fillId="7" borderId="19" xfId="3" applyNumberFormat="1" applyFont="1" applyFill="1" applyBorder="1" applyAlignment="1" applyProtection="1">
      <alignment horizontal="center" vertical="center"/>
    </xf>
    <xf numFmtId="0" fontId="4" fillId="7" borderId="98" xfId="3" applyFont="1" applyFill="1" applyBorder="1" applyAlignment="1">
      <alignment horizontal="center" vertical="center" wrapText="1"/>
    </xf>
    <xf numFmtId="1" fontId="4" fillId="7" borderId="89" xfId="3" applyNumberFormat="1" applyFont="1" applyFill="1" applyBorder="1" applyAlignment="1">
      <alignment horizontal="center" vertical="center" wrapText="1"/>
    </xf>
    <xf numFmtId="0" fontId="4" fillId="7" borderId="32" xfId="3" applyNumberFormat="1" applyFont="1" applyFill="1" applyBorder="1" applyAlignment="1" applyProtection="1">
      <alignment horizontal="center" vertical="center"/>
    </xf>
    <xf numFmtId="49" fontId="4" fillId="7" borderId="50" xfId="3" applyNumberFormat="1" applyFont="1" applyFill="1" applyBorder="1" applyAlignment="1">
      <alignment vertical="center" wrapText="1"/>
    </xf>
    <xf numFmtId="1" fontId="4" fillId="7" borderId="25" xfId="3" applyNumberFormat="1" applyFont="1" applyFill="1" applyBorder="1" applyAlignment="1">
      <alignment horizontal="center" vertical="center"/>
    </xf>
    <xf numFmtId="49" fontId="4" fillId="7" borderId="22" xfId="3" applyNumberFormat="1" applyFont="1" applyFill="1" applyBorder="1" applyAlignment="1">
      <alignment horizontal="center" vertical="center"/>
    </xf>
    <xf numFmtId="49" fontId="4" fillId="7" borderId="24" xfId="3" applyNumberFormat="1" applyFont="1" applyFill="1" applyBorder="1" applyAlignment="1">
      <alignment horizontal="center" vertical="center"/>
    </xf>
    <xf numFmtId="0" fontId="4" fillId="7" borderId="24" xfId="3" applyNumberFormat="1" applyFont="1" applyFill="1" applyBorder="1" applyAlignment="1">
      <alignment horizontal="center" vertical="center"/>
    </xf>
    <xf numFmtId="170" fontId="4" fillId="7" borderId="21" xfId="3" applyNumberFormat="1" applyFont="1" applyFill="1" applyBorder="1" applyAlignment="1" applyProtection="1">
      <alignment horizontal="center" vertical="center"/>
    </xf>
    <xf numFmtId="168" fontId="4" fillId="7" borderId="80" xfId="3" applyNumberFormat="1" applyFont="1" applyFill="1" applyBorder="1" applyAlignment="1" applyProtection="1">
      <alignment horizontal="center" vertical="center"/>
    </xf>
    <xf numFmtId="168" fontId="4" fillId="7" borderId="7" xfId="3" applyNumberFormat="1" applyFont="1" applyFill="1" applyBorder="1" applyAlignment="1" applyProtection="1">
      <alignment horizontal="center" vertical="center"/>
    </xf>
    <xf numFmtId="168" fontId="4" fillId="7" borderId="22" xfId="3" applyNumberFormat="1" applyFont="1" applyFill="1" applyBorder="1" applyAlignment="1" applyProtection="1">
      <alignment horizontal="center" vertical="center"/>
    </xf>
    <xf numFmtId="168" fontId="4" fillId="7" borderId="23" xfId="3" applyNumberFormat="1" applyFont="1" applyFill="1" applyBorder="1" applyAlignment="1" applyProtection="1">
      <alignment horizontal="center" vertical="center"/>
    </xf>
    <xf numFmtId="0" fontId="4" fillId="7" borderId="25" xfId="3" applyNumberFormat="1" applyFont="1" applyFill="1" applyBorder="1" applyAlignment="1" applyProtection="1">
      <alignment horizontal="center" vertical="center"/>
    </xf>
    <xf numFmtId="0" fontId="4" fillId="7" borderId="99" xfId="3" applyNumberFormat="1" applyFont="1" applyFill="1" applyBorder="1" applyAlignment="1" applyProtection="1">
      <alignment horizontal="center" vertical="center"/>
    </xf>
    <xf numFmtId="0" fontId="4" fillId="7" borderId="23" xfId="3" applyNumberFormat="1" applyFont="1" applyFill="1" applyBorder="1" applyAlignment="1" applyProtection="1">
      <alignment horizontal="center" vertical="center"/>
    </xf>
    <xf numFmtId="0" fontId="4" fillId="7" borderId="7" xfId="3" applyNumberFormat="1" applyFont="1" applyFill="1" applyBorder="1" applyAlignment="1" applyProtection="1">
      <alignment horizontal="center" vertical="center"/>
    </xf>
    <xf numFmtId="1" fontId="4" fillId="7" borderId="14" xfId="3" applyNumberFormat="1" applyFont="1" applyFill="1" applyBorder="1" applyAlignment="1">
      <alignment horizontal="center" vertical="center"/>
    </xf>
    <xf numFmtId="49" fontId="4" fillId="7" borderId="5" xfId="3" applyNumberFormat="1" applyFont="1" applyFill="1" applyBorder="1" applyAlignment="1">
      <alignment horizontal="center" vertical="center"/>
    </xf>
    <xf numFmtId="49" fontId="4" fillId="7" borderId="13" xfId="3" applyNumberFormat="1" applyFont="1" applyFill="1" applyBorder="1" applyAlignment="1">
      <alignment horizontal="center" vertical="center"/>
    </xf>
    <xf numFmtId="0" fontId="4" fillId="7" borderId="13" xfId="3" applyNumberFormat="1" applyFont="1" applyFill="1" applyBorder="1" applyAlignment="1">
      <alignment horizontal="center" vertical="center"/>
    </xf>
    <xf numFmtId="1" fontId="4" fillId="7" borderId="2" xfId="3" applyNumberFormat="1" applyFont="1" applyFill="1" applyBorder="1" applyAlignment="1">
      <alignment horizontal="center" vertical="center"/>
    </xf>
    <xf numFmtId="1" fontId="4" fillId="7" borderId="1" xfId="3" applyNumberFormat="1" applyFont="1" applyFill="1" applyBorder="1" applyAlignment="1" applyProtection="1">
      <alignment horizontal="center" vertical="center"/>
    </xf>
    <xf numFmtId="1" fontId="4" fillId="7" borderId="5" xfId="3" applyNumberFormat="1" applyFont="1" applyFill="1" applyBorder="1" applyAlignment="1">
      <alignment horizontal="center" vertical="center"/>
    </xf>
    <xf numFmtId="0" fontId="4" fillId="7" borderId="5" xfId="3" applyNumberFormat="1" applyFont="1" applyFill="1" applyBorder="1" applyAlignment="1">
      <alignment horizontal="center" vertical="center"/>
    </xf>
    <xf numFmtId="0" fontId="4" fillId="7" borderId="14" xfId="3" applyNumberFormat="1" applyFont="1" applyFill="1" applyBorder="1" applyAlignment="1">
      <alignment horizontal="center" vertical="center" wrapText="1"/>
    </xf>
    <xf numFmtId="0" fontId="4" fillId="7" borderId="3" xfId="3" applyNumberFormat="1" applyFont="1" applyFill="1" applyBorder="1" applyAlignment="1">
      <alignment horizontal="center" vertical="center" wrapText="1"/>
    </xf>
    <xf numFmtId="0" fontId="4" fillId="7" borderId="6" xfId="3" applyNumberFormat="1" applyFont="1" applyFill="1" applyBorder="1" applyAlignment="1">
      <alignment horizontal="center" vertical="center" wrapText="1"/>
    </xf>
    <xf numFmtId="0" fontId="4" fillId="7" borderId="1" xfId="3" applyNumberFormat="1" applyFont="1" applyFill="1" applyBorder="1" applyAlignment="1">
      <alignment horizontal="center" vertical="center" wrapText="1"/>
    </xf>
    <xf numFmtId="1" fontId="4" fillId="7" borderId="20" xfId="3" applyNumberFormat="1" applyFont="1" applyFill="1" applyBorder="1" applyAlignment="1">
      <alignment horizontal="center" vertical="center"/>
    </xf>
    <xf numFmtId="49" fontId="4" fillId="7" borderId="17" xfId="3" applyNumberFormat="1" applyFont="1" applyFill="1" applyBorder="1" applyAlignment="1">
      <alignment horizontal="center" vertical="center"/>
    </xf>
    <xf numFmtId="49" fontId="4" fillId="7" borderId="19" xfId="3" applyNumberFormat="1" applyFont="1" applyFill="1" applyBorder="1" applyAlignment="1">
      <alignment horizontal="center" vertical="center"/>
    </xf>
    <xf numFmtId="0" fontId="4" fillId="7" borderId="19" xfId="3" applyNumberFormat="1" applyFont="1" applyFill="1" applyBorder="1" applyAlignment="1">
      <alignment horizontal="center" vertical="center"/>
    </xf>
    <xf numFmtId="170" fontId="4" fillId="7" borderId="15" xfId="3" applyNumberFormat="1" applyFont="1" applyFill="1" applyBorder="1" applyAlignment="1" applyProtection="1">
      <alignment horizontal="center" vertical="center"/>
    </xf>
    <xf numFmtId="1" fontId="4" fillId="7" borderId="74" xfId="3" applyNumberFormat="1" applyFont="1" applyFill="1" applyBorder="1" applyAlignment="1">
      <alignment horizontal="center" vertical="center"/>
    </xf>
    <xf numFmtId="1" fontId="4" fillId="7" borderId="16" xfId="3" applyNumberFormat="1" applyFont="1" applyFill="1" applyBorder="1" applyAlignment="1" applyProtection="1">
      <alignment horizontal="center" vertical="center"/>
    </xf>
    <xf numFmtId="1" fontId="4" fillId="7" borderId="17" xfId="3" applyNumberFormat="1" applyFont="1" applyFill="1" applyBorder="1" applyAlignment="1">
      <alignment horizontal="center" vertical="center"/>
    </xf>
    <xf numFmtId="0" fontId="4" fillId="7" borderId="17" xfId="3" applyNumberFormat="1" applyFont="1" applyFill="1" applyBorder="1" applyAlignment="1">
      <alignment horizontal="center" vertical="center"/>
    </xf>
    <xf numFmtId="1" fontId="4" fillId="7" borderId="18" xfId="3" applyNumberFormat="1" applyFont="1" applyFill="1" applyBorder="1" applyAlignment="1">
      <alignment horizontal="center" vertical="center" wrapText="1"/>
    </xf>
    <xf numFmtId="0" fontId="4" fillId="7" borderId="20" xfId="3" applyNumberFormat="1" applyFont="1" applyFill="1" applyBorder="1" applyAlignment="1">
      <alignment horizontal="center" vertical="center" wrapText="1"/>
    </xf>
    <xf numFmtId="0" fontId="4" fillId="7" borderId="33" xfId="3" applyNumberFormat="1" applyFont="1" applyFill="1" applyBorder="1" applyAlignment="1">
      <alignment horizontal="center" vertical="center" wrapText="1"/>
    </xf>
    <xf numFmtId="0" fontId="4" fillId="7" borderId="18" xfId="3" applyNumberFormat="1" applyFont="1" applyFill="1" applyBorder="1" applyAlignment="1">
      <alignment horizontal="center" vertical="center" wrapText="1"/>
    </xf>
    <xf numFmtId="0" fontId="4" fillId="7" borderId="16" xfId="3" applyNumberFormat="1" applyFont="1" applyFill="1" applyBorder="1" applyAlignment="1">
      <alignment horizontal="center" vertical="center" wrapText="1"/>
    </xf>
    <xf numFmtId="0" fontId="4" fillId="7" borderId="18" xfId="3" applyNumberFormat="1" applyFont="1" applyFill="1" applyBorder="1" applyAlignment="1" applyProtection="1">
      <alignment horizontal="center" vertical="center"/>
    </xf>
    <xf numFmtId="1" fontId="4" fillId="7" borderId="32" xfId="3" applyNumberFormat="1" applyFont="1" applyFill="1" applyBorder="1" applyAlignment="1">
      <alignment horizontal="center" vertical="center"/>
    </xf>
    <xf numFmtId="49" fontId="4" fillId="7" borderId="88" xfId="3" applyNumberFormat="1" applyFont="1" applyFill="1" applyBorder="1" applyAlignment="1">
      <alignment horizontal="center" vertical="center"/>
    </xf>
    <xf numFmtId="49" fontId="4" fillId="7" borderId="30" xfId="3" applyNumberFormat="1" applyFont="1" applyFill="1" applyBorder="1" applyAlignment="1">
      <alignment horizontal="center" vertical="center"/>
    </xf>
    <xf numFmtId="0" fontId="4" fillId="7" borderId="30" xfId="3" applyNumberFormat="1" applyFont="1" applyFill="1" applyBorder="1" applyAlignment="1">
      <alignment horizontal="center" vertical="center"/>
    </xf>
    <xf numFmtId="1" fontId="4" fillId="7" borderId="98" xfId="3" applyNumberFormat="1" applyFont="1" applyFill="1" applyBorder="1" applyAlignment="1">
      <alignment horizontal="center" vertical="center"/>
    </xf>
    <xf numFmtId="1" fontId="4" fillId="7" borderId="87" xfId="3" applyNumberFormat="1" applyFont="1" applyFill="1" applyBorder="1" applyAlignment="1" applyProtection="1">
      <alignment horizontal="center" vertical="center"/>
    </xf>
    <xf numFmtId="1" fontId="4" fillId="7" borderId="88" xfId="3" applyNumberFormat="1" applyFont="1" applyFill="1" applyBorder="1" applyAlignment="1">
      <alignment horizontal="center" vertical="center"/>
    </xf>
    <xf numFmtId="0" fontId="4" fillId="7" borderId="88" xfId="3" applyNumberFormat="1" applyFont="1" applyFill="1" applyBorder="1" applyAlignment="1">
      <alignment horizontal="center" vertical="center"/>
    </xf>
    <xf numFmtId="0" fontId="4" fillId="7" borderId="32" xfId="3" applyNumberFormat="1" applyFont="1" applyFill="1" applyBorder="1" applyAlignment="1">
      <alignment horizontal="center" vertical="center" wrapText="1"/>
    </xf>
    <xf numFmtId="0" fontId="4" fillId="7" borderId="31" xfId="3" applyNumberFormat="1" applyFont="1" applyFill="1" applyBorder="1" applyAlignment="1">
      <alignment horizontal="center" vertical="center" wrapText="1"/>
    </xf>
    <xf numFmtId="0" fontId="4" fillId="7" borderId="89" xfId="3" applyNumberFormat="1" applyFont="1" applyFill="1" applyBorder="1" applyAlignment="1">
      <alignment horizontal="center" vertical="center" wrapText="1"/>
    </xf>
    <xf numFmtId="0" fontId="4" fillId="7" borderId="87" xfId="3" applyNumberFormat="1" applyFont="1" applyFill="1" applyBorder="1" applyAlignment="1">
      <alignment horizontal="center" vertical="center" wrapText="1"/>
    </xf>
    <xf numFmtId="1" fontId="4" fillId="7" borderId="26" xfId="3" applyNumberFormat="1" applyFont="1" applyFill="1" applyBorder="1" applyAlignment="1">
      <alignment horizontal="center" vertical="center"/>
    </xf>
    <xf numFmtId="49" fontId="4" fillId="7" borderId="9" xfId="3" applyNumberFormat="1" applyFont="1" applyFill="1" applyBorder="1" applyAlignment="1">
      <alignment horizontal="center" vertical="center"/>
    </xf>
    <xf numFmtId="49" fontId="4" fillId="7" borderId="11" xfId="3" applyNumberFormat="1" applyFont="1" applyFill="1" applyBorder="1" applyAlignment="1">
      <alignment horizontal="center" vertical="center"/>
    </xf>
    <xf numFmtId="0" fontId="4" fillId="7" borderId="11" xfId="3" applyNumberFormat="1" applyFont="1" applyFill="1" applyBorder="1" applyAlignment="1">
      <alignment horizontal="center" vertical="center"/>
    </xf>
    <xf numFmtId="170" fontId="4" fillId="7" borderId="76" xfId="3" applyNumberFormat="1" applyFont="1" applyFill="1" applyBorder="1" applyAlignment="1" applyProtection="1">
      <alignment horizontal="center" vertical="center"/>
    </xf>
    <xf numFmtId="1" fontId="4" fillId="7" borderId="78" xfId="3" applyNumberFormat="1" applyFont="1" applyFill="1" applyBorder="1" applyAlignment="1">
      <alignment horizontal="center" vertical="center"/>
    </xf>
    <xf numFmtId="1" fontId="4" fillId="7" borderId="8" xfId="3" applyNumberFormat="1" applyFont="1" applyFill="1" applyBorder="1" applyAlignment="1" applyProtection="1">
      <alignment horizontal="center" vertical="center"/>
    </xf>
    <xf numFmtId="1" fontId="4" fillId="7" borderId="9" xfId="3" applyNumberFormat="1" applyFont="1" applyFill="1" applyBorder="1" applyAlignment="1">
      <alignment horizontal="center" vertical="center"/>
    </xf>
    <xf numFmtId="0" fontId="4" fillId="7" borderId="9" xfId="3" applyNumberFormat="1" applyFont="1" applyFill="1" applyBorder="1" applyAlignment="1">
      <alignment horizontal="center" vertical="center"/>
    </xf>
    <xf numFmtId="1" fontId="4" fillId="7" borderId="10" xfId="3" applyNumberFormat="1" applyFont="1" applyFill="1" applyBorder="1" applyAlignment="1">
      <alignment horizontal="center" vertical="center" wrapText="1"/>
    </xf>
    <xf numFmtId="0" fontId="4" fillId="7" borderId="26" xfId="3" applyNumberFormat="1" applyFont="1" applyFill="1" applyBorder="1" applyAlignment="1">
      <alignment horizontal="center" vertical="center" wrapText="1"/>
    </xf>
    <xf numFmtId="0" fontId="4" fillId="7" borderId="27" xfId="3" applyNumberFormat="1" applyFont="1" applyFill="1" applyBorder="1" applyAlignment="1">
      <alignment horizontal="center" vertical="center" wrapText="1"/>
    </xf>
    <xf numFmtId="0" fontId="4" fillId="7" borderId="10" xfId="3" applyNumberFormat="1" applyFont="1" applyFill="1" applyBorder="1" applyAlignment="1">
      <alignment horizontal="center" vertical="center" wrapText="1"/>
    </xf>
    <xf numFmtId="0" fontId="4" fillId="7" borderId="8" xfId="3" applyNumberFormat="1" applyFont="1" applyFill="1" applyBorder="1" applyAlignment="1">
      <alignment horizontal="center" vertical="center" wrapText="1"/>
    </xf>
    <xf numFmtId="0" fontId="4" fillId="7" borderId="10" xfId="3" applyNumberFormat="1" applyFont="1" applyFill="1" applyBorder="1" applyAlignment="1" applyProtection="1">
      <alignment horizontal="center" vertical="center"/>
    </xf>
    <xf numFmtId="0" fontId="4" fillId="7" borderId="13" xfId="3" applyNumberFormat="1" applyFont="1" applyFill="1" applyBorder="1" applyAlignment="1">
      <alignment horizontal="center" vertical="center" wrapText="1"/>
    </xf>
    <xf numFmtId="0" fontId="4" fillId="7" borderId="19" xfId="3" applyNumberFormat="1" applyFont="1" applyFill="1" applyBorder="1" applyAlignment="1">
      <alignment horizontal="center" vertical="center" wrapText="1"/>
    </xf>
    <xf numFmtId="1" fontId="4" fillId="7" borderId="80" xfId="3" applyNumberFormat="1" applyFont="1" applyFill="1" applyBorder="1" applyAlignment="1">
      <alignment horizontal="center" vertical="center"/>
    </xf>
    <xf numFmtId="1" fontId="4" fillId="7" borderId="7" xfId="3" applyNumberFormat="1" applyFont="1" applyFill="1" applyBorder="1" applyAlignment="1" applyProtection="1">
      <alignment horizontal="center" vertical="center"/>
    </xf>
    <xf numFmtId="1" fontId="4" fillId="7" borderId="22" xfId="3" applyNumberFormat="1" applyFont="1" applyFill="1" applyBorder="1" applyAlignment="1">
      <alignment horizontal="center" vertical="center"/>
    </xf>
    <xf numFmtId="0" fontId="4" fillId="7" borderId="22" xfId="3" applyNumberFormat="1" applyFont="1" applyFill="1" applyBorder="1" applyAlignment="1">
      <alignment horizontal="center" vertical="center"/>
    </xf>
    <xf numFmtId="0" fontId="4" fillId="7" borderId="23" xfId="3" applyFont="1" applyFill="1" applyBorder="1" applyAlignment="1">
      <alignment horizontal="center" vertical="center" wrapText="1"/>
    </xf>
    <xf numFmtId="0" fontId="4" fillId="7" borderId="25" xfId="3" applyNumberFormat="1" applyFont="1" applyFill="1" applyBorder="1" applyAlignment="1">
      <alignment horizontal="center" vertical="center" wrapText="1"/>
    </xf>
    <xf numFmtId="0" fontId="4" fillId="7" borderId="99" xfId="3" applyNumberFormat="1" applyFont="1" applyFill="1" applyBorder="1" applyAlignment="1">
      <alignment horizontal="center" vertical="center" wrapText="1"/>
    </xf>
    <xf numFmtId="0" fontId="4" fillId="7" borderId="24" xfId="3" applyNumberFormat="1" applyFont="1" applyFill="1" applyBorder="1" applyAlignment="1">
      <alignment horizontal="center" vertical="center" wrapText="1"/>
    </xf>
    <xf numFmtId="0" fontId="4" fillId="7" borderId="7" xfId="3" applyNumberFormat="1" applyFont="1" applyFill="1" applyBorder="1" applyAlignment="1">
      <alignment horizontal="center" vertical="center" wrapText="1"/>
    </xf>
    <xf numFmtId="0" fontId="4" fillId="7" borderId="23" xfId="3" applyNumberFormat="1" applyFont="1" applyFill="1" applyBorder="1" applyAlignment="1">
      <alignment horizontal="center" vertical="center" wrapText="1"/>
    </xf>
    <xf numFmtId="0" fontId="4" fillId="7" borderId="98" xfId="3" applyNumberFormat="1" applyFont="1" applyFill="1" applyBorder="1" applyAlignment="1" applyProtection="1">
      <alignment horizontal="center" vertical="center"/>
    </xf>
    <xf numFmtId="0" fontId="4" fillId="7" borderId="30" xfId="3" applyNumberFormat="1" applyFont="1" applyFill="1" applyBorder="1" applyAlignment="1">
      <alignment horizontal="center" vertical="center" wrapText="1"/>
    </xf>
    <xf numFmtId="0" fontId="4" fillId="7" borderId="74" xfId="3" applyNumberFormat="1" applyFont="1" applyFill="1" applyBorder="1" applyAlignment="1" applyProtection="1">
      <alignment horizontal="center" vertical="center"/>
    </xf>
    <xf numFmtId="168" fontId="4" fillId="7" borderId="78" xfId="3" applyNumberFormat="1" applyFont="1" applyFill="1" applyBorder="1" applyAlignment="1" applyProtection="1">
      <alignment horizontal="center" vertical="center"/>
    </xf>
    <xf numFmtId="168" fontId="4" fillId="7" borderId="8" xfId="3" applyNumberFormat="1" applyFont="1" applyFill="1" applyBorder="1" applyAlignment="1" applyProtection="1">
      <alignment horizontal="center" vertical="center"/>
    </xf>
    <xf numFmtId="168" fontId="4" fillId="7" borderId="9" xfId="3" applyNumberFormat="1" applyFont="1" applyFill="1" applyBorder="1" applyAlignment="1" applyProtection="1">
      <alignment horizontal="center" vertical="center"/>
    </xf>
    <xf numFmtId="1" fontId="4" fillId="7" borderId="10" xfId="3" applyNumberFormat="1" applyFont="1" applyFill="1" applyBorder="1" applyAlignment="1" applyProtection="1">
      <alignment horizontal="center" vertical="center"/>
    </xf>
    <xf numFmtId="0" fontId="4" fillId="7" borderId="11" xfId="3" applyNumberFormat="1" applyFont="1" applyFill="1" applyBorder="1" applyAlignment="1">
      <alignment horizontal="center" vertical="center" wrapText="1"/>
    </xf>
    <xf numFmtId="49" fontId="4" fillId="7" borderId="74" xfId="3" applyNumberFormat="1" applyFont="1" applyFill="1" applyBorder="1" applyAlignment="1">
      <alignment vertical="center" wrapText="1"/>
    </xf>
    <xf numFmtId="49" fontId="23" fillId="7" borderId="78" xfId="3" applyNumberFormat="1" applyFont="1" applyFill="1" applyBorder="1" applyAlignment="1">
      <alignment vertical="center" wrapText="1"/>
    </xf>
    <xf numFmtId="0" fontId="23" fillId="7" borderId="11" xfId="3" applyFont="1" applyFill="1" applyBorder="1" applyAlignment="1">
      <alignment horizontal="center" vertical="center" wrapText="1"/>
    </xf>
    <xf numFmtId="170" fontId="23" fillId="7" borderId="78" xfId="3" applyNumberFormat="1" applyFont="1" applyFill="1" applyBorder="1" applyAlignment="1" applyProtection="1">
      <alignment horizontal="center" vertical="center"/>
    </xf>
    <xf numFmtId="0" fontId="29" fillId="7" borderId="8" xfId="3" applyFont="1" applyFill="1" applyBorder="1" applyAlignment="1">
      <alignment horizontal="center" vertical="center" wrapText="1"/>
    </xf>
    <xf numFmtId="0" fontId="29" fillId="7" borderId="9" xfId="3" applyFont="1" applyFill="1" applyBorder="1" applyAlignment="1">
      <alignment horizontal="center" vertical="center" wrapText="1"/>
    </xf>
    <xf numFmtId="0" fontId="29" fillId="7" borderId="11" xfId="3" applyFont="1" applyFill="1" applyBorder="1" applyAlignment="1">
      <alignment horizontal="center" vertical="center" wrapText="1"/>
    </xf>
    <xf numFmtId="0" fontId="29" fillId="7" borderId="10" xfId="3" applyFont="1" applyFill="1" applyBorder="1" applyAlignment="1">
      <alignment horizontal="center" vertical="center" wrapText="1"/>
    </xf>
    <xf numFmtId="170" fontId="42" fillId="7" borderId="17" xfId="3" applyNumberFormat="1" applyFont="1" applyFill="1" applyBorder="1" applyAlignment="1" applyProtection="1">
      <alignment horizontal="center" vertical="center"/>
    </xf>
    <xf numFmtId="0" fontId="44" fillId="7" borderId="17" xfId="3" applyFont="1" applyFill="1" applyBorder="1" applyAlignment="1">
      <alignment horizontal="center" vertical="center" wrapText="1"/>
    </xf>
    <xf numFmtId="0" fontId="29" fillId="7" borderId="26" xfId="3" applyFont="1" applyFill="1" applyBorder="1" applyAlignment="1">
      <alignment horizontal="center" vertical="center" wrapText="1"/>
    </xf>
    <xf numFmtId="0" fontId="29" fillId="7" borderId="27" xfId="3" applyFont="1" applyFill="1" applyBorder="1" applyAlignment="1">
      <alignment horizontal="center" vertical="center" wrapText="1"/>
    </xf>
    <xf numFmtId="1" fontId="23" fillId="7" borderId="74" xfId="0" applyNumberFormat="1" applyFont="1" applyFill="1" applyBorder="1" applyAlignment="1">
      <alignment horizontal="center" vertical="center"/>
    </xf>
    <xf numFmtId="1" fontId="23" fillId="7" borderId="16" xfId="0" applyNumberFormat="1" applyFont="1" applyFill="1" applyBorder="1" applyAlignment="1">
      <alignment horizontal="center" vertical="center" wrapText="1"/>
    </xf>
    <xf numFmtId="1" fontId="23" fillId="7" borderId="17" xfId="0" applyNumberFormat="1" applyFont="1" applyFill="1" applyBorder="1" applyAlignment="1">
      <alignment horizontal="center" vertical="center"/>
    </xf>
    <xf numFmtId="1" fontId="23" fillId="7" borderId="19" xfId="0" applyNumberFormat="1" applyFont="1" applyFill="1" applyBorder="1" applyAlignment="1">
      <alignment horizontal="center" vertical="center" wrapText="1"/>
    </xf>
    <xf numFmtId="176" fontId="32" fillId="7" borderId="0" xfId="3" applyNumberFormat="1" applyFont="1" applyFill="1" applyBorder="1" applyAlignment="1" applyProtection="1">
      <alignment vertical="center"/>
    </xf>
    <xf numFmtId="0" fontId="4" fillId="7" borderId="16" xfId="3" applyNumberFormat="1" applyFont="1" applyFill="1" applyBorder="1" applyAlignment="1" applyProtection="1">
      <alignment horizontal="center" vertical="center"/>
    </xf>
    <xf numFmtId="168" fontId="4" fillId="7" borderId="15" xfId="3" applyNumberFormat="1" applyFont="1" applyFill="1" applyBorder="1" applyAlignment="1" applyProtection="1">
      <alignment horizontal="center" vertical="center"/>
    </xf>
    <xf numFmtId="168" fontId="4" fillId="7" borderId="16" xfId="3" applyNumberFormat="1" applyFont="1" applyFill="1" applyBorder="1" applyAlignment="1" applyProtection="1">
      <alignment horizontal="center" vertical="center"/>
    </xf>
    <xf numFmtId="168" fontId="4" fillId="7" borderId="17" xfId="3" applyNumberFormat="1" applyFont="1" applyFill="1" applyBorder="1" applyAlignment="1" applyProtection="1">
      <alignment horizontal="center" vertical="center"/>
    </xf>
    <xf numFmtId="168" fontId="4" fillId="7" borderId="18" xfId="3" applyNumberFormat="1" applyFont="1" applyFill="1" applyBorder="1" applyAlignment="1" applyProtection="1">
      <alignment horizontal="center" vertical="center"/>
    </xf>
    <xf numFmtId="0" fontId="4" fillId="7" borderId="33" xfId="3" applyNumberFormat="1" applyFont="1" applyFill="1" applyBorder="1" applyAlignment="1" applyProtection="1">
      <alignment horizontal="center" vertical="center"/>
    </xf>
    <xf numFmtId="49" fontId="4" fillId="7" borderId="4" xfId="0" applyNumberFormat="1" applyFont="1" applyFill="1" applyBorder="1" applyAlignment="1">
      <alignment vertical="center" wrapText="1"/>
    </xf>
    <xf numFmtId="0" fontId="4" fillId="7" borderId="2" xfId="3" applyNumberFormat="1" applyFont="1" applyFill="1" applyBorder="1" applyAlignment="1" applyProtection="1">
      <alignment horizontal="center" vertical="center"/>
    </xf>
    <xf numFmtId="49" fontId="4" fillId="7" borderId="95" xfId="0" applyNumberFormat="1" applyFont="1" applyFill="1" applyBorder="1" applyAlignment="1">
      <alignment vertical="center" wrapText="1"/>
    </xf>
    <xf numFmtId="0" fontId="23" fillId="7" borderId="76" xfId="0" applyNumberFormat="1" applyFont="1" applyFill="1" applyBorder="1" applyAlignment="1" applyProtection="1">
      <alignment horizontal="left" vertical="center"/>
    </xf>
    <xf numFmtId="168" fontId="23" fillId="7" borderId="44" xfId="0" applyNumberFormat="1" applyFont="1" applyFill="1" applyBorder="1" applyAlignment="1" applyProtection="1">
      <alignment horizontal="left" vertical="center" wrapText="1"/>
    </xf>
    <xf numFmtId="168" fontId="23" fillId="7" borderId="55" xfId="0" applyNumberFormat="1" applyFont="1" applyFill="1" applyBorder="1" applyAlignment="1" applyProtection="1">
      <alignment horizontal="left" vertical="center" wrapText="1"/>
    </xf>
    <xf numFmtId="169" fontId="23" fillId="7" borderId="63" xfId="3" applyNumberFormat="1" applyFont="1" applyFill="1" applyBorder="1" applyAlignment="1">
      <alignment horizontal="center" vertical="center" wrapText="1"/>
    </xf>
    <xf numFmtId="1" fontId="23" fillId="7" borderId="63" xfId="3" applyNumberFormat="1" applyFont="1" applyFill="1" applyBorder="1" applyAlignment="1">
      <alignment horizontal="center" vertical="center" wrapText="1"/>
    </xf>
    <xf numFmtId="1" fontId="23" fillId="4" borderId="67" xfId="3" applyNumberFormat="1" applyFont="1" applyFill="1" applyBorder="1" applyAlignment="1">
      <alignment horizontal="center" vertical="center" wrapText="1"/>
    </xf>
    <xf numFmtId="1" fontId="23" fillId="4" borderId="67" xfId="3" applyNumberFormat="1" applyFont="1" applyFill="1" applyBorder="1" applyAlignment="1" applyProtection="1">
      <alignment horizontal="center" vertical="center"/>
    </xf>
    <xf numFmtId="1" fontId="23" fillId="4" borderId="50" xfId="3" applyNumberFormat="1" applyFont="1" applyFill="1" applyBorder="1" applyAlignment="1">
      <alignment horizontal="center" vertical="center" wrapText="1"/>
    </xf>
    <xf numFmtId="0" fontId="23" fillId="4" borderId="50" xfId="0" applyFont="1" applyFill="1" applyBorder="1" applyAlignment="1">
      <alignment horizontal="center" vertical="center" wrapText="1"/>
    </xf>
    <xf numFmtId="1" fontId="23" fillId="4" borderId="46" xfId="3" applyNumberFormat="1" applyFont="1" applyFill="1" applyBorder="1" applyAlignment="1">
      <alignment horizontal="center" vertical="center" wrapText="1"/>
    </xf>
    <xf numFmtId="1" fontId="23" fillId="4" borderId="96" xfId="3" applyNumberFormat="1" applyFont="1" applyFill="1" applyBorder="1" applyAlignment="1">
      <alignment horizontal="center" vertical="center" wrapText="1"/>
    </xf>
    <xf numFmtId="0" fontId="23" fillId="4" borderId="96" xfId="0" applyFont="1" applyFill="1" applyBorder="1" applyAlignment="1">
      <alignment horizontal="center" vertical="center" wrapText="1"/>
    </xf>
    <xf numFmtId="0" fontId="4" fillId="4" borderId="69" xfId="0" applyFont="1" applyFill="1" applyBorder="1" applyAlignment="1">
      <alignment horizontal="center" vertical="center" wrapText="1"/>
    </xf>
    <xf numFmtId="0" fontId="4" fillId="4" borderId="67" xfId="0" applyFont="1" applyFill="1" applyBorder="1" applyAlignment="1">
      <alignment horizontal="center" vertical="center" wrapText="1"/>
    </xf>
    <xf numFmtId="0" fontId="4" fillId="4" borderId="81" xfId="0" applyFont="1" applyFill="1" applyBorder="1" applyAlignment="1">
      <alignment horizontal="center" vertical="center" wrapText="1"/>
    </xf>
    <xf numFmtId="0" fontId="4" fillId="4" borderId="48" xfId="0" applyFont="1" applyFill="1" applyBorder="1" applyAlignment="1">
      <alignment horizontal="center" vertical="center"/>
    </xf>
    <xf numFmtId="0" fontId="4" fillId="4" borderId="50" xfId="0" applyFont="1" applyFill="1" applyBorder="1" applyAlignment="1">
      <alignment horizontal="center" vertical="center"/>
    </xf>
    <xf numFmtId="0" fontId="23" fillId="4" borderId="50" xfId="0" applyFont="1" applyFill="1" applyBorder="1" applyAlignment="1">
      <alignment horizontal="center" vertical="center"/>
    </xf>
    <xf numFmtId="0" fontId="23" fillId="0" borderId="0" xfId="0" applyFont="1" applyFill="1" applyBorder="1" applyAlignment="1" applyProtection="1">
      <alignment horizontal="right" vertical="center"/>
    </xf>
    <xf numFmtId="0" fontId="23" fillId="0" borderId="50" xfId="3" applyFont="1" applyFill="1" applyBorder="1" applyAlignment="1">
      <alignment horizontal="center" vertical="center" wrapText="1"/>
    </xf>
    <xf numFmtId="49" fontId="23" fillId="0" borderId="2" xfId="0" applyNumberFormat="1" applyFont="1" applyFill="1" applyBorder="1" applyAlignment="1" applyProtection="1">
      <alignment horizontal="center" vertical="center"/>
    </xf>
    <xf numFmtId="169" fontId="23" fillId="6" borderId="4" xfId="3" applyNumberFormat="1" applyFont="1" applyFill="1" applyBorder="1" applyAlignment="1" applyProtection="1">
      <alignment horizontal="center" vertical="center"/>
    </xf>
    <xf numFmtId="170" fontId="23" fillId="6" borderId="75" xfId="3" applyNumberFormat="1" applyFont="1" applyFill="1" applyBorder="1" applyAlignment="1" applyProtection="1">
      <alignment horizontal="center" vertical="center"/>
    </xf>
    <xf numFmtId="170" fontId="23" fillId="6" borderId="77" xfId="3" applyNumberFormat="1" applyFont="1" applyFill="1" applyBorder="1" applyAlignment="1" applyProtection="1">
      <alignment horizontal="center" vertical="center"/>
    </xf>
    <xf numFmtId="170" fontId="23" fillId="6" borderId="17" xfId="3" applyNumberFormat="1" applyFont="1" applyFill="1" applyBorder="1" applyAlignment="1" applyProtection="1">
      <alignment horizontal="center" vertical="center"/>
    </xf>
    <xf numFmtId="169" fontId="4" fillId="6" borderId="75" xfId="3" applyNumberFormat="1" applyFont="1" applyFill="1" applyBorder="1" applyAlignment="1" applyProtection="1">
      <alignment horizontal="center" vertical="center"/>
    </xf>
    <xf numFmtId="169" fontId="4" fillId="6" borderId="75" xfId="0" applyNumberFormat="1" applyFont="1" applyFill="1" applyBorder="1" applyAlignment="1" applyProtection="1">
      <alignment horizontal="center" vertical="center"/>
    </xf>
    <xf numFmtId="170" fontId="23" fillId="6" borderId="2" xfId="3" applyNumberFormat="1" applyFont="1" applyFill="1" applyBorder="1" applyAlignment="1" applyProtection="1">
      <alignment horizontal="center" vertical="center"/>
    </xf>
    <xf numFmtId="49" fontId="23" fillId="0" borderId="2" xfId="0" applyNumberFormat="1" applyFont="1" applyFill="1" applyBorder="1" applyAlignment="1" applyProtection="1">
      <alignment horizontal="center" vertical="center"/>
    </xf>
    <xf numFmtId="0" fontId="23" fillId="0" borderId="16" xfId="0" applyNumberFormat="1" applyFont="1" applyFill="1" applyBorder="1" applyAlignment="1">
      <alignment horizontal="center" vertical="center"/>
    </xf>
    <xf numFmtId="169" fontId="31" fillId="0" borderId="48" xfId="3" applyNumberFormat="1" applyFont="1" applyFill="1" applyBorder="1" applyAlignment="1">
      <alignment horizontal="center" vertical="center" wrapText="1"/>
    </xf>
    <xf numFmtId="0" fontId="29" fillId="0" borderId="20" xfId="3" applyFont="1" applyFill="1" applyBorder="1" applyAlignment="1">
      <alignment horizontal="center" vertical="center" wrapText="1"/>
    </xf>
    <xf numFmtId="1" fontId="31" fillId="0" borderId="50" xfId="3" applyNumberFormat="1" applyFont="1" applyFill="1" applyBorder="1" applyAlignment="1">
      <alignment horizontal="center" vertical="center" wrapText="1"/>
    </xf>
    <xf numFmtId="0" fontId="4" fillId="0" borderId="16" xfId="0" applyNumberFormat="1" applyFont="1" applyFill="1" applyBorder="1" applyAlignment="1">
      <alignment horizontal="center" vertical="center"/>
    </xf>
    <xf numFmtId="0" fontId="43" fillId="0" borderId="17" xfId="3" applyFont="1" applyFill="1" applyBorder="1" applyAlignment="1">
      <alignment horizontal="center" vertical="center" wrapText="1"/>
    </xf>
    <xf numFmtId="0" fontId="43" fillId="0" borderId="19" xfId="3" applyFont="1" applyFill="1" applyBorder="1" applyAlignment="1">
      <alignment horizontal="center" vertical="center" wrapText="1"/>
    </xf>
    <xf numFmtId="166" fontId="33" fillId="0" borderId="17" xfId="3" applyNumberFormat="1" applyFont="1" applyFill="1" applyBorder="1" applyAlignment="1" applyProtection="1">
      <alignment vertical="center"/>
    </xf>
    <xf numFmtId="176" fontId="32" fillId="0" borderId="0" xfId="3" applyNumberFormat="1" applyFont="1" applyFill="1" applyBorder="1" applyAlignment="1" applyProtection="1">
      <alignment vertical="center"/>
    </xf>
    <xf numFmtId="169" fontId="23" fillId="0" borderId="48" xfId="3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 applyProtection="1">
      <alignment horizontal="center" vertical="center"/>
    </xf>
    <xf numFmtId="0" fontId="4" fillId="0" borderId="17" xfId="3" applyNumberFormat="1" applyFont="1" applyFill="1" applyBorder="1" applyAlignment="1" applyProtection="1">
      <alignment vertical="center"/>
    </xf>
    <xf numFmtId="49" fontId="4" fillId="0" borderId="31" xfId="3" applyNumberFormat="1" applyFont="1" applyFill="1" applyBorder="1" applyAlignment="1">
      <alignment vertical="center" wrapText="1"/>
    </xf>
    <xf numFmtId="49" fontId="4" fillId="0" borderId="0" xfId="3" applyNumberFormat="1" applyFont="1" applyFill="1" applyBorder="1" applyAlignment="1">
      <alignment vertical="center" wrapText="1"/>
    </xf>
    <xf numFmtId="0" fontId="4" fillId="0" borderId="22" xfId="3" applyNumberFormat="1" applyFont="1" applyFill="1" applyBorder="1" applyAlignment="1" applyProtection="1">
      <alignment vertical="center"/>
    </xf>
    <xf numFmtId="0" fontId="4" fillId="0" borderId="88" xfId="3" applyNumberFormat="1" applyFont="1" applyFill="1" applyBorder="1" applyAlignment="1" applyProtection="1">
      <alignment vertical="center"/>
    </xf>
    <xf numFmtId="166" fontId="23" fillId="0" borderId="0" xfId="3" applyNumberFormat="1" applyFont="1" applyFill="1" applyBorder="1" applyAlignment="1" applyProtection="1">
      <alignment horizontal="center" vertical="center"/>
    </xf>
    <xf numFmtId="166" fontId="4" fillId="0" borderId="9" xfId="3" applyNumberFormat="1" applyFont="1" applyFill="1" applyBorder="1" applyAlignment="1" applyProtection="1">
      <alignment vertical="center"/>
    </xf>
    <xf numFmtId="166" fontId="4" fillId="0" borderId="88" xfId="3" applyNumberFormat="1" applyFont="1" applyFill="1" applyBorder="1" applyAlignment="1" applyProtection="1">
      <alignment vertical="center"/>
    </xf>
    <xf numFmtId="166" fontId="23" fillId="0" borderId="0" xfId="3" applyNumberFormat="1" applyFont="1" applyFill="1" applyBorder="1" applyAlignment="1" applyProtection="1">
      <alignment horizontal="right" vertical="center"/>
    </xf>
    <xf numFmtId="169" fontId="31" fillId="0" borderId="0" xfId="3" applyNumberFormat="1" applyFont="1" applyFill="1" applyBorder="1" applyAlignment="1" applyProtection="1">
      <alignment horizontal="center" vertical="center" wrapText="1"/>
    </xf>
    <xf numFmtId="0" fontId="31" fillId="0" borderId="0" xfId="3" applyNumberFormat="1" applyFont="1" applyFill="1" applyBorder="1" applyAlignment="1" applyProtection="1">
      <alignment horizontal="center" vertical="center" wrapText="1"/>
    </xf>
    <xf numFmtId="0" fontId="23" fillId="0" borderId="0" xfId="3" applyNumberFormat="1" applyFont="1" applyFill="1" applyBorder="1" applyAlignment="1" applyProtection="1">
      <alignment horizontal="center" vertical="center"/>
    </xf>
    <xf numFmtId="49" fontId="31" fillId="0" borderId="75" xfId="0" applyNumberFormat="1" applyFont="1" applyFill="1" applyBorder="1" applyAlignment="1">
      <alignment vertical="center" wrapText="1"/>
    </xf>
    <xf numFmtId="166" fontId="23" fillId="0" borderId="19" xfId="0" applyNumberFormat="1" applyFont="1" applyFill="1" applyBorder="1" applyAlignment="1" applyProtection="1">
      <alignment horizontal="center" vertical="center" wrapText="1"/>
    </xf>
    <xf numFmtId="169" fontId="23" fillId="0" borderId="17" xfId="3" applyNumberFormat="1" applyFont="1" applyFill="1" applyBorder="1" applyAlignment="1" applyProtection="1">
      <alignment horizontal="center" vertical="center"/>
    </xf>
    <xf numFmtId="0" fontId="29" fillId="0" borderId="20" xfId="0" applyFont="1" applyFill="1" applyBorder="1" applyAlignment="1">
      <alignment horizontal="center" vertical="center" wrapText="1"/>
    </xf>
    <xf numFmtId="171" fontId="4" fillId="0" borderId="0" xfId="3" applyNumberFormat="1" applyFont="1" applyFill="1" applyBorder="1" applyAlignment="1" applyProtection="1">
      <alignment vertical="center"/>
    </xf>
    <xf numFmtId="171" fontId="17" fillId="0" borderId="17" xfId="3" applyNumberFormat="1" applyFont="1" applyFill="1" applyBorder="1" applyAlignment="1" applyProtection="1">
      <alignment vertical="center"/>
    </xf>
    <xf numFmtId="169" fontId="17" fillId="0" borderId="17" xfId="3" applyNumberFormat="1" applyFont="1" applyFill="1" applyBorder="1" applyAlignment="1" applyProtection="1">
      <alignment vertical="center"/>
    </xf>
    <xf numFmtId="166" fontId="17" fillId="0" borderId="17" xfId="3" applyNumberFormat="1" applyFont="1" applyFill="1" applyBorder="1" applyAlignment="1" applyProtection="1">
      <alignment vertical="center"/>
    </xf>
    <xf numFmtId="49" fontId="29" fillId="0" borderId="17" xfId="0" applyNumberFormat="1" applyFont="1" applyFill="1" applyBorder="1" applyAlignment="1" applyProtection="1">
      <alignment horizontal="center" vertical="center"/>
    </xf>
    <xf numFmtId="49" fontId="29" fillId="0" borderId="75" xfId="3" applyNumberFormat="1" applyFont="1" applyFill="1" applyBorder="1" applyAlignment="1">
      <alignment horizontal="left" vertical="center" wrapText="1"/>
    </xf>
    <xf numFmtId="0" fontId="23" fillId="0" borderId="102" xfId="0" applyNumberFormat="1" applyFont="1" applyFill="1" applyBorder="1" applyAlignment="1">
      <alignment horizontal="center" vertical="center" wrapText="1"/>
    </xf>
    <xf numFmtId="167" fontId="23" fillId="0" borderId="111" xfId="0" applyNumberFormat="1" applyFont="1" applyFill="1" applyBorder="1" applyAlignment="1" applyProtection="1">
      <alignment horizontal="center" vertical="center" wrapText="1"/>
    </xf>
    <xf numFmtId="169" fontId="4" fillId="0" borderId="112" xfId="0" applyNumberFormat="1" applyFont="1" applyFill="1" applyBorder="1" applyAlignment="1" applyProtection="1">
      <alignment horizontal="center" vertical="center"/>
    </xf>
    <xf numFmtId="0" fontId="4" fillId="0" borderId="113" xfId="0" applyFont="1" applyFill="1" applyBorder="1" applyAlignment="1">
      <alignment horizontal="center" vertical="center" wrapText="1"/>
    </xf>
    <xf numFmtId="167" fontId="4" fillId="0" borderId="89" xfId="0" applyNumberFormat="1" applyFont="1" applyFill="1" applyBorder="1" applyAlignment="1">
      <alignment horizontal="center" vertical="center" wrapText="1"/>
    </xf>
    <xf numFmtId="0" fontId="4" fillId="0" borderId="16" xfId="3" applyNumberFormat="1" applyFont="1" applyFill="1" applyBorder="1" applyAlignment="1" applyProtection="1">
      <alignment vertical="center"/>
    </xf>
    <xf numFmtId="169" fontId="4" fillId="0" borderId="114" xfId="0" applyNumberFormat="1" applyFont="1" applyFill="1" applyBorder="1" applyAlignment="1" applyProtection="1">
      <alignment horizontal="center" vertical="center"/>
    </xf>
    <xf numFmtId="0" fontId="4" fillId="0" borderId="115" xfId="0" applyFont="1" applyFill="1" applyBorder="1" applyAlignment="1">
      <alignment horizontal="center" vertical="center" wrapText="1"/>
    </xf>
    <xf numFmtId="167" fontId="4" fillId="0" borderId="18" xfId="0" applyNumberFormat="1" applyFont="1" applyFill="1" applyBorder="1" applyAlignment="1">
      <alignment horizontal="center" vertical="center" wrapText="1"/>
    </xf>
    <xf numFmtId="49" fontId="25" fillId="0" borderId="116" xfId="0" applyNumberFormat="1" applyFont="1" applyFill="1" applyBorder="1" applyAlignment="1">
      <alignment horizontal="center" vertical="center" wrapText="1"/>
    </xf>
    <xf numFmtId="49" fontId="23" fillId="0" borderId="116" xfId="0" applyNumberFormat="1" applyFont="1" applyFill="1" applyBorder="1" applyAlignment="1">
      <alignment horizontal="center" vertical="center" wrapText="1"/>
    </xf>
    <xf numFmtId="167" fontId="23" fillId="0" borderId="117" xfId="0" applyNumberFormat="1" applyFont="1" applyFill="1" applyBorder="1" applyAlignment="1" applyProtection="1">
      <alignment horizontal="center" vertical="center" wrapText="1"/>
    </xf>
    <xf numFmtId="0" fontId="4" fillId="0" borderId="118" xfId="0" applyFont="1" applyFill="1" applyBorder="1" applyAlignment="1">
      <alignment horizontal="center" vertical="center" wrapText="1"/>
    </xf>
    <xf numFmtId="167" fontId="4" fillId="0" borderId="16" xfId="0" applyNumberFormat="1" applyFont="1" applyFill="1" applyBorder="1" applyAlignment="1">
      <alignment horizontal="center" vertical="center" wrapText="1"/>
    </xf>
    <xf numFmtId="0" fontId="4" fillId="0" borderId="16" xfId="0" applyNumberFormat="1" applyFont="1" applyFill="1" applyBorder="1" applyAlignment="1" applyProtection="1">
      <alignment horizontal="center" vertical="center"/>
    </xf>
    <xf numFmtId="0" fontId="4" fillId="0" borderId="33" xfId="0" applyNumberFormat="1" applyFont="1" applyFill="1" applyBorder="1" applyAlignment="1" applyProtection="1">
      <alignment horizontal="center" vertical="center"/>
    </xf>
    <xf numFmtId="0" fontId="4" fillId="0" borderId="18" xfId="0" applyNumberFormat="1" applyFont="1" applyFill="1" applyBorder="1" applyAlignment="1" applyProtection="1">
      <alignment horizontal="center" vertical="center"/>
    </xf>
    <xf numFmtId="49" fontId="23" fillId="0" borderId="17" xfId="3" applyNumberFormat="1" applyFont="1" applyFill="1" applyBorder="1" applyAlignment="1">
      <alignment horizontal="left" vertical="center" wrapText="1"/>
    </xf>
    <xf numFmtId="49" fontId="25" fillId="0" borderId="17" xfId="0" applyNumberFormat="1" applyFont="1" applyFill="1" applyBorder="1" applyAlignment="1">
      <alignment horizontal="center" vertical="center" wrapText="1"/>
    </xf>
    <xf numFmtId="167" fontId="23" fillId="0" borderId="17" xfId="0" applyNumberFormat="1" applyFont="1" applyFill="1" applyBorder="1" applyAlignment="1" applyProtection="1">
      <alignment horizontal="center" vertical="center" wrapText="1"/>
    </xf>
    <xf numFmtId="169" fontId="4" fillId="0" borderId="17" xfId="0" applyNumberFormat="1" applyFont="1" applyFill="1" applyBorder="1" applyAlignment="1" applyProtection="1">
      <alignment horizontal="center" vertical="center"/>
    </xf>
    <xf numFmtId="49" fontId="29" fillId="0" borderId="17" xfId="3" applyNumberFormat="1" applyFont="1" applyFill="1" applyBorder="1" applyAlignment="1">
      <alignment horizontal="left" vertical="center" wrapText="1"/>
    </xf>
    <xf numFmtId="1" fontId="31" fillId="0" borderId="88" xfId="3" applyNumberFormat="1" applyFont="1" applyFill="1" applyBorder="1" applyAlignment="1">
      <alignment horizontal="center" vertical="center" wrapText="1"/>
    </xf>
    <xf numFmtId="49" fontId="23" fillId="0" borderId="19" xfId="0" applyNumberFormat="1" applyFont="1" applyFill="1" applyBorder="1" applyAlignment="1" applyProtection="1">
      <alignment horizontal="center" vertical="center"/>
    </xf>
    <xf numFmtId="0" fontId="45" fillId="0" borderId="19" xfId="0" applyFont="1" applyBorder="1" applyAlignment="1">
      <alignment horizontal="center"/>
    </xf>
    <xf numFmtId="0" fontId="0" fillId="0" borderId="17" xfId="0" applyBorder="1"/>
    <xf numFmtId="0" fontId="45" fillId="0" borderId="17" xfId="0" applyFont="1" applyBorder="1" applyAlignment="1">
      <alignment horizontal="center" wrapText="1"/>
    </xf>
    <xf numFmtId="0" fontId="45" fillId="0" borderId="17" xfId="0" applyFont="1" applyBorder="1" applyAlignment="1">
      <alignment horizontal="center"/>
    </xf>
    <xf numFmtId="0" fontId="45" fillId="0" borderId="19" xfId="0" applyFont="1" applyBorder="1" applyAlignment="1">
      <alignment horizontal="left"/>
    </xf>
    <xf numFmtId="49" fontId="4" fillId="0" borderId="17" xfId="3" applyNumberFormat="1" applyFont="1" applyFill="1" applyBorder="1" applyAlignment="1">
      <alignment vertical="center" wrapText="1"/>
    </xf>
    <xf numFmtId="0" fontId="45" fillId="0" borderId="17" xfId="0" applyFont="1" applyFill="1" applyBorder="1" applyAlignment="1">
      <alignment horizontal="center"/>
    </xf>
    <xf numFmtId="0" fontId="45" fillId="0" borderId="0" xfId="0" applyFont="1" applyAlignment="1">
      <alignment horizontal="left"/>
    </xf>
    <xf numFmtId="166" fontId="29" fillId="0" borderId="19" xfId="3" applyNumberFormat="1" applyFont="1" applyFill="1" applyBorder="1" applyAlignment="1" applyProtection="1">
      <alignment vertical="center"/>
    </xf>
    <xf numFmtId="166" fontId="4" fillId="0" borderId="17" xfId="3" applyNumberFormat="1" applyFont="1" applyFill="1" applyBorder="1" applyAlignment="1" applyProtection="1">
      <alignment horizontal="center" vertical="center"/>
    </xf>
    <xf numFmtId="0" fontId="45" fillId="0" borderId="17" xfId="0" applyFont="1" applyBorder="1" applyAlignment="1">
      <alignment horizontal="left"/>
    </xf>
    <xf numFmtId="0" fontId="0" fillId="0" borderId="20" xfId="0" applyBorder="1"/>
    <xf numFmtId="0" fontId="45" fillId="0" borderId="17" xfId="0" applyFont="1" applyFill="1" applyBorder="1" applyAlignment="1">
      <alignment horizontal="left" wrapText="1"/>
    </xf>
    <xf numFmtId="0" fontId="45" fillId="0" borderId="17" xfId="0" applyFont="1" applyFill="1" applyBorder="1" applyAlignment="1">
      <alignment horizontal="left"/>
    </xf>
    <xf numFmtId="0" fontId="45" fillId="0" borderId="17" xfId="0" applyFont="1" applyFill="1" applyBorder="1"/>
    <xf numFmtId="0" fontId="45" fillId="0" borderId="0" xfId="0" applyFont="1" applyAlignment="1">
      <alignment horizontal="center"/>
    </xf>
    <xf numFmtId="0" fontId="45" fillId="0" borderId="0" xfId="0" applyFont="1"/>
    <xf numFmtId="0" fontId="23" fillId="0" borderId="8" xfId="3" applyFont="1" applyFill="1" applyBorder="1" applyAlignment="1">
      <alignment horizontal="center" vertical="center" wrapText="1"/>
    </xf>
    <xf numFmtId="0" fontId="23" fillId="0" borderId="9" xfId="3" applyFont="1" applyFill="1" applyBorder="1" applyAlignment="1">
      <alignment horizontal="center" vertical="center" wrapText="1"/>
    </xf>
    <xf numFmtId="169" fontId="23" fillId="0" borderId="0" xfId="3" applyNumberFormat="1" applyFont="1" applyFill="1" applyBorder="1" applyAlignment="1" applyProtection="1">
      <alignment horizontal="center" vertical="center"/>
    </xf>
    <xf numFmtId="0" fontId="23" fillId="0" borderId="0" xfId="0" applyFont="1" applyFill="1" applyBorder="1" applyAlignment="1" applyProtection="1">
      <alignment horizontal="right" vertical="center"/>
    </xf>
    <xf numFmtId="0" fontId="23" fillId="0" borderId="48" xfId="3" applyFont="1" applyFill="1" applyBorder="1" applyAlignment="1">
      <alignment horizontal="center" vertical="center" wrapText="1"/>
    </xf>
    <xf numFmtId="0" fontId="11" fillId="0" borderId="41" xfId="0" applyFont="1" applyBorder="1" applyAlignment="1">
      <alignment horizontal="center" vertical="center" wrapText="1"/>
    </xf>
    <xf numFmtId="0" fontId="27" fillId="0" borderId="42" xfId="0" applyFont="1" applyBorder="1" applyAlignment="1">
      <alignment horizontal="center" vertical="center" wrapText="1"/>
    </xf>
    <xf numFmtId="0" fontId="27" fillId="0" borderId="40" xfId="0" applyFont="1" applyBorder="1" applyAlignment="1">
      <alignment horizontal="center" vertical="center" wrapText="1"/>
    </xf>
    <xf numFmtId="49" fontId="11" fillId="0" borderId="19" xfId="2" applyNumberFormat="1" applyFont="1" applyBorder="1" applyAlignment="1">
      <alignment horizontal="left" vertical="center" wrapText="1"/>
    </xf>
    <xf numFmtId="0" fontId="27" fillId="0" borderId="33" xfId="0" applyFont="1" applyBorder="1" applyAlignment="1">
      <alignment vertical="center" wrapText="1"/>
    </xf>
    <xf numFmtId="0" fontId="27" fillId="0" borderId="20" xfId="0" applyFont="1" applyBorder="1" applyAlignment="1">
      <alignment vertical="center" wrapText="1"/>
    </xf>
    <xf numFmtId="0" fontId="11" fillId="0" borderId="19" xfId="0" applyFont="1" applyBorder="1" applyAlignment="1">
      <alignment horizontal="center" vertical="center" wrapText="1"/>
    </xf>
    <xf numFmtId="0" fontId="11" fillId="0" borderId="33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24" fillId="0" borderId="33" xfId="0" applyFont="1" applyBorder="1" applyAlignment="1">
      <alignment horizontal="center" vertical="center" wrapText="1"/>
    </xf>
    <xf numFmtId="0" fontId="24" fillId="0" borderId="20" xfId="0" applyFont="1" applyBorder="1" applyAlignment="1">
      <alignment horizontal="center" vertical="center" wrapText="1"/>
    </xf>
    <xf numFmtId="0" fontId="11" fillId="0" borderId="41" xfId="0" applyNumberFormat="1" applyFont="1" applyFill="1" applyBorder="1" applyAlignment="1">
      <alignment horizontal="center" vertical="center" wrapText="1"/>
    </xf>
    <xf numFmtId="0" fontId="28" fillId="0" borderId="42" xfId="0" applyFont="1" applyFill="1" applyBorder="1" applyAlignment="1">
      <alignment horizontal="center" vertical="center" wrapText="1"/>
    </xf>
    <xf numFmtId="0" fontId="28" fillId="0" borderId="40" xfId="0" applyFont="1" applyFill="1" applyBorder="1" applyAlignment="1">
      <alignment horizontal="center" vertical="center" wrapText="1"/>
    </xf>
    <xf numFmtId="0" fontId="11" fillId="0" borderId="36" xfId="0" applyFont="1" applyFill="1" applyBorder="1" applyAlignment="1">
      <alignment horizontal="center" vertical="center" wrapText="1"/>
    </xf>
    <xf numFmtId="0" fontId="28" fillId="0" borderId="37" xfId="0" applyFont="1" applyFill="1" applyBorder="1" applyAlignment="1">
      <alignment horizontal="center" vertical="center" wrapText="1"/>
    </xf>
    <xf numFmtId="0" fontId="28" fillId="0" borderId="38" xfId="0" applyFont="1" applyFill="1" applyBorder="1" applyAlignment="1">
      <alignment horizontal="center" vertical="center" wrapText="1"/>
    </xf>
    <xf numFmtId="0" fontId="11" fillId="0" borderId="17" xfId="2" applyFont="1" applyFill="1" applyBorder="1" applyAlignment="1">
      <alignment horizontal="center" vertical="center" wrapText="1"/>
    </xf>
    <xf numFmtId="0" fontId="11" fillId="0" borderId="39" xfId="0" applyFont="1" applyBorder="1" applyAlignment="1">
      <alignment horizontal="center" vertical="center" wrapText="1"/>
    </xf>
    <xf numFmtId="0" fontId="24" fillId="0" borderId="40" xfId="0" applyFont="1" applyBorder="1" applyAlignment="1">
      <alignment horizontal="center" vertical="center" wrapText="1"/>
    </xf>
    <xf numFmtId="0" fontId="11" fillId="0" borderId="36" xfId="0" applyFont="1" applyBorder="1" applyAlignment="1">
      <alignment horizontal="center" vertical="center" wrapText="1"/>
    </xf>
    <xf numFmtId="0" fontId="24" fillId="0" borderId="37" xfId="0" applyFont="1" applyBorder="1" applyAlignment="1">
      <alignment horizontal="center" vertical="center" wrapText="1"/>
    </xf>
    <xf numFmtId="0" fontId="24" fillId="0" borderId="35" xfId="0" applyFont="1" applyBorder="1" applyAlignment="1">
      <alignment horizontal="center" vertical="center" wrapText="1"/>
    </xf>
    <xf numFmtId="0" fontId="24" fillId="0" borderId="42" xfId="0" applyFont="1" applyBorder="1" applyAlignment="1">
      <alignment horizontal="center" vertical="center" wrapText="1"/>
    </xf>
    <xf numFmtId="1" fontId="11" fillId="0" borderId="41" xfId="0" applyNumberFormat="1" applyFont="1" applyBorder="1" applyAlignment="1">
      <alignment horizontal="center" vertical="center" wrapText="1"/>
    </xf>
    <xf numFmtId="1" fontId="24" fillId="0" borderId="42" xfId="0" applyNumberFormat="1" applyFont="1" applyBorder="1" applyAlignment="1">
      <alignment horizontal="center" vertical="center" wrapText="1"/>
    </xf>
    <xf numFmtId="1" fontId="24" fillId="0" borderId="40" xfId="0" applyNumberFormat="1" applyFont="1" applyBorder="1" applyAlignment="1">
      <alignment horizontal="center" vertical="center" wrapText="1"/>
    </xf>
    <xf numFmtId="0" fontId="11" fillId="0" borderId="19" xfId="2" applyFont="1" applyBorder="1" applyAlignment="1">
      <alignment horizontal="center" vertical="center" wrapText="1"/>
    </xf>
    <xf numFmtId="0" fontId="11" fillId="0" borderId="33" xfId="0" applyFont="1" applyBorder="1" applyAlignment="1">
      <alignment vertical="center" wrapText="1"/>
    </xf>
    <xf numFmtId="0" fontId="11" fillId="0" borderId="20" xfId="0" applyFont="1" applyBorder="1" applyAlignment="1">
      <alignment vertical="center" wrapText="1"/>
    </xf>
    <xf numFmtId="0" fontId="11" fillId="0" borderId="17" xfId="0" applyFont="1" applyBorder="1" applyAlignment="1">
      <alignment horizontal="center" vertical="center" wrapText="1"/>
    </xf>
    <xf numFmtId="0" fontId="11" fillId="0" borderId="17" xfId="2" applyFont="1" applyBorder="1" applyAlignment="1">
      <alignment horizontal="center" vertical="center" wrapText="1"/>
    </xf>
    <xf numFmtId="0" fontId="11" fillId="0" borderId="39" xfId="0" applyFont="1" applyBorder="1" applyAlignment="1">
      <alignment horizontal="center" wrapText="1"/>
    </xf>
    <xf numFmtId="0" fontId="24" fillId="0" borderId="40" xfId="0" applyFont="1" applyBorder="1" applyAlignment="1">
      <alignment horizontal="center" wrapText="1"/>
    </xf>
    <xf numFmtId="0" fontId="24" fillId="0" borderId="37" xfId="0" applyFont="1" applyFill="1" applyBorder="1" applyAlignment="1">
      <alignment horizontal="center" vertical="center" wrapText="1"/>
    </xf>
    <xf numFmtId="0" fontId="24" fillId="0" borderId="35" xfId="0" applyFont="1" applyFill="1" applyBorder="1" applyAlignment="1">
      <alignment horizontal="center" vertical="center" wrapText="1"/>
    </xf>
    <xf numFmtId="0" fontId="11" fillId="0" borderId="41" xfId="0" applyFont="1" applyFill="1" applyBorder="1" applyAlignment="1">
      <alignment horizontal="center" vertical="center" wrapText="1"/>
    </xf>
    <xf numFmtId="0" fontId="24" fillId="0" borderId="42" xfId="0" applyFont="1" applyFill="1" applyBorder="1" applyAlignment="1">
      <alignment horizontal="center" vertical="center" wrapText="1"/>
    </xf>
    <xf numFmtId="0" fontId="24" fillId="0" borderId="40" xfId="0" applyFont="1" applyFill="1" applyBorder="1" applyAlignment="1">
      <alignment horizontal="center" vertical="center" wrapText="1"/>
    </xf>
    <xf numFmtId="0" fontId="16" fillId="0" borderId="19" xfId="2" applyFont="1" applyFill="1" applyBorder="1" applyAlignment="1">
      <alignment horizontal="center" vertical="center" wrapText="1"/>
    </xf>
    <xf numFmtId="0" fontId="11" fillId="0" borderId="33" xfId="0" applyFont="1" applyFill="1" applyBorder="1" applyAlignment="1">
      <alignment vertical="center" wrapText="1"/>
    </xf>
    <xf numFmtId="0" fontId="11" fillId="0" borderId="20" xfId="0" applyFont="1" applyFill="1" applyBorder="1" applyAlignment="1">
      <alignment vertical="center" wrapText="1"/>
    </xf>
    <xf numFmtId="0" fontId="27" fillId="0" borderId="42" xfId="0" applyFont="1" applyFill="1" applyBorder="1" applyAlignment="1">
      <alignment horizontal="center" vertical="center" wrapText="1"/>
    </xf>
    <xf numFmtId="0" fontId="27" fillId="0" borderId="40" xfId="0" applyFont="1" applyFill="1" applyBorder="1" applyAlignment="1">
      <alignment horizontal="center" vertical="center" wrapText="1"/>
    </xf>
    <xf numFmtId="0" fontId="27" fillId="0" borderId="37" xfId="0" applyFont="1" applyFill="1" applyBorder="1" applyAlignment="1">
      <alignment horizontal="center" vertical="center" wrapText="1"/>
    </xf>
    <xf numFmtId="0" fontId="27" fillId="0" borderId="38" xfId="0" applyFont="1" applyFill="1" applyBorder="1" applyAlignment="1">
      <alignment horizontal="center" vertical="center" wrapText="1"/>
    </xf>
    <xf numFmtId="49" fontId="11" fillId="0" borderId="19" xfId="2" applyNumberFormat="1" applyFont="1" applyBorder="1" applyAlignment="1" applyProtection="1">
      <alignment horizontal="left" vertical="center" wrapText="1"/>
      <protection locked="0"/>
    </xf>
    <xf numFmtId="49" fontId="11" fillId="0" borderId="33" xfId="2" applyNumberFormat="1" applyFont="1" applyBorder="1" applyAlignment="1" applyProtection="1">
      <alignment horizontal="left" vertical="center" wrapText="1"/>
      <protection locked="0"/>
    </xf>
    <xf numFmtId="49" fontId="11" fillId="0" borderId="20" xfId="2" applyNumberFormat="1" applyFont="1" applyBorder="1" applyAlignment="1" applyProtection="1">
      <alignment horizontal="left" vertical="center" wrapText="1"/>
      <protection locked="0"/>
    </xf>
    <xf numFmtId="0" fontId="11" fillId="0" borderId="11" xfId="0" applyFont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 wrapText="1"/>
    </xf>
    <xf numFmtId="49" fontId="11" fillId="0" borderId="11" xfId="2" applyNumberFormat="1" applyFont="1" applyBorder="1" applyAlignment="1">
      <alignment horizontal="left" vertical="center" wrapText="1"/>
    </xf>
    <xf numFmtId="0" fontId="27" fillId="0" borderId="27" xfId="0" applyFont="1" applyBorder="1" applyAlignment="1">
      <alignment vertical="center" wrapText="1"/>
    </xf>
    <xf numFmtId="0" fontId="27" fillId="0" borderId="26" xfId="0" applyFont="1" applyBorder="1" applyAlignment="1">
      <alignment vertical="center" wrapText="1"/>
    </xf>
    <xf numFmtId="0" fontId="27" fillId="0" borderId="30" xfId="0" applyFont="1" applyBorder="1" applyAlignment="1">
      <alignment vertical="center" wrapText="1"/>
    </xf>
    <xf numFmtId="0" fontId="27" fillId="0" borderId="31" xfId="0" applyFont="1" applyBorder="1" applyAlignment="1">
      <alignment vertical="center" wrapText="1"/>
    </xf>
    <xf numFmtId="0" fontId="27" fillId="0" borderId="32" xfId="0" applyFont="1" applyBorder="1" applyAlignment="1">
      <alignment vertical="center" wrapText="1"/>
    </xf>
    <xf numFmtId="0" fontId="27" fillId="0" borderId="27" xfId="0" applyFont="1" applyBorder="1" applyAlignment="1">
      <alignment horizontal="center" vertical="center" wrapText="1"/>
    </xf>
    <xf numFmtId="0" fontId="27" fillId="0" borderId="26" xfId="0" applyFont="1" applyBorder="1" applyAlignment="1">
      <alignment horizontal="center" vertical="center" wrapText="1"/>
    </xf>
    <xf numFmtId="0" fontId="27" fillId="0" borderId="30" xfId="0" applyFont="1" applyBorder="1" applyAlignment="1">
      <alignment horizontal="center" vertical="center" wrapText="1"/>
    </xf>
    <xf numFmtId="0" fontId="27" fillId="0" borderId="31" xfId="0" applyFont="1" applyBorder="1" applyAlignment="1">
      <alignment horizontal="center" vertical="center" wrapText="1"/>
    </xf>
    <xf numFmtId="0" fontId="27" fillId="0" borderId="32" xfId="0" applyFont="1" applyBorder="1" applyAlignment="1">
      <alignment horizontal="center" vertical="center" wrapText="1"/>
    </xf>
    <xf numFmtId="0" fontId="27" fillId="0" borderId="17" xfId="0" applyFont="1" applyBorder="1" applyAlignment="1">
      <alignment horizontal="center" vertical="center" wrapText="1"/>
    </xf>
    <xf numFmtId="0" fontId="11" fillId="0" borderId="19" xfId="2" applyFont="1" applyFill="1" applyBorder="1" applyAlignment="1">
      <alignment horizontal="center" vertical="center" wrapText="1"/>
    </xf>
    <xf numFmtId="1" fontId="11" fillId="0" borderId="19" xfId="0" applyNumberFormat="1" applyFont="1" applyFill="1" applyBorder="1" applyAlignment="1">
      <alignment horizontal="center" vertical="center" wrapText="1"/>
    </xf>
    <xf numFmtId="1" fontId="27" fillId="0" borderId="33" xfId="0" applyNumberFormat="1" applyFont="1" applyFill="1" applyBorder="1" applyAlignment="1">
      <alignment horizontal="center" vertical="center" wrapText="1"/>
    </xf>
    <xf numFmtId="1" fontId="27" fillId="0" borderId="20" xfId="0" applyNumberFormat="1" applyFont="1" applyFill="1" applyBorder="1" applyAlignment="1">
      <alignment horizontal="center" vertical="center" wrapText="1"/>
    </xf>
    <xf numFmtId="0" fontId="11" fillId="0" borderId="34" xfId="0" applyFont="1" applyBorder="1" applyAlignment="1">
      <alignment horizontal="center" wrapText="1"/>
    </xf>
    <xf numFmtId="0" fontId="24" fillId="0" borderId="35" xfId="0" applyFont="1" applyBorder="1" applyAlignment="1">
      <alignment horizontal="center" wrapText="1"/>
    </xf>
    <xf numFmtId="0" fontId="4" fillId="0" borderId="7" xfId="0" applyFont="1" applyFill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12" fillId="0" borderId="0" xfId="0" applyFont="1" applyBorder="1" applyAlignment="1">
      <alignment horizontal="center" wrapText="1"/>
    </xf>
    <xf numFmtId="0" fontId="19" fillId="0" borderId="0" xfId="0" applyFont="1" applyAlignment="1">
      <alignment wrapText="1"/>
    </xf>
    <xf numFmtId="0" fontId="12" fillId="0" borderId="0" xfId="2" applyFont="1" applyAlignment="1">
      <alignment horizontal="center"/>
    </xf>
    <xf numFmtId="0" fontId="26" fillId="0" borderId="11" xfId="2" applyFont="1" applyBorder="1" applyAlignment="1">
      <alignment horizontal="center" vertical="center" wrapText="1"/>
    </xf>
    <xf numFmtId="0" fontId="24" fillId="0" borderId="26" xfId="0" applyFont="1" applyBorder="1" applyAlignment="1">
      <alignment horizontal="center" vertical="center" wrapText="1"/>
    </xf>
    <xf numFmtId="0" fontId="24" fillId="0" borderId="28" xfId="0" applyFont="1" applyBorder="1" applyAlignment="1">
      <alignment horizontal="center" vertical="center" wrapText="1"/>
    </xf>
    <xf numFmtId="0" fontId="24" fillId="0" borderId="29" xfId="0" applyFont="1" applyBorder="1" applyAlignment="1">
      <alignment horizontal="center" vertical="center" wrapText="1"/>
    </xf>
    <xf numFmtId="0" fontId="24" fillId="0" borderId="30" xfId="0" applyFont="1" applyBorder="1" applyAlignment="1">
      <alignment horizontal="center" vertical="center" wrapText="1"/>
    </xf>
    <xf numFmtId="0" fontId="24" fillId="0" borderId="32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24" fillId="0" borderId="27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4" fillId="0" borderId="31" xfId="0" applyFont="1" applyBorder="1" applyAlignment="1">
      <alignment horizontal="center" vertical="center" wrapText="1"/>
    </xf>
    <xf numFmtId="0" fontId="16" fillId="0" borderId="11" xfId="2" applyFont="1" applyBorder="1" applyAlignment="1">
      <alignment horizontal="center" vertical="center" wrapText="1"/>
    </xf>
    <xf numFmtId="0" fontId="16" fillId="0" borderId="27" xfId="2" applyFont="1" applyBorder="1" applyAlignment="1">
      <alignment horizontal="center" vertical="center" wrapText="1"/>
    </xf>
    <xf numFmtId="0" fontId="16" fillId="0" borderId="26" xfId="2" applyFont="1" applyBorder="1" applyAlignment="1">
      <alignment horizontal="center" vertical="center" wrapText="1"/>
    </xf>
    <xf numFmtId="0" fontId="16" fillId="0" borderId="28" xfId="2" applyFont="1" applyBorder="1" applyAlignment="1">
      <alignment horizontal="center" vertical="center" wrapText="1"/>
    </xf>
    <xf numFmtId="0" fontId="16" fillId="0" borderId="0" xfId="2" applyFont="1" applyBorder="1" applyAlignment="1">
      <alignment horizontal="center" vertical="center" wrapText="1"/>
    </xf>
    <xf numFmtId="0" fontId="16" fillId="0" borderId="29" xfId="2" applyFont="1" applyBorder="1" applyAlignment="1">
      <alignment horizontal="center" vertical="center" wrapText="1"/>
    </xf>
    <xf numFmtId="0" fontId="16" fillId="0" borderId="30" xfId="2" applyFont="1" applyBorder="1" applyAlignment="1">
      <alignment horizontal="center" vertical="center" wrapText="1"/>
    </xf>
    <xf numFmtId="0" fontId="16" fillId="0" borderId="31" xfId="2" applyFont="1" applyBorder="1" applyAlignment="1">
      <alignment horizontal="center" vertical="center" wrapText="1"/>
    </xf>
    <xf numFmtId="0" fontId="16" fillId="0" borderId="32" xfId="2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17" xfId="2" applyFont="1" applyBorder="1" applyAlignment="1">
      <alignment horizontal="center" vertical="center" wrapText="1"/>
    </xf>
    <xf numFmtId="0" fontId="24" fillId="0" borderId="17" xfId="0" applyFont="1" applyBorder="1" applyAlignment="1">
      <alignment wrapText="1"/>
    </xf>
    <xf numFmtId="0" fontId="24" fillId="0" borderId="33" xfId="0" applyFont="1" applyBorder="1" applyAlignment="1">
      <alignment horizontal="left" vertical="center" wrapText="1"/>
    </xf>
    <xf numFmtId="0" fontId="24" fillId="0" borderId="27" xfId="0" applyFont="1" applyBorder="1" applyAlignment="1">
      <alignment wrapText="1"/>
    </xf>
    <xf numFmtId="0" fontId="24" fillId="0" borderId="26" xfId="0" applyFont="1" applyBorder="1" applyAlignment="1">
      <alignment wrapText="1"/>
    </xf>
    <xf numFmtId="0" fontId="24" fillId="0" borderId="28" xfId="0" applyFont="1" applyBorder="1" applyAlignment="1">
      <alignment wrapText="1"/>
    </xf>
    <xf numFmtId="0" fontId="24" fillId="0" borderId="0" xfId="0" applyFont="1" applyAlignment="1">
      <alignment wrapText="1"/>
    </xf>
    <xf numFmtId="0" fontId="24" fillId="0" borderId="29" xfId="0" applyFont="1" applyBorder="1" applyAlignment="1">
      <alignment wrapText="1"/>
    </xf>
    <xf numFmtId="0" fontId="24" fillId="0" borderId="30" xfId="0" applyFont="1" applyBorder="1" applyAlignment="1">
      <alignment wrapText="1"/>
    </xf>
    <xf numFmtId="0" fontId="24" fillId="0" borderId="31" xfId="0" applyFont="1" applyBorder="1" applyAlignment="1">
      <alignment wrapText="1"/>
    </xf>
    <xf numFmtId="0" fontId="24" fillId="0" borderId="32" xfId="0" applyFont="1" applyBorder="1" applyAlignment="1">
      <alignment wrapText="1"/>
    </xf>
    <xf numFmtId="49" fontId="16" fillId="0" borderId="11" xfId="2" applyNumberFormat="1" applyFont="1" applyBorder="1" applyAlignment="1">
      <alignment horizontal="center" vertical="center" wrapText="1"/>
    </xf>
    <xf numFmtId="0" fontId="24" fillId="0" borderId="27" xfId="0" applyFont="1" applyBorder="1" applyAlignment="1">
      <alignment vertical="center" wrapText="1"/>
    </xf>
    <xf numFmtId="0" fontId="24" fillId="0" borderId="30" xfId="0" applyFont="1" applyBorder="1" applyAlignment="1">
      <alignment vertical="center" wrapText="1"/>
    </xf>
    <xf numFmtId="0" fontId="24" fillId="0" borderId="31" xfId="0" applyFont="1" applyBorder="1" applyAlignment="1">
      <alignment vertical="center" wrapText="1"/>
    </xf>
    <xf numFmtId="0" fontId="27" fillId="0" borderId="17" xfId="0" applyFont="1" applyBorder="1" applyAlignment="1">
      <alignment vertical="center" wrapText="1"/>
    </xf>
    <xf numFmtId="0" fontId="16" fillId="0" borderId="27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16" fillId="0" borderId="30" xfId="0" applyFont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 wrapText="1"/>
    </xf>
    <xf numFmtId="0" fontId="27" fillId="0" borderId="35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wrapText="1"/>
    </xf>
    <xf numFmtId="0" fontId="15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12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wrapText="1"/>
    </xf>
    <xf numFmtId="0" fontId="7" fillId="0" borderId="0" xfId="0" applyFont="1" applyBorder="1" applyAlignment="1">
      <alignment horizontal="left" vertical="top"/>
    </xf>
    <xf numFmtId="0" fontId="14" fillId="0" borderId="0" xfId="0" applyFont="1" applyAlignment="1">
      <alignment vertical="top"/>
    </xf>
    <xf numFmtId="0" fontId="4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textRotation="90"/>
    </xf>
    <xf numFmtId="0" fontId="4" fillId="0" borderId="7" xfId="0" applyFont="1" applyBorder="1" applyAlignment="1">
      <alignment horizontal="center" vertical="center" textRotation="90"/>
    </xf>
    <xf numFmtId="0" fontId="3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0" fontId="7" fillId="0" borderId="0" xfId="0" applyFont="1" applyFill="1" applyBorder="1" applyAlignment="1">
      <alignment horizontal="left" wrapText="1"/>
    </xf>
    <xf numFmtId="0" fontId="8" fillId="0" borderId="0" xfId="0" applyFont="1" applyBorder="1" applyAlignment="1">
      <alignment horizontal="center"/>
    </xf>
    <xf numFmtId="0" fontId="7" fillId="0" borderId="0" xfId="0" applyFont="1" applyAlignment="1">
      <alignment horizontal="left" vertical="top" wrapText="1"/>
    </xf>
    <xf numFmtId="0" fontId="14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23" fillId="2" borderId="31" xfId="0" applyFont="1" applyFill="1" applyBorder="1" applyAlignment="1" applyProtection="1">
      <alignment horizontal="right" vertical="center"/>
    </xf>
    <xf numFmtId="0" fontId="35" fillId="2" borderId="31" xfId="0" applyFont="1" applyFill="1" applyBorder="1" applyAlignment="1">
      <alignment horizontal="right" vertical="center"/>
    </xf>
    <xf numFmtId="0" fontId="23" fillId="2" borderId="0" xfId="0" applyFont="1" applyFill="1" applyBorder="1" applyAlignment="1" applyProtection="1">
      <alignment horizontal="right" vertical="center"/>
    </xf>
    <xf numFmtId="0" fontId="35" fillId="2" borderId="0" xfId="0" applyFont="1" applyFill="1" applyBorder="1" applyAlignment="1">
      <alignment horizontal="right" vertical="center"/>
    </xf>
    <xf numFmtId="169" fontId="23" fillId="2" borderId="28" xfId="3" applyNumberFormat="1" applyFont="1" applyFill="1" applyBorder="1" applyAlignment="1" applyProtection="1">
      <alignment horizontal="center" vertical="center"/>
    </xf>
    <xf numFmtId="169" fontId="23" fillId="2" borderId="0" xfId="3" applyNumberFormat="1" applyFont="1" applyFill="1" applyBorder="1" applyAlignment="1" applyProtection="1">
      <alignment horizontal="center" vertical="center"/>
    </xf>
    <xf numFmtId="0" fontId="23" fillId="2" borderId="96" xfId="3" applyNumberFormat="1" applyFont="1" applyFill="1" applyBorder="1" applyAlignment="1" applyProtection="1">
      <alignment horizontal="center" vertical="center"/>
    </xf>
    <xf numFmtId="169" fontId="42" fillId="4" borderId="28" xfId="3" applyNumberFormat="1" applyFont="1" applyFill="1" applyBorder="1" applyAlignment="1" applyProtection="1">
      <alignment horizontal="center" vertical="center"/>
    </xf>
    <xf numFmtId="0" fontId="42" fillId="4" borderId="96" xfId="3" applyNumberFormat="1" applyFont="1" applyFill="1" applyBorder="1" applyAlignment="1" applyProtection="1">
      <alignment horizontal="center" vertical="center"/>
    </xf>
    <xf numFmtId="166" fontId="23" fillId="2" borderId="69" xfId="3" applyNumberFormat="1" applyFont="1" applyFill="1" applyBorder="1" applyAlignment="1" applyProtection="1">
      <alignment horizontal="center" vertical="center"/>
    </xf>
    <xf numFmtId="166" fontId="23" fillId="2" borderId="55" xfId="3" applyNumberFormat="1" applyFont="1" applyFill="1" applyBorder="1" applyAlignment="1" applyProtection="1">
      <alignment horizontal="center" vertical="center"/>
    </xf>
    <xf numFmtId="166" fontId="23" fillId="2" borderId="81" xfId="3" applyNumberFormat="1" applyFont="1" applyFill="1" applyBorder="1" applyAlignment="1" applyProtection="1">
      <alignment horizontal="center" vertical="center"/>
    </xf>
    <xf numFmtId="0" fontId="35" fillId="2" borderId="0" xfId="0" applyFont="1" applyFill="1" applyAlignment="1">
      <alignment horizontal="right" vertical="center"/>
    </xf>
    <xf numFmtId="169" fontId="42" fillId="4" borderId="0" xfId="3" applyNumberFormat="1" applyFont="1" applyFill="1" applyBorder="1" applyAlignment="1" applyProtection="1">
      <alignment horizontal="center" vertical="center"/>
    </xf>
    <xf numFmtId="0" fontId="23" fillId="2" borderId="67" xfId="3" applyFont="1" applyFill="1" applyBorder="1" applyAlignment="1" applyProtection="1">
      <alignment horizontal="right" vertical="center"/>
    </xf>
    <xf numFmtId="0" fontId="23" fillId="2" borderId="46" xfId="3" applyFont="1" applyFill="1" applyBorder="1" applyAlignment="1" applyProtection="1">
      <alignment horizontal="right" vertical="center"/>
    </xf>
    <xf numFmtId="166" fontId="23" fillId="2" borderId="59" xfId="3" applyNumberFormat="1" applyFont="1" applyFill="1" applyBorder="1" applyAlignment="1" applyProtection="1">
      <alignment horizontal="right" vertical="center"/>
    </xf>
    <xf numFmtId="166" fontId="23" fillId="2" borderId="61" xfId="3" applyNumberFormat="1" applyFont="1" applyFill="1" applyBorder="1" applyAlignment="1" applyProtection="1">
      <alignment horizontal="right" vertical="center"/>
    </xf>
    <xf numFmtId="166" fontId="23" fillId="2" borderId="62" xfId="3" applyNumberFormat="1" applyFont="1" applyFill="1" applyBorder="1" applyAlignment="1" applyProtection="1">
      <alignment horizontal="right" vertical="center"/>
    </xf>
    <xf numFmtId="169" fontId="31" fillId="2" borderId="43" xfId="3" applyNumberFormat="1" applyFont="1" applyFill="1" applyBorder="1" applyAlignment="1" applyProtection="1">
      <alignment horizontal="center" vertical="center" wrapText="1"/>
    </xf>
    <xf numFmtId="169" fontId="31" fillId="2" borderId="44" xfId="3" applyNumberFormat="1" applyFont="1" applyFill="1" applyBorder="1" applyAlignment="1" applyProtection="1">
      <alignment horizontal="center" vertical="center" wrapText="1"/>
    </xf>
    <xf numFmtId="0" fontId="31" fillId="2" borderId="45" xfId="3" applyNumberFormat="1" applyFont="1" applyFill="1" applyBorder="1" applyAlignment="1" applyProtection="1">
      <alignment horizontal="center" vertical="center" wrapText="1"/>
    </xf>
    <xf numFmtId="49" fontId="4" fillId="5" borderId="46" xfId="3" applyNumberFormat="1" applyFont="1" applyFill="1" applyBorder="1" applyAlignment="1" applyProtection="1">
      <alignment horizontal="center" vertical="center"/>
    </xf>
    <xf numFmtId="49" fontId="4" fillId="5" borderId="47" xfId="3" applyNumberFormat="1" applyFont="1" applyFill="1" applyBorder="1" applyAlignment="1" applyProtection="1">
      <alignment horizontal="center" vertical="center"/>
    </xf>
    <xf numFmtId="49" fontId="4" fillId="5" borderId="63" xfId="3" applyNumberFormat="1" applyFont="1" applyFill="1" applyBorder="1" applyAlignment="1" applyProtection="1">
      <alignment horizontal="center" vertical="center"/>
    </xf>
    <xf numFmtId="0" fontId="23" fillId="2" borderId="69" xfId="3" applyFont="1" applyFill="1" applyBorder="1" applyAlignment="1">
      <alignment horizontal="center" vertical="center" wrapText="1"/>
    </xf>
    <xf numFmtId="0" fontId="23" fillId="2" borderId="55" xfId="3" applyFont="1" applyFill="1" applyBorder="1" applyAlignment="1">
      <alignment horizontal="center" vertical="center" wrapText="1"/>
    </xf>
    <xf numFmtId="0" fontId="23" fillId="2" borderId="81" xfId="3" applyFont="1" applyFill="1" applyBorder="1" applyAlignment="1">
      <alignment horizontal="center" vertical="center" wrapText="1"/>
    </xf>
    <xf numFmtId="168" fontId="23" fillId="2" borderId="69" xfId="3" applyNumberFormat="1" applyFont="1" applyFill="1" applyBorder="1" applyAlignment="1" applyProtection="1">
      <alignment horizontal="center" vertical="center"/>
    </xf>
    <xf numFmtId="168" fontId="23" fillId="2" borderId="55" xfId="3" applyNumberFormat="1" applyFont="1" applyFill="1" applyBorder="1" applyAlignment="1" applyProtection="1">
      <alignment horizontal="center" vertical="center"/>
    </xf>
    <xf numFmtId="168" fontId="23" fillId="2" borderId="81" xfId="3" applyNumberFormat="1" applyFont="1" applyFill="1" applyBorder="1" applyAlignment="1" applyProtection="1">
      <alignment horizontal="center" vertical="center"/>
    </xf>
    <xf numFmtId="168" fontId="23" fillId="2" borderId="63" xfId="3" applyNumberFormat="1" applyFont="1" applyFill="1" applyBorder="1" applyAlignment="1" applyProtection="1">
      <alignment horizontal="center" vertical="center"/>
    </xf>
    <xf numFmtId="168" fontId="23" fillId="2" borderId="8" xfId="3" applyNumberFormat="1" applyFont="1" applyFill="1" applyBorder="1" applyAlignment="1" applyProtection="1">
      <alignment horizontal="center" vertical="center"/>
    </xf>
    <xf numFmtId="168" fontId="23" fillId="2" borderId="9" xfId="3" applyNumberFormat="1" applyFont="1" applyFill="1" applyBorder="1" applyAlignment="1" applyProtection="1">
      <alignment horizontal="center" vertical="center"/>
    </xf>
    <xf numFmtId="168" fontId="23" fillId="2" borderId="10" xfId="3" applyNumberFormat="1" applyFont="1" applyFill="1" applyBorder="1" applyAlignment="1" applyProtection="1">
      <alignment horizontal="center" vertical="center"/>
    </xf>
    <xf numFmtId="49" fontId="23" fillId="2" borderId="43" xfId="0" applyNumberFormat="1" applyFont="1" applyFill="1" applyBorder="1" applyAlignment="1" applyProtection="1">
      <alignment horizontal="center" vertical="center"/>
    </xf>
    <xf numFmtId="49" fontId="23" fillId="2" borderId="44" xfId="0" applyNumberFormat="1" applyFont="1" applyFill="1" applyBorder="1" applyAlignment="1" applyProtection="1">
      <alignment horizontal="center" vertical="center"/>
    </xf>
    <xf numFmtId="49" fontId="23" fillId="2" borderId="45" xfId="0" applyNumberFormat="1" applyFont="1" applyFill="1" applyBorder="1" applyAlignment="1" applyProtection="1">
      <alignment horizontal="center" vertical="center"/>
    </xf>
    <xf numFmtId="167" fontId="23" fillId="2" borderId="48" xfId="0" applyNumberFormat="1" applyFont="1" applyFill="1" applyBorder="1" applyAlignment="1" applyProtection="1">
      <alignment horizontal="center" vertical="center" wrapText="1"/>
    </xf>
    <xf numFmtId="167" fontId="23" fillId="2" borderId="49" xfId="0" applyNumberFormat="1" applyFont="1" applyFill="1" applyBorder="1" applyAlignment="1" applyProtection="1">
      <alignment horizontal="center" vertical="center" wrapText="1"/>
    </xf>
    <xf numFmtId="167" fontId="23" fillId="2" borderId="50" xfId="0" applyNumberFormat="1" applyFont="1" applyFill="1" applyBorder="1" applyAlignment="1" applyProtection="1">
      <alignment horizontal="center" vertical="center" wrapText="1"/>
    </xf>
    <xf numFmtId="0" fontId="23" fillId="2" borderId="93" xfId="0" applyFont="1" applyFill="1" applyBorder="1" applyAlignment="1">
      <alignment horizontal="center" vertical="center" wrapText="1"/>
    </xf>
    <xf numFmtId="0" fontId="23" fillId="2" borderId="94" xfId="0" applyFont="1" applyFill="1" applyBorder="1" applyAlignment="1">
      <alignment horizontal="center" vertical="center" wrapText="1"/>
    </xf>
    <xf numFmtId="0" fontId="23" fillId="2" borderId="43" xfId="3" applyNumberFormat="1" applyFont="1" applyFill="1" applyBorder="1" applyAlignment="1" applyProtection="1">
      <alignment horizontal="center" vertical="center"/>
    </xf>
    <xf numFmtId="0" fontId="23" fillId="2" borderId="44" xfId="3" applyNumberFormat="1" applyFont="1" applyFill="1" applyBorder="1" applyAlignment="1" applyProtection="1">
      <alignment horizontal="center" vertical="center"/>
    </xf>
    <xf numFmtId="0" fontId="23" fillId="2" borderId="45" xfId="3" applyNumberFormat="1" applyFont="1" applyFill="1" applyBorder="1" applyAlignment="1" applyProtection="1">
      <alignment horizontal="center" vertical="center"/>
    </xf>
    <xf numFmtId="168" fontId="23" fillId="2" borderId="7" xfId="3" applyNumberFormat="1" applyFont="1" applyFill="1" applyBorder="1" applyAlignment="1" applyProtection="1">
      <alignment horizontal="center" vertical="center"/>
    </xf>
    <xf numFmtId="168" fontId="23" fillId="2" borderId="22" xfId="3" applyNumberFormat="1" applyFont="1" applyFill="1" applyBorder="1" applyAlignment="1" applyProtection="1">
      <alignment horizontal="center" vertical="center"/>
    </xf>
    <xf numFmtId="168" fontId="23" fillId="2" borderId="23" xfId="3" applyNumberFormat="1" applyFont="1" applyFill="1" applyBorder="1" applyAlignment="1" applyProtection="1">
      <alignment horizontal="center" vertical="center"/>
    </xf>
    <xf numFmtId="49" fontId="4" fillId="2" borderId="46" xfId="3" applyNumberFormat="1" applyFont="1" applyFill="1" applyBorder="1" applyAlignment="1" applyProtection="1">
      <alignment horizontal="center" vertical="center"/>
    </xf>
    <xf numFmtId="49" fontId="4" fillId="2" borderId="47" xfId="3" applyNumberFormat="1" applyFont="1" applyFill="1" applyBorder="1" applyAlignment="1" applyProtection="1">
      <alignment horizontal="center" vertical="center"/>
    </xf>
    <xf numFmtId="0" fontId="23" fillId="2" borderId="48" xfId="3" applyFont="1" applyFill="1" applyBorder="1" applyAlignment="1">
      <alignment horizontal="center" vertical="center" wrapText="1"/>
    </xf>
    <xf numFmtId="0" fontId="23" fillId="2" borderId="49" xfId="3" applyFont="1" applyFill="1" applyBorder="1" applyAlignment="1">
      <alignment horizontal="center" vertical="center" wrapText="1"/>
    </xf>
    <xf numFmtId="0" fontId="23" fillId="2" borderId="50" xfId="3" applyFont="1" applyFill="1" applyBorder="1" applyAlignment="1">
      <alignment horizontal="center" vertical="center" wrapText="1"/>
    </xf>
    <xf numFmtId="168" fontId="23" fillId="2" borderId="16" xfId="3" applyNumberFormat="1" applyFont="1" applyFill="1" applyBorder="1" applyAlignment="1" applyProtection="1">
      <alignment horizontal="center" vertical="center"/>
    </xf>
    <xf numFmtId="0" fontId="23" fillId="0" borderId="69" xfId="3" applyFont="1" applyFill="1" applyBorder="1" applyAlignment="1">
      <alignment horizontal="center" vertical="center" wrapText="1"/>
    </xf>
    <xf numFmtId="0" fontId="23" fillId="0" borderId="81" xfId="3" applyFont="1" applyFill="1" applyBorder="1" applyAlignment="1">
      <alignment horizontal="center" vertical="center" wrapText="1"/>
    </xf>
    <xf numFmtId="0" fontId="23" fillId="0" borderId="8" xfId="3" applyFont="1" applyFill="1" applyBorder="1" applyAlignment="1">
      <alignment horizontal="center" vertical="center" wrapText="1"/>
    </xf>
    <xf numFmtId="0" fontId="23" fillId="0" borderId="9" xfId="3" applyFont="1" applyFill="1" applyBorder="1" applyAlignment="1">
      <alignment horizontal="center" vertical="center" wrapText="1"/>
    </xf>
    <xf numFmtId="0" fontId="23" fillId="0" borderId="53" xfId="3" applyFont="1" applyFill="1" applyBorder="1" applyAlignment="1">
      <alignment horizontal="center" vertical="center" wrapText="1"/>
    </xf>
    <xf numFmtId="0" fontId="23" fillId="0" borderId="52" xfId="3" applyFont="1" applyFill="1" applyBorder="1" applyAlignment="1">
      <alignment horizontal="center" vertical="center" wrapText="1"/>
    </xf>
    <xf numFmtId="49" fontId="23" fillId="2" borderId="2" xfId="0" applyNumberFormat="1" applyFont="1" applyFill="1" applyBorder="1" applyAlignment="1" applyProtection="1">
      <alignment horizontal="center" vertical="center"/>
    </xf>
    <xf numFmtId="49" fontId="23" fillId="2" borderId="3" xfId="0" applyNumberFormat="1" applyFont="1" applyFill="1" applyBorder="1" applyAlignment="1" applyProtection="1">
      <alignment horizontal="center" vertical="center"/>
    </xf>
    <xf numFmtId="49" fontId="23" fillId="2" borderId="4" xfId="0" applyNumberFormat="1" applyFont="1" applyFill="1" applyBorder="1" applyAlignment="1" applyProtection="1">
      <alignment horizontal="center" vertical="center"/>
    </xf>
    <xf numFmtId="0" fontId="4" fillId="2" borderId="43" xfId="3" applyNumberFormat="1" applyFont="1" applyFill="1" applyBorder="1" applyAlignment="1" applyProtection="1">
      <alignment horizontal="center" vertical="center"/>
    </xf>
    <xf numFmtId="0" fontId="4" fillId="2" borderId="44" xfId="3" applyNumberFormat="1" applyFont="1" applyFill="1" applyBorder="1" applyAlignment="1" applyProtection="1">
      <alignment horizontal="center" vertical="center"/>
    </xf>
    <xf numFmtId="0" fontId="4" fillId="2" borderId="45" xfId="3" applyNumberFormat="1" applyFont="1" applyFill="1" applyBorder="1" applyAlignment="1" applyProtection="1">
      <alignment horizontal="center" vertical="center"/>
    </xf>
    <xf numFmtId="0" fontId="4" fillId="2" borderId="59" xfId="3" applyNumberFormat="1" applyFont="1" applyFill="1" applyBorder="1" applyAlignment="1" applyProtection="1">
      <alignment horizontal="center" vertical="center"/>
    </xf>
    <xf numFmtId="0" fontId="4" fillId="2" borderId="60" xfId="3" applyNumberFormat="1" applyFont="1" applyFill="1" applyBorder="1" applyAlignment="1" applyProtection="1">
      <alignment horizontal="center" vertical="center"/>
    </xf>
    <xf numFmtId="0" fontId="4" fillId="2" borderId="61" xfId="3" applyNumberFormat="1" applyFont="1" applyFill="1" applyBorder="1" applyAlignment="1" applyProtection="1">
      <alignment horizontal="center" vertical="center"/>
    </xf>
    <xf numFmtId="0" fontId="4" fillId="2" borderId="62" xfId="3" applyNumberFormat="1" applyFont="1" applyFill="1" applyBorder="1" applyAlignment="1" applyProtection="1">
      <alignment horizontal="center" vertical="center"/>
    </xf>
    <xf numFmtId="167" fontId="23" fillId="2" borderId="70" xfId="0" applyNumberFormat="1" applyFont="1" applyFill="1" applyBorder="1" applyAlignment="1" applyProtection="1">
      <alignment horizontal="center" vertical="center"/>
    </xf>
    <xf numFmtId="167" fontId="23" fillId="2" borderId="71" xfId="0" applyNumberFormat="1" applyFont="1" applyFill="1" applyBorder="1" applyAlignment="1" applyProtection="1">
      <alignment horizontal="center" vertical="center"/>
    </xf>
    <xf numFmtId="167" fontId="23" fillId="2" borderId="72" xfId="0" applyNumberFormat="1" applyFont="1" applyFill="1" applyBorder="1" applyAlignment="1" applyProtection="1">
      <alignment horizontal="center" vertical="center"/>
    </xf>
    <xf numFmtId="167" fontId="23" fillId="2" borderId="73" xfId="0" applyNumberFormat="1" applyFont="1" applyFill="1" applyBorder="1" applyAlignment="1" applyProtection="1">
      <alignment horizontal="center" vertical="center"/>
    </xf>
    <xf numFmtId="166" fontId="4" fillId="2" borderId="8" xfId="3" applyNumberFormat="1" applyFont="1" applyFill="1" applyBorder="1" applyAlignment="1" applyProtection="1">
      <alignment horizontal="center" vertical="center" textRotation="90" wrapText="1"/>
    </xf>
    <xf numFmtId="166" fontId="4" fillId="2" borderId="51" xfId="3" applyNumberFormat="1" applyFont="1" applyFill="1" applyBorder="1" applyAlignment="1" applyProtection="1">
      <alignment horizontal="center" vertical="center" textRotation="90" wrapText="1"/>
    </xf>
    <xf numFmtId="166" fontId="4" fillId="2" borderId="64" xfId="3" applyNumberFormat="1" applyFont="1" applyFill="1" applyBorder="1" applyAlignment="1" applyProtection="1">
      <alignment horizontal="center" vertical="center" textRotation="90" wrapText="1"/>
    </xf>
    <xf numFmtId="166" fontId="4" fillId="2" borderId="19" xfId="3" applyNumberFormat="1" applyFont="1" applyFill="1" applyBorder="1" applyAlignment="1" applyProtection="1">
      <alignment horizontal="center" vertical="center"/>
    </xf>
    <xf numFmtId="166" fontId="4" fillId="2" borderId="33" xfId="3" applyNumberFormat="1" applyFont="1" applyFill="1" applyBorder="1" applyAlignment="1" applyProtection="1">
      <alignment horizontal="center" vertical="center"/>
    </xf>
    <xf numFmtId="166" fontId="4" fillId="2" borderId="20" xfId="3" applyNumberFormat="1" applyFont="1" applyFill="1" applyBorder="1" applyAlignment="1" applyProtection="1">
      <alignment horizontal="center" vertical="center"/>
    </xf>
    <xf numFmtId="166" fontId="4" fillId="2" borderId="10" xfId="3" applyNumberFormat="1" applyFont="1" applyFill="1" applyBorder="1" applyAlignment="1" applyProtection="1">
      <alignment horizontal="center" vertical="center" textRotation="90" wrapText="1"/>
    </xf>
    <xf numFmtId="166" fontId="4" fillId="2" borderId="52" xfId="3" applyNumberFormat="1" applyFont="1" applyFill="1" applyBorder="1" applyAlignment="1" applyProtection="1">
      <alignment horizontal="center" vertical="center" textRotation="90" wrapText="1"/>
    </xf>
    <xf numFmtId="166" fontId="4" fillId="2" borderId="28" xfId="3" applyNumberFormat="1" applyFont="1" applyFill="1" applyBorder="1" applyAlignment="1" applyProtection="1">
      <alignment horizontal="center" vertical="center" textRotation="90" wrapText="1"/>
    </xf>
    <xf numFmtId="166" fontId="4" fillId="2" borderId="66" xfId="3" applyNumberFormat="1" applyFont="1" applyFill="1" applyBorder="1" applyAlignment="1" applyProtection="1">
      <alignment horizontal="center" vertical="center" textRotation="90" wrapText="1"/>
    </xf>
    <xf numFmtId="166" fontId="4" fillId="2" borderId="17" xfId="3" applyNumberFormat="1" applyFont="1" applyFill="1" applyBorder="1" applyAlignment="1" applyProtection="1">
      <alignment horizontal="center" vertical="center" textRotation="90" wrapText="1"/>
    </xf>
    <xf numFmtId="166" fontId="4" fillId="2" borderId="22" xfId="3" applyNumberFormat="1" applyFont="1" applyFill="1" applyBorder="1" applyAlignment="1" applyProtection="1">
      <alignment horizontal="center" vertical="center" textRotation="90" wrapText="1"/>
    </xf>
    <xf numFmtId="166" fontId="4" fillId="2" borderId="18" xfId="3" applyNumberFormat="1" applyFont="1" applyFill="1" applyBorder="1" applyAlignment="1" applyProtection="1">
      <alignment horizontal="center" vertical="center" textRotation="90" wrapText="1"/>
    </xf>
    <xf numFmtId="166" fontId="4" fillId="2" borderId="23" xfId="3" applyNumberFormat="1" applyFont="1" applyFill="1" applyBorder="1" applyAlignment="1" applyProtection="1">
      <alignment horizontal="center" vertical="center" textRotation="90" wrapText="1"/>
    </xf>
    <xf numFmtId="166" fontId="4" fillId="2" borderId="9" xfId="3" applyNumberFormat="1" applyFont="1" applyFill="1" applyBorder="1" applyAlignment="1" applyProtection="1">
      <alignment horizontal="center" vertical="center" textRotation="90" wrapText="1"/>
    </xf>
    <xf numFmtId="166" fontId="4" fillId="2" borderId="53" xfId="3" applyNumberFormat="1" applyFont="1" applyFill="1" applyBorder="1" applyAlignment="1" applyProtection="1">
      <alignment horizontal="center" vertical="center" textRotation="90" wrapText="1"/>
    </xf>
    <xf numFmtId="166" fontId="4" fillId="2" borderId="65" xfId="3" applyNumberFormat="1" applyFont="1" applyFill="1" applyBorder="1" applyAlignment="1" applyProtection="1">
      <alignment horizontal="center" vertical="center" textRotation="90" wrapText="1"/>
    </xf>
    <xf numFmtId="166" fontId="36" fillId="2" borderId="0" xfId="3" applyNumberFormat="1" applyFont="1" applyFill="1" applyBorder="1" applyAlignment="1" applyProtection="1">
      <alignment horizontal="left"/>
    </xf>
    <xf numFmtId="166" fontId="16" fillId="2" borderId="43" xfId="3" applyNumberFormat="1" applyFont="1" applyFill="1" applyBorder="1" applyAlignment="1" applyProtection="1">
      <alignment horizontal="center" vertical="center" wrapText="1"/>
    </xf>
    <xf numFmtId="0" fontId="24" fillId="2" borderId="44" xfId="0" applyFont="1" applyFill="1" applyBorder="1" applyAlignment="1">
      <alignment horizontal="center" vertical="center" wrapText="1"/>
    </xf>
    <xf numFmtId="0" fontId="24" fillId="2" borderId="45" xfId="0" applyFont="1" applyFill="1" applyBorder="1" applyAlignment="1">
      <alignment horizontal="center" vertical="center" wrapText="1"/>
    </xf>
    <xf numFmtId="0" fontId="4" fillId="2" borderId="46" xfId="3" applyNumberFormat="1" applyFont="1" applyFill="1" applyBorder="1" applyAlignment="1" applyProtection="1">
      <alignment horizontal="center" vertical="center" textRotation="90"/>
    </xf>
    <xf numFmtId="0" fontId="4" fillId="2" borderId="47" xfId="3" applyNumberFormat="1" applyFont="1" applyFill="1" applyBorder="1" applyAlignment="1" applyProtection="1">
      <alignment horizontal="center" vertical="center" textRotation="90"/>
    </xf>
    <xf numFmtId="0" fontId="4" fillId="2" borderId="63" xfId="3" applyNumberFormat="1" applyFont="1" applyFill="1" applyBorder="1" applyAlignment="1" applyProtection="1">
      <alignment horizontal="center" vertical="center" textRotation="90"/>
    </xf>
    <xf numFmtId="166" fontId="4" fillId="2" borderId="46" xfId="3" applyNumberFormat="1" applyFont="1" applyFill="1" applyBorder="1" applyAlignment="1" applyProtection="1">
      <alignment horizontal="center" vertical="center"/>
    </xf>
    <xf numFmtId="166" fontId="4" fillId="2" borderId="47" xfId="3" applyNumberFormat="1" applyFont="1" applyFill="1" applyBorder="1" applyAlignment="1" applyProtection="1">
      <alignment horizontal="center" vertical="center"/>
    </xf>
    <xf numFmtId="166" fontId="4" fillId="2" borderId="63" xfId="3" applyNumberFormat="1" applyFont="1" applyFill="1" applyBorder="1" applyAlignment="1" applyProtection="1">
      <alignment horizontal="center" vertical="center"/>
    </xf>
    <xf numFmtId="166" fontId="4" fillId="2" borderId="1" xfId="3" applyNumberFormat="1" applyFont="1" applyFill="1" applyBorder="1" applyAlignment="1" applyProtection="1">
      <alignment horizontal="center" vertical="center" wrapText="1"/>
    </xf>
    <xf numFmtId="166" fontId="4" fillId="2" borderId="5" xfId="3" applyNumberFormat="1" applyFont="1" applyFill="1" applyBorder="1" applyAlignment="1" applyProtection="1">
      <alignment horizontal="center" vertical="center" wrapText="1"/>
    </xf>
    <xf numFmtId="166" fontId="4" fillId="2" borderId="6" xfId="3" applyNumberFormat="1" applyFont="1" applyFill="1" applyBorder="1" applyAlignment="1" applyProtection="1">
      <alignment horizontal="center" vertical="center" wrapText="1"/>
    </xf>
    <xf numFmtId="166" fontId="4" fillId="2" borderId="46" xfId="3" applyNumberFormat="1" applyFont="1" applyFill="1" applyBorder="1" applyAlignment="1" applyProtection="1">
      <alignment horizontal="center" vertical="center" textRotation="90" wrapText="1"/>
    </xf>
    <xf numFmtId="166" fontId="4" fillId="2" borderId="47" xfId="3" applyNumberFormat="1" applyFont="1" applyFill="1" applyBorder="1" applyAlignment="1" applyProtection="1">
      <alignment horizontal="center" vertical="center" textRotation="90" wrapText="1"/>
    </xf>
    <xf numFmtId="166" fontId="4" fillId="2" borderId="63" xfId="3" applyNumberFormat="1" applyFont="1" applyFill="1" applyBorder="1" applyAlignment="1" applyProtection="1">
      <alignment horizontal="center" vertical="center" textRotation="90" wrapText="1"/>
    </xf>
    <xf numFmtId="166" fontId="4" fillId="2" borderId="2" xfId="3" applyNumberFormat="1" applyFont="1" applyFill="1" applyBorder="1" applyAlignment="1" applyProtection="1">
      <alignment horizontal="center" vertical="center" wrapText="1"/>
    </xf>
    <xf numFmtId="166" fontId="4" fillId="2" borderId="3" xfId="3" applyNumberFormat="1" applyFont="1" applyFill="1" applyBorder="1" applyAlignment="1" applyProtection="1">
      <alignment horizontal="center" vertical="center" wrapText="1"/>
    </xf>
    <xf numFmtId="166" fontId="4" fillId="2" borderId="4" xfId="3" applyNumberFormat="1" applyFont="1" applyFill="1" applyBorder="1" applyAlignment="1" applyProtection="1">
      <alignment horizontal="center" vertical="center" wrapText="1"/>
    </xf>
    <xf numFmtId="0" fontId="4" fillId="2" borderId="43" xfId="3" applyNumberFormat="1" applyFont="1" applyFill="1" applyBorder="1" applyAlignment="1" applyProtection="1">
      <alignment horizontal="center" vertical="center" wrapText="1"/>
    </xf>
    <xf numFmtId="0" fontId="4" fillId="2" borderId="44" xfId="3" applyNumberFormat="1" applyFont="1" applyFill="1" applyBorder="1" applyAlignment="1" applyProtection="1">
      <alignment horizontal="center" vertical="center" wrapText="1"/>
    </xf>
    <xf numFmtId="0" fontId="4" fillId="2" borderId="45" xfId="3" applyNumberFormat="1" applyFont="1" applyFill="1" applyBorder="1" applyAlignment="1" applyProtection="1">
      <alignment horizontal="center" vertical="center" wrapText="1"/>
    </xf>
    <xf numFmtId="0" fontId="4" fillId="2" borderId="48" xfId="3" applyNumberFormat="1" applyFont="1" applyFill="1" applyBorder="1" applyAlignment="1" applyProtection="1">
      <alignment horizontal="center" vertical="center" wrapText="1"/>
    </xf>
    <xf numFmtId="0" fontId="4" fillId="2" borderId="49" xfId="3" applyNumberFormat="1" applyFont="1" applyFill="1" applyBorder="1" applyAlignment="1" applyProtection="1">
      <alignment horizontal="center" vertical="center" wrapText="1"/>
    </xf>
    <xf numFmtId="0" fontId="4" fillId="2" borderId="50" xfId="3" applyNumberFormat="1" applyFont="1" applyFill="1" applyBorder="1" applyAlignment="1" applyProtection="1">
      <alignment horizontal="center" vertical="center" wrapText="1"/>
    </xf>
    <xf numFmtId="166" fontId="4" fillId="2" borderId="16" xfId="3" applyNumberFormat="1" applyFont="1" applyFill="1" applyBorder="1" applyAlignment="1" applyProtection="1">
      <alignment horizontal="center" vertical="center" textRotation="90" wrapText="1"/>
    </xf>
    <xf numFmtId="166" fontId="4" fillId="2" borderId="7" xfId="3" applyNumberFormat="1" applyFont="1" applyFill="1" applyBorder="1" applyAlignment="1" applyProtection="1">
      <alignment horizontal="center" vertical="center" textRotation="90" wrapText="1"/>
    </xf>
    <xf numFmtId="166" fontId="4" fillId="2" borderId="17" xfId="3" applyNumberFormat="1" applyFont="1" applyFill="1" applyBorder="1" applyAlignment="1" applyProtection="1">
      <alignment horizontal="center" vertical="center" wrapText="1"/>
    </xf>
    <xf numFmtId="166" fontId="4" fillId="2" borderId="18" xfId="3" applyNumberFormat="1" applyFont="1" applyFill="1" applyBorder="1" applyAlignment="1" applyProtection="1">
      <alignment horizontal="center" vertical="center" wrapText="1"/>
    </xf>
    <xf numFmtId="166" fontId="16" fillId="0" borderId="43" xfId="3" applyNumberFormat="1" applyFont="1" applyFill="1" applyBorder="1" applyAlignment="1" applyProtection="1">
      <alignment horizontal="center" vertical="center" wrapText="1"/>
    </xf>
    <xf numFmtId="0" fontId="24" fillId="0" borderId="44" xfId="0" applyFont="1" applyFill="1" applyBorder="1" applyAlignment="1">
      <alignment horizontal="center" vertical="center" wrapText="1"/>
    </xf>
    <xf numFmtId="0" fontId="24" fillId="0" borderId="45" xfId="0" applyFont="1" applyFill="1" applyBorder="1" applyAlignment="1">
      <alignment horizontal="center" vertical="center" wrapText="1"/>
    </xf>
    <xf numFmtId="0" fontId="4" fillId="0" borderId="46" xfId="3" applyNumberFormat="1" applyFont="1" applyFill="1" applyBorder="1" applyAlignment="1" applyProtection="1">
      <alignment horizontal="center" vertical="center" textRotation="90"/>
    </xf>
    <xf numFmtId="0" fontId="4" fillId="0" borderId="47" xfId="3" applyNumberFormat="1" applyFont="1" applyFill="1" applyBorder="1" applyAlignment="1" applyProtection="1">
      <alignment horizontal="center" vertical="center" textRotation="90"/>
    </xf>
    <xf numFmtId="0" fontId="4" fillId="0" borderId="63" xfId="3" applyNumberFormat="1" applyFont="1" applyFill="1" applyBorder="1" applyAlignment="1" applyProtection="1">
      <alignment horizontal="center" vertical="center" textRotation="90"/>
    </xf>
    <xf numFmtId="166" fontId="4" fillId="0" borderId="46" xfId="3" applyNumberFormat="1" applyFont="1" applyFill="1" applyBorder="1" applyAlignment="1" applyProtection="1">
      <alignment horizontal="center" vertical="center"/>
    </xf>
    <xf numFmtId="166" fontId="4" fillId="0" borderId="47" xfId="3" applyNumberFormat="1" applyFont="1" applyFill="1" applyBorder="1" applyAlignment="1" applyProtection="1">
      <alignment horizontal="center" vertical="center"/>
    </xf>
    <xf numFmtId="166" fontId="4" fillId="0" borderId="63" xfId="3" applyNumberFormat="1" applyFont="1" applyFill="1" applyBorder="1" applyAlignment="1" applyProtection="1">
      <alignment horizontal="center" vertical="center"/>
    </xf>
    <xf numFmtId="166" fontId="4" fillId="0" borderId="1" xfId="3" applyNumberFormat="1" applyFont="1" applyFill="1" applyBorder="1" applyAlignment="1" applyProtection="1">
      <alignment horizontal="center" vertical="center" wrapText="1"/>
    </xf>
    <xf numFmtId="166" fontId="4" fillId="0" borderId="5" xfId="3" applyNumberFormat="1" applyFont="1" applyFill="1" applyBorder="1" applyAlignment="1" applyProtection="1">
      <alignment horizontal="center" vertical="center" wrapText="1"/>
    </xf>
    <xf numFmtId="166" fontId="4" fillId="0" borderId="6" xfId="3" applyNumberFormat="1" applyFont="1" applyFill="1" applyBorder="1" applyAlignment="1" applyProtection="1">
      <alignment horizontal="center" vertical="center" wrapText="1"/>
    </xf>
    <xf numFmtId="166" fontId="4" fillId="0" borderId="46" xfId="3" applyNumberFormat="1" applyFont="1" applyFill="1" applyBorder="1" applyAlignment="1" applyProtection="1">
      <alignment horizontal="center" vertical="center" textRotation="90" wrapText="1"/>
    </xf>
    <xf numFmtId="166" fontId="4" fillId="0" borderId="47" xfId="3" applyNumberFormat="1" applyFont="1" applyFill="1" applyBorder="1" applyAlignment="1" applyProtection="1">
      <alignment horizontal="center" vertical="center" textRotation="90" wrapText="1"/>
    </xf>
    <xf numFmtId="166" fontId="4" fillId="0" borderId="63" xfId="3" applyNumberFormat="1" applyFont="1" applyFill="1" applyBorder="1" applyAlignment="1" applyProtection="1">
      <alignment horizontal="center" vertical="center" textRotation="90" wrapText="1"/>
    </xf>
    <xf numFmtId="166" fontId="4" fillId="0" borderId="2" xfId="3" applyNumberFormat="1" applyFont="1" applyFill="1" applyBorder="1" applyAlignment="1" applyProtection="1">
      <alignment horizontal="center" vertical="center" wrapText="1"/>
    </xf>
    <xf numFmtId="166" fontId="4" fillId="0" borderId="3" xfId="3" applyNumberFormat="1" applyFont="1" applyFill="1" applyBorder="1" applyAlignment="1" applyProtection="1">
      <alignment horizontal="center" vertical="center" wrapText="1"/>
    </xf>
    <xf numFmtId="166" fontId="4" fillId="0" borderId="4" xfId="3" applyNumberFormat="1" applyFont="1" applyFill="1" applyBorder="1" applyAlignment="1" applyProtection="1">
      <alignment horizontal="center" vertical="center" wrapText="1"/>
    </xf>
    <xf numFmtId="0" fontId="4" fillId="0" borderId="43" xfId="3" applyNumberFormat="1" applyFont="1" applyFill="1" applyBorder="1" applyAlignment="1" applyProtection="1">
      <alignment horizontal="center" vertical="center" wrapText="1"/>
    </xf>
    <xf numFmtId="0" fontId="4" fillId="0" borderId="44" xfId="3" applyNumberFormat="1" applyFont="1" applyFill="1" applyBorder="1" applyAlignment="1" applyProtection="1">
      <alignment horizontal="center" vertical="center" wrapText="1"/>
    </xf>
    <xf numFmtId="0" fontId="4" fillId="0" borderId="45" xfId="3" applyNumberFormat="1" applyFont="1" applyFill="1" applyBorder="1" applyAlignment="1" applyProtection="1">
      <alignment horizontal="center" vertical="center" wrapText="1"/>
    </xf>
    <xf numFmtId="0" fontId="4" fillId="0" borderId="48" xfId="3" applyNumberFormat="1" applyFont="1" applyFill="1" applyBorder="1" applyAlignment="1" applyProtection="1">
      <alignment horizontal="center" vertical="center" wrapText="1"/>
    </xf>
    <xf numFmtId="0" fontId="4" fillId="0" borderId="49" xfId="3" applyNumberFormat="1" applyFont="1" applyFill="1" applyBorder="1" applyAlignment="1" applyProtection="1">
      <alignment horizontal="center" vertical="center" wrapText="1"/>
    </xf>
    <xf numFmtId="0" fontId="4" fillId="0" borderId="50" xfId="3" applyNumberFormat="1" applyFont="1" applyFill="1" applyBorder="1" applyAlignment="1" applyProtection="1">
      <alignment horizontal="center" vertical="center" wrapText="1"/>
    </xf>
    <xf numFmtId="166" fontId="4" fillId="0" borderId="16" xfId="3" applyNumberFormat="1" applyFont="1" applyFill="1" applyBorder="1" applyAlignment="1" applyProtection="1">
      <alignment horizontal="center" vertical="center" textRotation="90" wrapText="1"/>
    </xf>
    <xf numFmtId="166" fontId="4" fillId="0" borderId="7" xfId="3" applyNumberFormat="1" applyFont="1" applyFill="1" applyBorder="1" applyAlignment="1" applyProtection="1">
      <alignment horizontal="center" vertical="center" textRotation="90" wrapText="1"/>
    </xf>
    <xf numFmtId="166" fontId="4" fillId="0" borderId="17" xfId="3" applyNumberFormat="1" applyFont="1" applyFill="1" applyBorder="1" applyAlignment="1" applyProtection="1">
      <alignment horizontal="center" vertical="center" textRotation="90" wrapText="1"/>
    </xf>
    <xf numFmtId="166" fontId="4" fillId="0" borderId="22" xfId="3" applyNumberFormat="1" applyFont="1" applyFill="1" applyBorder="1" applyAlignment="1" applyProtection="1">
      <alignment horizontal="center" vertical="center" textRotation="90" wrapText="1"/>
    </xf>
    <xf numFmtId="166" fontId="4" fillId="0" borderId="17" xfId="3" applyNumberFormat="1" applyFont="1" applyFill="1" applyBorder="1" applyAlignment="1" applyProtection="1">
      <alignment horizontal="center" vertical="center" wrapText="1"/>
    </xf>
    <xf numFmtId="166" fontId="4" fillId="0" borderId="18" xfId="3" applyNumberFormat="1" applyFont="1" applyFill="1" applyBorder="1" applyAlignment="1" applyProtection="1">
      <alignment horizontal="center" vertical="center" wrapText="1"/>
    </xf>
    <xf numFmtId="49" fontId="23" fillId="0" borderId="43" xfId="0" applyNumberFormat="1" applyFont="1" applyFill="1" applyBorder="1" applyAlignment="1" applyProtection="1">
      <alignment horizontal="center" vertical="center"/>
    </xf>
    <xf numFmtId="49" fontId="23" fillId="0" borderId="44" xfId="0" applyNumberFormat="1" applyFont="1" applyFill="1" applyBorder="1" applyAlignment="1" applyProtection="1">
      <alignment horizontal="center" vertical="center"/>
    </xf>
    <xf numFmtId="49" fontId="23" fillId="0" borderId="45" xfId="0" applyNumberFormat="1" applyFont="1" applyFill="1" applyBorder="1" applyAlignment="1" applyProtection="1">
      <alignment horizontal="center" vertical="center"/>
    </xf>
    <xf numFmtId="0" fontId="4" fillId="0" borderId="43" xfId="3" applyNumberFormat="1" applyFont="1" applyFill="1" applyBorder="1" applyAlignment="1" applyProtection="1">
      <alignment horizontal="center" vertical="center"/>
    </xf>
    <xf numFmtId="0" fontId="4" fillId="0" borderId="44" xfId="3" applyNumberFormat="1" applyFont="1" applyFill="1" applyBorder="1" applyAlignment="1" applyProtection="1">
      <alignment horizontal="center" vertical="center"/>
    </xf>
    <xf numFmtId="0" fontId="4" fillId="0" borderId="45" xfId="3" applyNumberFormat="1" applyFont="1" applyFill="1" applyBorder="1" applyAlignment="1" applyProtection="1">
      <alignment horizontal="center" vertical="center"/>
    </xf>
    <xf numFmtId="0" fontId="4" fillId="0" borderId="59" xfId="3" applyNumberFormat="1" applyFont="1" applyFill="1" applyBorder="1" applyAlignment="1" applyProtection="1">
      <alignment horizontal="center" vertical="center"/>
    </xf>
    <xf numFmtId="0" fontId="4" fillId="0" borderId="60" xfId="3" applyNumberFormat="1" applyFont="1" applyFill="1" applyBorder="1" applyAlignment="1" applyProtection="1">
      <alignment horizontal="center" vertical="center"/>
    </xf>
    <xf numFmtId="0" fontId="4" fillId="0" borderId="61" xfId="3" applyNumberFormat="1" applyFont="1" applyFill="1" applyBorder="1" applyAlignment="1" applyProtection="1">
      <alignment horizontal="center" vertical="center"/>
    </xf>
    <xf numFmtId="0" fontId="4" fillId="0" borderId="62" xfId="3" applyNumberFormat="1" applyFont="1" applyFill="1" applyBorder="1" applyAlignment="1" applyProtection="1">
      <alignment horizontal="center" vertical="center"/>
    </xf>
    <xf numFmtId="167" fontId="23" fillId="0" borderId="70" xfId="0" applyNumberFormat="1" applyFont="1" applyFill="1" applyBorder="1" applyAlignment="1" applyProtection="1">
      <alignment horizontal="center" vertical="center"/>
    </xf>
    <xf numFmtId="167" fontId="23" fillId="0" borderId="71" xfId="0" applyNumberFormat="1" applyFont="1" applyFill="1" applyBorder="1" applyAlignment="1" applyProtection="1">
      <alignment horizontal="center" vertical="center"/>
    </xf>
    <xf numFmtId="167" fontId="23" fillId="0" borderId="72" xfId="0" applyNumberFormat="1" applyFont="1" applyFill="1" applyBorder="1" applyAlignment="1" applyProtection="1">
      <alignment horizontal="center" vertical="center"/>
    </xf>
    <xf numFmtId="167" fontId="23" fillId="0" borderId="73" xfId="0" applyNumberFormat="1" applyFont="1" applyFill="1" applyBorder="1" applyAlignment="1" applyProtection="1">
      <alignment horizontal="center" vertical="center"/>
    </xf>
    <xf numFmtId="166" fontId="4" fillId="0" borderId="8" xfId="3" applyNumberFormat="1" applyFont="1" applyFill="1" applyBorder="1" applyAlignment="1" applyProtection="1">
      <alignment horizontal="center" vertical="center" textRotation="90" wrapText="1"/>
    </xf>
    <xf numFmtId="166" fontId="4" fillId="0" borderId="51" xfId="3" applyNumberFormat="1" applyFont="1" applyFill="1" applyBorder="1" applyAlignment="1" applyProtection="1">
      <alignment horizontal="center" vertical="center" textRotation="90" wrapText="1"/>
    </xf>
    <xf numFmtId="166" fontId="4" fillId="0" borderId="64" xfId="3" applyNumberFormat="1" applyFont="1" applyFill="1" applyBorder="1" applyAlignment="1" applyProtection="1">
      <alignment horizontal="center" vertical="center" textRotation="90" wrapText="1"/>
    </xf>
    <xf numFmtId="166" fontId="4" fillId="0" borderId="19" xfId="3" applyNumberFormat="1" applyFont="1" applyFill="1" applyBorder="1" applyAlignment="1" applyProtection="1">
      <alignment horizontal="center" vertical="center"/>
    </xf>
    <xf numFmtId="166" fontId="4" fillId="0" borderId="33" xfId="3" applyNumberFormat="1" applyFont="1" applyFill="1" applyBorder="1" applyAlignment="1" applyProtection="1">
      <alignment horizontal="center" vertical="center"/>
    </xf>
    <xf numFmtId="166" fontId="4" fillId="0" borderId="20" xfId="3" applyNumberFormat="1" applyFont="1" applyFill="1" applyBorder="1" applyAlignment="1" applyProtection="1">
      <alignment horizontal="center" vertical="center"/>
    </xf>
    <xf numFmtId="166" fontId="4" fillId="0" borderId="10" xfId="3" applyNumberFormat="1" applyFont="1" applyFill="1" applyBorder="1" applyAlignment="1" applyProtection="1">
      <alignment horizontal="center" vertical="center" textRotation="90" wrapText="1"/>
    </xf>
    <xf numFmtId="166" fontId="4" fillId="0" borderId="52" xfId="3" applyNumberFormat="1" applyFont="1" applyFill="1" applyBorder="1" applyAlignment="1" applyProtection="1">
      <alignment horizontal="center" vertical="center" textRotation="90" wrapText="1"/>
    </xf>
    <xf numFmtId="166" fontId="4" fillId="0" borderId="28" xfId="3" applyNumberFormat="1" applyFont="1" applyFill="1" applyBorder="1" applyAlignment="1" applyProtection="1">
      <alignment horizontal="center" vertical="center" textRotation="90" wrapText="1"/>
    </xf>
    <xf numFmtId="166" fontId="4" fillId="0" borderId="66" xfId="3" applyNumberFormat="1" applyFont="1" applyFill="1" applyBorder="1" applyAlignment="1" applyProtection="1">
      <alignment horizontal="center" vertical="center" textRotation="90" wrapText="1"/>
    </xf>
    <xf numFmtId="166" fontId="4" fillId="0" borderId="18" xfId="3" applyNumberFormat="1" applyFont="1" applyFill="1" applyBorder="1" applyAlignment="1" applyProtection="1">
      <alignment horizontal="center" vertical="center" textRotation="90" wrapText="1"/>
    </xf>
    <xf numFmtId="166" fontId="4" fillId="0" borderId="23" xfId="3" applyNumberFormat="1" applyFont="1" applyFill="1" applyBorder="1" applyAlignment="1" applyProtection="1">
      <alignment horizontal="center" vertical="center" textRotation="90" wrapText="1"/>
    </xf>
    <xf numFmtId="166" fontId="4" fillId="0" borderId="9" xfId="3" applyNumberFormat="1" applyFont="1" applyFill="1" applyBorder="1" applyAlignment="1" applyProtection="1">
      <alignment horizontal="center" vertical="center" textRotation="90" wrapText="1"/>
    </xf>
    <xf numFmtId="166" fontId="4" fillId="0" borderId="53" xfId="3" applyNumberFormat="1" applyFont="1" applyFill="1" applyBorder="1" applyAlignment="1" applyProtection="1">
      <alignment horizontal="center" vertical="center" textRotation="90" wrapText="1"/>
    </xf>
    <xf numFmtId="166" fontId="4" fillId="0" borderId="65" xfId="3" applyNumberFormat="1" applyFont="1" applyFill="1" applyBorder="1" applyAlignment="1" applyProtection="1">
      <alignment horizontal="center" vertical="center" textRotation="90" wrapText="1"/>
    </xf>
    <xf numFmtId="168" fontId="23" fillId="0" borderId="16" xfId="3" applyNumberFormat="1" applyFont="1" applyFill="1" applyBorder="1" applyAlignment="1" applyProtection="1">
      <alignment horizontal="center" vertical="center"/>
    </xf>
    <xf numFmtId="168" fontId="23" fillId="0" borderId="9" xfId="3" applyNumberFormat="1" applyFont="1" applyFill="1" applyBorder="1" applyAlignment="1" applyProtection="1">
      <alignment horizontal="center" vertical="center"/>
    </xf>
    <xf numFmtId="168" fontId="23" fillId="0" borderId="10" xfId="3" applyNumberFormat="1" applyFont="1" applyFill="1" applyBorder="1" applyAlignment="1" applyProtection="1">
      <alignment horizontal="center" vertical="center"/>
    </xf>
    <xf numFmtId="0" fontId="23" fillId="0" borderId="48" xfId="3" applyFont="1" applyFill="1" applyBorder="1" applyAlignment="1">
      <alignment horizontal="center" vertical="center" wrapText="1"/>
    </xf>
    <xf numFmtId="0" fontId="23" fillId="0" borderId="49" xfId="3" applyFont="1" applyFill="1" applyBorder="1" applyAlignment="1">
      <alignment horizontal="center" vertical="center" wrapText="1"/>
    </xf>
    <xf numFmtId="0" fontId="23" fillId="0" borderId="50" xfId="3" applyFont="1" applyFill="1" applyBorder="1" applyAlignment="1">
      <alignment horizontal="center" vertical="center" wrapText="1"/>
    </xf>
    <xf numFmtId="49" fontId="23" fillId="0" borderId="2" xfId="0" applyNumberFormat="1" applyFont="1" applyFill="1" applyBorder="1" applyAlignment="1" applyProtection="1">
      <alignment horizontal="center" vertical="center"/>
    </xf>
    <xf numFmtId="49" fontId="23" fillId="0" borderId="3" xfId="0" applyNumberFormat="1" applyFont="1" applyFill="1" applyBorder="1" applyAlignment="1" applyProtection="1">
      <alignment horizontal="center" vertical="center"/>
    </xf>
    <xf numFmtId="49" fontId="23" fillId="0" borderId="4" xfId="0" applyNumberFormat="1" applyFont="1" applyFill="1" applyBorder="1" applyAlignment="1" applyProtection="1">
      <alignment horizontal="center" vertical="center"/>
    </xf>
    <xf numFmtId="168" fontId="23" fillId="0" borderId="8" xfId="3" applyNumberFormat="1" applyFont="1" applyFill="1" applyBorder="1" applyAlignment="1" applyProtection="1">
      <alignment horizontal="center" vertical="center"/>
    </xf>
    <xf numFmtId="167" fontId="23" fillId="0" borderId="48" xfId="0" applyNumberFormat="1" applyFont="1" applyFill="1" applyBorder="1" applyAlignment="1" applyProtection="1">
      <alignment horizontal="center" vertical="center" wrapText="1"/>
    </xf>
    <xf numFmtId="167" fontId="23" fillId="0" borderId="49" xfId="0" applyNumberFormat="1" applyFont="1" applyFill="1" applyBorder="1" applyAlignment="1" applyProtection="1">
      <alignment horizontal="center" vertical="center" wrapText="1"/>
    </xf>
    <xf numFmtId="167" fontId="23" fillId="0" borderId="50" xfId="0" applyNumberFormat="1" applyFont="1" applyFill="1" applyBorder="1" applyAlignment="1" applyProtection="1">
      <alignment horizontal="center" vertical="center" wrapText="1"/>
    </xf>
    <xf numFmtId="0" fontId="23" fillId="0" borderId="93" xfId="0" applyFont="1" applyFill="1" applyBorder="1" applyAlignment="1">
      <alignment horizontal="center" vertical="center" wrapText="1"/>
    </xf>
    <xf numFmtId="0" fontId="23" fillId="0" borderId="94" xfId="0" applyFont="1" applyFill="1" applyBorder="1" applyAlignment="1">
      <alignment horizontal="center" vertical="center" wrapText="1"/>
    </xf>
    <xf numFmtId="0" fontId="23" fillId="0" borderId="43" xfId="3" applyNumberFormat="1" applyFont="1" applyFill="1" applyBorder="1" applyAlignment="1" applyProtection="1">
      <alignment horizontal="center" vertical="center"/>
    </xf>
    <xf numFmtId="0" fontId="23" fillId="0" borderId="44" xfId="3" applyNumberFormat="1" applyFont="1" applyFill="1" applyBorder="1" applyAlignment="1" applyProtection="1">
      <alignment horizontal="center" vertical="center"/>
    </xf>
    <xf numFmtId="0" fontId="23" fillId="0" borderId="45" xfId="3" applyNumberFormat="1" applyFont="1" applyFill="1" applyBorder="1" applyAlignment="1" applyProtection="1">
      <alignment horizontal="center" vertical="center"/>
    </xf>
    <xf numFmtId="168" fontId="23" fillId="0" borderId="7" xfId="3" applyNumberFormat="1" applyFont="1" applyFill="1" applyBorder="1" applyAlignment="1" applyProtection="1">
      <alignment horizontal="center" vertical="center"/>
    </xf>
    <xf numFmtId="168" fontId="23" fillId="0" borderId="22" xfId="3" applyNumberFormat="1" applyFont="1" applyFill="1" applyBorder="1" applyAlignment="1" applyProtection="1">
      <alignment horizontal="center" vertical="center"/>
    </xf>
    <xf numFmtId="168" fontId="23" fillId="0" borderId="23" xfId="3" applyNumberFormat="1" applyFont="1" applyFill="1" applyBorder="1" applyAlignment="1" applyProtection="1">
      <alignment horizontal="center" vertical="center"/>
    </xf>
    <xf numFmtId="49" fontId="4" fillId="0" borderId="46" xfId="3" applyNumberFormat="1" applyFont="1" applyFill="1" applyBorder="1" applyAlignment="1" applyProtection="1">
      <alignment horizontal="center" vertical="center"/>
    </xf>
    <xf numFmtId="49" fontId="4" fillId="0" borderId="47" xfId="3" applyNumberFormat="1" applyFont="1" applyFill="1" applyBorder="1" applyAlignment="1" applyProtection="1">
      <alignment horizontal="center" vertical="center"/>
    </xf>
    <xf numFmtId="49" fontId="4" fillId="0" borderId="63" xfId="3" applyNumberFormat="1" applyFont="1" applyFill="1" applyBorder="1" applyAlignment="1" applyProtection="1">
      <alignment horizontal="center" vertical="center"/>
    </xf>
    <xf numFmtId="0" fontId="23" fillId="0" borderId="67" xfId="3" applyFont="1" applyFill="1" applyBorder="1" applyAlignment="1" applyProtection="1">
      <alignment horizontal="right" vertical="center"/>
    </xf>
    <xf numFmtId="0" fontId="23" fillId="0" borderId="55" xfId="3" applyFont="1" applyFill="1" applyBorder="1" applyAlignment="1">
      <alignment horizontal="center" vertical="center" wrapText="1"/>
    </xf>
    <xf numFmtId="168" fontId="23" fillId="0" borderId="69" xfId="3" applyNumberFormat="1" applyFont="1" applyFill="1" applyBorder="1" applyAlignment="1" applyProtection="1">
      <alignment horizontal="center" vertical="center"/>
    </xf>
    <xf numFmtId="168" fontId="23" fillId="0" borderId="55" xfId="3" applyNumberFormat="1" applyFont="1" applyFill="1" applyBorder="1" applyAlignment="1" applyProtection="1">
      <alignment horizontal="center" vertical="center"/>
    </xf>
    <xf numFmtId="168" fontId="23" fillId="0" borderId="81" xfId="3" applyNumberFormat="1" applyFont="1" applyFill="1" applyBorder="1" applyAlignment="1" applyProtection="1">
      <alignment horizontal="center" vertical="center"/>
    </xf>
    <xf numFmtId="168" fontId="23" fillId="0" borderId="63" xfId="3" applyNumberFormat="1" applyFont="1" applyFill="1" applyBorder="1" applyAlignment="1" applyProtection="1">
      <alignment horizontal="center" vertical="center"/>
    </xf>
    <xf numFmtId="0" fontId="4" fillId="4" borderId="59" xfId="3" applyNumberFormat="1" applyFont="1" applyFill="1" applyBorder="1" applyAlignment="1" applyProtection="1">
      <alignment horizontal="center" vertical="center"/>
    </xf>
    <xf numFmtId="0" fontId="4" fillId="4" borderId="51" xfId="3" applyNumberFormat="1" applyFont="1" applyFill="1" applyBorder="1" applyAlignment="1" applyProtection="1">
      <alignment horizontal="center" vertical="center"/>
    </xf>
    <xf numFmtId="0" fontId="4" fillId="4" borderId="64" xfId="3" applyNumberFormat="1" applyFont="1" applyFill="1" applyBorder="1" applyAlignment="1" applyProtection="1">
      <alignment horizontal="center" vertical="center"/>
    </xf>
    <xf numFmtId="0" fontId="4" fillId="4" borderId="61" xfId="3" applyNumberFormat="1" applyFont="1" applyFill="1" applyBorder="1" applyAlignment="1" applyProtection="1">
      <alignment horizontal="center" vertical="center"/>
    </xf>
    <xf numFmtId="0" fontId="4" fillId="4" borderId="53" xfId="3" applyNumberFormat="1" applyFont="1" applyFill="1" applyBorder="1" applyAlignment="1" applyProtection="1">
      <alignment horizontal="center" vertical="center"/>
    </xf>
    <xf numFmtId="0" fontId="4" fillId="4" borderId="65" xfId="3" applyNumberFormat="1" applyFont="1" applyFill="1" applyBorder="1" applyAlignment="1" applyProtection="1">
      <alignment horizontal="center" vertical="center"/>
    </xf>
    <xf numFmtId="0" fontId="23" fillId="0" borderId="31" xfId="0" applyFont="1" applyFill="1" applyBorder="1" applyAlignment="1" applyProtection="1">
      <alignment horizontal="right" vertical="center"/>
    </xf>
    <xf numFmtId="0" fontId="35" fillId="0" borderId="31" xfId="0" applyFont="1" applyFill="1" applyBorder="1" applyAlignment="1">
      <alignment horizontal="right" vertical="center"/>
    </xf>
    <xf numFmtId="0" fontId="23" fillId="0" borderId="0" xfId="0" applyFont="1" applyFill="1" applyBorder="1" applyAlignment="1" applyProtection="1">
      <alignment horizontal="right" vertical="center"/>
    </xf>
    <xf numFmtId="0" fontId="35" fillId="0" borderId="0" xfId="0" applyFont="1" applyFill="1" applyAlignment="1">
      <alignment horizontal="right" vertical="center"/>
    </xf>
    <xf numFmtId="0" fontId="23" fillId="0" borderId="46" xfId="3" applyFont="1" applyFill="1" applyBorder="1" applyAlignment="1" applyProtection="1">
      <alignment horizontal="right" vertical="center"/>
    </xf>
    <xf numFmtId="166" fontId="23" fillId="0" borderId="59" xfId="3" applyNumberFormat="1" applyFont="1" applyFill="1" applyBorder="1" applyAlignment="1" applyProtection="1">
      <alignment horizontal="right" vertical="center"/>
    </xf>
    <xf numFmtId="166" fontId="23" fillId="0" borderId="61" xfId="3" applyNumberFormat="1" applyFont="1" applyFill="1" applyBorder="1" applyAlignment="1" applyProtection="1">
      <alignment horizontal="right" vertical="center"/>
    </xf>
    <xf numFmtId="166" fontId="23" fillId="0" borderId="62" xfId="3" applyNumberFormat="1" applyFont="1" applyFill="1" applyBorder="1" applyAlignment="1" applyProtection="1">
      <alignment horizontal="right" vertical="center"/>
    </xf>
    <xf numFmtId="169" fontId="23" fillId="0" borderId="28" xfId="3" applyNumberFormat="1" applyFont="1" applyFill="1" applyBorder="1" applyAlignment="1" applyProtection="1">
      <alignment horizontal="center" vertical="center"/>
    </xf>
    <xf numFmtId="169" fontId="23" fillId="0" borderId="0" xfId="3" applyNumberFormat="1" applyFont="1" applyFill="1" applyBorder="1" applyAlignment="1" applyProtection="1">
      <alignment horizontal="center" vertical="center"/>
    </xf>
    <xf numFmtId="0" fontId="23" fillId="0" borderId="96" xfId="3" applyNumberFormat="1" applyFont="1" applyFill="1" applyBorder="1" applyAlignment="1" applyProtection="1">
      <alignment horizontal="center" vertical="center"/>
    </xf>
    <xf numFmtId="166" fontId="23" fillId="0" borderId="69" xfId="3" applyNumberFormat="1" applyFont="1" applyFill="1" applyBorder="1" applyAlignment="1" applyProtection="1">
      <alignment horizontal="center" vertical="center"/>
    </xf>
    <xf numFmtId="166" fontId="23" fillId="0" borderId="55" xfId="3" applyNumberFormat="1" applyFont="1" applyFill="1" applyBorder="1" applyAlignment="1" applyProtection="1">
      <alignment horizontal="center" vertical="center"/>
    </xf>
    <xf numFmtId="166" fontId="23" fillId="0" borderId="81" xfId="3" applyNumberFormat="1" applyFont="1" applyFill="1" applyBorder="1" applyAlignment="1" applyProtection="1">
      <alignment horizontal="center" vertical="center"/>
    </xf>
    <xf numFmtId="169" fontId="31" fillId="0" borderId="43" xfId="3" applyNumberFormat="1" applyFont="1" applyFill="1" applyBorder="1" applyAlignment="1" applyProtection="1">
      <alignment horizontal="center" vertical="center" wrapText="1"/>
    </xf>
    <xf numFmtId="169" fontId="31" fillId="0" borderId="44" xfId="3" applyNumberFormat="1" applyFont="1" applyFill="1" applyBorder="1" applyAlignment="1" applyProtection="1">
      <alignment horizontal="center" vertical="center" wrapText="1"/>
    </xf>
    <xf numFmtId="0" fontId="31" fillId="0" borderId="45" xfId="3" applyNumberFormat="1" applyFont="1" applyFill="1" applyBorder="1" applyAlignment="1" applyProtection="1">
      <alignment horizontal="center" vertical="center" wrapText="1"/>
    </xf>
    <xf numFmtId="0" fontId="23" fillId="4" borderId="0" xfId="0" applyFont="1" applyFill="1" applyBorder="1" applyAlignment="1" applyProtection="1">
      <alignment horizontal="right" vertical="center"/>
    </xf>
    <xf numFmtId="0" fontId="35" fillId="4" borderId="0" xfId="0" applyFont="1" applyFill="1" applyBorder="1" applyAlignment="1">
      <alignment horizontal="right" vertical="center"/>
    </xf>
    <xf numFmtId="166" fontId="36" fillId="0" borderId="0" xfId="3" applyNumberFormat="1" applyFont="1" applyFill="1" applyBorder="1" applyAlignment="1" applyProtection="1">
      <alignment horizontal="left"/>
    </xf>
    <xf numFmtId="167" fontId="25" fillId="0" borderId="17" xfId="0" applyNumberFormat="1" applyFont="1" applyFill="1" applyBorder="1" applyAlignment="1" applyProtection="1">
      <alignment horizontal="center" vertical="center" textRotation="90" wrapText="1"/>
    </xf>
    <xf numFmtId="0" fontId="25" fillId="0" borderId="17" xfId="0" applyFont="1" applyFill="1" applyBorder="1" applyAlignment="1">
      <alignment horizontal="center" vertical="center" wrapText="1"/>
    </xf>
    <xf numFmtId="167" fontId="25" fillId="0" borderId="17" xfId="0" applyNumberFormat="1" applyFont="1" applyFill="1" applyBorder="1" applyAlignment="1" applyProtection="1">
      <alignment horizontal="center" vertical="center"/>
    </xf>
    <xf numFmtId="0" fontId="25" fillId="0" borderId="17" xfId="0" applyFont="1" applyFill="1" applyBorder="1" applyAlignment="1">
      <alignment horizontal="center" vertical="center"/>
    </xf>
    <xf numFmtId="167" fontId="25" fillId="0" borderId="17" xfId="0" applyNumberFormat="1" applyFont="1" applyFill="1" applyBorder="1" applyAlignment="1" applyProtection="1">
      <alignment horizontal="center" vertical="center" wrapText="1"/>
    </xf>
    <xf numFmtId="167" fontId="17" fillId="0" borderId="17" xfId="0" applyNumberFormat="1" applyFont="1" applyFill="1" applyBorder="1" applyAlignment="1" applyProtection="1">
      <alignment horizontal="left" vertical="center" wrapText="1"/>
    </xf>
    <xf numFmtId="0" fontId="17" fillId="0" borderId="0" xfId="0" applyFont="1" applyAlignment="1">
      <alignment horizontal="center" wrapText="1"/>
    </xf>
    <xf numFmtId="49" fontId="4" fillId="7" borderId="46" xfId="3" applyNumberFormat="1" applyFont="1" applyFill="1" applyBorder="1" applyAlignment="1" applyProtection="1">
      <alignment horizontal="center" vertical="center"/>
    </xf>
    <xf numFmtId="49" fontId="4" fillId="7" borderId="47" xfId="3" applyNumberFormat="1" applyFont="1" applyFill="1" applyBorder="1" applyAlignment="1" applyProtection="1">
      <alignment horizontal="center" vertical="center"/>
    </xf>
    <xf numFmtId="0" fontId="4" fillId="7" borderId="59" xfId="3" applyNumberFormat="1" applyFont="1" applyFill="1" applyBorder="1" applyAlignment="1" applyProtection="1">
      <alignment horizontal="center" vertical="center"/>
    </xf>
    <xf numFmtId="0" fontId="4" fillId="7" borderId="51" xfId="3" applyNumberFormat="1" applyFont="1" applyFill="1" applyBorder="1" applyAlignment="1" applyProtection="1">
      <alignment horizontal="center" vertical="center"/>
    </xf>
    <xf numFmtId="0" fontId="4" fillId="7" borderId="64" xfId="3" applyNumberFormat="1" applyFont="1" applyFill="1" applyBorder="1" applyAlignment="1" applyProtection="1">
      <alignment horizontal="center" vertical="center"/>
    </xf>
    <xf numFmtId="0" fontId="4" fillId="7" borderId="61" xfId="3" applyNumberFormat="1" applyFont="1" applyFill="1" applyBorder="1" applyAlignment="1" applyProtection="1">
      <alignment horizontal="center" vertical="center"/>
    </xf>
    <xf numFmtId="0" fontId="4" fillId="7" borderId="53" xfId="3" applyNumberFormat="1" applyFont="1" applyFill="1" applyBorder="1" applyAlignment="1" applyProtection="1">
      <alignment horizontal="center" vertical="center"/>
    </xf>
    <xf numFmtId="0" fontId="4" fillId="7" borderId="65" xfId="3" applyNumberFormat="1" applyFont="1" applyFill="1" applyBorder="1" applyAlignment="1" applyProtection="1">
      <alignment horizontal="center" vertical="center"/>
    </xf>
    <xf numFmtId="49" fontId="4" fillId="7" borderId="63" xfId="3" applyNumberFormat="1" applyFont="1" applyFill="1" applyBorder="1" applyAlignment="1" applyProtection="1">
      <alignment horizontal="center" vertical="center"/>
    </xf>
    <xf numFmtId="168" fontId="23" fillId="0" borderId="54" xfId="3" applyNumberFormat="1" applyFont="1" applyFill="1" applyBorder="1" applyAlignment="1" applyProtection="1">
      <alignment horizontal="center" vertical="center"/>
    </xf>
    <xf numFmtId="168" fontId="23" fillId="0" borderId="91" xfId="3" applyNumberFormat="1" applyFont="1" applyFill="1" applyBorder="1" applyAlignment="1" applyProtection="1">
      <alignment horizontal="center" vertical="center"/>
    </xf>
    <xf numFmtId="168" fontId="23" fillId="0" borderId="57" xfId="3" applyNumberFormat="1" applyFont="1" applyFill="1" applyBorder="1" applyAlignment="1" applyProtection="1">
      <alignment horizontal="center" vertical="center"/>
    </xf>
    <xf numFmtId="169" fontId="31" fillId="0" borderId="2" xfId="3" applyNumberFormat="1" applyFont="1" applyFill="1" applyBorder="1" applyAlignment="1" applyProtection="1">
      <alignment horizontal="center" vertical="center" wrapText="1"/>
    </xf>
    <xf numFmtId="169" fontId="31" fillId="0" borderId="3" xfId="3" applyNumberFormat="1" applyFont="1" applyFill="1" applyBorder="1" applyAlignment="1" applyProtection="1">
      <alignment horizontal="center" vertical="center" wrapText="1"/>
    </xf>
    <xf numFmtId="0" fontId="31" fillId="0" borderId="4" xfId="3" applyNumberFormat="1" applyFont="1" applyFill="1" applyBorder="1" applyAlignment="1" applyProtection="1">
      <alignment horizontal="center" vertical="center" wrapText="1"/>
    </xf>
    <xf numFmtId="169" fontId="23" fillId="0" borderId="13" xfId="3" applyNumberFormat="1" applyFont="1" applyFill="1" applyBorder="1" applyAlignment="1" applyProtection="1">
      <alignment horizontal="center" vertical="center"/>
    </xf>
    <xf numFmtId="169" fontId="23" fillId="0" borderId="3" xfId="3" applyNumberFormat="1" applyFont="1" applyFill="1" applyBorder="1" applyAlignment="1" applyProtection="1">
      <alignment horizontal="center" vertical="center"/>
    </xf>
    <xf numFmtId="0" fontId="23" fillId="0" borderId="4" xfId="3" applyNumberFormat="1" applyFont="1" applyFill="1" applyBorder="1" applyAlignment="1" applyProtection="1">
      <alignment horizontal="center" vertical="center"/>
    </xf>
    <xf numFmtId="166" fontId="23" fillId="0" borderId="1" xfId="3" applyNumberFormat="1" applyFont="1" applyFill="1" applyBorder="1" applyAlignment="1" applyProtection="1">
      <alignment horizontal="right" vertical="center"/>
    </xf>
    <xf numFmtId="166" fontId="23" fillId="0" borderId="5" xfId="3" applyNumberFormat="1" applyFont="1" applyFill="1" applyBorder="1" applyAlignment="1" applyProtection="1">
      <alignment horizontal="right" vertical="center"/>
    </xf>
    <xf numFmtId="166" fontId="23" fillId="0" borderId="6" xfId="3" applyNumberFormat="1" applyFont="1" applyFill="1" applyBorder="1" applyAlignment="1" applyProtection="1">
      <alignment horizontal="right" vertical="center"/>
    </xf>
    <xf numFmtId="0" fontId="0" fillId="0" borderId="17" xfId="0" applyBorder="1" applyAlignment="1">
      <alignment horizontal="center" wrapText="1"/>
    </xf>
    <xf numFmtId="0" fontId="46" fillId="0" borderId="0" xfId="0" applyFont="1" applyAlignment="1">
      <alignment horizontal="center"/>
    </xf>
    <xf numFmtId="0" fontId="45" fillId="0" borderId="17" xfId="0" applyFont="1" applyBorder="1" applyAlignment="1">
      <alignment horizontal="center"/>
    </xf>
    <xf numFmtId="0" fontId="45" fillId="0" borderId="17" xfId="0" applyFont="1" applyBorder="1" applyAlignment="1">
      <alignment horizontal="center" wrapText="1"/>
    </xf>
    <xf numFmtId="0" fontId="35" fillId="0" borderId="0" xfId="0" applyFont="1" applyFill="1" applyBorder="1" applyAlignment="1">
      <alignment horizontal="right" vertical="center"/>
    </xf>
  </cellXfs>
  <cellStyles count="5">
    <cellStyle name="Обычный" xfId="0" builtinId="0"/>
    <cellStyle name="Обычный 2" xfId="2"/>
    <cellStyle name="Обычный_Plan Уч(бакал.) д_о 2013_14а" xfId="3"/>
    <cellStyle name="Финансовый" xfId="1" builtinId="3"/>
    <cellStyle name="Финансовый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38"/>
  <sheetViews>
    <sheetView view="pageBreakPreview" zoomScaleSheetLayoutView="100" workbookViewId="0">
      <selection activeCell="A5" sqref="A5"/>
    </sheetView>
  </sheetViews>
  <sheetFormatPr defaultColWidth="3.28515625" defaultRowHeight="15.75" x14ac:dyDescent="0.25"/>
  <cols>
    <col min="1" max="1" width="6.5703125" style="2" customWidth="1"/>
    <col min="2" max="2" width="5.140625" style="2" customWidth="1"/>
    <col min="3" max="3" width="4.42578125" style="2" customWidth="1"/>
    <col min="4" max="4" width="6.42578125" style="2" customWidth="1"/>
    <col min="5" max="5" width="4.28515625" style="2" customWidth="1"/>
    <col min="6" max="6" width="4.42578125" style="2" customWidth="1"/>
    <col min="7" max="7" width="3.7109375" style="2" customWidth="1"/>
    <col min="8" max="8" width="3.85546875" style="2" customWidth="1"/>
    <col min="9" max="9" width="6.42578125" style="2" customWidth="1"/>
    <col min="10" max="10" width="4.140625" style="2" customWidth="1"/>
    <col min="11" max="11" width="4.7109375" style="2" customWidth="1"/>
    <col min="12" max="12" width="4.85546875" style="2" customWidth="1"/>
    <col min="13" max="13" width="4" style="2" customWidth="1"/>
    <col min="14" max="14" width="5" style="2" customWidth="1"/>
    <col min="15" max="15" width="5.140625" style="2" customWidth="1"/>
    <col min="16" max="16" width="5.7109375" style="2" customWidth="1"/>
    <col min="17" max="18" width="4" style="2" customWidth="1"/>
    <col min="19" max="19" width="3.85546875" style="2" customWidth="1"/>
    <col min="20" max="20" width="4.85546875" style="2" customWidth="1"/>
    <col min="21" max="21" width="4.7109375" style="2" customWidth="1"/>
    <col min="22" max="22" width="6" style="2" customWidth="1"/>
    <col min="23" max="23" width="6.7109375" style="2" customWidth="1"/>
    <col min="24" max="24" width="6.140625" style="2" customWidth="1"/>
    <col min="25" max="25" width="7" style="2" customWidth="1"/>
    <col min="26" max="26" width="6.85546875" style="2" customWidth="1"/>
    <col min="27" max="27" width="6.7109375" style="2" customWidth="1"/>
    <col min="28" max="28" width="6" style="2" customWidth="1"/>
    <col min="29" max="29" width="7.5703125" style="2" customWidth="1"/>
    <col min="30" max="30" width="7.140625" style="2" customWidth="1"/>
    <col min="31" max="31" width="5.7109375" style="2" customWidth="1"/>
    <col min="32" max="32" width="7.42578125" style="2" customWidth="1"/>
    <col min="33" max="33" width="7" style="2" customWidth="1"/>
    <col min="34" max="34" width="7.42578125" style="2" customWidth="1"/>
    <col min="35" max="35" width="7.85546875" style="2" customWidth="1"/>
    <col min="36" max="36" width="8.140625" style="2" customWidth="1"/>
    <col min="37" max="37" width="7.85546875" style="2" customWidth="1"/>
    <col min="38" max="38" width="6.7109375" style="2" customWidth="1"/>
    <col min="39" max="39" width="6" style="2" customWidth="1"/>
    <col min="40" max="40" width="8.140625" style="2" customWidth="1"/>
    <col min="41" max="41" width="7.42578125" style="2" customWidth="1"/>
    <col min="42" max="42" width="5.140625" style="2" customWidth="1"/>
    <col min="43" max="43" width="4.5703125" style="2" customWidth="1"/>
    <col min="44" max="44" width="4.7109375" style="2" customWidth="1"/>
    <col min="45" max="45" width="3.85546875" style="2" customWidth="1"/>
    <col min="46" max="46" width="4.5703125" style="2" customWidth="1"/>
    <col min="47" max="47" width="5.42578125" style="2" customWidth="1"/>
    <col min="48" max="48" width="4.42578125" style="2" customWidth="1"/>
    <col min="49" max="49" width="6.7109375" style="2" customWidth="1"/>
    <col min="50" max="50" width="4.7109375" style="2" customWidth="1"/>
    <col min="51" max="51" width="5.42578125" style="2" customWidth="1"/>
    <col min="52" max="52" width="5.5703125" style="2" customWidth="1"/>
    <col min="53" max="53" width="4" style="2" customWidth="1"/>
    <col min="54" max="16384" width="3.28515625" style="2"/>
  </cols>
  <sheetData>
    <row r="1" spans="1:53" ht="30" x14ac:dyDescent="0.4">
      <c r="A1" s="1584" t="s">
        <v>0</v>
      </c>
      <c r="B1" s="1584"/>
      <c r="C1" s="1584"/>
      <c r="D1" s="1584"/>
      <c r="E1" s="1584"/>
      <c r="F1" s="1584"/>
      <c r="G1" s="1584"/>
      <c r="H1" s="1584"/>
      <c r="I1" s="1584"/>
      <c r="J1" s="1584"/>
      <c r="K1" s="1584"/>
      <c r="L1" s="1584"/>
      <c r="M1" s="1584"/>
      <c r="N1" s="1584"/>
      <c r="O1" s="1584"/>
      <c r="P1" s="1601" t="s">
        <v>1</v>
      </c>
      <c r="Q1" s="1601"/>
      <c r="R1" s="1601"/>
      <c r="S1" s="1601"/>
      <c r="T1" s="1601"/>
      <c r="U1" s="1601"/>
      <c r="V1" s="1601"/>
      <c r="W1" s="1601"/>
      <c r="X1" s="1601"/>
      <c r="Y1" s="1601"/>
      <c r="Z1" s="1601"/>
      <c r="AA1" s="1601"/>
      <c r="AB1" s="1601"/>
      <c r="AC1" s="1601"/>
      <c r="AD1" s="1601"/>
      <c r="AE1" s="1601"/>
      <c r="AF1" s="1601"/>
      <c r="AG1" s="1601"/>
      <c r="AH1" s="1601"/>
      <c r="AI1" s="1601"/>
      <c r="AJ1" s="1601"/>
      <c r="AK1" s="1601"/>
      <c r="AL1" s="1601"/>
      <c r="AM1" s="1601"/>
      <c r="AN1" s="1"/>
    </row>
    <row r="2" spans="1:53" ht="30" x14ac:dyDescent="0.4">
      <c r="A2" s="1584" t="s">
        <v>2</v>
      </c>
      <c r="B2" s="1584"/>
      <c r="C2" s="1584"/>
      <c r="D2" s="1584"/>
      <c r="E2" s="1584"/>
      <c r="F2" s="1584"/>
      <c r="G2" s="1584"/>
      <c r="H2" s="1584"/>
      <c r="I2" s="1584"/>
      <c r="J2" s="1584"/>
      <c r="K2" s="1584"/>
      <c r="L2" s="1584"/>
      <c r="M2" s="1584"/>
      <c r="N2" s="1584"/>
      <c r="O2" s="1584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</row>
    <row r="3" spans="1:53" ht="30.75" x14ac:dyDescent="0.45">
      <c r="A3" s="1584" t="s">
        <v>532</v>
      </c>
      <c r="B3" s="1584"/>
      <c r="C3" s="1584"/>
      <c r="D3" s="1584"/>
      <c r="E3" s="1584"/>
      <c r="F3" s="1584"/>
      <c r="G3" s="1584"/>
      <c r="H3" s="1584"/>
      <c r="I3" s="1584"/>
      <c r="J3" s="1584"/>
      <c r="K3" s="1584"/>
      <c r="L3" s="1584"/>
      <c r="M3" s="1584"/>
      <c r="N3" s="1584"/>
      <c r="O3" s="1584"/>
      <c r="P3" s="1602" t="s">
        <v>3</v>
      </c>
      <c r="Q3" s="1602"/>
      <c r="R3" s="1602"/>
      <c r="S3" s="1602"/>
      <c r="T3" s="1602"/>
      <c r="U3" s="1602"/>
      <c r="V3" s="1602"/>
      <c r="W3" s="1602"/>
      <c r="X3" s="1602"/>
      <c r="Y3" s="1602"/>
      <c r="Z3" s="1602"/>
      <c r="AA3" s="1602"/>
      <c r="AB3" s="1602"/>
      <c r="AC3" s="1602"/>
      <c r="AD3" s="1602"/>
      <c r="AE3" s="1602"/>
      <c r="AF3" s="1602"/>
      <c r="AG3" s="1602"/>
      <c r="AH3" s="1602"/>
      <c r="AI3" s="1602"/>
      <c r="AJ3" s="1602"/>
      <c r="AK3" s="1602"/>
      <c r="AL3" s="1602"/>
      <c r="AM3" s="1602"/>
      <c r="AN3" s="1603" t="s">
        <v>4</v>
      </c>
      <c r="AO3" s="1603"/>
      <c r="AP3" s="1603"/>
      <c r="AQ3" s="1603"/>
      <c r="AR3" s="1603"/>
      <c r="AS3" s="1603"/>
      <c r="AT3" s="1603"/>
      <c r="AU3" s="1603"/>
      <c r="AV3" s="1603"/>
      <c r="AW3" s="1603"/>
      <c r="AX3" s="1603"/>
      <c r="AY3" s="1603"/>
      <c r="AZ3" s="1603"/>
      <c r="BA3" s="1603"/>
    </row>
    <row r="4" spans="1:53" ht="30.75" x14ac:dyDescent="0.45">
      <c r="A4" s="1604" t="s">
        <v>533</v>
      </c>
      <c r="B4" s="1584"/>
      <c r="C4" s="1584"/>
      <c r="D4" s="1584"/>
      <c r="E4" s="1584"/>
      <c r="F4" s="1584"/>
      <c r="G4" s="1584"/>
      <c r="H4" s="1584"/>
      <c r="I4" s="1584"/>
      <c r="J4" s="1584"/>
      <c r="K4" s="1584"/>
      <c r="L4" s="1584"/>
      <c r="M4" s="1584"/>
      <c r="N4" s="1584"/>
      <c r="O4" s="158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1603"/>
      <c r="AO4" s="1603"/>
      <c r="AP4" s="1603"/>
      <c r="AQ4" s="1603"/>
      <c r="AR4" s="1603"/>
      <c r="AS4" s="1603"/>
      <c r="AT4" s="1603"/>
      <c r="AU4" s="1603"/>
      <c r="AV4" s="1603"/>
      <c r="AW4" s="1603"/>
      <c r="AX4" s="1603"/>
      <c r="AY4" s="1603"/>
      <c r="AZ4" s="1603"/>
      <c r="BA4" s="1603"/>
    </row>
    <row r="5" spans="1:53" ht="27.75" x14ac:dyDescent="0.4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1582" t="s">
        <v>5</v>
      </c>
      <c r="Q5" s="1583"/>
      <c r="R5" s="1583"/>
      <c r="S5" s="1583"/>
      <c r="T5" s="1583"/>
      <c r="U5" s="1583"/>
      <c r="V5" s="1583"/>
      <c r="W5" s="1583"/>
      <c r="X5" s="1583"/>
      <c r="Y5" s="1583"/>
      <c r="Z5" s="1583"/>
      <c r="AA5" s="1583"/>
      <c r="AB5" s="1583"/>
      <c r="AC5" s="1583"/>
      <c r="AD5" s="1583"/>
      <c r="AE5" s="1583"/>
      <c r="AF5" s="1583"/>
      <c r="AG5" s="1583"/>
      <c r="AH5" s="1583"/>
      <c r="AI5" s="1583"/>
      <c r="AJ5" s="1583"/>
      <c r="AK5" s="1583"/>
      <c r="AL5" s="1583"/>
      <c r="AM5" s="1583"/>
    </row>
    <row r="6" spans="1:53" s="7" customFormat="1" ht="27.75" x14ac:dyDescent="0.4">
      <c r="A6" s="1584" t="s">
        <v>6</v>
      </c>
      <c r="B6" s="1584"/>
      <c r="C6" s="1584"/>
      <c r="D6" s="1584"/>
      <c r="E6" s="1584"/>
      <c r="F6" s="1584"/>
      <c r="G6" s="1584"/>
      <c r="H6" s="1584"/>
      <c r="I6" s="1584"/>
      <c r="J6" s="1584"/>
      <c r="K6" s="1584"/>
      <c r="L6" s="1584"/>
      <c r="M6" s="1584"/>
      <c r="N6" s="1584"/>
      <c r="O6" s="1584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1585"/>
      <c r="AP6" s="1585"/>
      <c r="AQ6" s="1585"/>
      <c r="AR6" s="1585"/>
      <c r="AS6" s="1585"/>
      <c r="AT6" s="1585"/>
      <c r="AU6" s="1585"/>
      <c r="AV6" s="1585"/>
      <c r="AW6" s="1585"/>
      <c r="AX6" s="1585"/>
      <c r="AY6" s="1585"/>
      <c r="AZ6" s="1585"/>
      <c r="BA6" s="1585"/>
    </row>
    <row r="7" spans="1:53" s="7" customFormat="1" ht="27.75" x14ac:dyDescent="0.4">
      <c r="A7" s="1584" t="s">
        <v>7</v>
      </c>
      <c r="B7" s="1584"/>
      <c r="C7" s="1584"/>
      <c r="D7" s="1584"/>
      <c r="E7" s="1584"/>
      <c r="F7" s="1584"/>
      <c r="G7" s="1584"/>
      <c r="H7" s="1584"/>
      <c r="I7" s="1584"/>
      <c r="J7" s="1584"/>
      <c r="K7" s="1584"/>
      <c r="L7" s="1584"/>
      <c r="M7" s="1584"/>
      <c r="N7" s="1584"/>
      <c r="O7" s="1584"/>
      <c r="P7" s="1586" t="s">
        <v>8</v>
      </c>
      <c r="Q7" s="1586"/>
      <c r="R7" s="1586"/>
      <c r="S7" s="1586"/>
      <c r="T7" s="1586"/>
      <c r="U7" s="1586"/>
      <c r="V7" s="1586"/>
      <c r="W7" s="1586"/>
      <c r="X7" s="1586"/>
      <c r="Y7" s="1586"/>
      <c r="Z7" s="1586"/>
      <c r="AA7" s="1586"/>
      <c r="AB7" s="1586"/>
      <c r="AC7" s="1586"/>
      <c r="AD7" s="1586"/>
      <c r="AE7" s="1586"/>
      <c r="AF7" s="1586"/>
      <c r="AG7" s="1586"/>
      <c r="AH7" s="1586"/>
      <c r="AI7" s="1586"/>
      <c r="AJ7" s="1586"/>
      <c r="AK7" s="1586"/>
      <c r="AL7" s="1586"/>
      <c r="AM7" s="8"/>
      <c r="AN7" s="1587" t="s">
        <v>9</v>
      </c>
      <c r="AO7" s="1588"/>
      <c r="AP7" s="1588"/>
      <c r="AQ7" s="1588"/>
      <c r="AR7" s="1588"/>
      <c r="AS7" s="1588"/>
      <c r="AT7" s="1588"/>
      <c r="AU7" s="1588"/>
      <c r="AV7" s="1588"/>
      <c r="AW7" s="1588"/>
      <c r="AX7" s="1588"/>
      <c r="AY7" s="1588"/>
      <c r="AZ7" s="1588"/>
      <c r="BA7" s="1588"/>
    </row>
    <row r="8" spans="1:53" s="7" customFormat="1" ht="26.25" x14ac:dyDescent="0.4">
      <c r="P8" s="1586" t="s">
        <v>10</v>
      </c>
      <c r="Q8" s="1586"/>
      <c r="R8" s="1586"/>
      <c r="S8" s="1586"/>
      <c r="T8" s="1586"/>
      <c r="U8" s="1586"/>
      <c r="V8" s="1586"/>
      <c r="W8" s="1586"/>
      <c r="X8" s="1586"/>
      <c r="Y8" s="1586"/>
      <c r="Z8" s="1586"/>
      <c r="AA8" s="1586"/>
      <c r="AB8" s="1586"/>
      <c r="AC8" s="1586"/>
      <c r="AD8" s="1586"/>
      <c r="AE8" s="1586"/>
      <c r="AF8" s="1586"/>
      <c r="AG8" s="1586"/>
      <c r="AH8" s="1586"/>
      <c r="AI8" s="1586"/>
      <c r="AJ8" s="1586"/>
      <c r="AK8" s="1586"/>
      <c r="AL8" s="1586"/>
      <c r="AM8" s="8"/>
      <c r="AN8" s="1605" t="s">
        <v>11</v>
      </c>
      <c r="AO8" s="1605"/>
      <c r="AP8" s="1605"/>
      <c r="AQ8" s="1605"/>
      <c r="AR8" s="1605"/>
      <c r="AS8" s="1605"/>
      <c r="AT8" s="1605"/>
      <c r="AU8" s="1605"/>
      <c r="AV8" s="1605"/>
      <c r="AW8" s="1605"/>
      <c r="AX8" s="1605"/>
      <c r="AY8" s="1605"/>
      <c r="AZ8" s="1605"/>
      <c r="BA8" s="1605"/>
    </row>
    <row r="9" spans="1:53" s="7" customFormat="1" ht="26.25" x14ac:dyDescent="0.4">
      <c r="P9" s="1586" t="s">
        <v>12</v>
      </c>
      <c r="Q9" s="1586"/>
      <c r="R9" s="1586"/>
      <c r="S9" s="1586"/>
      <c r="T9" s="1586"/>
      <c r="U9" s="1586"/>
      <c r="V9" s="1586"/>
      <c r="W9" s="1586"/>
      <c r="X9" s="1586"/>
      <c r="Y9" s="1586"/>
      <c r="Z9" s="1586"/>
      <c r="AA9" s="1586"/>
      <c r="AB9" s="1586"/>
      <c r="AC9" s="1586"/>
      <c r="AD9" s="1586"/>
      <c r="AE9" s="1586"/>
      <c r="AF9" s="1586"/>
      <c r="AG9" s="1586"/>
      <c r="AH9" s="1586"/>
      <c r="AI9" s="1586"/>
      <c r="AJ9" s="1586"/>
      <c r="AK9" s="1586"/>
      <c r="AL9" s="1586"/>
      <c r="AM9" s="8"/>
      <c r="AN9" s="1605"/>
      <c r="AO9" s="1605"/>
      <c r="AP9" s="1605"/>
      <c r="AQ9" s="1605"/>
      <c r="AR9" s="1605"/>
      <c r="AS9" s="1605"/>
      <c r="AT9" s="1605"/>
      <c r="AU9" s="1605"/>
      <c r="AV9" s="1605"/>
      <c r="AW9" s="1605"/>
      <c r="AX9" s="1605"/>
      <c r="AY9" s="1605"/>
      <c r="AZ9" s="1605"/>
      <c r="BA9" s="1605"/>
    </row>
    <row r="10" spans="1:53" s="7" customFormat="1" ht="25.5" x14ac:dyDescent="0.35">
      <c r="P10" s="1580" t="s">
        <v>13</v>
      </c>
      <c r="Q10" s="1606"/>
      <c r="R10" s="1606"/>
      <c r="S10" s="1606"/>
      <c r="T10" s="1606"/>
      <c r="U10" s="1606"/>
      <c r="V10" s="1606"/>
      <c r="W10" s="1606"/>
      <c r="X10" s="1606"/>
      <c r="Y10" s="1606"/>
      <c r="Z10" s="1606"/>
      <c r="AA10" s="1606"/>
      <c r="AB10" s="1606"/>
      <c r="AC10" s="1606"/>
      <c r="AD10" s="1606"/>
      <c r="AE10" s="1606"/>
      <c r="AF10" s="1606"/>
      <c r="AG10" s="1606"/>
      <c r="AH10" s="1606"/>
      <c r="AI10" s="1606"/>
      <c r="AJ10" s="1606"/>
      <c r="AK10" s="1606"/>
      <c r="AL10" s="1607"/>
      <c r="AM10" s="1607"/>
      <c r="AN10" s="1605"/>
      <c r="AO10" s="1605"/>
      <c r="AP10" s="1605"/>
      <c r="AQ10" s="1605"/>
      <c r="AR10" s="1605"/>
      <c r="AS10" s="1605"/>
      <c r="AT10" s="1605"/>
      <c r="AU10" s="1605"/>
      <c r="AV10" s="1605"/>
      <c r="AW10" s="1605"/>
      <c r="AX10" s="1605"/>
      <c r="AY10" s="1605"/>
      <c r="AZ10" s="1605"/>
      <c r="BA10" s="1605"/>
    </row>
    <row r="11" spans="1:53" s="7" customFormat="1" ht="26.25" x14ac:dyDescent="0.4">
      <c r="P11" s="1580" t="s">
        <v>14</v>
      </c>
      <c r="Q11" s="1580"/>
      <c r="R11" s="1580"/>
      <c r="S11" s="1580"/>
      <c r="T11" s="1580"/>
      <c r="U11" s="1580"/>
      <c r="V11" s="1580"/>
      <c r="W11" s="1580"/>
      <c r="X11" s="1580"/>
      <c r="Y11" s="1580"/>
      <c r="Z11" s="1580"/>
      <c r="AA11" s="1580"/>
      <c r="AB11" s="1580"/>
      <c r="AC11" s="1580"/>
      <c r="AD11" s="1580"/>
      <c r="AE11" s="1580"/>
      <c r="AF11" s="1580"/>
      <c r="AG11" s="1580"/>
      <c r="AH11" s="1580"/>
      <c r="AI11" s="1580"/>
      <c r="AJ11" s="1580"/>
      <c r="AK11" s="1580"/>
      <c r="AL11" s="1580"/>
      <c r="AM11" s="1580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</row>
    <row r="12" spans="1:53" s="7" customFormat="1" ht="26.25" x14ac:dyDescent="0.4">
      <c r="P12" s="10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2"/>
      <c r="AM12" s="12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</row>
    <row r="13" spans="1:53" s="7" customFormat="1" ht="26.25" x14ac:dyDescent="0.4">
      <c r="P13" s="10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2"/>
      <c r="AM13" s="12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</row>
    <row r="14" spans="1:53" s="7" customFormat="1" ht="18.75" x14ac:dyDescent="0.3"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</row>
    <row r="15" spans="1:53" s="7" customFormat="1" ht="22.5" x14ac:dyDescent="0.3">
      <c r="A15" s="1581" t="s">
        <v>15</v>
      </c>
      <c r="B15" s="1581"/>
      <c r="C15" s="1581"/>
      <c r="D15" s="1581"/>
      <c r="E15" s="1581"/>
      <c r="F15" s="1581"/>
      <c r="G15" s="1581"/>
      <c r="H15" s="1581"/>
      <c r="I15" s="1581"/>
      <c r="J15" s="1581"/>
      <c r="K15" s="1581"/>
      <c r="L15" s="1581"/>
      <c r="M15" s="1581"/>
      <c r="N15" s="1581"/>
      <c r="O15" s="1581"/>
      <c r="P15" s="1581"/>
      <c r="Q15" s="1581"/>
      <c r="R15" s="1581"/>
      <c r="S15" s="1581"/>
      <c r="T15" s="1581"/>
      <c r="U15" s="1581"/>
      <c r="V15" s="1581"/>
      <c r="W15" s="1581"/>
      <c r="X15" s="1581"/>
      <c r="Y15" s="1581"/>
      <c r="Z15" s="1581"/>
      <c r="AA15" s="1581"/>
      <c r="AB15" s="1581"/>
      <c r="AC15" s="1581"/>
      <c r="AD15" s="1581"/>
      <c r="AE15" s="1581"/>
      <c r="AF15" s="1581"/>
      <c r="AG15" s="1581"/>
      <c r="AH15" s="1581"/>
      <c r="AI15" s="1581"/>
      <c r="AJ15" s="1581"/>
      <c r="AK15" s="1581"/>
      <c r="AL15" s="1581"/>
      <c r="AM15" s="1581"/>
      <c r="AN15" s="1581"/>
      <c r="AO15" s="1581"/>
      <c r="AP15" s="1581"/>
      <c r="AQ15" s="1581"/>
      <c r="AR15" s="1581"/>
      <c r="AS15" s="1581"/>
      <c r="AT15" s="1581"/>
      <c r="AU15" s="1581"/>
      <c r="AV15" s="1581"/>
      <c r="AW15" s="1581"/>
      <c r="AX15" s="1581"/>
      <c r="AY15" s="1581"/>
      <c r="AZ15" s="1581"/>
      <c r="BA15" s="1581"/>
    </row>
    <row r="16" spans="1:53" s="7" customFormat="1" ht="19.5" thickBot="1" x14ac:dyDescent="0.35">
      <c r="A16" s="14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</row>
    <row r="17" spans="1:53" x14ac:dyDescent="0.25">
      <c r="A17" s="1599" t="s">
        <v>16</v>
      </c>
      <c r="B17" s="1592" t="s">
        <v>17</v>
      </c>
      <c r="C17" s="1593"/>
      <c r="D17" s="1593"/>
      <c r="E17" s="1594"/>
      <c r="F17" s="1592" t="s">
        <v>18</v>
      </c>
      <c r="G17" s="1593"/>
      <c r="H17" s="1593"/>
      <c r="I17" s="1594"/>
      <c r="J17" s="1589" t="s">
        <v>19</v>
      </c>
      <c r="K17" s="1590"/>
      <c r="L17" s="1590"/>
      <c r="M17" s="1590"/>
      <c r="N17" s="1589" t="s">
        <v>20</v>
      </c>
      <c r="O17" s="1590"/>
      <c r="P17" s="1590"/>
      <c r="Q17" s="1590"/>
      <c r="R17" s="1591"/>
      <c r="S17" s="1589" t="s">
        <v>21</v>
      </c>
      <c r="T17" s="1595"/>
      <c r="U17" s="1595"/>
      <c r="V17" s="1595"/>
      <c r="W17" s="1591"/>
      <c r="X17" s="1589" t="s">
        <v>22</v>
      </c>
      <c r="Y17" s="1590"/>
      <c r="Z17" s="1590"/>
      <c r="AA17" s="1591"/>
      <c r="AB17" s="1592" t="s">
        <v>23</v>
      </c>
      <c r="AC17" s="1593"/>
      <c r="AD17" s="1593"/>
      <c r="AE17" s="1594"/>
      <c r="AF17" s="1592" t="s">
        <v>24</v>
      </c>
      <c r="AG17" s="1593"/>
      <c r="AH17" s="1593"/>
      <c r="AI17" s="1594"/>
      <c r="AJ17" s="1589" t="s">
        <v>25</v>
      </c>
      <c r="AK17" s="1595"/>
      <c r="AL17" s="1595"/>
      <c r="AM17" s="1595"/>
      <c r="AN17" s="1591"/>
      <c r="AO17" s="1589" t="s">
        <v>26</v>
      </c>
      <c r="AP17" s="1590"/>
      <c r="AQ17" s="1590"/>
      <c r="AR17" s="1590"/>
      <c r="AS17" s="1596" t="s">
        <v>27</v>
      </c>
      <c r="AT17" s="1597"/>
      <c r="AU17" s="1597"/>
      <c r="AV17" s="1597"/>
      <c r="AW17" s="1598"/>
      <c r="AX17" s="1589" t="s">
        <v>28</v>
      </c>
      <c r="AY17" s="1590"/>
      <c r="AZ17" s="1590"/>
      <c r="BA17" s="1591"/>
    </row>
    <row r="18" spans="1:53" s="19" customFormat="1" ht="16.5" thickBot="1" x14ac:dyDescent="0.3">
      <c r="A18" s="1600"/>
      <c r="B18" s="15">
        <v>1</v>
      </c>
      <c r="C18" s="16">
        <v>2</v>
      </c>
      <c r="D18" s="16">
        <v>3</v>
      </c>
      <c r="E18" s="17">
        <v>4</v>
      </c>
      <c r="F18" s="15">
        <v>5</v>
      </c>
      <c r="G18" s="16">
        <v>6</v>
      </c>
      <c r="H18" s="16">
        <v>7</v>
      </c>
      <c r="I18" s="17">
        <v>8</v>
      </c>
      <c r="J18" s="15">
        <v>9</v>
      </c>
      <c r="K18" s="16">
        <v>10</v>
      </c>
      <c r="L18" s="16">
        <v>11</v>
      </c>
      <c r="M18" s="18">
        <v>12</v>
      </c>
      <c r="N18" s="15">
        <v>13</v>
      </c>
      <c r="O18" s="16">
        <v>14</v>
      </c>
      <c r="P18" s="16">
        <v>15</v>
      </c>
      <c r="Q18" s="16">
        <v>16</v>
      </c>
      <c r="R18" s="17">
        <v>17</v>
      </c>
      <c r="S18" s="15">
        <v>18</v>
      </c>
      <c r="T18" s="16">
        <v>19</v>
      </c>
      <c r="U18" s="16">
        <v>20</v>
      </c>
      <c r="V18" s="16">
        <v>21</v>
      </c>
      <c r="W18" s="17">
        <v>22</v>
      </c>
      <c r="X18" s="15">
        <v>23</v>
      </c>
      <c r="Y18" s="16">
        <v>24</v>
      </c>
      <c r="Z18" s="16">
        <v>25</v>
      </c>
      <c r="AA18" s="17">
        <v>26</v>
      </c>
      <c r="AB18" s="15">
        <v>27</v>
      </c>
      <c r="AC18" s="16">
        <v>28</v>
      </c>
      <c r="AD18" s="16">
        <v>29</v>
      </c>
      <c r="AE18" s="17">
        <v>30</v>
      </c>
      <c r="AF18" s="15">
        <v>31</v>
      </c>
      <c r="AG18" s="16">
        <v>32</v>
      </c>
      <c r="AH18" s="16">
        <v>33</v>
      </c>
      <c r="AI18" s="17">
        <v>34</v>
      </c>
      <c r="AJ18" s="15">
        <v>35</v>
      </c>
      <c r="AK18" s="16">
        <v>36</v>
      </c>
      <c r="AL18" s="16">
        <v>37</v>
      </c>
      <c r="AM18" s="16">
        <v>38</v>
      </c>
      <c r="AN18" s="17">
        <v>39</v>
      </c>
      <c r="AO18" s="15">
        <v>40</v>
      </c>
      <c r="AP18" s="16">
        <v>41</v>
      </c>
      <c r="AQ18" s="16">
        <v>42</v>
      </c>
      <c r="AR18" s="18">
        <v>43</v>
      </c>
      <c r="AS18" s="15">
        <v>44</v>
      </c>
      <c r="AT18" s="16">
        <v>45</v>
      </c>
      <c r="AU18" s="16">
        <v>46</v>
      </c>
      <c r="AV18" s="16">
        <v>47</v>
      </c>
      <c r="AW18" s="17">
        <v>48</v>
      </c>
      <c r="AX18" s="15">
        <v>49</v>
      </c>
      <c r="AY18" s="16">
        <v>50</v>
      </c>
      <c r="AZ18" s="16">
        <v>51</v>
      </c>
      <c r="BA18" s="17">
        <v>52</v>
      </c>
    </row>
    <row r="19" spans="1:53" ht="19.5" thickBot="1" x14ac:dyDescent="0.35">
      <c r="A19" s="20">
        <v>1</v>
      </c>
      <c r="B19" s="21" t="s">
        <v>29</v>
      </c>
      <c r="C19" s="22" t="s">
        <v>29</v>
      </c>
      <c r="D19" s="22" t="s">
        <v>29</v>
      </c>
      <c r="E19" s="23" t="s">
        <v>29</v>
      </c>
      <c r="F19" s="21" t="s">
        <v>29</v>
      </c>
      <c r="G19" s="22" t="s">
        <v>29</v>
      </c>
      <c r="H19" s="22" t="s">
        <v>29</v>
      </c>
      <c r="I19" s="23" t="s">
        <v>29</v>
      </c>
      <c r="J19" s="21" t="s">
        <v>29</v>
      </c>
      <c r="K19" s="22" t="s">
        <v>29</v>
      </c>
      <c r="L19" s="22" t="s">
        <v>29</v>
      </c>
      <c r="M19" s="23" t="s">
        <v>29</v>
      </c>
      <c r="N19" s="21" t="s">
        <v>29</v>
      </c>
      <c r="O19" s="22" t="s">
        <v>29</v>
      </c>
      <c r="P19" s="22" t="s">
        <v>29</v>
      </c>
      <c r="Q19" s="22" t="s">
        <v>30</v>
      </c>
      <c r="R19" s="23" t="s">
        <v>30</v>
      </c>
      <c r="S19" s="21" t="s">
        <v>31</v>
      </c>
      <c r="T19" s="22" t="s">
        <v>29</v>
      </c>
      <c r="U19" s="22" t="s">
        <v>29</v>
      </c>
      <c r="V19" s="22" t="s">
        <v>29</v>
      </c>
      <c r="W19" s="23" t="s">
        <v>29</v>
      </c>
      <c r="X19" s="21" t="s">
        <v>29</v>
      </c>
      <c r="Y19" s="22" t="s">
        <v>29</v>
      </c>
      <c r="Z19" s="22" t="s">
        <v>29</v>
      </c>
      <c r="AA19" s="23" t="s">
        <v>29</v>
      </c>
      <c r="AB19" s="21" t="s">
        <v>29</v>
      </c>
      <c r="AC19" s="22" t="s">
        <v>31</v>
      </c>
      <c r="AD19" s="22" t="s">
        <v>31</v>
      </c>
      <c r="AE19" s="24" t="s">
        <v>32</v>
      </c>
      <c r="AF19" s="21" t="s">
        <v>32</v>
      </c>
      <c r="AG19" s="22" t="s">
        <v>29</v>
      </c>
      <c r="AH19" s="22" t="s">
        <v>29</v>
      </c>
      <c r="AI19" s="23" t="s">
        <v>29</v>
      </c>
      <c r="AJ19" s="22" t="s">
        <v>29</v>
      </c>
      <c r="AK19" s="22" t="s">
        <v>29</v>
      </c>
      <c r="AL19" s="22" t="s">
        <v>29</v>
      </c>
      <c r="AM19" s="22" t="s">
        <v>29</v>
      </c>
      <c r="AN19" s="23" t="s">
        <v>29</v>
      </c>
      <c r="AO19" s="25" t="s">
        <v>29</v>
      </c>
      <c r="AP19" s="22" t="s">
        <v>30</v>
      </c>
      <c r="AQ19" s="22" t="s">
        <v>30</v>
      </c>
      <c r="AR19" s="23" t="s">
        <v>31</v>
      </c>
      <c r="AS19" s="21" t="s">
        <v>31</v>
      </c>
      <c r="AT19" s="22" t="s">
        <v>31</v>
      </c>
      <c r="AU19" s="22" t="s">
        <v>31</v>
      </c>
      <c r="AV19" s="22" t="s">
        <v>31</v>
      </c>
      <c r="AW19" s="23" t="s">
        <v>31</v>
      </c>
      <c r="AX19" s="25" t="s">
        <v>31</v>
      </c>
      <c r="AY19" s="22" t="s">
        <v>31</v>
      </c>
      <c r="AZ19" s="22" t="s">
        <v>31</v>
      </c>
      <c r="BA19" s="23" t="s">
        <v>31</v>
      </c>
    </row>
    <row r="20" spans="1:53" ht="19.5" thickBot="1" x14ac:dyDescent="0.35">
      <c r="A20" s="26">
        <v>2</v>
      </c>
      <c r="B20" s="27" t="s">
        <v>29</v>
      </c>
      <c r="C20" s="28" t="s">
        <v>29</v>
      </c>
      <c r="D20" s="28" t="s">
        <v>29</v>
      </c>
      <c r="E20" s="29" t="s">
        <v>29</v>
      </c>
      <c r="F20" s="27" t="s">
        <v>29</v>
      </c>
      <c r="G20" s="28" t="s">
        <v>29</v>
      </c>
      <c r="H20" s="28" t="s">
        <v>29</v>
      </c>
      <c r="I20" s="29" t="s">
        <v>29</v>
      </c>
      <c r="J20" s="27" t="s">
        <v>29</v>
      </c>
      <c r="K20" s="28" t="s">
        <v>29</v>
      </c>
      <c r="L20" s="28" t="s">
        <v>29</v>
      </c>
      <c r="M20" s="29" t="s">
        <v>29</v>
      </c>
      <c r="N20" s="27" t="s">
        <v>29</v>
      </c>
      <c r="O20" s="28" t="s">
        <v>29</v>
      </c>
      <c r="P20" s="28" t="s">
        <v>29</v>
      </c>
      <c r="Q20" s="28" t="s">
        <v>30</v>
      </c>
      <c r="R20" s="29" t="s">
        <v>30</v>
      </c>
      <c r="S20" s="27" t="s">
        <v>31</v>
      </c>
      <c r="T20" s="28" t="s">
        <v>29</v>
      </c>
      <c r="U20" s="28" t="s">
        <v>29</v>
      </c>
      <c r="V20" s="28" t="s">
        <v>29</v>
      </c>
      <c r="W20" s="29" t="s">
        <v>29</v>
      </c>
      <c r="X20" s="27" t="s">
        <v>29</v>
      </c>
      <c r="Y20" s="28" t="s">
        <v>29</v>
      </c>
      <c r="Z20" s="28" t="s">
        <v>29</v>
      </c>
      <c r="AA20" s="29" t="s">
        <v>29</v>
      </c>
      <c r="AB20" s="27" t="s">
        <v>29</v>
      </c>
      <c r="AC20" s="22" t="s">
        <v>31</v>
      </c>
      <c r="AD20" s="22" t="s">
        <v>31</v>
      </c>
      <c r="AE20" s="30" t="s">
        <v>32</v>
      </c>
      <c r="AF20" s="27" t="s">
        <v>32</v>
      </c>
      <c r="AG20" s="28" t="s">
        <v>29</v>
      </c>
      <c r="AH20" s="28" t="s">
        <v>29</v>
      </c>
      <c r="AI20" s="30" t="s">
        <v>29</v>
      </c>
      <c r="AJ20" s="27" t="s">
        <v>29</v>
      </c>
      <c r="AK20" s="28" t="s">
        <v>29</v>
      </c>
      <c r="AL20" s="28" t="s">
        <v>29</v>
      </c>
      <c r="AM20" s="28" t="s">
        <v>29</v>
      </c>
      <c r="AN20" s="29" t="s">
        <v>29</v>
      </c>
      <c r="AO20" s="31" t="s">
        <v>29</v>
      </c>
      <c r="AP20" s="28" t="s">
        <v>30</v>
      </c>
      <c r="AQ20" s="28" t="s">
        <v>30</v>
      </c>
      <c r="AR20" s="29" t="s">
        <v>31</v>
      </c>
      <c r="AS20" s="32" t="s">
        <v>31</v>
      </c>
      <c r="AT20" s="33" t="s">
        <v>31</v>
      </c>
      <c r="AU20" s="28" t="s">
        <v>31</v>
      </c>
      <c r="AV20" s="28" t="s">
        <v>31</v>
      </c>
      <c r="AW20" s="29" t="s">
        <v>31</v>
      </c>
      <c r="AX20" s="34" t="s">
        <v>31</v>
      </c>
      <c r="AY20" s="28" t="s">
        <v>31</v>
      </c>
      <c r="AZ20" s="28" t="s">
        <v>31</v>
      </c>
      <c r="BA20" s="29" t="s">
        <v>31</v>
      </c>
    </row>
    <row r="21" spans="1:53" ht="18.75" x14ac:dyDescent="0.3">
      <c r="A21" s="26">
        <v>3</v>
      </c>
      <c r="B21" s="27" t="s">
        <v>29</v>
      </c>
      <c r="C21" s="28" t="s">
        <v>29</v>
      </c>
      <c r="D21" s="28" t="s">
        <v>29</v>
      </c>
      <c r="E21" s="29" t="s">
        <v>29</v>
      </c>
      <c r="F21" s="27" t="s">
        <v>29</v>
      </c>
      <c r="G21" s="28" t="s">
        <v>29</v>
      </c>
      <c r="H21" s="28" t="s">
        <v>29</v>
      </c>
      <c r="I21" s="29" t="s">
        <v>29</v>
      </c>
      <c r="J21" s="27" t="s">
        <v>29</v>
      </c>
      <c r="K21" s="28" t="s">
        <v>29</v>
      </c>
      <c r="L21" s="28" t="s">
        <v>29</v>
      </c>
      <c r="M21" s="29" t="s">
        <v>29</v>
      </c>
      <c r="N21" s="27" t="s">
        <v>29</v>
      </c>
      <c r="O21" s="28" t="s">
        <v>29</v>
      </c>
      <c r="P21" s="28" t="s">
        <v>29</v>
      </c>
      <c r="Q21" s="28" t="s">
        <v>30</v>
      </c>
      <c r="R21" s="29" t="s">
        <v>30</v>
      </c>
      <c r="S21" s="27" t="s">
        <v>31</v>
      </c>
      <c r="T21" s="28" t="s">
        <v>29</v>
      </c>
      <c r="U21" s="28" t="s">
        <v>29</v>
      </c>
      <c r="V21" s="28" t="s">
        <v>29</v>
      </c>
      <c r="W21" s="29" t="s">
        <v>29</v>
      </c>
      <c r="X21" s="27" t="s">
        <v>29</v>
      </c>
      <c r="Y21" s="28" t="s">
        <v>29</v>
      </c>
      <c r="Z21" s="28" t="s">
        <v>29</v>
      </c>
      <c r="AA21" s="29" t="s">
        <v>29</v>
      </c>
      <c r="AB21" s="27" t="s">
        <v>29</v>
      </c>
      <c r="AC21" s="22" t="s">
        <v>31</v>
      </c>
      <c r="AD21" s="22" t="s">
        <v>31</v>
      </c>
      <c r="AE21" s="30" t="s">
        <v>32</v>
      </c>
      <c r="AF21" s="27" t="s">
        <v>32</v>
      </c>
      <c r="AG21" s="28" t="s">
        <v>29</v>
      </c>
      <c r="AH21" s="28" t="s">
        <v>29</v>
      </c>
      <c r="AI21" s="30" t="s">
        <v>29</v>
      </c>
      <c r="AJ21" s="27" t="s">
        <v>29</v>
      </c>
      <c r="AK21" s="28" t="s">
        <v>29</v>
      </c>
      <c r="AL21" s="28" t="s">
        <v>29</v>
      </c>
      <c r="AM21" s="28" t="s">
        <v>29</v>
      </c>
      <c r="AN21" s="29" t="s">
        <v>29</v>
      </c>
      <c r="AO21" s="31" t="s">
        <v>29</v>
      </c>
      <c r="AP21" s="28" t="s">
        <v>30</v>
      </c>
      <c r="AQ21" s="28" t="s">
        <v>30</v>
      </c>
      <c r="AR21" s="29" t="s">
        <v>31</v>
      </c>
      <c r="AS21" s="27" t="s">
        <v>31</v>
      </c>
      <c r="AT21" s="28" t="s">
        <v>31</v>
      </c>
      <c r="AU21" s="28" t="s">
        <v>31</v>
      </c>
      <c r="AV21" s="28" t="s">
        <v>31</v>
      </c>
      <c r="AW21" s="29" t="s">
        <v>31</v>
      </c>
      <c r="AX21" s="31" t="s">
        <v>31</v>
      </c>
      <c r="AY21" s="28" t="s">
        <v>31</v>
      </c>
      <c r="AZ21" s="28" t="s">
        <v>31</v>
      </c>
      <c r="BA21" s="29" t="s">
        <v>31</v>
      </c>
    </row>
    <row r="22" spans="1:53" ht="19.5" thickBot="1" x14ac:dyDescent="0.35">
      <c r="A22" s="35">
        <v>4</v>
      </c>
      <c r="B22" s="36" t="s">
        <v>29</v>
      </c>
      <c r="C22" s="37" t="s">
        <v>29</v>
      </c>
      <c r="D22" s="37" t="s">
        <v>29</v>
      </c>
      <c r="E22" s="38" t="s">
        <v>29</v>
      </c>
      <c r="F22" s="36" t="s">
        <v>29</v>
      </c>
      <c r="G22" s="37" t="s">
        <v>29</v>
      </c>
      <c r="H22" s="37" t="s">
        <v>29</v>
      </c>
      <c r="I22" s="38" t="s">
        <v>29</v>
      </c>
      <c r="J22" s="36" t="s">
        <v>29</v>
      </c>
      <c r="K22" s="37" t="s">
        <v>29</v>
      </c>
      <c r="L22" s="37" t="s">
        <v>29</v>
      </c>
      <c r="M22" s="38" t="s">
        <v>29</v>
      </c>
      <c r="N22" s="36" t="s">
        <v>29</v>
      </c>
      <c r="O22" s="37" t="s">
        <v>29</v>
      </c>
      <c r="P22" s="37" t="s">
        <v>29</v>
      </c>
      <c r="Q22" s="37" t="s">
        <v>30</v>
      </c>
      <c r="R22" s="38" t="s">
        <v>30</v>
      </c>
      <c r="S22" s="36" t="s">
        <v>31</v>
      </c>
      <c r="T22" s="37" t="s">
        <v>29</v>
      </c>
      <c r="U22" s="37" t="s">
        <v>29</v>
      </c>
      <c r="V22" s="37" t="s">
        <v>29</v>
      </c>
      <c r="W22" s="38" t="s">
        <v>29</v>
      </c>
      <c r="X22" s="36" t="s">
        <v>29</v>
      </c>
      <c r="Y22" s="37" t="s">
        <v>29</v>
      </c>
      <c r="Z22" s="37" t="s">
        <v>29</v>
      </c>
      <c r="AA22" s="39" t="s">
        <v>29</v>
      </c>
      <c r="AB22" s="36" t="s">
        <v>29</v>
      </c>
      <c r="AC22" s="37" t="s">
        <v>29</v>
      </c>
      <c r="AD22" s="37" t="s">
        <v>29</v>
      </c>
      <c r="AE22" s="39" t="s">
        <v>29</v>
      </c>
      <c r="AF22" s="36" t="s">
        <v>29</v>
      </c>
      <c r="AG22" s="37" t="s">
        <v>30</v>
      </c>
      <c r="AH22" s="39" t="s">
        <v>32</v>
      </c>
      <c r="AI22" s="36" t="s">
        <v>32</v>
      </c>
      <c r="AJ22" s="37" t="s">
        <v>32</v>
      </c>
      <c r="AK22" s="37" t="s">
        <v>32</v>
      </c>
      <c r="AL22" s="37" t="s">
        <v>34</v>
      </c>
      <c r="AM22" s="37" t="s">
        <v>34</v>
      </c>
      <c r="AN22" s="38" t="s">
        <v>33</v>
      </c>
      <c r="AO22" s="40" t="s">
        <v>33</v>
      </c>
      <c r="AP22" s="37" t="s">
        <v>33</v>
      </c>
      <c r="AQ22" s="37" t="s">
        <v>33</v>
      </c>
      <c r="AR22" s="38"/>
      <c r="AS22" s="1532"/>
      <c r="AT22" s="1533"/>
      <c r="AU22" s="1533"/>
      <c r="AV22" s="1533"/>
      <c r="AW22" s="1534"/>
      <c r="AX22" s="41"/>
      <c r="AY22" s="42"/>
      <c r="AZ22" s="42"/>
      <c r="BA22" s="43"/>
    </row>
    <row r="23" spans="1:53" ht="18.75" x14ac:dyDescent="0.3">
      <c r="A23" s="44"/>
      <c r="B23" s="45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6"/>
      <c r="AG23" s="46"/>
      <c r="AH23" s="46"/>
      <c r="AI23" s="46"/>
      <c r="AJ23" s="45"/>
      <c r="AK23" s="45"/>
      <c r="AL23" s="45"/>
      <c r="AM23" s="45"/>
      <c r="AN23" s="45"/>
      <c r="AO23" s="45"/>
      <c r="AP23" s="45"/>
      <c r="AQ23" s="45"/>
      <c r="AR23" s="45"/>
      <c r="AS23" s="47"/>
      <c r="AT23" s="48"/>
      <c r="AU23" s="48"/>
      <c r="AV23" s="48"/>
      <c r="AW23" s="48"/>
      <c r="AX23" s="48"/>
      <c r="AY23" s="48"/>
      <c r="AZ23" s="48"/>
      <c r="BA23" s="48"/>
    </row>
    <row r="24" spans="1:53" ht="18.75" x14ac:dyDescent="0.3">
      <c r="A24" s="44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6"/>
      <c r="AG24" s="46"/>
      <c r="AH24" s="46"/>
      <c r="AI24" s="46"/>
      <c r="AJ24" s="45"/>
      <c r="AK24" s="45"/>
      <c r="AL24" s="45"/>
      <c r="AM24" s="45"/>
      <c r="AN24" s="45"/>
      <c r="AO24" s="45"/>
      <c r="AP24" s="45"/>
      <c r="AQ24" s="45"/>
      <c r="AR24" s="45"/>
      <c r="AS24" s="47"/>
      <c r="AT24" s="48"/>
      <c r="AU24" s="48"/>
      <c r="AV24" s="48"/>
      <c r="AW24" s="48"/>
      <c r="AX24" s="48"/>
      <c r="AY24" s="48"/>
      <c r="AZ24" s="48"/>
      <c r="BA24" s="48"/>
    </row>
    <row r="25" spans="1:53" ht="18.75" x14ac:dyDescent="0.3">
      <c r="A25" s="44"/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46" t="s">
        <v>35</v>
      </c>
      <c r="AG25" s="46"/>
      <c r="AH25" s="46"/>
      <c r="AI25" s="46"/>
      <c r="AJ25" s="45"/>
      <c r="AK25" s="45"/>
      <c r="AL25" s="45"/>
      <c r="AM25" s="45"/>
      <c r="AN25" s="45"/>
      <c r="AO25" s="45"/>
      <c r="AP25" s="45"/>
      <c r="AQ25" s="45"/>
      <c r="AR25" s="45"/>
      <c r="AS25" s="47"/>
      <c r="AT25" s="48"/>
      <c r="AU25" s="48"/>
      <c r="AV25" s="48"/>
      <c r="AW25" s="48"/>
      <c r="AX25" s="48"/>
      <c r="AY25" s="48"/>
      <c r="AZ25" s="48"/>
      <c r="BA25" s="48"/>
    </row>
    <row r="26" spans="1:53" x14ac:dyDescent="0.25">
      <c r="A26" s="49"/>
      <c r="B26" s="49"/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 t="s">
        <v>35</v>
      </c>
      <c r="AA26" s="49"/>
      <c r="AB26" s="49"/>
      <c r="AC26" s="49"/>
      <c r="AD26" s="49"/>
      <c r="AE26" s="49"/>
      <c r="AF26" s="49"/>
      <c r="AG26" s="49"/>
      <c r="AH26" s="49"/>
      <c r="AI26" s="49"/>
      <c r="AJ26" s="49"/>
      <c r="AK26" s="49"/>
      <c r="AL26" s="49"/>
      <c r="AM26" s="49"/>
      <c r="AN26" s="49"/>
      <c r="AO26" s="49"/>
      <c r="AP26" s="49"/>
      <c r="AQ26" s="49"/>
      <c r="AR26" s="49"/>
      <c r="AS26" s="49"/>
      <c r="AT26" s="49"/>
      <c r="AU26" s="49"/>
      <c r="AV26" s="49"/>
      <c r="AW26" s="49"/>
      <c r="AX26" s="49"/>
      <c r="AY26" s="49"/>
      <c r="AZ26" s="49"/>
      <c r="BA26" s="49"/>
    </row>
    <row r="27" spans="1:53" s="49" customFormat="1" ht="20.25" x14ac:dyDescent="0.3">
      <c r="A27" s="1535" t="s">
        <v>503</v>
      </c>
      <c r="B27" s="1535"/>
      <c r="C27" s="1535"/>
      <c r="D27" s="1535"/>
      <c r="E27" s="1535"/>
      <c r="F27" s="1535"/>
      <c r="G27" s="1535"/>
      <c r="H27" s="1535"/>
      <c r="I27" s="1535"/>
      <c r="J27" s="1536"/>
      <c r="K27" s="1536"/>
      <c r="L27" s="1536"/>
      <c r="M27" s="1536"/>
      <c r="N27" s="1536"/>
      <c r="O27" s="1536"/>
      <c r="P27" s="1536"/>
      <c r="Q27" s="1536"/>
      <c r="R27" s="1536"/>
      <c r="S27" s="1536"/>
      <c r="T27" s="1536"/>
      <c r="U27" s="1536"/>
      <c r="V27" s="1536"/>
      <c r="W27" s="1536"/>
      <c r="X27" s="1536"/>
      <c r="Y27" s="1536"/>
      <c r="Z27" s="1536"/>
      <c r="AA27" s="1536"/>
      <c r="AB27" s="1536"/>
      <c r="AC27" s="1536"/>
      <c r="AD27" s="1536"/>
      <c r="AE27" s="1536"/>
      <c r="AF27" s="1536"/>
      <c r="AG27" s="1536"/>
      <c r="AH27" s="1536"/>
      <c r="AI27" s="1536"/>
      <c r="AJ27" s="1536"/>
      <c r="AK27" s="1536"/>
      <c r="AL27" s="1536"/>
      <c r="AM27" s="1536"/>
      <c r="AN27" s="1536"/>
      <c r="AO27" s="1536"/>
      <c r="AP27" s="1536"/>
      <c r="AQ27" s="1536"/>
      <c r="AR27" s="1536"/>
      <c r="AS27" s="1536"/>
      <c r="AT27" s="1536"/>
      <c r="AU27" s="1536"/>
      <c r="AV27" s="50"/>
      <c r="AW27" s="50"/>
      <c r="AX27" s="50"/>
      <c r="AY27" s="50"/>
      <c r="AZ27" s="50"/>
      <c r="BA27" s="2"/>
    </row>
    <row r="28" spans="1:53" x14ac:dyDescent="0.25">
      <c r="AV28" s="50"/>
      <c r="AW28" s="50"/>
      <c r="AX28" s="50"/>
      <c r="AY28" s="50"/>
      <c r="AZ28" s="50"/>
    </row>
    <row r="29" spans="1:53" ht="20.25" x14ac:dyDescent="0.3">
      <c r="A29" s="51" t="s">
        <v>36</v>
      </c>
      <c r="B29" s="52"/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52"/>
      <c r="Y29" s="52"/>
      <c r="Z29" s="52"/>
      <c r="AA29" s="1537" t="s">
        <v>37</v>
      </c>
      <c r="AB29" s="1537"/>
      <c r="AC29" s="1537"/>
      <c r="AD29" s="1537"/>
      <c r="AE29" s="1537"/>
      <c r="AF29" s="1537"/>
      <c r="AG29" s="1537"/>
      <c r="AH29" s="1537"/>
      <c r="AI29" s="1537"/>
      <c r="AJ29" s="1537"/>
      <c r="AK29" s="1537"/>
      <c r="AL29" s="1537"/>
      <c r="AM29" s="1537"/>
      <c r="AN29" s="51"/>
      <c r="AO29" s="1537" t="s">
        <v>38</v>
      </c>
      <c r="AP29" s="1537"/>
      <c r="AQ29" s="1537"/>
      <c r="AR29" s="1537"/>
      <c r="AS29" s="1537"/>
      <c r="AT29" s="1537"/>
      <c r="AU29" s="1537"/>
      <c r="AV29" s="1537"/>
      <c r="AW29" s="1537"/>
      <c r="AX29" s="1537"/>
      <c r="AY29" s="1537"/>
      <c r="AZ29" s="1537"/>
      <c r="BA29" s="1537"/>
    </row>
    <row r="30" spans="1:53" ht="18.75" x14ac:dyDescent="0.3">
      <c r="A30" s="53"/>
      <c r="B30" s="54"/>
      <c r="C30" s="54"/>
      <c r="D30" s="54"/>
      <c r="E30" s="54"/>
      <c r="F30" s="54"/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4"/>
      <c r="AE30" s="54"/>
      <c r="AF30" s="54"/>
      <c r="AG30" s="54"/>
      <c r="AH30" s="54"/>
      <c r="AI30" s="54"/>
      <c r="AJ30" s="54"/>
      <c r="AK30" s="54"/>
      <c r="AL30" s="54"/>
      <c r="AM30" s="54"/>
      <c r="AN30" s="54"/>
      <c r="AO30" s="54"/>
      <c r="AP30" s="54"/>
      <c r="AQ30" s="54"/>
      <c r="AR30" s="54"/>
      <c r="AS30" s="54"/>
      <c r="AT30" s="54"/>
      <c r="AU30" s="54"/>
      <c r="AV30" s="54"/>
      <c r="AW30" s="54"/>
      <c r="AX30" s="54"/>
      <c r="AY30" s="54"/>
      <c r="AZ30" s="54"/>
      <c r="BA30" s="7"/>
    </row>
    <row r="31" spans="1:53" ht="18.75" x14ac:dyDescent="0.25">
      <c r="A31" s="1538" t="s">
        <v>16</v>
      </c>
      <c r="B31" s="1539"/>
      <c r="C31" s="1544" t="s">
        <v>39</v>
      </c>
      <c r="D31" s="1545"/>
      <c r="E31" s="1545"/>
      <c r="F31" s="1539"/>
      <c r="G31" s="1548" t="s">
        <v>55</v>
      </c>
      <c r="H31" s="1549"/>
      <c r="I31" s="1550"/>
      <c r="J31" s="1548" t="s">
        <v>40</v>
      </c>
      <c r="K31" s="1545"/>
      <c r="L31" s="1545"/>
      <c r="M31" s="1539"/>
      <c r="N31" s="1548" t="s">
        <v>56</v>
      </c>
      <c r="O31" s="1545"/>
      <c r="P31" s="1539"/>
      <c r="Q31" s="1548" t="s">
        <v>57</v>
      </c>
      <c r="R31" s="1561"/>
      <c r="S31" s="1562"/>
      <c r="T31" s="1548" t="s">
        <v>43</v>
      </c>
      <c r="U31" s="1545"/>
      <c r="V31" s="1539"/>
      <c r="W31" s="1548" t="s">
        <v>44</v>
      </c>
      <c r="X31" s="1545"/>
      <c r="Y31" s="1539"/>
      <c r="Z31" s="55"/>
      <c r="AA31" s="1569" t="s">
        <v>45</v>
      </c>
      <c r="AB31" s="1570"/>
      <c r="AC31" s="1570"/>
      <c r="AD31" s="1570"/>
      <c r="AE31" s="1570"/>
      <c r="AF31" s="1515"/>
      <c r="AG31" s="1516"/>
      <c r="AH31" s="1558" t="s">
        <v>46</v>
      </c>
      <c r="AI31" s="1573"/>
      <c r="AJ31" s="1573"/>
      <c r="AK31" s="1544" t="s">
        <v>47</v>
      </c>
      <c r="AL31" s="1574"/>
      <c r="AM31" s="1575"/>
      <c r="AN31" s="56"/>
      <c r="AO31" s="1557" t="s">
        <v>48</v>
      </c>
      <c r="AP31" s="1557"/>
      <c r="AQ31" s="1557"/>
      <c r="AR31" s="1557"/>
      <c r="AS31" s="1548" t="s">
        <v>49</v>
      </c>
      <c r="AT31" s="1545"/>
      <c r="AU31" s="1545"/>
      <c r="AV31" s="1545"/>
      <c r="AW31" s="1539"/>
      <c r="AX31" s="1558" t="s">
        <v>46</v>
      </c>
      <c r="AY31" s="1558"/>
      <c r="AZ31" s="1558"/>
      <c r="BA31" s="1559"/>
    </row>
    <row r="32" spans="1:53" ht="15.75" customHeight="1" x14ac:dyDescent="0.25">
      <c r="A32" s="1540"/>
      <c r="B32" s="1541"/>
      <c r="C32" s="1540"/>
      <c r="D32" s="1546"/>
      <c r="E32" s="1546"/>
      <c r="F32" s="1541"/>
      <c r="G32" s="1551"/>
      <c r="H32" s="1552"/>
      <c r="I32" s="1553"/>
      <c r="J32" s="1540"/>
      <c r="K32" s="1546"/>
      <c r="L32" s="1546"/>
      <c r="M32" s="1541"/>
      <c r="N32" s="1540"/>
      <c r="O32" s="1546"/>
      <c r="P32" s="1541"/>
      <c r="Q32" s="1563"/>
      <c r="R32" s="1564"/>
      <c r="S32" s="1565"/>
      <c r="T32" s="1540"/>
      <c r="U32" s="1546"/>
      <c r="V32" s="1541"/>
      <c r="W32" s="1540"/>
      <c r="X32" s="1546"/>
      <c r="Y32" s="1541"/>
      <c r="Z32" s="55"/>
      <c r="AA32" s="1571"/>
      <c r="AB32" s="1572"/>
      <c r="AC32" s="1572"/>
      <c r="AD32" s="1572"/>
      <c r="AE32" s="1572"/>
      <c r="AF32" s="1518"/>
      <c r="AG32" s="1519"/>
      <c r="AH32" s="1573"/>
      <c r="AI32" s="1573"/>
      <c r="AJ32" s="1573"/>
      <c r="AK32" s="1576"/>
      <c r="AL32" s="1577"/>
      <c r="AM32" s="1578"/>
      <c r="AN32" s="56"/>
      <c r="AO32" s="1557"/>
      <c r="AP32" s="1557"/>
      <c r="AQ32" s="1557"/>
      <c r="AR32" s="1557"/>
      <c r="AS32" s="1540"/>
      <c r="AT32" s="1546"/>
      <c r="AU32" s="1546"/>
      <c r="AV32" s="1546"/>
      <c r="AW32" s="1541"/>
      <c r="AX32" s="1558"/>
      <c r="AY32" s="1558"/>
      <c r="AZ32" s="1558"/>
      <c r="BA32" s="1559"/>
    </row>
    <row r="33" spans="1:53" ht="18.75" x14ac:dyDescent="0.25">
      <c r="A33" s="1542"/>
      <c r="B33" s="1543"/>
      <c r="C33" s="1542"/>
      <c r="D33" s="1547"/>
      <c r="E33" s="1547"/>
      <c r="F33" s="1543"/>
      <c r="G33" s="1554"/>
      <c r="H33" s="1555"/>
      <c r="I33" s="1556"/>
      <c r="J33" s="1542"/>
      <c r="K33" s="1547"/>
      <c r="L33" s="1547"/>
      <c r="M33" s="1543"/>
      <c r="N33" s="1542"/>
      <c r="O33" s="1547"/>
      <c r="P33" s="1543"/>
      <c r="Q33" s="1566"/>
      <c r="R33" s="1567"/>
      <c r="S33" s="1568"/>
      <c r="T33" s="1542"/>
      <c r="U33" s="1547"/>
      <c r="V33" s="1543"/>
      <c r="W33" s="1542"/>
      <c r="X33" s="1547"/>
      <c r="Y33" s="1543"/>
      <c r="Z33" s="55"/>
      <c r="AA33" s="1508" t="s">
        <v>50</v>
      </c>
      <c r="AB33" s="1560"/>
      <c r="AC33" s="1560"/>
      <c r="AD33" s="1560"/>
      <c r="AE33" s="1560"/>
      <c r="AF33" s="1466"/>
      <c r="AG33" s="1467"/>
      <c r="AH33" s="1527">
        <v>2</v>
      </c>
      <c r="AI33" s="1528"/>
      <c r="AJ33" s="1529"/>
      <c r="AK33" s="1492">
        <v>2</v>
      </c>
      <c r="AL33" s="1492"/>
      <c r="AM33" s="1492"/>
      <c r="AN33" s="56"/>
      <c r="AO33" s="1557"/>
      <c r="AP33" s="1557"/>
      <c r="AQ33" s="1557"/>
      <c r="AR33" s="1557"/>
      <c r="AS33" s="1540"/>
      <c r="AT33" s="1546"/>
      <c r="AU33" s="1546"/>
      <c r="AV33" s="1546"/>
      <c r="AW33" s="1541"/>
      <c r="AX33" s="1558"/>
      <c r="AY33" s="1558"/>
      <c r="AZ33" s="1558"/>
      <c r="BA33" s="1559"/>
    </row>
    <row r="34" spans="1:53" ht="18.75" x14ac:dyDescent="0.3">
      <c r="A34" s="1530">
        <v>1</v>
      </c>
      <c r="B34" s="1531"/>
      <c r="C34" s="1476">
        <f>COUNTIF($B19:$AO19,$B$19)</f>
        <v>33</v>
      </c>
      <c r="D34" s="1496"/>
      <c r="E34" s="1496"/>
      <c r="F34" s="1497"/>
      <c r="G34" s="1476">
        <v>4</v>
      </c>
      <c r="H34" s="1496"/>
      <c r="I34" s="1497"/>
      <c r="J34" s="1476">
        <v>2</v>
      </c>
      <c r="K34" s="1496"/>
      <c r="L34" s="1496"/>
      <c r="M34" s="1497"/>
      <c r="N34" s="1476"/>
      <c r="O34" s="1496"/>
      <c r="P34" s="1497"/>
      <c r="Q34" s="1501"/>
      <c r="R34" s="1502"/>
      <c r="S34" s="1503"/>
      <c r="T34" s="1476">
        <v>13</v>
      </c>
      <c r="U34" s="1506"/>
      <c r="V34" s="1579"/>
      <c r="W34" s="1476">
        <f>C34+G34+J34+N34+Q34+T34</f>
        <v>52</v>
      </c>
      <c r="X34" s="1506"/>
      <c r="Y34" s="1507"/>
      <c r="Z34" s="55"/>
      <c r="AA34" s="1508" t="s">
        <v>51</v>
      </c>
      <c r="AB34" s="1560"/>
      <c r="AC34" s="1560"/>
      <c r="AD34" s="1560"/>
      <c r="AE34" s="1560"/>
      <c r="AF34" s="1466"/>
      <c r="AG34" s="1467"/>
      <c r="AH34" s="1527">
        <v>4</v>
      </c>
      <c r="AI34" s="1528"/>
      <c r="AJ34" s="1529"/>
      <c r="AK34" s="1492">
        <v>2</v>
      </c>
      <c r="AL34" s="1492"/>
      <c r="AM34" s="1492"/>
      <c r="AN34" s="56"/>
      <c r="AO34" s="1557"/>
      <c r="AP34" s="1557"/>
      <c r="AQ34" s="1557"/>
      <c r="AR34" s="1557"/>
      <c r="AS34" s="1542"/>
      <c r="AT34" s="1547"/>
      <c r="AU34" s="1547"/>
      <c r="AV34" s="1547"/>
      <c r="AW34" s="1543"/>
      <c r="AX34" s="1558"/>
      <c r="AY34" s="1558"/>
      <c r="AZ34" s="1558"/>
      <c r="BA34" s="1559"/>
    </row>
    <row r="35" spans="1:53" ht="18.75" x14ac:dyDescent="0.3">
      <c r="A35" s="1494">
        <v>2</v>
      </c>
      <c r="B35" s="1495"/>
      <c r="C35" s="1476">
        <f>COUNTIF($B20:$AO20,$B$19)</f>
        <v>33</v>
      </c>
      <c r="D35" s="1496"/>
      <c r="E35" s="1496"/>
      <c r="F35" s="1497"/>
      <c r="G35" s="1498">
        <v>4</v>
      </c>
      <c r="H35" s="1499"/>
      <c r="I35" s="1500"/>
      <c r="J35" s="1498">
        <v>2</v>
      </c>
      <c r="K35" s="1499"/>
      <c r="L35" s="1499"/>
      <c r="M35" s="1500"/>
      <c r="N35" s="1498"/>
      <c r="O35" s="1499"/>
      <c r="P35" s="1500"/>
      <c r="Q35" s="1501"/>
      <c r="R35" s="1502"/>
      <c r="S35" s="1503"/>
      <c r="T35" s="1498">
        <v>13</v>
      </c>
      <c r="U35" s="1504"/>
      <c r="V35" s="1505"/>
      <c r="W35" s="1476">
        <f>C35+G35+J35+N35+Q35+T35</f>
        <v>52</v>
      </c>
      <c r="X35" s="1506"/>
      <c r="Y35" s="1507"/>
      <c r="Z35" s="55"/>
      <c r="AA35" s="1508" t="s">
        <v>507</v>
      </c>
      <c r="AB35" s="1509"/>
      <c r="AC35" s="1509"/>
      <c r="AD35" s="1509"/>
      <c r="AE35" s="1509"/>
      <c r="AF35" s="1509"/>
      <c r="AG35" s="1510"/>
      <c r="AH35" s="1511">
        <v>6</v>
      </c>
      <c r="AI35" s="1512"/>
      <c r="AJ35" s="1513"/>
      <c r="AK35" s="1492">
        <v>2</v>
      </c>
      <c r="AL35" s="1492"/>
      <c r="AM35" s="1492"/>
      <c r="AN35" s="56"/>
      <c r="AO35" s="1492" t="s">
        <v>42</v>
      </c>
      <c r="AP35" s="1492"/>
      <c r="AQ35" s="1492"/>
      <c r="AR35" s="1492"/>
      <c r="AS35" s="1479" t="s">
        <v>52</v>
      </c>
      <c r="AT35" s="1479"/>
      <c r="AU35" s="1479"/>
      <c r="AV35" s="1479"/>
      <c r="AW35" s="1479"/>
      <c r="AX35" s="1493">
        <v>8</v>
      </c>
      <c r="AY35" s="1493"/>
      <c r="AZ35" s="1493"/>
      <c r="BA35" s="1493"/>
    </row>
    <row r="36" spans="1:53" ht="18.75" x14ac:dyDescent="0.3">
      <c r="A36" s="1494">
        <v>3</v>
      </c>
      <c r="B36" s="1495"/>
      <c r="C36" s="1476">
        <f>COUNTIF($B21:$AO21,$B$19)</f>
        <v>33</v>
      </c>
      <c r="D36" s="1496"/>
      <c r="E36" s="1496"/>
      <c r="F36" s="1497"/>
      <c r="G36" s="1498">
        <v>4</v>
      </c>
      <c r="H36" s="1499"/>
      <c r="I36" s="1500"/>
      <c r="J36" s="1498">
        <v>2</v>
      </c>
      <c r="K36" s="1499"/>
      <c r="L36" s="1499"/>
      <c r="M36" s="1500"/>
      <c r="N36" s="1498"/>
      <c r="O36" s="1499"/>
      <c r="P36" s="1500"/>
      <c r="Q36" s="1501"/>
      <c r="R36" s="1502"/>
      <c r="S36" s="1503"/>
      <c r="T36" s="1498">
        <v>13</v>
      </c>
      <c r="U36" s="1504"/>
      <c r="V36" s="1505"/>
      <c r="W36" s="1476">
        <f>C36+G36+J36+N36+Q36+T36</f>
        <v>52</v>
      </c>
      <c r="X36" s="1506"/>
      <c r="Y36" s="1507"/>
      <c r="Z36" s="55"/>
      <c r="AA36" s="1514" t="s">
        <v>53</v>
      </c>
      <c r="AB36" s="1515"/>
      <c r="AC36" s="1515"/>
      <c r="AD36" s="1515"/>
      <c r="AE36" s="1515"/>
      <c r="AF36" s="1515"/>
      <c r="AG36" s="1516"/>
      <c r="AH36" s="1511">
        <v>8</v>
      </c>
      <c r="AI36" s="1520"/>
      <c r="AJ36" s="1521"/>
      <c r="AK36" s="1492">
        <v>4</v>
      </c>
      <c r="AL36" s="1525"/>
      <c r="AM36" s="1525"/>
      <c r="AN36" s="56"/>
      <c r="AO36" s="1492"/>
      <c r="AP36" s="1492"/>
      <c r="AQ36" s="1492"/>
      <c r="AR36" s="1492"/>
      <c r="AS36" s="1479"/>
      <c r="AT36" s="1479"/>
      <c r="AU36" s="1479"/>
      <c r="AV36" s="1479"/>
      <c r="AW36" s="1479"/>
      <c r="AX36" s="1493"/>
      <c r="AY36" s="1493"/>
      <c r="AZ36" s="1493"/>
      <c r="BA36" s="1493"/>
    </row>
    <row r="37" spans="1:53" ht="18.75" x14ac:dyDescent="0.3">
      <c r="A37" s="1494">
        <v>4</v>
      </c>
      <c r="B37" s="1495"/>
      <c r="C37" s="1476">
        <v>28</v>
      </c>
      <c r="D37" s="1496"/>
      <c r="E37" s="1496"/>
      <c r="F37" s="1497"/>
      <c r="G37" s="1498">
        <v>3</v>
      </c>
      <c r="H37" s="1499"/>
      <c r="I37" s="1500"/>
      <c r="J37" s="1498">
        <v>4</v>
      </c>
      <c r="K37" s="1499"/>
      <c r="L37" s="1499"/>
      <c r="M37" s="1500"/>
      <c r="N37" s="1498">
        <v>4</v>
      </c>
      <c r="O37" s="1499"/>
      <c r="P37" s="1500"/>
      <c r="Q37" s="1526">
        <v>2</v>
      </c>
      <c r="R37" s="1502"/>
      <c r="S37" s="1503"/>
      <c r="T37" s="1473">
        <v>1</v>
      </c>
      <c r="U37" s="1474"/>
      <c r="V37" s="1475"/>
      <c r="W37" s="1476">
        <f>C37+G37+J37+N37+Q37+T37</f>
        <v>42</v>
      </c>
      <c r="X37" s="1477"/>
      <c r="Y37" s="1478"/>
      <c r="Z37" s="55"/>
      <c r="AA37" s="1517"/>
      <c r="AB37" s="1518"/>
      <c r="AC37" s="1518"/>
      <c r="AD37" s="1518"/>
      <c r="AE37" s="1518"/>
      <c r="AF37" s="1518"/>
      <c r="AG37" s="1519"/>
      <c r="AH37" s="1522"/>
      <c r="AI37" s="1523"/>
      <c r="AJ37" s="1524"/>
      <c r="AK37" s="1525"/>
      <c r="AL37" s="1525"/>
      <c r="AM37" s="1525"/>
      <c r="AN37" s="57"/>
      <c r="AO37" s="1492"/>
      <c r="AP37" s="1492"/>
      <c r="AQ37" s="1492"/>
      <c r="AR37" s="1492"/>
      <c r="AS37" s="1479" t="s">
        <v>41</v>
      </c>
      <c r="AT37" s="1479"/>
      <c r="AU37" s="1479"/>
      <c r="AV37" s="1479"/>
      <c r="AW37" s="1479"/>
      <c r="AX37" s="1493"/>
      <c r="AY37" s="1493"/>
      <c r="AZ37" s="1493"/>
      <c r="BA37" s="1493"/>
    </row>
    <row r="38" spans="1:53" ht="18.75" x14ac:dyDescent="0.25">
      <c r="A38" s="1480" t="s">
        <v>54</v>
      </c>
      <c r="B38" s="1481"/>
      <c r="C38" s="1482">
        <f>SUM(C34:F37)</f>
        <v>127</v>
      </c>
      <c r="D38" s="1483"/>
      <c r="E38" s="1483"/>
      <c r="F38" s="1484"/>
      <c r="G38" s="1462">
        <f>SUM(G34:I37)</f>
        <v>15</v>
      </c>
      <c r="H38" s="1485"/>
      <c r="I38" s="1481"/>
      <c r="J38" s="1486">
        <f>SUM(J34:M37)</f>
        <v>10</v>
      </c>
      <c r="K38" s="1487"/>
      <c r="L38" s="1487"/>
      <c r="M38" s="1488"/>
      <c r="N38" s="1486">
        <f>SUM(N34:P37)</f>
        <v>4</v>
      </c>
      <c r="O38" s="1487"/>
      <c r="P38" s="1488"/>
      <c r="Q38" s="1489">
        <f>SUM(Q34:S37)</f>
        <v>2</v>
      </c>
      <c r="R38" s="1490"/>
      <c r="S38" s="1491"/>
      <c r="T38" s="1462">
        <f>SUM(T34:V37)</f>
        <v>40</v>
      </c>
      <c r="U38" s="1463"/>
      <c r="V38" s="1464"/>
      <c r="W38" s="1462">
        <f>SUM(W34:Y37)</f>
        <v>198</v>
      </c>
      <c r="X38" s="1463"/>
      <c r="Y38" s="1464"/>
      <c r="Z38" s="55"/>
      <c r="AA38" s="1465"/>
      <c r="AB38" s="1466"/>
      <c r="AC38" s="1466"/>
      <c r="AD38" s="1466"/>
      <c r="AE38" s="1466"/>
      <c r="AF38" s="1466"/>
      <c r="AG38" s="1467"/>
      <c r="AH38" s="1468"/>
      <c r="AI38" s="1469"/>
      <c r="AJ38" s="1470"/>
      <c r="AK38" s="1468"/>
      <c r="AL38" s="1471"/>
      <c r="AM38" s="1472"/>
      <c r="AN38" s="58"/>
      <c r="AO38" s="1492"/>
      <c r="AP38" s="1492"/>
      <c r="AQ38" s="1492"/>
      <c r="AR38" s="1492"/>
      <c r="AS38" s="1479"/>
      <c r="AT38" s="1479"/>
      <c r="AU38" s="1479"/>
      <c r="AV38" s="1479"/>
      <c r="AW38" s="1479"/>
      <c r="AX38" s="1493"/>
      <c r="AY38" s="1493"/>
      <c r="AZ38" s="1493"/>
      <c r="BA38" s="1493"/>
    </row>
  </sheetData>
  <mergeCells count="109">
    <mergeCell ref="A1:O1"/>
    <mergeCell ref="P1:AM1"/>
    <mergeCell ref="A2:O2"/>
    <mergeCell ref="A3:O3"/>
    <mergeCell ref="P3:AM3"/>
    <mergeCell ref="AN3:BA4"/>
    <mergeCell ref="A4:O4"/>
    <mergeCell ref="P8:AL8"/>
    <mergeCell ref="AN8:BA10"/>
    <mergeCell ref="P9:AL9"/>
    <mergeCell ref="P10:AM10"/>
    <mergeCell ref="P11:AM11"/>
    <mergeCell ref="A15:BA15"/>
    <mergeCell ref="P5:AM5"/>
    <mergeCell ref="A6:O6"/>
    <mergeCell ref="AO6:BA6"/>
    <mergeCell ref="A7:O7"/>
    <mergeCell ref="P7:AL7"/>
    <mergeCell ref="AN7:BA7"/>
    <mergeCell ref="AX17:BA17"/>
    <mergeCell ref="X17:AA17"/>
    <mergeCell ref="AB17:AE17"/>
    <mergeCell ref="AF17:AI17"/>
    <mergeCell ref="AJ17:AN17"/>
    <mergeCell ref="AO17:AR17"/>
    <mergeCell ref="AS17:AW17"/>
    <mergeCell ref="A17:A18"/>
    <mergeCell ref="B17:E17"/>
    <mergeCell ref="F17:I17"/>
    <mergeCell ref="J17:M17"/>
    <mergeCell ref="N17:R17"/>
    <mergeCell ref="S17:W17"/>
    <mergeCell ref="AS22:AW22"/>
    <mergeCell ref="A27:AU27"/>
    <mergeCell ref="AA29:AM29"/>
    <mergeCell ref="AO29:BA29"/>
    <mergeCell ref="A31:B33"/>
    <mergeCell ref="C31:F33"/>
    <mergeCell ref="G31:I33"/>
    <mergeCell ref="J31:M33"/>
    <mergeCell ref="N31:P33"/>
    <mergeCell ref="AO31:AR34"/>
    <mergeCell ref="AS31:AW34"/>
    <mergeCell ref="AX31:BA34"/>
    <mergeCell ref="AA33:AG33"/>
    <mergeCell ref="AH33:AJ33"/>
    <mergeCell ref="AK33:AM33"/>
    <mergeCell ref="Q31:S33"/>
    <mergeCell ref="T31:V33"/>
    <mergeCell ref="W31:Y33"/>
    <mergeCell ref="AA31:AG32"/>
    <mergeCell ref="AH31:AJ32"/>
    <mergeCell ref="AK31:AM32"/>
    <mergeCell ref="T34:V34"/>
    <mergeCell ref="W34:Y34"/>
    <mergeCell ref="AA34:AG34"/>
    <mergeCell ref="AH34:AJ34"/>
    <mergeCell ref="AK34:AM34"/>
    <mergeCell ref="A35:B35"/>
    <mergeCell ref="C35:F35"/>
    <mergeCell ref="G35:I35"/>
    <mergeCell ref="J35:M35"/>
    <mergeCell ref="N35:P35"/>
    <mergeCell ref="A34:B34"/>
    <mergeCell ref="C34:F34"/>
    <mergeCell ref="G34:I34"/>
    <mergeCell ref="J34:M34"/>
    <mergeCell ref="N34:P34"/>
    <mergeCell ref="Q34:S34"/>
    <mergeCell ref="AX35:BA38"/>
    <mergeCell ref="A36:B36"/>
    <mergeCell ref="C36:F36"/>
    <mergeCell ref="G36:I36"/>
    <mergeCell ref="J36:M36"/>
    <mergeCell ref="N36:P36"/>
    <mergeCell ref="Q36:S36"/>
    <mergeCell ref="T36:V36"/>
    <mergeCell ref="Q35:S35"/>
    <mergeCell ref="T35:V35"/>
    <mergeCell ref="W35:Y35"/>
    <mergeCell ref="AA35:AG35"/>
    <mergeCell ref="AH35:AJ35"/>
    <mergeCell ref="AK35:AM35"/>
    <mergeCell ref="W36:Y36"/>
    <mergeCell ref="AA36:AG37"/>
    <mergeCell ref="AH36:AJ37"/>
    <mergeCell ref="AK36:AM37"/>
    <mergeCell ref="A37:B37"/>
    <mergeCell ref="C37:F37"/>
    <mergeCell ref="G37:I37"/>
    <mergeCell ref="J37:M37"/>
    <mergeCell ref="N37:P37"/>
    <mergeCell ref="Q37:S37"/>
    <mergeCell ref="W38:Y38"/>
    <mergeCell ref="AA38:AG38"/>
    <mergeCell ref="AH38:AJ38"/>
    <mergeCell ref="AK38:AM38"/>
    <mergeCell ref="T37:V37"/>
    <mergeCell ref="W37:Y37"/>
    <mergeCell ref="AS37:AW38"/>
    <mergeCell ref="A38:B38"/>
    <mergeCell ref="C38:F38"/>
    <mergeCell ref="G38:I38"/>
    <mergeCell ref="J38:M38"/>
    <mergeCell ref="N38:P38"/>
    <mergeCell ref="Q38:S38"/>
    <mergeCell ref="T38:V38"/>
    <mergeCell ref="AO35:AR38"/>
    <mergeCell ref="AS35:AW36"/>
  </mergeCells>
  <pageMargins left="0.70866141732283472" right="0.70866141732283472" top="0.74803149606299213" bottom="0.74803149606299213" header="0.31496062992125984" footer="0.31496062992125984"/>
  <pageSetup paperSize="9" scale="4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F162"/>
  <sheetViews>
    <sheetView view="pageBreakPreview" zoomScale="75" zoomScaleSheetLayoutView="75" workbookViewId="0">
      <selection activeCell="E102" sqref="E102"/>
    </sheetView>
  </sheetViews>
  <sheetFormatPr defaultColWidth="9.140625" defaultRowHeight="15.75" x14ac:dyDescent="0.25"/>
  <cols>
    <col min="1" max="1" width="11.28515625" style="402" customWidth="1"/>
    <col min="2" max="2" width="44.140625" style="403" customWidth="1"/>
    <col min="3" max="3" width="6.7109375" style="404" customWidth="1"/>
    <col min="4" max="4" width="12" style="405" customWidth="1"/>
    <col min="5" max="5" width="7.28515625" style="405" customWidth="1"/>
    <col min="6" max="6" width="6.42578125" style="404" customWidth="1"/>
    <col min="7" max="7" width="7.42578125" style="404" customWidth="1"/>
    <col min="8" max="8" width="9.85546875" style="404" customWidth="1"/>
    <col min="9" max="9" width="8.7109375" style="403" customWidth="1"/>
    <col min="10" max="10" width="8" style="403" customWidth="1"/>
    <col min="11" max="11" width="6.28515625" style="403" customWidth="1"/>
    <col min="12" max="12" width="7.85546875" style="403" customWidth="1"/>
    <col min="13" max="13" width="8.85546875" style="403" customWidth="1"/>
    <col min="14" max="14" width="3.85546875" style="403" customWidth="1"/>
    <col min="15" max="16" width="4.85546875" style="403" customWidth="1"/>
    <col min="17" max="21" width="3.85546875" style="403" customWidth="1"/>
    <col min="22" max="22" width="4.28515625" style="403" customWidth="1"/>
    <col min="23" max="24" width="4" style="403" customWidth="1"/>
    <col min="25" max="29" width="9.140625" style="157" customWidth="1"/>
    <col min="30" max="30" width="9.140625" style="434"/>
    <col min="31" max="16384" width="9.140625" style="157"/>
  </cols>
  <sheetData>
    <row r="1" spans="1:30" s="59" customFormat="1" ht="18.75" thickBot="1" x14ac:dyDescent="0.3">
      <c r="A1" s="1701" t="s">
        <v>58</v>
      </c>
      <c r="B1" s="1702"/>
      <c r="C1" s="1702"/>
      <c r="D1" s="1702"/>
      <c r="E1" s="1702"/>
      <c r="F1" s="1702"/>
      <c r="G1" s="1702"/>
      <c r="H1" s="1702"/>
      <c r="I1" s="1702"/>
      <c r="J1" s="1702"/>
      <c r="K1" s="1702"/>
      <c r="L1" s="1702"/>
      <c r="M1" s="1702"/>
      <c r="N1" s="1702"/>
      <c r="O1" s="1702"/>
      <c r="P1" s="1702"/>
      <c r="Q1" s="1702"/>
      <c r="R1" s="1702"/>
      <c r="S1" s="1702"/>
      <c r="T1" s="1702"/>
      <c r="U1" s="1702"/>
      <c r="V1" s="1702"/>
      <c r="W1" s="1702"/>
      <c r="X1" s="1703"/>
      <c r="AD1" s="435"/>
    </row>
    <row r="2" spans="1:30" s="59" customFormat="1" x14ac:dyDescent="0.25">
      <c r="A2" s="1704" t="s">
        <v>59</v>
      </c>
      <c r="B2" s="1707" t="s">
        <v>60</v>
      </c>
      <c r="C2" s="1710" t="s">
        <v>61</v>
      </c>
      <c r="D2" s="1711"/>
      <c r="E2" s="1711"/>
      <c r="F2" s="1712"/>
      <c r="G2" s="1713" t="s">
        <v>62</v>
      </c>
      <c r="H2" s="1716" t="s">
        <v>63</v>
      </c>
      <c r="I2" s="1717"/>
      <c r="J2" s="1717"/>
      <c r="K2" s="1717"/>
      <c r="L2" s="1717"/>
      <c r="M2" s="1718"/>
      <c r="N2" s="1719" t="s">
        <v>64</v>
      </c>
      <c r="O2" s="1720"/>
      <c r="P2" s="1720"/>
      <c r="Q2" s="1720"/>
      <c r="R2" s="1720"/>
      <c r="S2" s="1720"/>
      <c r="T2" s="1720"/>
      <c r="U2" s="1720"/>
      <c r="V2" s="1720"/>
      <c r="W2" s="1720"/>
      <c r="X2" s="1721"/>
      <c r="AD2" s="435"/>
    </row>
    <row r="3" spans="1:30" s="59" customFormat="1" ht="16.5" thickBot="1" x14ac:dyDescent="0.3">
      <c r="A3" s="1705"/>
      <c r="B3" s="1708"/>
      <c r="C3" s="1725" t="s">
        <v>65</v>
      </c>
      <c r="D3" s="1693" t="s">
        <v>66</v>
      </c>
      <c r="E3" s="1727" t="s">
        <v>67</v>
      </c>
      <c r="F3" s="1728"/>
      <c r="G3" s="1714"/>
      <c r="H3" s="1683" t="s">
        <v>68</v>
      </c>
      <c r="I3" s="1686" t="s">
        <v>69</v>
      </c>
      <c r="J3" s="1687"/>
      <c r="K3" s="1687"/>
      <c r="L3" s="1688"/>
      <c r="M3" s="1689" t="s">
        <v>70</v>
      </c>
      <c r="N3" s="1722"/>
      <c r="O3" s="1723"/>
      <c r="P3" s="1723"/>
      <c r="Q3" s="1723"/>
      <c r="R3" s="1723"/>
      <c r="S3" s="1723"/>
      <c r="T3" s="1723"/>
      <c r="U3" s="1723"/>
      <c r="V3" s="1723"/>
      <c r="W3" s="1723"/>
      <c r="X3" s="1724"/>
      <c r="AD3" s="435"/>
    </row>
    <row r="4" spans="1:30" s="59" customFormat="1" ht="16.5" thickBot="1" x14ac:dyDescent="0.3">
      <c r="A4" s="1705"/>
      <c r="B4" s="1708"/>
      <c r="C4" s="1725"/>
      <c r="D4" s="1693"/>
      <c r="E4" s="1693" t="s">
        <v>71</v>
      </c>
      <c r="F4" s="1695" t="s">
        <v>72</v>
      </c>
      <c r="G4" s="1714"/>
      <c r="H4" s="1684"/>
      <c r="I4" s="1697" t="s">
        <v>54</v>
      </c>
      <c r="J4" s="1697" t="s">
        <v>73</v>
      </c>
      <c r="K4" s="1697" t="s">
        <v>74</v>
      </c>
      <c r="L4" s="1697" t="s">
        <v>75</v>
      </c>
      <c r="M4" s="1690"/>
      <c r="N4" s="1672" t="s">
        <v>76</v>
      </c>
      <c r="O4" s="1673"/>
      <c r="P4" s="1674"/>
      <c r="Q4" s="1672" t="s">
        <v>77</v>
      </c>
      <c r="R4" s="1673"/>
      <c r="S4" s="1674"/>
      <c r="T4" s="1672" t="s">
        <v>78</v>
      </c>
      <c r="U4" s="1673"/>
      <c r="V4" s="1674"/>
      <c r="W4" s="1672" t="s">
        <v>79</v>
      </c>
      <c r="X4" s="1674"/>
      <c r="AD4" s="435"/>
    </row>
    <row r="5" spans="1:30" s="59" customFormat="1" ht="16.5" thickBot="1" x14ac:dyDescent="0.3">
      <c r="A5" s="1705"/>
      <c r="B5" s="1708"/>
      <c r="C5" s="1725"/>
      <c r="D5" s="1693"/>
      <c r="E5" s="1693"/>
      <c r="F5" s="1695"/>
      <c r="G5" s="1714"/>
      <c r="H5" s="1684"/>
      <c r="I5" s="1698"/>
      <c r="J5" s="1698"/>
      <c r="K5" s="1698"/>
      <c r="L5" s="1698"/>
      <c r="M5" s="1690"/>
      <c r="N5" s="60">
        <v>1</v>
      </c>
      <c r="O5" s="61" t="s">
        <v>80</v>
      </c>
      <c r="P5" s="62" t="s">
        <v>81</v>
      </c>
      <c r="Q5" s="60">
        <v>3</v>
      </c>
      <c r="R5" s="61" t="s">
        <v>82</v>
      </c>
      <c r="S5" s="63" t="s">
        <v>83</v>
      </c>
      <c r="T5" s="64">
        <v>5</v>
      </c>
      <c r="U5" s="61" t="s">
        <v>84</v>
      </c>
      <c r="V5" s="63" t="s">
        <v>85</v>
      </c>
      <c r="W5" s="60">
        <v>7</v>
      </c>
      <c r="X5" s="63">
        <v>8</v>
      </c>
      <c r="AD5" s="435"/>
    </row>
    <row r="6" spans="1:30" s="59" customFormat="1" ht="16.5" thickBot="1" x14ac:dyDescent="0.3">
      <c r="A6" s="1705"/>
      <c r="B6" s="1708"/>
      <c r="C6" s="1725"/>
      <c r="D6" s="1693"/>
      <c r="E6" s="1693"/>
      <c r="F6" s="1695"/>
      <c r="G6" s="1714"/>
      <c r="H6" s="1684"/>
      <c r="I6" s="1698"/>
      <c r="J6" s="1698"/>
      <c r="K6" s="1698"/>
      <c r="L6" s="1698"/>
      <c r="M6" s="1691"/>
      <c r="N6" s="1675" t="s">
        <v>86</v>
      </c>
      <c r="O6" s="1676"/>
      <c r="P6" s="1677"/>
      <c r="Q6" s="1677"/>
      <c r="R6" s="1677"/>
      <c r="S6" s="1677"/>
      <c r="T6" s="1677"/>
      <c r="U6" s="1677"/>
      <c r="V6" s="1677"/>
      <c r="W6" s="1677"/>
      <c r="X6" s="1678"/>
      <c r="AD6" s="435"/>
    </row>
    <row r="7" spans="1:30" s="59" customFormat="1" ht="16.5" thickBot="1" x14ac:dyDescent="0.3">
      <c r="A7" s="1706"/>
      <c r="B7" s="1709"/>
      <c r="C7" s="1726"/>
      <c r="D7" s="1694"/>
      <c r="E7" s="1694"/>
      <c r="F7" s="1696"/>
      <c r="G7" s="1715"/>
      <c r="H7" s="1685"/>
      <c r="I7" s="1699"/>
      <c r="J7" s="1699"/>
      <c r="K7" s="1699"/>
      <c r="L7" s="1699"/>
      <c r="M7" s="1692"/>
      <c r="N7" s="60">
        <v>15</v>
      </c>
      <c r="O7" s="61">
        <v>9</v>
      </c>
      <c r="P7" s="63">
        <v>9</v>
      </c>
      <c r="Q7" s="60">
        <v>15</v>
      </c>
      <c r="R7" s="61">
        <v>9</v>
      </c>
      <c r="S7" s="63">
        <v>9</v>
      </c>
      <c r="T7" s="60">
        <v>15</v>
      </c>
      <c r="U7" s="61">
        <v>9</v>
      </c>
      <c r="V7" s="63">
        <v>9</v>
      </c>
      <c r="W7" s="60">
        <v>15</v>
      </c>
      <c r="X7" s="63">
        <v>13</v>
      </c>
      <c r="AD7" s="435"/>
    </row>
    <row r="8" spans="1:30" s="59" customFormat="1" ht="16.5" thickBot="1" x14ac:dyDescent="0.3">
      <c r="A8" s="65">
        <v>1</v>
      </c>
      <c r="B8" s="66">
        <v>2</v>
      </c>
      <c r="C8" s="67">
        <v>3</v>
      </c>
      <c r="D8" s="65">
        <v>4</v>
      </c>
      <c r="E8" s="65">
        <v>5</v>
      </c>
      <c r="F8" s="65">
        <v>6</v>
      </c>
      <c r="G8" s="65">
        <v>7</v>
      </c>
      <c r="H8" s="65">
        <v>8</v>
      </c>
      <c r="I8" s="65">
        <v>9</v>
      </c>
      <c r="J8" s="65">
        <v>10</v>
      </c>
      <c r="K8" s="65">
        <v>11</v>
      </c>
      <c r="L8" s="65">
        <v>12</v>
      </c>
      <c r="M8" s="68">
        <v>13</v>
      </c>
      <c r="N8" s="60">
        <v>14</v>
      </c>
      <c r="O8" s="69">
        <v>15</v>
      </c>
      <c r="P8" s="60">
        <v>16</v>
      </c>
      <c r="Q8" s="69">
        <v>17</v>
      </c>
      <c r="R8" s="60">
        <v>18</v>
      </c>
      <c r="S8" s="69">
        <v>19</v>
      </c>
      <c r="T8" s="60">
        <v>20</v>
      </c>
      <c r="U8" s="69">
        <v>21</v>
      </c>
      <c r="V8" s="60">
        <v>22</v>
      </c>
      <c r="W8" s="69">
        <v>23</v>
      </c>
      <c r="X8" s="66">
        <v>24</v>
      </c>
      <c r="Y8" s="67">
        <v>25</v>
      </c>
      <c r="Z8" s="65">
        <v>26</v>
      </c>
      <c r="AA8" s="68">
        <v>27</v>
      </c>
      <c r="AB8" s="65">
        <v>28</v>
      </c>
      <c r="AC8" s="68">
        <v>29</v>
      </c>
      <c r="AD8" s="435"/>
    </row>
    <row r="9" spans="1:30" s="59" customFormat="1" ht="16.5" thickBot="1" x14ac:dyDescent="0.3">
      <c r="A9" s="1679" t="s">
        <v>87</v>
      </c>
      <c r="B9" s="1680"/>
      <c r="C9" s="1681"/>
      <c r="D9" s="1681"/>
      <c r="E9" s="1681"/>
      <c r="F9" s="1681"/>
      <c r="G9" s="1681"/>
      <c r="H9" s="1681"/>
      <c r="I9" s="1681"/>
      <c r="J9" s="1681"/>
      <c r="K9" s="1681"/>
      <c r="L9" s="1681"/>
      <c r="M9" s="1681"/>
      <c r="N9" s="1680"/>
      <c r="O9" s="1680"/>
      <c r="P9" s="1680"/>
      <c r="Q9" s="1680"/>
      <c r="R9" s="1680"/>
      <c r="S9" s="1680"/>
      <c r="T9" s="1680"/>
      <c r="U9" s="1680"/>
      <c r="V9" s="1680"/>
      <c r="W9" s="1680"/>
      <c r="X9" s="1682"/>
      <c r="AD9" s="435"/>
    </row>
    <row r="10" spans="1:30" s="59" customFormat="1" ht="16.5" thickBot="1" x14ac:dyDescent="0.3">
      <c r="A10" s="1662" t="s">
        <v>88</v>
      </c>
      <c r="B10" s="1641"/>
      <c r="C10" s="1641"/>
      <c r="D10" s="1641"/>
      <c r="E10" s="1641"/>
      <c r="F10" s="1641"/>
      <c r="G10" s="1641"/>
      <c r="H10" s="1641"/>
      <c r="I10" s="1641"/>
      <c r="J10" s="1641"/>
      <c r="K10" s="1641"/>
      <c r="L10" s="1641"/>
      <c r="M10" s="1641"/>
      <c r="N10" s="1641"/>
      <c r="O10" s="1641"/>
      <c r="P10" s="1641"/>
      <c r="Q10" s="1641"/>
      <c r="R10" s="1641"/>
      <c r="S10" s="1641"/>
      <c r="T10" s="1641"/>
      <c r="U10" s="1641"/>
      <c r="V10" s="1641"/>
      <c r="W10" s="1641"/>
      <c r="X10" s="1642"/>
      <c r="AD10" s="435"/>
    </row>
    <row r="11" spans="1:30" s="88" customFormat="1" x14ac:dyDescent="0.25">
      <c r="A11" s="70" t="s">
        <v>89</v>
      </c>
      <c r="B11" s="71" t="s">
        <v>90</v>
      </c>
      <c r="C11" s="72"/>
      <c r="D11" s="73"/>
      <c r="E11" s="74"/>
      <c r="F11" s="75"/>
      <c r="G11" s="76">
        <f>G12+G13+G14+G15</f>
        <v>14</v>
      </c>
      <c r="H11" s="77">
        <f>SUM(H12:H15)</f>
        <v>420</v>
      </c>
      <c r="I11" s="78">
        <f>SUM(I12:I15)</f>
        <v>195</v>
      </c>
      <c r="J11" s="79"/>
      <c r="K11" s="79"/>
      <c r="L11" s="79">
        <f>SUM(L12:L15)</f>
        <v>195</v>
      </c>
      <c r="M11" s="80">
        <f>SUM(M12:M15)</f>
        <v>225</v>
      </c>
      <c r="N11" s="81"/>
      <c r="O11" s="82"/>
      <c r="P11" s="83"/>
      <c r="Q11" s="84"/>
      <c r="R11" s="82"/>
      <c r="S11" s="83"/>
      <c r="T11" s="85"/>
      <c r="U11" s="86"/>
      <c r="V11" s="87"/>
      <c r="W11" s="85"/>
      <c r="X11" s="87"/>
      <c r="AD11" s="445"/>
    </row>
    <row r="12" spans="1:30" s="88" customFormat="1" x14ac:dyDescent="0.25">
      <c r="A12" s="89" t="s">
        <v>91</v>
      </c>
      <c r="B12" s="90" t="s">
        <v>90</v>
      </c>
      <c r="C12" s="91"/>
      <c r="D12" s="92">
        <v>1</v>
      </c>
      <c r="E12" s="93"/>
      <c r="F12" s="94"/>
      <c r="G12" s="95">
        <v>3</v>
      </c>
      <c r="H12" s="96">
        <f t="shared" ref="H12:H30" si="0">G12*30</f>
        <v>90</v>
      </c>
      <c r="I12" s="97">
        <f>J12+K12+L12</f>
        <v>45</v>
      </c>
      <c r="J12" s="98"/>
      <c r="K12" s="98"/>
      <c r="L12" s="98">
        <v>45</v>
      </c>
      <c r="M12" s="99">
        <f t="shared" ref="M12:M30" si="1">H12-I12</f>
        <v>45</v>
      </c>
      <c r="N12" s="100">
        <v>3</v>
      </c>
      <c r="O12" s="101"/>
      <c r="P12" s="99"/>
      <c r="Q12" s="97"/>
      <c r="R12" s="101"/>
      <c r="S12" s="99"/>
      <c r="T12" s="102"/>
      <c r="U12" s="103"/>
      <c r="V12" s="104"/>
      <c r="W12" s="102"/>
      <c r="X12" s="104"/>
      <c r="AD12" s="445"/>
    </row>
    <row r="13" spans="1:30" s="88" customFormat="1" x14ac:dyDescent="0.25">
      <c r="A13" s="89" t="s">
        <v>92</v>
      </c>
      <c r="B13" s="90" t="s">
        <v>90</v>
      </c>
      <c r="C13" s="91"/>
      <c r="D13" s="92">
        <v>2</v>
      </c>
      <c r="E13" s="93"/>
      <c r="F13" s="94"/>
      <c r="G13" s="95">
        <v>3</v>
      </c>
      <c r="H13" s="96">
        <f t="shared" si="0"/>
        <v>90</v>
      </c>
      <c r="I13" s="97">
        <f>J13+K13+L13</f>
        <v>36</v>
      </c>
      <c r="J13" s="98"/>
      <c r="K13" s="98"/>
      <c r="L13" s="98">
        <v>36</v>
      </c>
      <c r="M13" s="99">
        <f t="shared" si="1"/>
        <v>54</v>
      </c>
      <c r="N13" s="100"/>
      <c r="O13" s="101">
        <v>2</v>
      </c>
      <c r="P13" s="99">
        <v>2</v>
      </c>
      <c r="Q13" s="97"/>
      <c r="R13" s="101"/>
      <c r="S13" s="99"/>
      <c r="T13" s="102"/>
      <c r="U13" s="103"/>
      <c r="V13" s="104"/>
      <c r="W13" s="102"/>
      <c r="X13" s="104"/>
      <c r="AD13" s="445"/>
    </row>
    <row r="14" spans="1:30" s="88" customFormat="1" x14ac:dyDescent="0.25">
      <c r="A14" s="89" t="s">
        <v>93</v>
      </c>
      <c r="B14" s="90" t="s">
        <v>90</v>
      </c>
      <c r="C14" s="91"/>
      <c r="D14" s="92">
        <v>3</v>
      </c>
      <c r="E14" s="105"/>
      <c r="F14" s="94"/>
      <c r="G14" s="95">
        <v>4</v>
      </c>
      <c r="H14" s="96">
        <f t="shared" si="0"/>
        <v>120</v>
      </c>
      <c r="I14" s="97">
        <f>J14+K14+L14</f>
        <v>60</v>
      </c>
      <c r="J14" s="98"/>
      <c r="K14" s="98"/>
      <c r="L14" s="98">
        <v>60</v>
      </c>
      <c r="M14" s="99">
        <f t="shared" si="1"/>
        <v>60</v>
      </c>
      <c r="N14" s="100"/>
      <c r="O14" s="101"/>
      <c r="P14" s="99"/>
      <c r="Q14" s="97">
        <v>4</v>
      </c>
      <c r="R14" s="101"/>
      <c r="S14" s="99"/>
      <c r="T14" s="102"/>
      <c r="U14" s="103"/>
      <c r="V14" s="104"/>
      <c r="W14" s="106"/>
      <c r="X14" s="107"/>
      <c r="Y14" s="88" t="s">
        <v>380</v>
      </c>
      <c r="AD14" s="445" t="s">
        <v>380</v>
      </c>
    </row>
    <row r="15" spans="1:30" s="88" customFormat="1" x14ac:dyDescent="0.25">
      <c r="A15" s="89" t="s">
        <v>94</v>
      </c>
      <c r="B15" s="90" t="s">
        <v>90</v>
      </c>
      <c r="C15" s="108"/>
      <c r="D15" s="109" t="s">
        <v>95</v>
      </c>
      <c r="E15" s="109"/>
      <c r="F15" s="110"/>
      <c r="G15" s="111">
        <v>4</v>
      </c>
      <c r="H15" s="96">
        <f t="shared" si="0"/>
        <v>120</v>
      </c>
      <c r="I15" s="97">
        <f>J15+K15+L15</f>
        <v>54</v>
      </c>
      <c r="J15" s="112"/>
      <c r="K15" s="112"/>
      <c r="L15" s="112">
        <v>54</v>
      </c>
      <c r="M15" s="99">
        <f t="shared" si="1"/>
        <v>66</v>
      </c>
      <c r="N15" s="34"/>
      <c r="O15" s="113"/>
      <c r="P15" s="114"/>
      <c r="Q15" s="32"/>
      <c r="R15" s="113">
        <v>3</v>
      </c>
      <c r="S15" s="114">
        <v>3</v>
      </c>
      <c r="T15" s="115"/>
      <c r="U15" s="116"/>
      <c r="V15" s="117"/>
      <c r="W15" s="115"/>
      <c r="X15" s="117"/>
      <c r="Y15" s="88" t="s">
        <v>380</v>
      </c>
      <c r="AD15" s="445" t="s">
        <v>380</v>
      </c>
    </row>
    <row r="16" spans="1:30" s="88" customFormat="1" x14ac:dyDescent="0.25">
      <c r="A16" s="118" t="s">
        <v>96</v>
      </c>
      <c r="B16" s="119" t="s">
        <v>97</v>
      </c>
      <c r="C16" s="108"/>
      <c r="D16" s="109"/>
      <c r="E16" s="120"/>
      <c r="F16" s="110"/>
      <c r="G16" s="121">
        <f>G17+G18</f>
        <v>6.5</v>
      </c>
      <c r="H16" s="121">
        <f>H17+H18</f>
        <v>195</v>
      </c>
      <c r="I16" s="91">
        <f>I17+I18</f>
        <v>132</v>
      </c>
      <c r="J16" s="122">
        <f>J17+J18</f>
        <v>0</v>
      </c>
      <c r="K16" s="122">
        <f t="shared" ref="K16:L16" si="2">K17+K18</f>
        <v>0</v>
      </c>
      <c r="L16" s="122">
        <f t="shared" si="2"/>
        <v>132</v>
      </c>
      <c r="M16" s="123">
        <f t="shared" si="1"/>
        <v>63</v>
      </c>
      <c r="N16" s="34"/>
      <c r="O16" s="113"/>
      <c r="P16" s="114"/>
      <c r="Q16" s="32"/>
      <c r="R16" s="113"/>
      <c r="S16" s="114"/>
      <c r="T16" s="115"/>
      <c r="U16" s="116"/>
      <c r="V16" s="117"/>
      <c r="W16" s="115"/>
      <c r="X16" s="117"/>
      <c r="AD16" s="445"/>
    </row>
    <row r="17" spans="1:30" s="88" customFormat="1" x14ac:dyDescent="0.25">
      <c r="A17" s="89" t="s">
        <v>98</v>
      </c>
      <c r="B17" s="90" t="s">
        <v>97</v>
      </c>
      <c r="C17" s="108"/>
      <c r="D17" s="109"/>
      <c r="E17" s="120"/>
      <c r="F17" s="110"/>
      <c r="G17" s="111">
        <v>3</v>
      </c>
      <c r="H17" s="96">
        <f>G17*30</f>
        <v>90</v>
      </c>
      <c r="I17" s="97">
        <f>J17+K17+L17</f>
        <v>60</v>
      </c>
      <c r="J17" s="112"/>
      <c r="K17" s="112"/>
      <c r="L17" s="112">
        <v>60</v>
      </c>
      <c r="M17" s="99">
        <f t="shared" si="1"/>
        <v>30</v>
      </c>
      <c r="N17" s="34">
        <v>4</v>
      </c>
      <c r="O17" s="113"/>
      <c r="P17" s="114"/>
      <c r="Q17" s="32"/>
      <c r="R17" s="113"/>
      <c r="S17" s="114"/>
      <c r="T17" s="115"/>
      <c r="U17" s="116"/>
      <c r="V17" s="117"/>
      <c r="W17" s="115"/>
      <c r="X17" s="117"/>
      <c r="AD17" s="445"/>
    </row>
    <row r="18" spans="1:30" s="88" customFormat="1" x14ac:dyDescent="0.25">
      <c r="A18" s="89" t="s">
        <v>99</v>
      </c>
      <c r="B18" s="90" t="s">
        <v>97</v>
      </c>
      <c r="C18" s="108"/>
      <c r="D18" s="109"/>
      <c r="E18" s="120"/>
      <c r="F18" s="110"/>
      <c r="G18" s="111">
        <v>3.5</v>
      </c>
      <c r="H18" s="96">
        <f>G18*30</f>
        <v>105</v>
      </c>
      <c r="I18" s="97">
        <f>J18+K18+L18</f>
        <v>72</v>
      </c>
      <c r="J18" s="112"/>
      <c r="K18" s="112"/>
      <c r="L18" s="112">
        <v>72</v>
      </c>
      <c r="M18" s="99">
        <f t="shared" si="1"/>
        <v>33</v>
      </c>
      <c r="N18" s="34"/>
      <c r="O18" s="113">
        <v>4</v>
      </c>
      <c r="P18" s="114">
        <v>4</v>
      </c>
      <c r="Q18" s="32"/>
      <c r="R18" s="113"/>
      <c r="S18" s="114"/>
      <c r="T18" s="115"/>
      <c r="U18" s="116"/>
      <c r="V18" s="117"/>
      <c r="W18" s="115"/>
      <c r="X18" s="117"/>
      <c r="AD18" s="445"/>
    </row>
    <row r="19" spans="1:30" s="88" customFormat="1" x14ac:dyDescent="0.25">
      <c r="A19" s="118" t="s">
        <v>96</v>
      </c>
      <c r="B19" s="124" t="s">
        <v>100</v>
      </c>
      <c r="C19" s="91"/>
      <c r="D19" s="125" t="s">
        <v>101</v>
      </c>
      <c r="E19" s="105"/>
      <c r="F19" s="126"/>
      <c r="G19" s="127">
        <v>1</v>
      </c>
      <c r="H19" s="128">
        <f t="shared" si="0"/>
        <v>30</v>
      </c>
      <c r="I19" s="91">
        <f>J19+L19</f>
        <v>15</v>
      </c>
      <c r="J19" s="129">
        <v>8</v>
      </c>
      <c r="K19" s="129"/>
      <c r="L19" s="129">
        <v>7</v>
      </c>
      <c r="M19" s="123">
        <f t="shared" si="1"/>
        <v>15</v>
      </c>
      <c r="N19" s="100">
        <v>1</v>
      </c>
      <c r="O19" s="101"/>
      <c r="P19" s="99"/>
      <c r="Q19" s="97"/>
      <c r="R19" s="101"/>
      <c r="S19" s="99"/>
      <c r="T19" s="97"/>
      <c r="U19" s="101"/>
      <c r="V19" s="99"/>
      <c r="W19" s="97"/>
      <c r="X19" s="130"/>
      <c r="AD19" s="445"/>
    </row>
    <row r="20" spans="1:30" s="88" customFormat="1" x14ac:dyDescent="0.25">
      <c r="A20" s="118" t="s">
        <v>102</v>
      </c>
      <c r="B20" s="124" t="s">
        <v>103</v>
      </c>
      <c r="C20" s="91">
        <v>1</v>
      </c>
      <c r="D20" s="125"/>
      <c r="E20" s="105"/>
      <c r="F20" s="126"/>
      <c r="G20" s="127">
        <v>7</v>
      </c>
      <c r="H20" s="128">
        <f t="shared" si="0"/>
        <v>210</v>
      </c>
      <c r="I20" s="91">
        <f>J20+L20</f>
        <v>75</v>
      </c>
      <c r="J20" s="129">
        <v>45</v>
      </c>
      <c r="K20" s="129"/>
      <c r="L20" s="129">
        <v>30</v>
      </c>
      <c r="M20" s="123">
        <f t="shared" si="1"/>
        <v>135</v>
      </c>
      <c r="N20" s="100">
        <v>5</v>
      </c>
      <c r="O20" s="101"/>
      <c r="P20" s="99"/>
      <c r="Q20" s="97"/>
      <c r="R20" s="101"/>
      <c r="S20" s="99"/>
      <c r="T20" s="97"/>
      <c r="U20" s="101"/>
      <c r="V20" s="99"/>
      <c r="W20" s="97"/>
      <c r="X20" s="130"/>
      <c r="AD20" s="445"/>
    </row>
    <row r="21" spans="1:30" s="88" customFormat="1" ht="31.5" x14ac:dyDescent="0.25">
      <c r="A21" s="118" t="s">
        <v>104</v>
      </c>
      <c r="B21" s="124" t="s">
        <v>105</v>
      </c>
      <c r="C21" s="91">
        <v>2</v>
      </c>
      <c r="D21" s="129"/>
      <c r="E21" s="131"/>
      <c r="F21" s="132"/>
      <c r="G21" s="127">
        <v>3</v>
      </c>
      <c r="H21" s="128">
        <f t="shared" si="0"/>
        <v>90</v>
      </c>
      <c r="I21" s="91">
        <f>J21+L21</f>
        <v>36</v>
      </c>
      <c r="J21" s="129">
        <v>18</v>
      </c>
      <c r="K21" s="129"/>
      <c r="L21" s="129">
        <v>18</v>
      </c>
      <c r="M21" s="123">
        <f t="shared" si="1"/>
        <v>54</v>
      </c>
      <c r="N21" s="100"/>
      <c r="O21" s="101">
        <v>2</v>
      </c>
      <c r="P21" s="130">
        <v>2</v>
      </c>
      <c r="Q21" s="97"/>
      <c r="R21" s="101"/>
      <c r="S21" s="99"/>
      <c r="T21" s="97"/>
      <c r="U21" s="101"/>
      <c r="V21" s="99"/>
      <c r="W21" s="97"/>
      <c r="X21" s="99"/>
      <c r="AD21" s="445"/>
    </row>
    <row r="22" spans="1:30" s="88" customFormat="1" x14ac:dyDescent="0.25">
      <c r="A22" s="118" t="s">
        <v>106</v>
      </c>
      <c r="B22" s="133" t="s">
        <v>107</v>
      </c>
      <c r="C22" s="134"/>
      <c r="D22" s="135">
        <v>3</v>
      </c>
      <c r="E22" s="135"/>
      <c r="F22" s="136"/>
      <c r="G22" s="137">
        <v>3</v>
      </c>
      <c r="H22" s="138">
        <f t="shared" si="0"/>
        <v>90</v>
      </c>
      <c r="I22" s="139">
        <f t="shared" ref="I22" si="3">J22+K22+L22</f>
        <v>30</v>
      </c>
      <c r="J22" s="135">
        <v>15</v>
      </c>
      <c r="K22" s="135"/>
      <c r="L22" s="135">
        <v>15</v>
      </c>
      <c r="M22" s="136">
        <f t="shared" si="1"/>
        <v>60</v>
      </c>
      <c r="N22" s="140"/>
      <c r="O22" s="141"/>
      <c r="P22" s="142"/>
      <c r="Q22" s="143">
        <v>2</v>
      </c>
      <c r="R22" s="141"/>
      <c r="S22" s="142"/>
      <c r="T22" s="143"/>
      <c r="U22" s="141"/>
      <c r="V22" s="142"/>
      <c r="W22" s="143"/>
      <c r="X22" s="142"/>
      <c r="Y22" s="88" t="s">
        <v>381</v>
      </c>
      <c r="AD22" s="445" t="s">
        <v>381</v>
      </c>
    </row>
    <row r="23" spans="1:30" s="495" customFormat="1" x14ac:dyDescent="0.25">
      <c r="A23" s="483" t="s">
        <v>108</v>
      </c>
      <c r="B23" s="484" t="s">
        <v>109</v>
      </c>
      <c r="C23" s="485"/>
      <c r="D23" s="486">
        <v>5</v>
      </c>
      <c r="E23" s="486"/>
      <c r="F23" s="487"/>
      <c r="G23" s="488">
        <v>3</v>
      </c>
      <c r="H23" s="489">
        <f>G23*30</f>
        <v>90</v>
      </c>
      <c r="I23" s="490">
        <f>J23+K23+L23</f>
        <v>30</v>
      </c>
      <c r="J23" s="486">
        <v>15</v>
      </c>
      <c r="K23" s="486"/>
      <c r="L23" s="486">
        <v>15</v>
      </c>
      <c r="M23" s="487">
        <f>H23-I23</f>
        <v>60</v>
      </c>
      <c r="N23" s="491"/>
      <c r="O23" s="492"/>
      <c r="P23" s="493"/>
      <c r="Q23" s="494"/>
      <c r="R23" s="492"/>
      <c r="S23" s="493"/>
      <c r="T23" s="494">
        <v>2</v>
      </c>
      <c r="U23" s="492"/>
      <c r="V23" s="493"/>
      <c r="W23" s="494"/>
      <c r="X23" s="493"/>
      <c r="AD23" s="496"/>
    </row>
    <row r="24" spans="1:30" s="88" customFormat="1" x14ac:dyDescent="0.25">
      <c r="A24" s="118" t="s">
        <v>110</v>
      </c>
      <c r="B24" s="124" t="s">
        <v>111</v>
      </c>
      <c r="C24" s="91"/>
      <c r="D24" s="129" t="s">
        <v>112</v>
      </c>
      <c r="E24" s="131"/>
      <c r="F24" s="132"/>
      <c r="G24" s="127">
        <v>5</v>
      </c>
      <c r="H24" s="128">
        <f>G24*30</f>
        <v>150</v>
      </c>
      <c r="I24" s="91">
        <f>J24+L24</f>
        <v>54</v>
      </c>
      <c r="J24" s="129">
        <v>36</v>
      </c>
      <c r="K24" s="129"/>
      <c r="L24" s="129">
        <v>18</v>
      </c>
      <c r="M24" s="123">
        <f>H24-I24</f>
        <v>96</v>
      </c>
      <c r="N24" s="100"/>
      <c r="O24" s="101">
        <v>3</v>
      </c>
      <c r="P24" s="130">
        <v>3</v>
      </c>
      <c r="Q24" s="97"/>
      <c r="R24" s="101"/>
      <c r="S24" s="99"/>
      <c r="T24" s="97"/>
      <c r="U24" s="101"/>
      <c r="V24" s="99"/>
      <c r="W24" s="97"/>
      <c r="X24" s="99"/>
      <c r="AD24" s="445"/>
    </row>
    <row r="25" spans="1:30" s="145" customFormat="1" x14ac:dyDescent="0.25">
      <c r="A25" s="118" t="s">
        <v>113</v>
      </c>
      <c r="B25" s="124" t="s">
        <v>114</v>
      </c>
      <c r="C25" s="91">
        <v>1</v>
      </c>
      <c r="D25" s="129"/>
      <c r="E25" s="131"/>
      <c r="F25" s="132"/>
      <c r="G25" s="127">
        <v>6</v>
      </c>
      <c r="H25" s="128">
        <f t="shared" si="0"/>
        <v>180</v>
      </c>
      <c r="I25" s="91">
        <f t="shared" ref="I25:I30" si="4">J25+K25+L25</f>
        <v>75</v>
      </c>
      <c r="J25" s="129">
        <v>30</v>
      </c>
      <c r="K25" s="129"/>
      <c r="L25" s="129">
        <v>45</v>
      </c>
      <c r="M25" s="123">
        <f t="shared" si="1"/>
        <v>105</v>
      </c>
      <c r="N25" s="100">
        <v>5</v>
      </c>
      <c r="O25" s="101"/>
      <c r="P25" s="144"/>
      <c r="Q25" s="97"/>
      <c r="R25" s="101"/>
      <c r="S25" s="99"/>
      <c r="T25" s="97"/>
      <c r="U25" s="101"/>
      <c r="V25" s="99"/>
      <c r="W25" s="97"/>
      <c r="X25" s="99"/>
      <c r="AD25" s="446"/>
    </row>
    <row r="26" spans="1:30" s="88" customFormat="1" ht="31.5" x14ac:dyDescent="0.25">
      <c r="A26" s="118" t="s">
        <v>115</v>
      </c>
      <c r="B26" s="119" t="s">
        <v>116</v>
      </c>
      <c r="C26" s="146">
        <v>1</v>
      </c>
      <c r="D26" s="129"/>
      <c r="E26" s="129"/>
      <c r="F26" s="123"/>
      <c r="G26" s="137">
        <v>5</v>
      </c>
      <c r="H26" s="128">
        <f t="shared" si="0"/>
        <v>150</v>
      </c>
      <c r="I26" s="91">
        <f t="shared" si="4"/>
        <v>60</v>
      </c>
      <c r="J26" s="129">
        <v>30</v>
      </c>
      <c r="K26" s="129"/>
      <c r="L26" s="129">
        <v>30</v>
      </c>
      <c r="M26" s="123">
        <f t="shared" si="1"/>
        <v>90</v>
      </c>
      <c r="N26" s="100">
        <v>4</v>
      </c>
      <c r="O26" s="101"/>
      <c r="P26" s="99"/>
      <c r="Q26" s="97"/>
      <c r="R26" s="101"/>
      <c r="S26" s="99"/>
      <c r="T26" s="97"/>
      <c r="U26" s="101"/>
      <c r="V26" s="99"/>
      <c r="W26" s="97"/>
      <c r="X26" s="99"/>
      <c r="AD26" s="445"/>
    </row>
    <row r="27" spans="1:30" s="88" customFormat="1" x14ac:dyDescent="0.25">
      <c r="A27" s="118" t="s">
        <v>117</v>
      </c>
      <c r="B27" s="147" t="s">
        <v>118</v>
      </c>
      <c r="C27" s="146">
        <v>2</v>
      </c>
      <c r="D27" s="129"/>
      <c r="E27" s="129"/>
      <c r="F27" s="123"/>
      <c r="G27" s="137">
        <v>6</v>
      </c>
      <c r="H27" s="128">
        <f t="shared" si="0"/>
        <v>180</v>
      </c>
      <c r="I27" s="91">
        <f t="shared" si="4"/>
        <v>72</v>
      </c>
      <c r="J27" s="129">
        <v>36</v>
      </c>
      <c r="K27" s="129"/>
      <c r="L27" s="129">
        <v>36</v>
      </c>
      <c r="M27" s="123">
        <f t="shared" si="1"/>
        <v>108</v>
      </c>
      <c r="N27" s="100"/>
      <c r="O27" s="101">
        <v>4</v>
      </c>
      <c r="P27" s="99">
        <v>4</v>
      </c>
      <c r="Q27" s="97"/>
      <c r="R27" s="101"/>
      <c r="S27" s="99"/>
      <c r="T27" s="97"/>
      <c r="U27" s="101"/>
      <c r="V27" s="99"/>
      <c r="W27" s="97"/>
      <c r="X27" s="99"/>
      <c r="AD27" s="445"/>
    </row>
    <row r="28" spans="1:30" s="88" customFormat="1" x14ac:dyDescent="0.25">
      <c r="A28" s="118" t="s">
        <v>119</v>
      </c>
      <c r="B28" s="147" t="s">
        <v>120</v>
      </c>
      <c r="C28" s="146">
        <v>2</v>
      </c>
      <c r="D28" s="129"/>
      <c r="E28" s="131"/>
      <c r="F28" s="123"/>
      <c r="G28" s="127">
        <v>5</v>
      </c>
      <c r="H28" s="128">
        <f>G28*30</f>
        <v>150</v>
      </c>
      <c r="I28" s="91">
        <f>J28+K28+L28</f>
        <v>72</v>
      </c>
      <c r="J28" s="129">
        <v>36</v>
      </c>
      <c r="K28" s="129"/>
      <c r="L28" s="129">
        <v>36</v>
      </c>
      <c r="M28" s="123">
        <f>H28-I28</f>
        <v>78</v>
      </c>
      <c r="N28" s="100"/>
      <c r="O28" s="101">
        <v>4</v>
      </c>
      <c r="P28" s="99">
        <v>4</v>
      </c>
      <c r="Q28" s="97"/>
      <c r="R28" s="101"/>
      <c r="S28" s="99"/>
      <c r="T28" s="97"/>
      <c r="U28" s="101"/>
      <c r="V28" s="99"/>
      <c r="W28" s="97"/>
      <c r="X28" s="99"/>
      <c r="AD28" s="445"/>
    </row>
    <row r="29" spans="1:30" s="88" customFormat="1" ht="31.5" x14ac:dyDescent="0.25">
      <c r="A29" s="118" t="s">
        <v>121</v>
      </c>
      <c r="B29" s="133" t="s">
        <v>122</v>
      </c>
      <c r="C29" s="134">
        <v>4</v>
      </c>
      <c r="D29" s="135"/>
      <c r="E29" s="135"/>
      <c r="F29" s="136"/>
      <c r="G29" s="137">
        <v>4</v>
      </c>
      <c r="H29" s="138">
        <f t="shared" ref="H29" si="5">G29*30</f>
        <v>120</v>
      </c>
      <c r="I29" s="139">
        <f t="shared" ref="I29" si="6">J29+K29+L29</f>
        <v>54</v>
      </c>
      <c r="J29" s="135">
        <v>18</v>
      </c>
      <c r="K29" s="135"/>
      <c r="L29" s="135">
        <v>36</v>
      </c>
      <c r="M29" s="136">
        <f t="shared" ref="M29" si="7">H29-I29</f>
        <v>66</v>
      </c>
      <c r="N29" s="140"/>
      <c r="O29" s="141"/>
      <c r="P29" s="142"/>
      <c r="Q29" s="143"/>
      <c r="R29" s="141">
        <v>3</v>
      </c>
      <c r="S29" s="142">
        <v>3</v>
      </c>
      <c r="T29" s="143"/>
      <c r="U29" s="141"/>
      <c r="V29" s="142"/>
      <c r="W29" s="143"/>
      <c r="X29" s="142"/>
      <c r="Y29" s="88" t="s">
        <v>382</v>
      </c>
      <c r="AD29" s="445" t="s">
        <v>382</v>
      </c>
    </row>
    <row r="30" spans="1:30" s="495" customFormat="1" ht="32.25" thickBot="1" x14ac:dyDescent="0.3">
      <c r="A30" s="483" t="s">
        <v>123</v>
      </c>
      <c r="B30" s="640" t="s">
        <v>124</v>
      </c>
      <c r="C30" s="641"/>
      <c r="D30" s="642">
        <v>7</v>
      </c>
      <c r="E30" s="642"/>
      <c r="F30" s="643"/>
      <c r="G30" s="644">
        <v>3</v>
      </c>
      <c r="H30" s="645">
        <f t="shared" si="0"/>
        <v>90</v>
      </c>
      <c r="I30" s="646">
        <f t="shared" si="4"/>
        <v>30</v>
      </c>
      <c r="J30" s="642">
        <v>15</v>
      </c>
      <c r="K30" s="642">
        <v>7</v>
      </c>
      <c r="L30" s="642">
        <v>8</v>
      </c>
      <c r="M30" s="643">
        <f t="shared" si="1"/>
        <v>60</v>
      </c>
      <c r="N30" s="647"/>
      <c r="O30" s="648"/>
      <c r="P30" s="649"/>
      <c r="Q30" s="650"/>
      <c r="R30" s="648"/>
      <c r="S30" s="649"/>
      <c r="T30" s="650"/>
      <c r="U30" s="648"/>
      <c r="V30" s="649"/>
      <c r="W30" s="650">
        <v>2</v>
      </c>
      <c r="X30" s="649"/>
      <c r="AD30" s="496"/>
    </row>
    <row r="31" spans="1:30" s="59" customFormat="1" ht="16.5" thickBot="1" x14ac:dyDescent="0.3">
      <c r="A31" s="1663" t="s">
        <v>125</v>
      </c>
      <c r="B31" s="1664"/>
      <c r="C31" s="151"/>
      <c r="D31" s="152"/>
      <c r="E31" s="153"/>
      <c r="F31" s="153"/>
      <c r="G31" s="154">
        <f t="shared" ref="G31:M31" si="8">SUM(G12:G30)-G16</f>
        <v>71.5</v>
      </c>
      <c r="H31" s="155">
        <f t="shared" si="8"/>
        <v>2145</v>
      </c>
      <c r="I31" s="155">
        <f t="shared" si="8"/>
        <v>930</v>
      </c>
      <c r="J31" s="155">
        <f t="shared" si="8"/>
        <v>302</v>
      </c>
      <c r="K31" s="155">
        <f t="shared" si="8"/>
        <v>7</v>
      </c>
      <c r="L31" s="155">
        <f t="shared" si="8"/>
        <v>621</v>
      </c>
      <c r="M31" s="155">
        <f t="shared" si="8"/>
        <v>1215</v>
      </c>
      <c r="N31" s="155">
        <f t="shared" ref="N31:AC31" si="9">SUM(N12:N30)</f>
        <v>22</v>
      </c>
      <c r="O31" s="155">
        <f t="shared" si="9"/>
        <v>19</v>
      </c>
      <c r="P31" s="155">
        <f t="shared" si="9"/>
        <v>19</v>
      </c>
      <c r="Q31" s="155">
        <f t="shared" si="9"/>
        <v>6</v>
      </c>
      <c r="R31" s="155">
        <f t="shared" si="9"/>
        <v>6</v>
      </c>
      <c r="S31" s="155">
        <f t="shared" si="9"/>
        <v>6</v>
      </c>
      <c r="T31" s="155">
        <f t="shared" si="9"/>
        <v>2</v>
      </c>
      <c r="U31" s="155">
        <f t="shared" si="9"/>
        <v>0</v>
      </c>
      <c r="V31" s="155">
        <f t="shared" si="9"/>
        <v>0</v>
      </c>
      <c r="W31" s="155">
        <f t="shared" si="9"/>
        <v>2</v>
      </c>
      <c r="X31" s="155">
        <f t="shared" si="9"/>
        <v>0</v>
      </c>
      <c r="Y31" s="156">
        <f t="shared" si="9"/>
        <v>0</v>
      </c>
      <c r="Z31" s="155">
        <f t="shared" si="9"/>
        <v>0</v>
      </c>
      <c r="AA31" s="155">
        <f t="shared" si="9"/>
        <v>0</v>
      </c>
      <c r="AB31" s="155">
        <f t="shared" si="9"/>
        <v>0</v>
      </c>
      <c r="AC31" s="439">
        <f t="shared" si="9"/>
        <v>0</v>
      </c>
      <c r="AD31" s="435"/>
    </row>
    <row r="32" spans="1:30" ht="16.5" thickBot="1" x14ac:dyDescent="0.3">
      <c r="A32" s="1665" t="s">
        <v>126</v>
      </c>
      <c r="B32" s="1666"/>
      <c r="C32" s="1666"/>
      <c r="D32" s="1666"/>
      <c r="E32" s="1666"/>
      <c r="F32" s="1666"/>
      <c r="G32" s="1666"/>
      <c r="H32" s="1666"/>
      <c r="I32" s="1666"/>
      <c r="J32" s="1666"/>
      <c r="K32" s="1666"/>
      <c r="L32" s="1666"/>
      <c r="M32" s="1666"/>
      <c r="N32" s="1667"/>
      <c r="O32" s="1667"/>
      <c r="P32" s="1667"/>
      <c r="Q32" s="1667"/>
      <c r="R32" s="1667"/>
      <c r="S32" s="1667"/>
      <c r="T32" s="1667"/>
      <c r="U32" s="1667"/>
      <c r="V32" s="1667"/>
      <c r="W32" s="1667"/>
      <c r="X32" s="1668"/>
    </row>
    <row r="33" spans="1:30" x14ac:dyDescent="0.25">
      <c r="A33" s="70" t="s">
        <v>127</v>
      </c>
      <c r="B33" s="158" t="s">
        <v>128</v>
      </c>
      <c r="C33" s="159">
        <v>3</v>
      </c>
      <c r="D33" s="160"/>
      <c r="E33" s="160"/>
      <c r="F33" s="161"/>
      <c r="G33" s="162">
        <v>5</v>
      </c>
      <c r="H33" s="163">
        <f>G33*30</f>
        <v>150</v>
      </c>
      <c r="I33" s="72">
        <f t="shared" ref="I33:I46" si="10">J33+K33+L33</f>
        <v>60</v>
      </c>
      <c r="J33" s="160">
        <v>30</v>
      </c>
      <c r="K33" s="160"/>
      <c r="L33" s="160">
        <v>30</v>
      </c>
      <c r="M33" s="161">
        <f>H33-I33</f>
        <v>90</v>
      </c>
      <c r="N33" s="84"/>
      <c r="O33" s="164"/>
      <c r="P33" s="165"/>
      <c r="Q33" s="84">
        <v>4</v>
      </c>
      <c r="R33" s="164"/>
      <c r="S33" s="165"/>
      <c r="T33" s="84"/>
      <c r="U33" s="164"/>
      <c r="V33" s="165"/>
      <c r="W33" s="84"/>
      <c r="X33" s="83"/>
      <c r="Y33" s="157" t="s">
        <v>381</v>
      </c>
      <c r="AD33" s="434" t="s">
        <v>381</v>
      </c>
    </row>
    <row r="34" spans="1:30" x14ac:dyDescent="0.25">
      <c r="A34" s="166" t="s">
        <v>129</v>
      </c>
      <c r="B34" s="167" t="s">
        <v>130</v>
      </c>
      <c r="C34" s="168"/>
      <c r="D34" s="169"/>
      <c r="E34" s="169"/>
      <c r="F34" s="170"/>
      <c r="G34" s="171">
        <f>G35+G36</f>
        <v>6</v>
      </c>
      <c r="H34" s="172">
        <f>H35+H36</f>
        <v>180</v>
      </c>
      <c r="I34" s="173">
        <f>I35+I36</f>
        <v>60</v>
      </c>
      <c r="J34" s="174">
        <f>J35+J36</f>
        <v>30</v>
      </c>
      <c r="K34" s="174"/>
      <c r="L34" s="174">
        <f>L35+L36</f>
        <v>30</v>
      </c>
      <c r="M34" s="175">
        <f>M35+M36</f>
        <v>120</v>
      </c>
      <c r="N34" s="176"/>
      <c r="O34" s="177"/>
      <c r="P34" s="178"/>
      <c r="Q34" s="179"/>
      <c r="R34" s="180"/>
      <c r="S34" s="178"/>
      <c r="T34" s="181"/>
      <c r="U34" s="182"/>
      <c r="V34" s="178"/>
      <c r="W34" s="181"/>
      <c r="X34" s="183"/>
    </row>
    <row r="35" spans="1:30" x14ac:dyDescent="0.25">
      <c r="A35" s="184" t="s">
        <v>131</v>
      </c>
      <c r="B35" s="185" t="s">
        <v>130</v>
      </c>
      <c r="C35" s="186" t="s">
        <v>132</v>
      </c>
      <c r="D35" s="187"/>
      <c r="E35" s="187"/>
      <c r="F35" s="188"/>
      <c r="G35" s="189">
        <v>5</v>
      </c>
      <c r="H35" s="96">
        <f>G35*30</f>
        <v>150</v>
      </c>
      <c r="I35" s="97">
        <f>J35+K35+L35</f>
        <v>60</v>
      </c>
      <c r="J35" s="98">
        <v>30</v>
      </c>
      <c r="K35" s="98"/>
      <c r="L35" s="98">
        <v>30</v>
      </c>
      <c r="M35" s="190">
        <f>H35-I35</f>
        <v>90</v>
      </c>
      <c r="N35" s="191"/>
      <c r="O35" s="192"/>
      <c r="P35" s="193"/>
      <c r="Q35" s="179">
        <v>4</v>
      </c>
      <c r="R35" s="180"/>
      <c r="S35" s="193"/>
      <c r="T35" s="179"/>
      <c r="U35" s="180"/>
      <c r="V35" s="193"/>
      <c r="W35" s="179"/>
      <c r="X35" s="194"/>
      <c r="Y35" s="157" t="s">
        <v>382</v>
      </c>
      <c r="AD35" s="434" t="s">
        <v>382</v>
      </c>
    </row>
    <row r="36" spans="1:30" ht="31.5" x14ac:dyDescent="0.25">
      <c r="A36" s="184" t="s">
        <v>133</v>
      </c>
      <c r="B36" s="185" t="s">
        <v>134</v>
      </c>
      <c r="C36" s="186"/>
      <c r="D36" s="187"/>
      <c r="E36" s="187"/>
      <c r="F36" s="188" t="s">
        <v>95</v>
      </c>
      <c r="G36" s="189">
        <v>1</v>
      </c>
      <c r="H36" s="96">
        <f>G36*30</f>
        <v>30</v>
      </c>
      <c r="I36" s="97"/>
      <c r="J36" s="98"/>
      <c r="K36" s="98"/>
      <c r="L36" s="98"/>
      <c r="M36" s="190">
        <f>H36-I36</f>
        <v>30</v>
      </c>
      <c r="N36" s="191"/>
      <c r="O36" s="192"/>
      <c r="P36" s="193"/>
      <c r="Q36" s="179"/>
      <c r="R36" s="180"/>
      <c r="S36" s="193"/>
      <c r="T36" s="179"/>
      <c r="U36" s="180"/>
      <c r="V36" s="193"/>
      <c r="W36" s="179"/>
      <c r="X36" s="194"/>
      <c r="AD36" s="434" t="s">
        <v>382</v>
      </c>
    </row>
    <row r="37" spans="1:30" x14ac:dyDescent="0.25">
      <c r="A37" s="118" t="s">
        <v>135</v>
      </c>
      <c r="B37" s="195" t="s">
        <v>136</v>
      </c>
      <c r="C37" s="146">
        <v>4</v>
      </c>
      <c r="D37" s="129"/>
      <c r="E37" s="129"/>
      <c r="F37" s="131"/>
      <c r="G37" s="196">
        <v>5.5</v>
      </c>
      <c r="H37" s="128">
        <f>G37*30</f>
        <v>165</v>
      </c>
      <c r="I37" s="91">
        <f>J37+K37+L37</f>
        <v>72</v>
      </c>
      <c r="J37" s="129">
        <v>36</v>
      </c>
      <c r="K37" s="129"/>
      <c r="L37" s="129">
        <v>36</v>
      </c>
      <c r="M37" s="131">
        <f>H37-I37</f>
        <v>93</v>
      </c>
      <c r="N37" s="97"/>
      <c r="O37" s="98"/>
      <c r="P37" s="190"/>
      <c r="Q37" s="97"/>
      <c r="R37" s="98">
        <v>4</v>
      </c>
      <c r="S37" s="190">
        <v>4</v>
      </c>
      <c r="T37" s="97"/>
      <c r="U37" s="98"/>
      <c r="V37" s="190"/>
      <c r="W37" s="97"/>
      <c r="X37" s="99"/>
      <c r="Y37" s="157" t="s">
        <v>383</v>
      </c>
      <c r="AD37" s="434" t="s">
        <v>383</v>
      </c>
    </row>
    <row r="38" spans="1:30" s="88" customFormat="1" x14ac:dyDescent="0.25">
      <c r="A38" s="118" t="s">
        <v>137</v>
      </c>
      <c r="B38" s="195" t="s">
        <v>138</v>
      </c>
      <c r="C38" s="146">
        <v>3</v>
      </c>
      <c r="D38" s="129"/>
      <c r="E38" s="129"/>
      <c r="F38" s="131"/>
      <c r="G38" s="196">
        <v>5</v>
      </c>
      <c r="H38" s="128">
        <f>G38*30</f>
        <v>150</v>
      </c>
      <c r="I38" s="91">
        <f>J38+K38+L38</f>
        <v>60</v>
      </c>
      <c r="J38" s="129">
        <v>30</v>
      </c>
      <c r="K38" s="129"/>
      <c r="L38" s="129">
        <v>30</v>
      </c>
      <c r="M38" s="131">
        <f>H38-I38</f>
        <v>90</v>
      </c>
      <c r="N38" s="97"/>
      <c r="O38" s="98"/>
      <c r="P38" s="190"/>
      <c r="Q38" s="97">
        <v>4</v>
      </c>
      <c r="R38" s="98"/>
      <c r="S38" s="190"/>
      <c r="T38" s="97"/>
      <c r="U38" s="98"/>
      <c r="V38" s="190"/>
      <c r="W38" s="97"/>
      <c r="X38" s="99"/>
      <c r="Y38" s="88" t="s">
        <v>381</v>
      </c>
      <c r="AD38" s="445" t="s">
        <v>381</v>
      </c>
    </row>
    <row r="39" spans="1:30" s="88" customFormat="1" x14ac:dyDescent="0.25">
      <c r="A39" s="118" t="s">
        <v>139</v>
      </c>
      <c r="B39" s="195" t="s">
        <v>140</v>
      </c>
      <c r="C39" s="146"/>
      <c r="D39" s="129" t="s">
        <v>141</v>
      </c>
      <c r="E39" s="129"/>
      <c r="F39" s="131"/>
      <c r="G39" s="196">
        <v>4</v>
      </c>
      <c r="H39" s="128">
        <f t="shared" ref="H39:H40" si="11">G39*30</f>
        <v>120</v>
      </c>
      <c r="I39" s="91">
        <f t="shared" ref="I39:I40" si="12">J39+K39+L39</f>
        <v>45</v>
      </c>
      <c r="J39" s="129">
        <v>15</v>
      </c>
      <c r="K39" s="129"/>
      <c r="L39" s="129">
        <v>30</v>
      </c>
      <c r="M39" s="131">
        <f t="shared" ref="M39:M40" si="13">H39-I39</f>
        <v>75</v>
      </c>
      <c r="N39" s="97"/>
      <c r="O39" s="98"/>
      <c r="P39" s="190"/>
      <c r="Q39" s="97">
        <v>3</v>
      </c>
      <c r="R39" s="98"/>
      <c r="S39" s="190"/>
      <c r="T39" s="97"/>
      <c r="U39" s="98"/>
      <c r="V39" s="190"/>
      <c r="W39" s="97"/>
      <c r="X39" s="99"/>
      <c r="Y39" s="88" t="s">
        <v>381</v>
      </c>
      <c r="AD39" s="445" t="s">
        <v>381</v>
      </c>
    </row>
    <row r="40" spans="1:30" x14ac:dyDescent="0.25">
      <c r="A40" s="118" t="s">
        <v>142</v>
      </c>
      <c r="B40" s="197" t="s">
        <v>143</v>
      </c>
      <c r="C40" s="91"/>
      <c r="D40" s="129" t="s">
        <v>95</v>
      </c>
      <c r="E40" s="129"/>
      <c r="F40" s="198"/>
      <c r="G40" s="196">
        <v>5</v>
      </c>
      <c r="H40" s="128">
        <f t="shared" si="11"/>
        <v>150</v>
      </c>
      <c r="I40" s="91">
        <f t="shared" si="12"/>
        <v>72</v>
      </c>
      <c r="J40" s="129">
        <v>36</v>
      </c>
      <c r="K40" s="129"/>
      <c r="L40" s="129">
        <v>36</v>
      </c>
      <c r="M40" s="131">
        <f t="shared" si="13"/>
        <v>78</v>
      </c>
      <c r="N40" s="97"/>
      <c r="O40" s="98"/>
      <c r="P40" s="199"/>
      <c r="Q40" s="97"/>
      <c r="R40" s="98">
        <v>4</v>
      </c>
      <c r="S40" s="190">
        <v>4</v>
      </c>
      <c r="T40" s="97"/>
      <c r="U40" s="98"/>
      <c r="V40" s="190"/>
      <c r="W40" s="97"/>
      <c r="X40" s="99"/>
      <c r="Y40" s="157" t="s">
        <v>381</v>
      </c>
      <c r="AD40" s="434" t="s">
        <v>381</v>
      </c>
    </row>
    <row r="41" spans="1:30" s="461" customFormat="1" ht="47.25" x14ac:dyDescent="0.25">
      <c r="A41" s="483" t="s">
        <v>144</v>
      </c>
      <c r="B41" s="497" t="s">
        <v>145</v>
      </c>
      <c r="C41" s="498">
        <v>5</v>
      </c>
      <c r="D41" s="499"/>
      <c r="E41" s="499"/>
      <c r="F41" s="500"/>
      <c r="G41" s="501">
        <v>5</v>
      </c>
      <c r="H41" s="502">
        <f>G41*30</f>
        <v>150</v>
      </c>
      <c r="I41" s="498">
        <f>J41+K41+L41</f>
        <v>45</v>
      </c>
      <c r="J41" s="499">
        <v>15</v>
      </c>
      <c r="K41" s="499"/>
      <c r="L41" s="499">
        <v>30</v>
      </c>
      <c r="M41" s="503">
        <f>H41-I41</f>
        <v>105</v>
      </c>
      <c r="N41" s="509"/>
      <c r="O41" s="510"/>
      <c r="P41" s="511"/>
      <c r="Q41" s="509"/>
      <c r="R41" s="510"/>
      <c r="S41" s="512"/>
      <c r="T41" s="509">
        <v>3</v>
      </c>
      <c r="U41" s="510"/>
      <c r="V41" s="512"/>
      <c r="W41" s="509"/>
      <c r="X41" s="513"/>
      <c r="AD41" s="462"/>
    </row>
    <row r="42" spans="1:30" x14ac:dyDescent="0.25">
      <c r="A42" s="118" t="s">
        <v>146</v>
      </c>
      <c r="B42" s="197" t="s">
        <v>147</v>
      </c>
      <c r="C42" s="91">
        <v>4</v>
      </c>
      <c r="D42" s="129"/>
      <c r="E42" s="129"/>
      <c r="F42" s="198"/>
      <c r="G42" s="196">
        <v>6</v>
      </c>
      <c r="H42" s="128">
        <f>G42*30</f>
        <v>180</v>
      </c>
      <c r="I42" s="91">
        <f>J42+K42+L42</f>
        <v>72</v>
      </c>
      <c r="J42" s="129">
        <v>36</v>
      </c>
      <c r="K42" s="129"/>
      <c r="L42" s="129">
        <v>36</v>
      </c>
      <c r="M42" s="131">
        <f>H42-I42</f>
        <v>108</v>
      </c>
      <c r="N42" s="97"/>
      <c r="O42" s="98"/>
      <c r="P42" s="199"/>
      <c r="Q42" s="97"/>
      <c r="R42" s="98">
        <v>4</v>
      </c>
      <c r="S42" s="190">
        <v>4</v>
      </c>
      <c r="T42" s="97"/>
      <c r="U42" s="98"/>
      <c r="V42" s="190"/>
      <c r="W42" s="97"/>
      <c r="X42" s="99"/>
      <c r="Y42" s="157" t="s">
        <v>381</v>
      </c>
      <c r="AD42" s="434" t="s">
        <v>381</v>
      </c>
    </row>
    <row r="43" spans="1:30" s="461" customFormat="1" x14ac:dyDescent="0.25">
      <c r="A43" s="483" t="s">
        <v>148</v>
      </c>
      <c r="B43" s="497" t="s">
        <v>149</v>
      </c>
      <c r="C43" s="498">
        <v>5</v>
      </c>
      <c r="D43" s="499"/>
      <c r="E43" s="499"/>
      <c r="F43" s="500"/>
      <c r="G43" s="501">
        <v>5</v>
      </c>
      <c r="H43" s="502">
        <f>G43*30</f>
        <v>150</v>
      </c>
      <c r="I43" s="498">
        <f>J43+K43+L43</f>
        <v>60</v>
      </c>
      <c r="J43" s="499">
        <v>30</v>
      </c>
      <c r="K43" s="499"/>
      <c r="L43" s="499">
        <v>30</v>
      </c>
      <c r="M43" s="503">
        <f>H43-I43</f>
        <v>90</v>
      </c>
      <c r="N43" s="509"/>
      <c r="O43" s="510"/>
      <c r="P43" s="511"/>
      <c r="Q43" s="509"/>
      <c r="R43" s="510"/>
      <c r="S43" s="512"/>
      <c r="T43" s="509">
        <v>4</v>
      </c>
      <c r="U43" s="510"/>
      <c r="V43" s="512"/>
      <c r="W43" s="509"/>
      <c r="X43" s="513"/>
      <c r="AD43" s="462"/>
    </row>
    <row r="44" spans="1:30" s="461" customFormat="1" ht="31.5" x14ac:dyDescent="0.25">
      <c r="A44" s="483" t="s">
        <v>150</v>
      </c>
      <c r="B44" s="497" t="s">
        <v>151</v>
      </c>
      <c r="C44" s="498"/>
      <c r="D44" s="499">
        <v>5</v>
      </c>
      <c r="E44" s="499"/>
      <c r="F44" s="500"/>
      <c r="G44" s="501">
        <v>5</v>
      </c>
      <c r="H44" s="502">
        <f>G44*30</f>
        <v>150</v>
      </c>
      <c r="I44" s="498">
        <f>J44+L44</f>
        <v>30</v>
      </c>
      <c r="J44" s="499">
        <v>30</v>
      </c>
      <c r="K44" s="499">
        <v>30</v>
      </c>
      <c r="L44" s="499"/>
      <c r="M44" s="503">
        <f>H44-I44</f>
        <v>120</v>
      </c>
      <c r="N44" s="504"/>
      <c r="O44" s="505"/>
      <c r="P44" s="506"/>
      <c r="Q44" s="504"/>
      <c r="R44" s="505"/>
      <c r="S44" s="507"/>
      <c r="T44" s="504">
        <v>4</v>
      </c>
      <c r="U44" s="505"/>
      <c r="V44" s="507"/>
      <c r="W44" s="504"/>
      <c r="X44" s="508"/>
      <c r="AD44" s="462"/>
    </row>
    <row r="45" spans="1:30" s="461" customFormat="1" ht="34.5" x14ac:dyDescent="0.25">
      <c r="A45" s="483" t="s">
        <v>152</v>
      </c>
      <c r="B45" s="530" t="s">
        <v>153</v>
      </c>
      <c r="C45" s="531">
        <v>6</v>
      </c>
      <c r="D45" s="499"/>
      <c r="E45" s="499"/>
      <c r="F45" s="503"/>
      <c r="G45" s="501">
        <v>3</v>
      </c>
      <c r="H45" s="502">
        <f>G45*30</f>
        <v>90</v>
      </c>
      <c r="I45" s="498">
        <f>J45+K45+L45</f>
        <v>54</v>
      </c>
      <c r="J45" s="499">
        <v>18</v>
      </c>
      <c r="K45" s="499">
        <v>36</v>
      </c>
      <c r="L45" s="499"/>
      <c r="M45" s="503">
        <f>H45-I45</f>
        <v>36</v>
      </c>
      <c r="N45" s="504"/>
      <c r="O45" s="505"/>
      <c r="P45" s="507"/>
      <c r="Q45" s="504"/>
      <c r="R45" s="505"/>
      <c r="S45" s="507"/>
      <c r="T45" s="504"/>
      <c r="U45" s="505">
        <v>3</v>
      </c>
      <c r="V45" s="507">
        <v>3</v>
      </c>
      <c r="W45" s="504"/>
      <c r="X45" s="508"/>
      <c r="AD45" s="532"/>
    </row>
    <row r="46" spans="1:30" s="461" customFormat="1" x14ac:dyDescent="0.25">
      <c r="A46" s="483" t="s">
        <v>154</v>
      </c>
      <c r="B46" s="497" t="s">
        <v>449</v>
      </c>
      <c r="C46" s="498">
        <v>6</v>
      </c>
      <c r="D46" s="499"/>
      <c r="E46" s="499"/>
      <c r="F46" s="500"/>
      <c r="G46" s="501">
        <v>4</v>
      </c>
      <c r="H46" s="502">
        <f t="shared" ref="H46:H52" si="14">G46*30</f>
        <v>120</v>
      </c>
      <c r="I46" s="498">
        <f t="shared" si="10"/>
        <v>54</v>
      </c>
      <c r="J46" s="499">
        <v>18</v>
      </c>
      <c r="K46" s="499"/>
      <c r="L46" s="499">
        <v>36</v>
      </c>
      <c r="M46" s="503">
        <f t="shared" ref="M46:M52" si="15">H46-I46</f>
        <v>66</v>
      </c>
      <c r="N46" s="509"/>
      <c r="O46" s="510"/>
      <c r="P46" s="511"/>
      <c r="Q46" s="509"/>
      <c r="R46" s="510"/>
      <c r="S46" s="512"/>
      <c r="T46" s="509"/>
      <c r="U46" s="510">
        <v>3</v>
      </c>
      <c r="V46" s="512">
        <v>3</v>
      </c>
      <c r="W46" s="509"/>
      <c r="X46" s="513"/>
      <c r="Y46" s="461" t="s">
        <v>450</v>
      </c>
      <c r="AD46" s="462"/>
    </row>
    <row r="47" spans="1:30" s="461" customFormat="1" ht="31.5" x14ac:dyDescent="0.25">
      <c r="A47" s="483" t="s">
        <v>155</v>
      </c>
      <c r="B47" s="530" t="s">
        <v>156</v>
      </c>
      <c r="C47" s="531">
        <v>7</v>
      </c>
      <c r="D47" s="499"/>
      <c r="E47" s="499"/>
      <c r="F47" s="503"/>
      <c r="G47" s="631">
        <f>G48+G49</f>
        <v>7</v>
      </c>
      <c r="H47" s="632">
        <f>H48+H49</f>
        <v>210</v>
      </c>
      <c r="I47" s="633">
        <f>I48+I49</f>
        <v>60</v>
      </c>
      <c r="J47" s="634">
        <f>J48+J49</f>
        <v>30</v>
      </c>
      <c r="K47" s="634"/>
      <c r="L47" s="634">
        <f>L48+L49</f>
        <v>30</v>
      </c>
      <c r="M47" s="635">
        <f>M48+M49</f>
        <v>150</v>
      </c>
      <c r="N47" s="509"/>
      <c r="O47" s="510"/>
      <c r="P47" s="512"/>
      <c r="Q47" s="509"/>
      <c r="R47" s="510"/>
      <c r="S47" s="512"/>
      <c r="T47" s="509"/>
      <c r="U47" s="510"/>
      <c r="V47" s="512"/>
      <c r="W47" s="509"/>
      <c r="X47" s="513"/>
      <c r="AA47" s="636">
        <f>13/60*100</f>
        <v>21.666666666666668</v>
      </c>
      <c r="AD47" s="462"/>
    </row>
    <row r="48" spans="1:30" s="461" customFormat="1" x14ac:dyDescent="0.25">
      <c r="A48" s="483" t="s">
        <v>157</v>
      </c>
      <c r="B48" s="637" t="s">
        <v>156</v>
      </c>
      <c r="C48" s="531"/>
      <c r="D48" s="499"/>
      <c r="E48" s="499"/>
      <c r="F48" s="503"/>
      <c r="G48" s="638">
        <v>6</v>
      </c>
      <c r="H48" s="639">
        <f>G48*30</f>
        <v>180</v>
      </c>
      <c r="I48" s="509">
        <f>J48+K48+L48</f>
        <v>60</v>
      </c>
      <c r="J48" s="510">
        <v>30</v>
      </c>
      <c r="K48" s="510"/>
      <c r="L48" s="510">
        <v>30</v>
      </c>
      <c r="M48" s="512">
        <f>H48-I48</f>
        <v>120</v>
      </c>
      <c r="N48" s="509"/>
      <c r="O48" s="510"/>
      <c r="P48" s="512"/>
      <c r="Q48" s="509"/>
      <c r="R48" s="510"/>
      <c r="S48" s="512"/>
      <c r="T48" s="509"/>
      <c r="U48" s="510"/>
      <c r="V48" s="512"/>
      <c r="W48" s="509">
        <v>4</v>
      </c>
      <c r="X48" s="513"/>
      <c r="AD48" s="462"/>
    </row>
    <row r="49" spans="1:30" s="461" customFormat="1" ht="31.5" x14ac:dyDescent="0.25">
      <c r="A49" s="483" t="s">
        <v>158</v>
      </c>
      <c r="B49" s="637" t="s">
        <v>159</v>
      </c>
      <c r="C49" s="531"/>
      <c r="D49" s="499"/>
      <c r="E49" s="499"/>
      <c r="F49" s="503">
        <v>7</v>
      </c>
      <c r="G49" s="638">
        <v>1</v>
      </c>
      <c r="H49" s="639">
        <f>G49*30</f>
        <v>30</v>
      </c>
      <c r="I49" s="509"/>
      <c r="J49" s="510"/>
      <c r="K49" s="510"/>
      <c r="L49" s="510"/>
      <c r="M49" s="512">
        <f>H49-I49</f>
        <v>30</v>
      </c>
      <c r="N49" s="509"/>
      <c r="O49" s="510"/>
      <c r="P49" s="512"/>
      <c r="Q49" s="509"/>
      <c r="R49" s="510"/>
      <c r="S49" s="512"/>
      <c r="T49" s="509"/>
      <c r="U49" s="510"/>
      <c r="V49" s="512"/>
      <c r="W49" s="509"/>
      <c r="X49" s="513"/>
      <c r="AD49" s="462"/>
    </row>
    <row r="50" spans="1:30" s="461" customFormat="1" ht="48.75" customHeight="1" x14ac:dyDescent="0.25">
      <c r="A50" s="483" t="s">
        <v>160</v>
      </c>
      <c r="B50" s="530" t="s">
        <v>161</v>
      </c>
      <c r="C50" s="531">
        <v>8</v>
      </c>
      <c r="D50" s="499"/>
      <c r="E50" s="499"/>
      <c r="F50" s="503"/>
      <c r="G50" s="501">
        <v>6</v>
      </c>
      <c r="H50" s="502">
        <f t="shared" ref="H50" si="16">G50*30</f>
        <v>180</v>
      </c>
      <c r="I50" s="498">
        <f>J50+K50+L50</f>
        <v>91</v>
      </c>
      <c r="J50" s="499">
        <v>52</v>
      </c>
      <c r="K50" s="499"/>
      <c r="L50" s="499">
        <v>39</v>
      </c>
      <c r="M50" s="503">
        <f t="shared" ref="M50" si="17">H50-I50</f>
        <v>89</v>
      </c>
      <c r="N50" s="504"/>
      <c r="O50" s="505"/>
      <c r="P50" s="507"/>
      <c r="Q50" s="504"/>
      <c r="R50" s="505"/>
      <c r="S50" s="507"/>
      <c r="T50" s="504"/>
      <c r="U50" s="505"/>
      <c r="V50" s="507"/>
      <c r="W50" s="504"/>
      <c r="X50" s="508">
        <v>7</v>
      </c>
      <c r="AD50" s="532"/>
    </row>
    <row r="51" spans="1:30" s="88" customFormat="1" x14ac:dyDescent="0.25">
      <c r="A51" s="118" t="s">
        <v>162</v>
      </c>
      <c r="B51" s="195" t="s">
        <v>163</v>
      </c>
      <c r="C51" s="146"/>
      <c r="D51" s="129" t="s">
        <v>164</v>
      </c>
      <c r="E51" s="129"/>
      <c r="F51" s="131"/>
      <c r="G51" s="196">
        <v>5</v>
      </c>
      <c r="H51" s="128">
        <f>G51*30</f>
        <v>150</v>
      </c>
      <c r="I51" s="91">
        <f>J51+K51+L51</f>
        <v>60</v>
      </c>
      <c r="J51" s="129">
        <v>15</v>
      </c>
      <c r="K51" s="129">
        <v>45</v>
      </c>
      <c r="L51" s="129"/>
      <c r="M51" s="131">
        <f>H51-I51</f>
        <v>90</v>
      </c>
      <c r="N51" s="97">
        <v>4</v>
      </c>
      <c r="O51" s="98"/>
      <c r="P51" s="190"/>
      <c r="Q51" s="97"/>
      <c r="R51" s="98"/>
      <c r="S51" s="190"/>
      <c r="T51" s="97"/>
      <c r="U51" s="98"/>
      <c r="V51" s="190"/>
      <c r="W51" s="97"/>
      <c r="X51" s="99"/>
      <c r="AD51" s="445"/>
    </row>
    <row r="52" spans="1:30" s="461" customFormat="1" x14ac:dyDescent="0.25">
      <c r="A52" s="651" t="s">
        <v>165</v>
      </c>
      <c r="B52" s="652" t="s">
        <v>166</v>
      </c>
      <c r="C52" s="485">
        <v>7</v>
      </c>
      <c r="D52" s="486"/>
      <c r="E52" s="486"/>
      <c r="F52" s="653"/>
      <c r="G52" s="654">
        <v>5</v>
      </c>
      <c r="H52" s="489">
        <f t="shared" si="14"/>
        <v>150</v>
      </c>
      <c r="I52" s="490">
        <f>J52+K52+L52</f>
        <v>45</v>
      </c>
      <c r="J52" s="486">
        <v>15</v>
      </c>
      <c r="K52" s="486">
        <v>30</v>
      </c>
      <c r="L52" s="486"/>
      <c r="M52" s="653">
        <f t="shared" si="15"/>
        <v>105</v>
      </c>
      <c r="N52" s="650"/>
      <c r="O52" s="655"/>
      <c r="P52" s="656"/>
      <c r="Q52" s="650"/>
      <c r="R52" s="655"/>
      <c r="S52" s="656"/>
      <c r="T52" s="650"/>
      <c r="U52" s="655"/>
      <c r="V52" s="656"/>
      <c r="W52" s="650">
        <v>3</v>
      </c>
      <c r="X52" s="649"/>
      <c r="AD52" s="462"/>
    </row>
    <row r="53" spans="1:30" s="461" customFormat="1" ht="31.5" x14ac:dyDescent="0.25">
      <c r="A53" s="622" t="s">
        <v>451</v>
      </c>
      <c r="B53" s="623" t="s">
        <v>433</v>
      </c>
      <c r="C53" s="624">
        <v>6</v>
      </c>
      <c r="D53" s="499"/>
      <c r="E53" s="499"/>
      <c r="F53" s="499"/>
      <c r="G53" s="625">
        <v>4</v>
      </c>
      <c r="H53" s="502">
        <f>G53*30</f>
        <v>120</v>
      </c>
      <c r="I53" s="498">
        <f>J53+K53+L53</f>
        <v>72</v>
      </c>
      <c r="J53" s="499">
        <v>36</v>
      </c>
      <c r="K53" s="499"/>
      <c r="L53" s="499">
        <v>36</v>
      </c>
      <c r="M53" s="503">
        <f>H53-I53</f>
        <v>48</v>
      </c>
      <c r="N53" s="505"/>
      <c r="O53" s="505"/>
      <c r="P53" s="505"/>
      <c r="Q53" s="505"/>
      <c r="R53" s="505"/>
      <c r="S53" s="505"/>
      <c r="T53" s="505"/>
      <c r="U53" s="505">
        <v>4</v>
      </c>
      <c r="V53" s="505">
        <v>4</v>
      </c>
      <c r="W53" s="505"/>
      <c r="X53" s="505"/>
      <c r="AD53" s="462"/>
    </row>
    <row r="54" spans="1:30" s="461" customFormat="1" x14ac:dyDescent="0.25">
      <c r="A54" s="622" t="s">
        <v>457</v>
      </c>
      <c r="B54" s="623" t="s">
        <v>440</v>
      </c>
      <c r="C54" s="624">
        <v>7</v>
      </c>
      <c r="D54" s="499"/>
      <c r="E54" s="499"/>
      <c r="F54" s="499"/>
      <c r="G54" s="710">
        <v>3</v>
      </c>
      <c r="H54" s="502">
        <f>G54*30</f>
        <v>90</v>
      </c>
      <c r="I54" s="498">
        <f>J54+K54+L54</f>
        <v>60</v>
      </c>
      <c r="J54" s="499">
        <v>30</v>
      </c>
      <c r="K54" s="499"/>
      <c r="L54" s="499">
        <v>30</v>
      </c>
      <c r="M54" s="503">
        <f>H54-I54</f>
        <v>30</v>
      </c>
      <c r="N54" s="505"/>
      <c r="O54" s="505"/>
      <c r="P54" s="505"/>
      <c r="Q54" s="505"/>
      <c r="R54" s="505"/>
      <c r="S54" s="505"/>
      <c r="T54" s="505"/>
      <c r="U54" s="505"/>
      <c r="V54" s="505"/>
      <c r="W54" s="505">
        <v>4</v>
      </c>
      <c r="X54" s="505"/>
      <c r="AD54" s="462"/>
    </row>
    <row r="55" spans="1:30" ht="16.5" thickBot="1" x14ac:dyDescent="0.3">
      <c r="A55" s="1659" t="s">
        <v>167</v>
      </c>
      <c r="B55" s="1660"/>
      <c r="C55" s="1660"/>
      <c r="D55" s="1660"/>
      <c r="E55" s="1660"/>
      <c r="F55" s="1661"/>
      <c r="G55" s="200">
        <f>SUM(G33:G54)-G34-G47</f>
        <v>88.5</v>
      </c>
      <c r="H55" s="200">
        <f t="shared" ref="H55:M55" si="18">SUM(H33:H54)-H34-H47</f>
        <v>2655</v>
      </c>
      <c r="I55" s="200">
        <f t="shared" si="18"/>
        <v>1072</v>
      </c>
      <c r="J55" s="200">
        <f t="shared" si="18"/>
        <v>502</v>
      </c>
      <c r="K55" s="200">
        <f t="shared" si="18"/>
        <v>141</v>
      </c>
      <c r="L55" s="200">
        <f t="shared" si="18"/>
        <v>459</v>
      </c>
      <c r="M55" s="200">
        <f t="shared" si="18"/>
        <v>1583</v>
      </c>
      <c r="N55" s="201">
        <f>SUM(N33:N54)-N34-N47</f>
        <v>4</v>
      </c>
      <c r="O55" s="201">
        <f t="shared" ref="O55:X55" si="19">SUM(O33:O54)-O34-O47</f>
        <v>0</v>
      </c>
      <c r="P55" s="201">
        <f t="shared" si="19"/>
        <v>0</v>
      </c>
      <c r="Q55" s="201">
        <f t="shared" si="19"/>
        <v>15</v>
      </c>
      <c r="R55" s="201">
        <f t="shared" si="19"/>
        <v>12</v>
      </c>
      <c r="S55" s="201">
        <f t="shared" si="19"/>
        <v>12</v>
      </c>
      <c r="T55" s="201">
        <f t="shared" si="19"/>
        <v>11</v>
      </c>
      <c r="U55" s="201">
        <f t="shared" si="19"/>
        <v>10</v>
      </c>
      <c r="V55" s="201">
        <f t="shared" si="19"/>
        <v>10</v>
      </c>
      <c r="W55" s="201">
        <f t="shared" si="19"/>
        <v>11</v>
      </c>
      <c r="X55" s="201">
        <f t="shared" si="19"/>
        <v>7</v>
      </c>
      <c r="Y55" s="202"/>
      <c r="Z55" s="200">
        <f t="shared" ref="Z55:AC55" si="20">SUM(Z33:Z52)-Z34-Z47</f>
        <v>0</v>
      </c>
      <c r="AA55" s="200">
        <f t="shared" si="20"/>
        <v>0</v>
      </c>
      <c r="AB55" s="200">
        <f t="shared" si="20"/>
        <v>0</v>
      </c>
      <c r="AC55" s="440">
        <f t="shared" si="20"/>
        <v>0</v>
      </c>
    </row>
    <row r="56" spans="1:30" ht="16.5" thickBot="1" x14ac:dyDescent="0.3">
      <c r="A56" s="1669" t="s">
        <v>168</v>
      </c>
      <c r="B56" s="1670"/>
      <c r="C56" s="1670"/>
      <c r="D56" s="1670"/>
      <c r="E56" s="1670"/>
      <c r="F56" s="1670"/>
      <c r="G56" s="1670"/>
      <c r="H56" s="1670"/>
      <c r="I56" s="1644"/>
      <c r="J56" s="1644"/>
      <c r="K56" s="1644"/>
      <c r="L56" s="1644"/>
      <c r="M56" s="1644"/>
      <c r="N56" s="1670"/>
      <c r="O56" s="1670"/>
      <c r="P56" s="1670"/>
      <c r="Q56" s="1670"/>
      <c r="R56" s="1670"/>
      <c r="S56" s="1670"/>
      <c r="T56" s="1670"/>
      <c r="U56" s="1670"/>
      <c r="V56" s="1670"/>
      <c r="W56" s="1670"/>
      <c r="X56" s="1671"/>
    </row>
    <row r="57" spans="1:30" s="59" customFormat="1" x14ac:dyDescent="0.25">
      <c r="A57" s="70" t="s">
        <v>169</v>
      </c>
      <c r="B57" s="203" t="s">
        <v>50</v>
      </c>
      <c r="C57" s="204"/>
      <c r="D57" s="205">
        <v>2</v>
      </c>
      <c r="E57" s="205"/>
      <c r="F57" s="206"/>
      <c r="G57" s="207">
        <v>4.5</v>
      </c>
      <c r="H57" s="208">
        <f>G57*30</f>
        <v>135</v>
      </c>
      <c r="I57" s="72">
        <f>J57+K57+L57</f>
        <v>18</v>
      </c>
      <c r="J57" s="160"/>
      <c r="K57" s="160"/>
      <c r="L57" s="160">
        <v>18</v>
      </c>
      <c r="M57" s="209">
        <f>H57-I57</f>
        <v>117</v>
      </c>
      <c r="N57" s="210"/>
      <c r="O57" s="211">
        <v>1</v>
      </c>
      <c r="P57" s="212">
        <v>1</v>
      </c>
      <c r="Q57" s="213"/>
      <c r="R57" s="214"/>
      <c r="S57" s="212"/>
      <c r="T57" s="213"/>
      <c r="U57" s="214"/>
      <c r="V57" s="212"/>
      <c r="W57" s="213"/>
      <c r="X57" s="212"/>
      <c r="AD57" s="435"/>
    </row>
    <row r="58" spans="1:30" s="59" customFormat="1" x14ac:dyDescent="0.25">
      <c r="A58" s="118" t="s">
        <v>170</v>
      </c>
      <c r="B58" s="215" t="s">
        <v>171</v>
      </c>
      <c r="C58" s="216"/>
      <c r="D58" s="217" t="s">
        <v>95</v>
      </c>
      <c r="E58" s="217"/>
      <c r="F58" s="218"/>
      <c r="G58" s="219">
        <v>4.5</v>
      </c>
      <c r="H58" s="220">
        <f>G58*30</f>
        <v>135</v>
      </c>
      <c r="I58" s="91">
        <f>J58+K58+L58</f>
        <v>0</v>
      </c>
      <c r="J58" s="129"/>
      <c r="K58" s="129"/>
      <c r="L58" s="129"/>
      <c r="M58" s="123">
        <f>H58-I58</f>
        <v>135</v>
      </c>
      <c r="N58" s="221"/>
      <c r="O58" s="222"/>
      <c r="P58" s="223"/>
      <c r="Q58" s="224"/>
      <c r="R58" s="222"/>
      <c r="S58" s="223"/>
      <c r="T58" s="224"/>
      <c r="U58" s="222"/>
      <c r="V58" s="223"/>
      <c r="W58" s="224"/>
      <c r="X58" s="223"/>
      <c r="Y58" s="59" t="s">
        <v>382</v>
      </c>
      <c r="AD58" s="435" t="s">
        <v>382</v>
      </c>
    </row>
    <row r="59" spans="1:30" s="59" customFormat="1" x14ac:dyDescent="0.25">
      <c r="A59" s="118" t="s">
        <v>172</v>
      </c>
      <c r="B59" s="225" t="s">
        <v>173</v>
      </c>
      <c r="C59" s="32"/>
      <c r="D59" s="112" t="s">
        <v>174</v>
      </c>
      <c r="E59" s="112"/>
      <c r="F59" s="226"/>
      <c r="G59" s="227">
        <v>3</v>
      </c>
      <c r="H59" s="220">
        <f>G59*30</f>
        <v>90</v>
      </c>
      <c r="I59" s="91">
        <f>J59+K59+L59</f>
        <v>0</v>
      </c>
      <c r="J59" s="129"/>
      <c r="K59" s="129"/>
      <c r="L59" s="129"/>
      <c r="M59" s="123">
        <f>H59-I59</f>
        <v>90</v>
      </c>
      <c r="N59" s="221"/>
      <c r="O59" s="222"/>
      <c r="P59" s="223"/>
      <c r="Q59" s="224"/>
      <c r="R59" s="222"/>
      <c r="S59" s="223"/>
      <c r="T59" s="224"/>
      <c r="U59" s="222"/>
      <c r="V59" s="223"/>
      <c r="W59" s="224"/>
      <c r="X59" s="223"/>
      <c r="AD59" s="435"/>
    </row>
    <row r="60" spans="1:30" s="59" customFormat="1" ht="16.5" thickBot="1" x14ac:dyDescent="0.3">
      <c r="A60" s="228" t="s">
        <v>175</v>
      </c>
      <c r="B60" s="229" t="s">
        <v>176</v>
      </c>
      <c r="C60" s="230"/>
      <c r="D60" s="231" t="s">
        <v>177</v>
      </c>
      <c r="E60" s="231"/>
      <c r="F60" s="232"/>
      <c r="G60" s="233">
        <v>6</v>
      </c>
      <c r="H60" s="234">
        <f>G60*30</f>
        <v>180</v>
      </c>
      <c r="I60" s="150">
        <f>J60+K60+L60</f>
        <v>0</v>
      </c>
      <c r="J60" s="148"/>
      <c r="K60" s="148"/>
      <c r="L60" s="148"/>
      <c r="M60" s="149">
        <f>H60-I60</f>
        <v>180</v>
      </c>
      <c r="N60" s="235"/>
      <c r="O60" s="236"/>
      <c r="P60" s="237"/>
      <c r="Q60" s="238"/>
      <c r="R60" s="236"/>
      <c r="S60" s="237"/>
      <c r="T60" s="238"/>
      <c r="U60" s="236"/>
      <c r="V60" s="237"/>
      <c r="W60" s="238"/>
      <c r="X60" s="237"/>
      <c r="AD60" s="435"/>
    </row>
    <row r="61" spans="1:30" s="59" customFormat="1" ht="16.5" thickBot="1" x14ac:dyDescent="0.3">
      <c r="A61" s="1643" t="s">
        <v>178</v>
      </c>
      <c r="B61" s="1644"/>
      <c r="C61" s="1644"/>
      <c r="D61" s="1644"/>
      <c r="E61" s="1644"/>
      <c r="F61" s="1645"/>
      <c r="G61" s="239">
        <f>SUM(G57:G60)</f>
        <v>18</v>
      </c>
      <c r="H61" s="240">
        <f>SUM(H57:H60)</f>
        <v>540</v>
      </c>
      <c r="I61" s="241">
        <f t="shared" ref="I61:X61" si="21">SUM(I57:I60)</f>
        <v>18</v>
      </c>
      <c r="J61" s="241">
        <f t="shared" si="21"/>
        <v>0</v>
      </c>
      <c r="K61" s="241">
        <f t="shared" si="21"/>
        <v>0</v>
      </c>
      <c r="L61" s="241">
        <f t="shared" si="21"/>
        <v>18</v>
      </c>
      <c r="M61" s="241">
        <f t="shared" si="21"/>
        <v>522</v>
      </c>
      <c r="N61" s="240">
        <f t="shared" si="21"/>
        <v>0</v>
      </c>
      <c r="O61" s="240">
        <f t="shared" si="21"/>
        <v>1</v>
      </c>
      <c r="P61" s="240">
        <f t="shared" si="21"/>
        <v>1</v>
      </c>
      <c r="Q61" s="240">
        <f t="shared" si="21"/>
        <v>0</v>
      </c>
      <c r="R61" s="240">
        <f t="shared" si="21"/>
        <v>0</v>
      </c>
      <c r="S61" s="240">
        <f t="shared" si="21"/>
        <v>0</v>
      </c>
      <c r="T61" s="240">
        <f t="shared" si="21"/>
        <v>0</v>
      </c>
      <c r="U61" s="240">
        <f t="shared" si="21"/>
        <v>0</v>
      </c>
      <c r="V61" s="240">
        <f t="shared" si="21"/>
        <v>0</v>
      </c>
      <c r="W61" s="240">
        <f t="shared" si="21"/>
        <v>0</v>
      </c>
      <c r="X61" s="240">
        <f t="shared" si="21"/>
        <v>0</v>
      </c>
      <c r="AD61" s="435"/>
    </row>
    <row r="62" spans="1:30" ht="16.5" thickBot="1" x14ac:dyDescent="0.3">
      <c r="A62" s="1643" t="s">
        <v>179</v>
      </c>
      <c r="B62" s="1644"/>
      <c r="C62" s="1644"/>
      <c r="D62" s="1644"/>
      <c r="E62" s="1644"/>
      <c r="F62" s="1644"/>
      <c r="G62" s="1644"/>
      <c r="H62" s="1644"/>
      <c r="I62" s="1644"/>
      <c r="J62" s="1644"/>
      <c r="K62" s="1644"/>
      <c r="L62" s="1644"/>
      <c r="M62" s="1644"/>
      <c r="N62" s="1644"/>
      <c r="O62" s="1644"/>
      <c r="P62" s="1644"/>
      <c r="Q62" s="1644"/>
      <c r="R62" s="1644"/>
      <c r="S62" s="1644"/>
      <c r="T62" s="1644"/>
      <c r="U62" s="1644"/>
      <c r="V62" s="1644"/>
      <c r="W62" s="1644"/>
      <c r="X62" s="1645"/>
    </row>
    <row r="63" spans="1:30" s="59" customFormat="1" ht="32.25" thickBot="1" x14ac:dyDescent="0.3">
      <c r="A63" s="242" t="s">
        <v>180</v>
      </c>
      <c r="B63" s="670" t="s">
        <v>181</v>
      </c>
      <c r="C63" s="243">
        <v>8</v>
      </c>
      <c r="D63" s="244"/>
      <c r="E63" s="244"/>
      <c r="F63" s="245"/>
      <c r="G63" s="246">
        <v>6</v>
      </c>
      <c r="H63" s="247">
        <f>G63*30</f>
        <v>180</v>
      </c>
      <c r="I63" s="248">
        <f>J63+K63+L63</f>
        <v>0</v>
      </c>
      <c r="J63" s="249"/>
      <c r="K63" s="249"/>
      <c r="L63" s="249"/>
      <c r="M63" s="250">
        <f>H63-I63</f>
        <v>180</v>
      </c>
      <c r="N63" s="251"/>
      <c r="O63" s="252"/>
      <c r="P63" s="253"/>
      <c r="Q63" s="254"/>
      <c r="R63" s="252"/>
      <c r="S63" s="253"/>
      <c r="T63" s="254"/>
      <c r="U63" s="252"/>
      <c r="V63" s="253"/>
      <c r="W63" s="254"/>
      <c r="X63" s="255"/>
      <c r="AD63" s="435"/>
    </row>
    <row r="64" spans="1:30" s="59" customFormat="1" ht="16.5" thickBot="1" x14ac:dyDescent="0.3">
      <c r="A64" s="242" t="s">
        <v>182</v>
      </c>
      <c r="B64" s="671" t="s">
        <v>183</v>
      </c>
      <c r="C64" s="256">
        <v>8</v>
      </c>
      <c r="D64" s="257"/>
      <c r="E64" s="257"/>
      <c r="F64" s="258"/>
      <c r="G64" s="259">
        <v>3</v>
      </c>
      <c r="H64" s="260">
        <f>G64*30</f>
        <v>90</v>
      </c>
      <c r="I64" s="261">
        <f>J64+K64+L64</f>
        <v>0</v>
      </c>
      <c r="J64" s="262"/>
      <c r="K64" s="262"/>
      <c r="L64" s="262"/>
      <c r="M64" s="263">
        <f>H64-I64</f>
        <v>90</v>
      </c>
      <c r="N64" s="264"/>
      <c r="O64" s="265"/>
      <c r="P64" s="266"/>
      <c r="Q64" s="267"/>
      <c r="R64" s="265"/>
      <c r="S64" s="266"/>
      <c r="T64" s="267"/>
      <c r="U64" s="265"/>
      <c r="V64" s="266"/>
      <c r="W64" s="267"/>
      <c r="X64" s="268"/>
      <c r="AD64" s="435"/>
    </row>
    <row r="65" spans="1:30" s="59" customFormat="1" ht="16.5" thickBot="1" x14ac:dyDescent="0.3">
      <c r="A65" s="1646" t="s">
        <v>184</v>
      </c>
      <c r="B65" s="1647"/>
      <c r="C65" s="1647"/>
      <c r="D65" s="1647"/>
      <c r="E65" s="1647"/>
      <c r="F65" s="1648"/>
      <c r="G65" s="269">
        <f>SUM(G63:G64)</f>
        <v>9</v>
      </c>
      <c r="H65" s="270">
        <f>SUM(H63:H64)</f>
        <v>270</v>
      </c>
      <c r="I65" s="270">
        <f>I63</f>
        <v>0</v>
      </c>
      <c r="J65" s="270">
        <f>J63</f>
        <v>0</v>
      </c>
      <c r="K65" s="270">
        <f>K63</f>
        <v>0</v>
      </c>
      <c r="L65" s="270">
        <f>L63</f>
        <v>0</v>
      </c>
      <c r="M65" s="270">
        <f>SUM(M63:M64)</f>
        <v>270</v>
      </c>
      <c r="N65" s="270">
        <f t="shared" ref="N65:X65" si="22">N63</f>
        <v>0</v>
      </c>
      <c r="O65" s="270">
        <f t="shared" si="22"/>
        <v>0</v>
      </c>
      <c r="P65" s="270">
        <f t="shared" si="22"/>
        <v>0</v>
      </c>
      <c r="Q65" s="270">
        <f t="shared" si="22"/>
        <v>0</v>
      </c>
      <c r="R65" s="270">
        <f t="shared" si="22"/>
        <v>0</v>
      </c>
      <c r="S65" s="270">
        <f t="shared" si="22"/>
        <v>0</v>
      </c>
      <c r="T65" s="270">
        <f t="shared" si="22"/>
        <v>0</v>
      </c>
      <c r="U65" s="270">
        <f t="shared" si="22"/>
        <v>0</v>
      </c>
      <c r="V65" s="270">
        <f t="shared" si="22"/>
        <v>0</v>
      </c>
      <c r="W65" s="270">
        <f t="shared" si="22"/>
        <v>0</v>
      </c>
      <c r="X65" s="271">
        <f t="shared" si="22"/>
        <v>0</v>
      </c>
      <c r="AD65" s="435"/>
    </row>
    <row r="66" spans="1:30" ht="16.5" thickBot="1" x14ac:dyDescent="0.3">
      <c r="A66" s="1649" t="s">
        <v>185</v>
      </c>
      <c r="B66" s="1650"/>
      <c r="C66" s="1650"/>
      <c r="D66" s="1650"/>
      <c r="E66" s="1650"/>
      <c r="F66" s="1650"/>
      <c r="G66" s="272">
        <f>G65+G61+G55+G31</f>
        <v>187</v>
      </c>
      <c r="H66" s="273">
        <f>H65+H61+H55+H31</f>
        <v>5610</v>
      </c>
      <c r="I66" s="273">
        <f t="shared" ref="I66:X66" si="23">I55+I31+I61+I65</f>
        <v>2020</v>
      </c>
      <c r="J66" s="273">
        <f t="shared" si="23"/>
        <v>804</v>
      </c>
      <c r="K66" s="273">
        <f t="shared" si="23"/>
        <v>148</v>
      </c>
      <c r="L66" s="273">
        <f t="shared" si="23"/>
        <v>1098</v>
      </c>
      <c r="M66" s="273">
        <f t="shared" si="23"/>
        <v>3590</v>
      </c>
      <c r="N66" s="273">
        <f t="shared" si="23"/>
        <v>26</v>
      </c>
      <c r="O66" s="273">
        <f t="shared" si="23"/>
        <v>20</v>
      </c>
      <c r="P66" s="273">
        <f t="shared" si="23"/>
        <v>20</v>
      </c>
      <c r="Q66" s="273">
        <f t="shared" si="23"/>
        <v>21</v>
      </c>
      <c r="R66" s="273">
        <f t="shared" si="23"/>
        <v>18</v>
      </c>
      <c r="S66" s="273">
        <f t="shared" si="23"/>
        <v>18</v>
      </c>
      <c r="T66" s="273">
        <f t="shared" si="23"/>
        <v>13</v>
      </c>
      <c r="U66" s="273">
        <f t="shared" si="23"/>
        <v>10</v>
      </c>
      <c r="V66" s="273">
        <f t="shared" si="23"/>
        <v>10</v>
      </c>
      <c r="W66" s="273">
        <f t="shared" si="23"/>
        <v>13</v>
      </c>
      <c r="X66" s="273">
        <f t="shared" si="23"/>
        <v>7</v>
      </c>
      <c r="Y66" s="59"/>
    </row>
    <row r="67" spans="1:30" x14ac:dyDescent="0.25">
      <c r="A67" s="1651" t="s">
        <v>186</v>
      </c>
      <c r="B67" s="1652"/>
      <c r="C67" s="1652"/>
      <c r="D67" s="1652"/>
      <c r="E67" s="1652"/>
      <c r="F67" s="1652"/>
      <c r="G67" s="1652"/>
      <c r="H67" s="1652"/>
      <c r="I67" s="1652"/>
      <c r="J67" s="1652"/>
      <c r="K67" s="1652"/>
      <c r="L67" s="1652"/>
      <c r="M67" s="1652"/>
      <c r="N67" s="1652"/>
      <c r="O67" s="1652"/>
      <c r="P67" s="1652"/>
      <c r="Q67" s="1652"/>
      <c r="R67" s="1652"/>
      <c r="S67" s="1652"/>
      <c r="T67" s="1652"/>
      <c r="U67" s="1652"/>
      <c r="V67" s="1652"/>
      <c r="W67" s="1652"/>
      <c r="X67" s="1653"/>
    </row>
    <row r="68" spans="1:30" ht="16.5" thickBot="1" x14ac:dyDescent="0.3">
      <c r="A68" s="1654" t="s">
        <v>187</v>
      </c>
      <c r="B68" s="1655"/>
      <c r="C68" s="1655"/>
      <c r="D68" s="1655"/>
      <c r="E68" s="1655"/>
      <c r="F68" s="1655"/>
      <c r="G68" s="1655"/>
      <c r="H68" s="1655"/>
      <c r="I68" s="1655"/>
      <c r="J68" s="1655"/>
      <c r="K68" s="1655"/>
      <c r="L68" s="1655"/>
      <c r="M68" s="1655"/>
      <c r="N68" s="1655"/>
      <c r="O68" s="1655"/>
      <c r="P68" s="1655"/>
      <c r="Q68" s="1655"/>
      <c r="R68" s="1655"/>
      <c r="S68" s="1655"/>
      <c r="T68" s="1655"/>
      <c r="U68" s="1655"/>
      <c r="V68" s="1655"/>
      <c r="W68" s="1655"/>
      <c r="X68" s="1656"/>
    </row>
    <row r="69" spans="1:30" x14ac:dyDescent="0.25">
      <c r="A69" s="1657" t="s">
        <v>188</v>
      </c>
      <c r="B69" s="274" t="s">
        <v>189</v>
      </c>
      <c r="C69" s="275"/>
      <c r="D69" s="276">
        <v>3</v>
      </c>
      <c r="E69" s="276"/>
      <c r="F69" s="277"/>
      <c r="G69" s="278">
        <v>4</v>
      </c>
      <c r="H69" s="279">
        <f>G69*30</f>
        <v>120</v>
      </c>
      <c r="I69" s="280">
        <f>J69+K69+L69</f>
        <v>45</v>
      </c>
      <c r="J69" s="281">
        <v>15</v>
      </c>
      <c r="K69" s="281"/>
      <c r="L69" s="281">
        <v>30</v>
      </c>
      <c r="M69" s="282">
        <f>H69-I69</f>
        <v>75</v>
      </c>
      <c r="N69" s="275"/>
      <c r="O69" s="283"/>
      <c r="P69" s="277"/>
      <c r="Q69" s="275">
        <v>3</v>
      </c>
      <c r="R69" s="283"/>
      <c r="S69" s="277"/>
      <c r="T69" s="275"/>
      <c r="U69" s="283"/>
      <c r="V69" s="277"/>
      <c r="W69" s="275"/>
      <c r="X69" s="277"/>
      <c r="Y69" s="157" t="s">
        <v>382</v>
      </c>
      <c r="AD69" s="434" t="s">
        <v>382</v>
      </c>
    </row>
    <row r="70" spans="1:30" x14ac:dyDescent="0.25">
      <c r="A70" s="1658"/>
      <c r="B70" s="284" t="s">
        <v>190</v>
      </c>
      <c r="C70" s="285"/>
      <c r="D70" s="286"/>
      <c r="E70" s="286"/>
      <c r="F70" s="287"/>
      <c r="G70" s="288"/>
      <c r="H70" s="289"/>
      <c r="I70" s="290"/>
      <c r="J70" s="291"/>
      <c r="K70" s="291"/>
      <c r="L70" s="291"/>
      <c r="M70" s="292"/>
      <c r="N70" s="285"/>
      <c r="O70" s="293"/>
      <c r="P70" s="287"/>
      <c r="Q70" s="285"/>
      <c r="R70" s="293"/>
      <c r="S70" s="287"/>
      <c r="T70" s="285"/>
      <c r="U70" s="293"/>
      <c r="V70" s="287"/>
      <c r="W70" s="285"/>
      <c r="X70" s="287"/>
    </row>
    <row r="71" spans="1:30" ht="16.5" thickBot="1" x14ac:dyDescent="0.3">
      <c r="A71" s="1658"/>
      <c r="B71" s="294" t="s">
        <v>191</v>
      </c>
      <c r="C71" s="65"/>
      <c r="D71" s="295"/>
      <c r="E71" s="295"/>
      <c r="F71" s="296"/>
      <c r="G71" s="297"/>
      <c r="H71" s="298"/>
      <c r="I71" s="299"/>
      <c r="J71" s="300"/>
      <c r="K71" s="300"/>
      <c r="L71" s="300"/>
      <c r="M71" s="301"/>
      <c r="N71" s="65"/>
      <c r="O71" s="67"/>
      <c r="P71" s="296"/>
      <c r="Q71" s="65"/>
      <c r="R71" s="67"/>
      <c r="S71" s="296"/>
      <c r="T71" s="65"/>
      <c r="U71" s="67"/>
      <c r="V71" s="296"/>
      <c r="W71" s="65"/>
      <c r="X71" s="296"/>
    </row>
    <row r="72" spans="1:30" s="461" customFormat="1" ht="31.5" x14ac:dyDescent="0.25">
      <c r="A72" s="1630" t="s">
        <v>192</v>
      </c>
      <c r="B72" s="451" t="s">
        <v>193</v>
      </c>
      <c r="C72" s="452"/>
      <c r="D72" s="453">
        <v>5</v>
      </c>
      <c r="E72" s="453"/>
      <c r="F72" s="454"/>
      <c r="G72" s="455">
        <v>4</v>
      </c>
      <c r="H72" s="456">
        <f>G72*30</f>
        <v>120</v>
      </c>
      <c r="I72" s="457">
        <f>J72+K72+L72</f>
        <v>45</v>
      </c>
      <c r="J72" s="458"/>
      <c r="K72" s="458"/>
      <c r="L72" s="458">
        <v>45</v>
      </c>
      <c r="M72" s="459">
        <f>H72-I72</f>
        <v>75</v>
      </c>
      <c r="N72" s="452"/>
      <c r="O72" s="460"/>
      <c r="P72" s="454"/>
      <c r="Q72" s="452"/>
      <c r="R72" s="460"/>
      <c r="S72" s="454"/>
      <c r="T72" s="452">
        <v>3</v>
      </c>
      <c r="U72" s="460"/>
      <c r="V72" s="454"/>
      <c r="W72" s="452"/>
      <c r="X72" s="454"/>
      <c r="AD72" s="462"/>
    </row>
    <row r="73" spans="1:30" s="461" customFormat="1" x14ac:dyDescent="0.25">
      <c r="A73" s="1631"/>
      <c r="B73" s="463" t="s">
        <v>194</v>
      </c>
      <c r="C73" s="464"/>
      <c r="D73" s="465"/>
      <c r="E73" s="465"/>
      <c r="F73" s="466"/>
      <c r="G73" s="467"/>
      <c r="H73" s="468"/>
      <c r="I73" s="469"/>
      <c r="J73" s="470">
        <v>30</v>
      </c>
      <c r="K73" s="470"/>
      <c r="L73" s="470">
        <v>15</v>
      </c>
      <c r="M73" s="471"/>
      <c r="N73" s="464"/>
      <c r="O73" s="472"/>
      <c r="P73" s="466"/>
      <c r="Q73" s="464"/>
      <c r="R73" s="472"/>
      <c r="S73" s="466"/>
      <c r="T73" s="464"/>
      <c r="U73" s="472"/>
      <c r="V73" s="466"/>
      <c r="W73" s="464"/>
      <c r="X73" s="466"/>
      <c r="AD73" s="462"/>
    </row>
    <row r="74" spans="1:30" s="461" customFormat="1" ht="16.5" thickBot="1" x14ac:dyDescent="0.3">
      <c r="A74" s="1632"/>
      <c r="B74" s="473" t="s">
        <v>191</v>
      </c>
      <c r="C74" s="474"/>
      <c r="D74" s="475"/>
      <c r="E74" s="475"/>
      <c r="F74" s="476"/>
      <c r="G74" s="477"/>
      <c r="H74" s="478"/>
      <c r="I74" s="479"/>
      <c r="J74" s="480"/>
      <c r="K74" s="480"/>
      <c r="L74" s="480"/>
      <c r="M74" s="481"/>
      <c r="N74" s="474"/>
      <c r="O74" s="482"/>
      <c r="P74" s="476"/>
      <c r="Q74" s="474"/>
      <c r="R74" s="482"/>
      <c r="S74" s="476"/>
      <c r="T74" s="474"/>
      <c r="U74" s="482"/>
      <c r="V74" s="476"/>
      <c r="W74" s="474"/>
      <c r="X74" s="476"/>
      <c r="AD74" s="462"/>
    </row>
    <row r="75" spans="1:30" s="461" customFormat="1" ht="31.5" x14ac:dyDescent="0.25">
      <c r="A75" s="1630" t="s">
        <v>195</v>
      </c>
      <c r="B75" s="451" t="s">
        <v>196</v>
      </c>
      <c r="C75" s="452"/>
      <c r="D75" s="453">
        <v>6</v>
      </c>
      <c r="E75" s="453"/>
      <c r="F75" s="454"/>
      <c r="G75" s="455">
        <v>4</v>
      </c>
      <c r="H75" s="456">
        <f t="shared" ref="H75:H83" si="24">G75*30</f>
        <v>120</v>
      </c>
      <c r="I75" s="457">
        <f t="shared" ref="I75:I83" si="25">J75+K75+L75</f>
        <v>54</v>
      </c>
      <c r="J75" s="458"/>
      <c r="K75" s="458"/>
      <c r="L75" s="458">
        <v>54</v>
      </c>
      <c r="M75" s="459">
        <f>H75-I75</f>
        <v>66</v>
      </c>
      <c r="N75" s="452"/>
      <c r="O75" s="460"/>
      <c r="P75" s="454"/>
      <c r="Q75" s="452"/>
      <c r="R75" s="460"/>
      <c r="S75" s="454"/>
      <c r="T75" s="452"/>
      <c r="U75" s="460">
        <v>3</v>
      </c>
      <c r="V75" s="454">
        <v>3</v>
      </c>
      <c r="W75" s="452"/>
      <c r="X75" s="454"/>
      <c r="AD75" s="462"/>
    </row>
    <row r="76" spans="1:30" s="461" customFormat="1" ht="31.5" x14ac:dyDescent="0.25">
      <c r="A76" s="1631"/>
      <c r="B76" s="463" t="s">
        <v>197</v>
      </c>
      <c r="C76" s="464"/>
      <c r="D76" s="465"/>
      <c r="E76" s="465"/>
      <c r="F76" s="466"/>
      <c r="G76" s="467"/>
      <c r="H76" s="468"/>
      <c r="I76" s="469"/>
      <c r="J76" s="470">
        <v>18</v>
      </c>
      <c r="K76" s="470"/>
      <c r="L76" s="470">
        <v>36</v>
      </c>
      <c r="M76" s="471"/>
      <c r="N76" s="464"/>
      <c r="O76" s="472"/>
      <c r="P76" s="466"/>
      <c r="Q76" s="464"/>
      <c r="R76" s="472"/>
      <c r="S76" s="466"/>
      <c r="T76" s="464"/>
      <c r="U76" s="472"/>
      <c r="V76" s="466"/>
      <c r="W76" s="464"/>
      <c r="X76" s="466"/>
      <c r="AD76" s="462"/>
    </row>
    <row r="77" spans="1:30" s="461" customFormat="1" ht="16.5" thickBot="1" x14ac:dyDescent="0.3">
      <c r="A77" s="1631"/>
      <c r="B77" s="473" t="s">
        <v>191</v>
      </c>
      <c r="C77" s="474"/>
      <c r="D77" s="475"/>
      <c r="E77" s="475"/>
      <c r="F77" s="476"/>
      <c r="G77" s="477"/>
      <c r="H77" s="478">
        <f t="shared" si="24"/>
        <v>0</v>
      </c>
      <c r="I77" s="479">
        <f t="shared" si="25"/>
        <v>0</v>
      </c>
      <c r="J77" s="480"/>
      <c r="K77" s="480"/>
      <c r="L77" s="480"/>
      <c r="M77" s="481"/>
      <c r="N77" s="474"/>
      <c r="O77" s="482"/>
      <c r="P77" s="476"/>
      <c r="Q77" s="474"/>
      <c r="R77" s="482"/>
      <c r="S77" s="476"/>
      <c r="T77" s="474"/>
      <c r="U77" s="482"/>
      <c r="V77" s="476"/>
      <c r="W77" s="474"/>
      <c r="X77" s="476"/>
      <c r="AD77" s="462"/>
    </row>
    <row r="78" spans="1:30" s="461" customFormat="1" ht="31.5" x14ac:dyDescent="0.25">
      <c r="A78" s="1630" t="s">
        <v>198</v>
      </c>
      <c r="B78" s="463" t="s">
        <v>199</v>
      </c>
      <c r="C78" s="464"/>
      <c r="D78" s="465">
        <v>7</v>
      </c>
      <c r="E78" s="465"/>
      <c r="F78" s="466"/>
      <c r="G78" s="467">
        <v>4</v>
      </c>
      <c r="H78" s="468">
        <f t="shared" si="24"/>
        <v>120</v>
      </c>
      <c r="I78" s="469">
        <f t="shared" si="25"/>
        <v>45</v>
      </c>
      <c r="J78" s="470"/>
      <c r="K78" s="470"/>
      <c r="L78" s="470">
        <v>45</v>
      </c>
      <c r="M78" s="471">
        <f>H78-I78</f>
        <v>75</v>
      </c>
      <c r="N78" s="464"/>
      <c r="O78" s="472"/>
      <c r="P78" s="466"/>
      <c r="Q78" s="464"/>
      <c r="R78" s="472"/>
      <c r="S78" s="466"/>
      <c r="T78" s="464"/>
      <c r="U78" s="472"/>
      <c r="V78" s="466"/>
      <c r="W78" s="464">
        <v>3</v>
      </c>
      <c r="X78" s="466"/>
      <c r="AD78" s="462"/>
    </row>
    <row r="79" spans="1:30" s="461" customFormat="1" x14ac:dyDescent="0.25">
      <c r="A79" s="1631"/>
      <c r="B79" s="463" t="s">
        <v>200</v>
      </c>
      <c r="C79" s="464"/>
      <c r="D79" s="465"/>
      <c r="E79" s="465"/>
      <c r="F79" s="466"/>
      <c r="G79" s="467"/>
      <c r="H79" s="468"/>
      <c r="I79" s="469"/>
      <c r="J79" s="470">
        <v>15</v>
      </c>
      <c r="K79" s="470"/>
      <c r="L79" s="470">
        <v>30</v>
      </c>
      <c r="M79" s="471"/>
      <c r="N79" s="464"/>
      <c r="O79" s="472"/>
      <c r="P79" s="466"/>
      <c r="Q79" s="464"/>
      <c r="R79" s="472"/>
      <c r="S79" s="466"/>
      <c r="T79" s="464"/>
      <c r="U79" s="472"/>
      <c r="V79" s="466"/>
      <c r="W79" s="464"/>
      <c r="X79" s="466"/>
      <c r="AD79" s="462"/>
    </row>
    <row r="80" spans="1:30" s="461" customFormat="1" ht="16.5" thickBot="1" x14ac:dyDescent="0.3">
      <c r="A80" s="1632"/>
      <c r="B80" s="514" t="s">
        <v>191</v>
      </c>
      <c r="C80" s="626"/>
      <c r="D80" s="627"/>
      <c r="E80" s="627"/>
      <c r="F80" s="621"/>
      <c r="G80" s="611"/>
      <c r="H80" s="628">
        <f t="shared" si="24"/>
        <v>0</v>
      </c>
      <c r="I80" s="519"/>
      <c r="J80" s="520"/>
      <c r="K80" s="520"/>
      <c r="L80" s="520"/>
      <c r="M80" s="521"/>
      <c r="N80" s="626"/>
      <c r="O80" s="629"/>
      <c r="P80" s="621"/>
      <c r="Q80" s="626"/>
      <c r="R80" s="629"/>
      <c r="S80" s="621"/>
      <c r="T80" s="626"/>
      <c r="U80" s="629"/>
      <c r="V80" s="621"/>
      <c r="W80" s="626"/>
      <c r="X80" s="621"/>
      <c r="AD80" s="462"/>
    </row>
    <row r="81" spans="1:30" s="461" customFormat="1" x14ac:dyDescent="0.25">
      <c r="A81" s="1630" t="s">
        <v>201</v>
      </c>
      <c r="B81" s="451" t="s">
        <v>202</v>
      </c>
      <c r="C81" s="452"/>
      <c r="D81" s="453">
        <v>8</v>
      </c>
      <c r="E81" s="453"/>
      <c r="F81" s="454"/>
      <c r="G81" s="455">
        <v>4</v>
      </c>
      <c r="H81" s="456">
        <f t="shared" si="24"/>
        <v>120</v>
      </c>
      <c r="I81" s="457">
        <f t="shared" si="25"/>
        <v>52</v>
      </c>
      <c r="J81" s="458"/>
      <c r="K81" s="458"/>
      <c r="L81" s="458">
        <v>52</v>
      </c>
      <c r="M81" s="459">
        <f>H81-I81</f>
        <v>68</v>
      </c>
      <c r="N81" s="452"/>
      <c r="O81" s="460"/>
      <c r="P81" s="454"/>
      <c r="Q81" s="452"/>
      <c r="R81" s="460"/>
      <c r="S81" s="454"/>
      <c r="T81" s="452"/>
      <c r="U81" s="460"/>
      <c r="V81" s="454"/>
      <c r="W81" s="452"/>
      <c r="X81" s="454">
        <v>4</v>
      </c>
      <c r="AD81" s="462"/>
    </row>
    <row r="82" spans="1:30" s="461" customFormat="1" ht="31.5" x14ac:dyDescent="0.25">
      <c r="A82" s="1631"/>
      <c r="B82" s="676" t="s">
        <v>203</v>
      </c>
      <c r="C82" s="677"/>
      <c r="D82" s="538"/>
      <c r="E82" s="538"/>
      <c r="F82" s="585"/>
      <c r="G82" s="575"/>
      <c r="H82" s="678"/>
      <c r="I82" s="679"/>
      <c r="J82" s="669">
        <v>26</v>
      </c>
      <c r="K82" s="669"/>
      <c r="L82" s="669">
        <v>26</v>
      </c>
      <c r="M82" s="680"/>
      <c r="N82" s="677"/>
      <c r="O82" s="681"/>
      <c r="P82" s="585"/>
      <c r="Q82" s="677"/>
      <c r="R82" s="681"/>
      <c r="S82" s="585"/>
      <c r="T82" s="677"/>
      <c r="U82" s="681"/>
      <c r="V82" s="585"/>
      <c r="W82" s="677"/>
      <c r="X82" s="585"/>
      <c r="AD82" s="462"/>
    </row>
    <row r="83" spans="1:30" s="461" customFormat="1" ht="16.5" thickBot="1" x14ac:dyDescent="0.3">
      <c r="A83" s="1632"/>
      <c r="B83" s="473" t="s">
        <v>191</v>
      </c>
      <c r="C83" s="474"/>
      <c r="D83" s="475"/>
      <c r="E83" s="475"/>
      <c r="F83" s="476"/>
      <c r="G83" s="477"/>
      <c r="H83" s="477">
        <f t="shared" si="24"/>
        <v>0</v>
      </c>
      <c r="I83" s="479">
        <f t="shared" si="25"/>
        <v>0</v>
      </c>
      <c r="J83" s="480"/>
      <c r="K83" s="480"/>
      <c r="L83" s="480"/>
      <c r="M83" s="481"/>
      <c r="N83" s="474"/>
      <c r="O83" s="482"/>
      <c r="P83" s="476"/>
      <c r="Q83" s="474"/>
      <c r="R83" s="482"/>
      <c r="S83" s="476"/>
      <c r="T83" s="474"/>
      <c r="U83" s="482"/>
      <c r="V83" s="476"/>
      <c r="W83" s="474"/>
      <c r="X83" s="476"/>
      <c r="AD83" s="462"/>
    </row>
    <row r="84" spans="1:30" ht="16.5" thickBot="1" x14ac:dyDescent="0.3">
      <c r="A84" s="1659" t="s">
        <v>204</v>
      </c>
      <c r="B84" s="1660"/>
      <c r="C84" s="1660"/>
      <c r="D84" s="1660"/>
      <c r="E84" s="1660"/>
      <c r="F84" s="1661"/>
      <c r="G84" s="200">
        <f>SUM(G69:G83)</f>
        <v>20</v>
      </c>
      <c r="H84" s="201">
        <f t="shared" ref="H84:I84" si="26">SUM(H69:H83)</f>
        <v>600</v>
      </c>
      <c r="I84" s="201">
        <f t="shared" si="26"/>
        <v>241</v>
      </c>
      <c r="J84" s="201">
        <f>SUM(J69:J83)</f>
        <v>104</v>
      </c>
      <c r="K84" s="201">
        <f>SUM(K69:K83)</f>
        <v>0</v>
      </c>
      <c r="L84" s="201">
        <f>L69+L73+L76+L79+L82</f>
        <v>137</v>
      </c>
      <c r="M84" s="201">
        <f>SUM(M69:M83)</f>
        <v>359</v>
      </c>
      <c r="N84" s="201">
        <f t="shared" ref="N84:AC84" si="27">SUM(N69:N83)</f>
        <v>0</v>
      </c>
      <c r="O84" s="201">
        <f t="shared" si="27"/>
        <v>0</v>
      </c>
      <c r="P84" s="201">
        <f t="shared" si="27"/>
        <v>0</v>
      </c>
      <c r="Q84" s="201">
        <f t="shared" si="27"/>
        <v>3</v>
      </c>
      <c r="R84" s="201">
        <f t="shared" si="27"/>
        <v>0</v>
      </c>
      <c r="S84" s="201">
        <f t="shared" si="27"/>
        <v>0</v>
      </c>
      <c r="T84" s="201">
        <f t="shared" si="27"/>
        <v>3</v>
      </c>
      <c r="U84" s="201">
        <f t="shared" si="27"/>
        <v>3</v>
      </c>
      <c r="V84" s="201">
        <f t="shared" si="27"/>
        <v>3</v>
      </c>
      <c r="W84" s="201">
        <f t="shared" si="27"/>
        <v>3</v>
      </c>
      <c r="X84" s="201">
        <f t="shared" si="27"/>
        <v>4</v>
      </c>
      <c r="Y84" s="302">
        <f t="shared" si="27"/>
        <v>0</v>
      </c>
      <c r="Z84" s="201">
        <f t="shared" si="27"/>
        <v>0</v>
      </c>
      <c r="AA84" s="201">
        <f t="shared" si="27"/>
        <v>0</v>
      </c>
      <c r="AB84" s="201">
        <f t="shared" si="27"/>
        <v>0</v>
      </c>
      <c r="AC84" s="441">
        <f t="shared" si="27"/>
        <v>0</v>
      </c>
    </row>
    <row r="85" spans="1:30" ht="16.5" thickBot="1" x14ac:dyDescent="0.3">
      <c r="A85" s="1640" t="s">
        <v>205</v>
      </c>
      <c r="B85" s="1641"/>
      <c r="C85" s="1641"/>
      <c r="D85" s="1641"/>
      <c r="E85" s="1641"/>
      <c r="F85" s="1641"/>
      <c r="G85" s="1641"/>
      <c r="H85" s="1641"/>
      <c r="I85" s="1641"/>
      <c r="J85" s="1641"/>
      <c r="K85" s="1641"/>
      <c r="L85" s="1641"/>
      <c r="M85" s="1641"/>
      <c r="N85" s="1641"/>
      <c r="O85" s="1641"/>
      <c r="P85" s="1641"/>
      <c r="Q85" s="1641"/>
      <c r="R85" s="1641"/>
      <c r="S85" s="1641"/>
      <c r="T85" s="1641"/>
      <c r="U85" s="1641"/>
      <c r="V85" s="1641"/>
      <c r="W85" s="1641"/>
      <c r="X85" s="1642"/>
    </row>
    <row r="86" spans="1:30" s="461" customFormat="1" x14ac:dyDescent="0.25">
      <c r="A86" s="1630" t="s">
        <v>206</v>
      </c>
      <c r="B86" s="451" t="s">
        <v>207</v>
      </c>
      <c r="C86" s="452"/>
      <c r="D86" s="453">
        <v>5</v>
      </c>
      <c r="E86" s="453"/>
      <c r="F86" s="454"/>
      <c r="G86" s="455">
        <v>4</v>
      </c>
      <c r="H86" s="455">
        <f>G86*30</f>
        <v>120</v>
      </c>
      <c r="I86" s="457">
        <f>J86+K86+L86</f>
        <v>45</v>
      </c>
      <c r="J86" s="458">
        <v>15</v>
      </c>
      <c r="K86" s="458"/>
      <c r="L86" s="458">
        <v>30</v>
      </c>
      <c r="M86" s="459">
        <f>H86-I86</f>
        <v>75</v>
      </c>
      <c r="N86" s="452"/>
      <c r="O86" s="460"/>
      <c r="P86" s="454"/>
      <c r="Q86" s="452"/>
      <c r="R86" s="460"/>
      <c r="S86" s="454"/>
      <c r="T86" s="452">
        <v>3</v>
      </c>
      <c r="U86" s="460"/>
      <c r="V86" s="454"/>
      <c r="W86" s="452"/>
      <c r="X86" s="454"/>
      <c r="AD86" s="462"/>
    </row>
    <row r="87" spans="1:30" s="461" customFormat="1" ht="31.5" x14ac:dyDescent="0.25">
      <c r="A87" s="1631"/>
      <c r="B87" s="463" t="s">
        <v>405</v>
      </c>
      <c r="C87" s="464"/>
      <c r="D87" s="465"/>
      <c r="E87" s="465"/>
      <c r="F87" s="466"/>
      <c r="G87" s="467"/>
      <c r="H87" s="467"/>
      <c r="I87" s="469"/>
      <c r="J87" s="470"/>
      <c r="K87" s="470"/>
      <c r="L87" s="470"/>
      <c r="M87" s="471"/>
      <c r="N87" s="464"/>
      <c r="O87" s="472"/>
      <c r="P87" s="466"/>
      <c r="Q87" s="464"/>
      <c r="R87" s="472"/>
      <c r="S87" s="466"/>
      <c r="T87" s="464"/>
      <c r="U87" s="472"/>
      <c r="V87" s="466"/>
      <c r="W87" s="464"/>
      <c r="X87" s="466"/>
      <c r="AD87" s="462"/>
    </row>
    <row r="88" spans="1:30" s="461" customFormat="1" ht="16.5" thickBot="1" x14ac:dyDescent="0.3">
      <c r="A88" s="1631"/>
      <c r="B88" s="514" t="s">
        <v>191</v>
      </c>
      <c r="C88" s="515"/>
      <c r="D88" s="516"/>
      <c r="E88" s="516"/>
      <c r="F88" s="517"/>
      <c r="G88" s="518"/>
      <c r="H88" s="518">
        <f>G88*30</f>
        <v>0</v>
      </c>
      <c r="I88" s="519">
        <f>J88+K88+L88</f>
        <v>0</v>
      </c>
      <c r="J88" s="520"/>
      <c r="K88" s="520"/>
      <c r="L88" s="520"/>
      <c r="M88" s="521"/>
      <c r="N88" s="515"/>
      <c r="O88" s="522"/>
      <c r="P88" s="517"/>
      <c r="Q88" s="515"/>
      <c r="R88" s="522"/>
      <c r="S88" s="517"/>
      <c r="T88" s="515"/>
      <c r="U88" s="522"/>
      <c r="V88" s="517"/>
      <c r="W88" s="515"/>
      <c r="X88" s="517"/>
      <c r="AD88" s="462"/>
    </row>
    <row r="89" spans="1:30" s="461" customFormat="1" x14ac:dyDescent="0.25">
      <c r="A89" s="1630" t="s">
        <v>208</v>
      </c>
      <c r="B89" s="451" t="s">
        <v>209</v>
      </c>
      <c r="C89" s="452">
        <v>5</v>
      </c>
      <c r="D89" s="453"/>
      <c r="E89" s="453"/>
      <c r="F89" s="454"/>
      <c r="G89" s="455">
        <v>4</v>
      </c>
      <c r="H89" s="455">
        <f>G89*30</f>
        <v>120</v>
      </c>
      <c r="I89" s="457">
        <f>J89+K89+L89</f>
        <v>60</v>
      </c>
      <c r="J89" s="458">
        <v>30</v>
      </c>
      <c r="K89" s="458"/>
      <c r="L89" s="458">
        <v>30</v>
      </c>
      <c r="M89" s="459">
        <f>H89-I89</f>
        <v>60</v>
      </c>
      <c r="N89" s="452"/>
      <c r="O89" s="460"/>
      <c r="P89" s="454"/>
      <c r="Q89" s="452"/>
      <c r="R89" s="460"/>
      <c r="S89" s="454"/>
      <c r="T89" s="452">
        <v>4</v>
      </c>
      <c r="U89" s="460"/>
      <c r="V89" s="454"/>
      <c r="W89" s="452"/>
      <c r="X89" s="454"/>
      <c r="AD89" s="462"/>
    </row>
    <row r="90" spans="1:30" s="461" customFormat="1" ht="31.5" x14ac:dyDescent="0.25">
      <c r="A90" s="1631"/>
      <c r="B90" s="463" t="s">
        <v>406</v>
      </c>
      <c r="C90" s="464"/>
      <c r="D90" s="465"/>
      <c r="E90" s="465"/>
      <c r="F90" s="466"/>
      <c r="G90" s="467"/>
      <c r="H90" s="467"/>
      <c r="I90" s="469"/>
      <c r="J90" s="470"/>
      <c r="K90" s="470"/>
      <c r="L90" s="470"/>
      <c r="M90" s="471"/>
      <c r="N90" s="464"/>
      <c r="O90" s="472"/>
      <c r="P90" s="466"/>
      <c r="Q90" s="464"/>
      <c r="R90" s="472"/>
      <c r="S90" s="466"/>
      <c r="T90" s="464"/>
      <c r="U90" s="472"/>
      <c r="V90" s="466"/>
      <c r="W90" s="464"/>
      <c r="X90" s="466"/>
      <c r="AD90" s="462"/>
    </row>
    <row r="91" spans="1:30" s="461" customFormat="1" ht="16.5" thickBot="1" x14ac:dyDescent="0.3">
      <c r="A91" s="1632"/>
      <c r="B91" s="473" t="s">
        <v>191</v>
      </c>
      <c r="C91" s="474"/>
      <c r="D91" s="475"/>
      <c r="E91" s="475"/>
      <c r="F91" s="476"/>
      <c r="G91" s="477"/>
      <c r="H91" s="477">
        <f>G91*30</f>
        <v>0</v>
      </c>
      <c r="I91" s="479"/>
      <c r="J91" s="480"/>
      <c r="K91" s="480"/>
      <c r="L91" s="480"/>
      <c r="M91" s="481"/>
      <c r="N91" s="474"/>
      <c r="O91" s="482"/>
      <c r="P91" s="476"/>
      <c r="Q91" s="474"/>
      <c r="R91" s="482"/>
      <c r="S91" s="476"/>
      <c r="T91" s="474"/>
      <c r="U91" s="482"/>
      <c r="V91" s="476"/>
      <c r="W91" s="474"/>
      <c r="X91" s="476"/>
      <c r="AD91" s="462"/>
    </row>
    <row r="92" spans="1:30" s="461" customFormat="1" ht="31.5" x14ac:dyDescent="0.25">
      <c r="A92" s="1631" t="s">
        <v>210</v>
      </c>
      <c r="B92" s="451" t="s">
        <v>211</v>
      </c>
      <c r="C92" s="453"/>
      <c r="D92" s="453">
        <v>6</v>
      </c>
      <c r="E92" s="453"/>
      <c r="F92" s="453"/>
      <c r="G92" s="455">
        <v>4</v>
      </c>
      <c r="H92" s="533">
        <f>G92*30</f>
        <v>120</v>
      </c>
      <c r="I92" s="452">
        <f>J92+L92+K92</f>
        <v>54</v>
      </c>
      <c r="J92" s="453">
        <v>18</v>
      </c>
      <c r="K92" s="453"/>
      <c r="L92" s="453">
        <v>36</v>
      </c>
      <c r="M92" s="534">
        <f>H92-I92</f>
        <v>66</v>
      </c>
      <c r="N92" s="535"/>
      <c r="O92" s="460"/>
      <c r="P92" s="454"/>
      <c r="Q92" s="452"/>
      <c r="R92" s="460"/>
      <c r="S92" s="454"/>
      <c r="T92" s="452"/>
      <c r="U92" s="460">
        <v>3</v>
      </c>
      <c r="V92" s="454">
        <v>3</v>
      </c>
      <c r="W92" s="452"/>
      <c r="X92" s="454"/>
      <c r="AD92" s="462"/>
    </row>
    <row r="93" spans="1:30" s="461" customFormat="1" ht="31.5" x14ac:dyDescent="0.25">
      <c r="A93" s="1631"/>
      <c r="B93" s="536" t="s">
        <v>212</v>
      </c>
      <c r="C93" s="537"/>
      <c r="D93" s="538"/>
      <c r="E93" s="539"/>
      <c r="F93" s="539"/>
      <c r="G93" s="467"/>
      <c r="H93" s="540"/>
      <c r="I93" s="464"/>
      <c r="J93" s="465"/>
      <c r="K93" s="465"/>
      <c r="L93" s="465"/>
      <c r="M93" s="541"/>
      <c r="N93" s="542"/>
      <c r="O93" s="472"/>
      <c r="P93" s="466"/>
      <c r="Q93" s="464"/>
      <c r="R93" s="472"/>
      <c r="S93" s="466"/>
      <c r="T93" s="464"/>
      <c r="U93" s="472"/>
      <c r="V93" s="466"/>
      <c r="W93" s="464"/>
      <c r="X93" s="466"/>
      <c r="AD93" s="462"/>
    </row>
    <row r="94" spans="1:30" s="461" customFormat="1" ht="16.5" thickBot="1" x14ac:dyDescent="0.3">
      <c r="A94" s="1631"/>
      <c r="B94" s="473" t="s">
        <v>191</v>
      </c>
      <c r="C94" s="543"/>
      <c r="D94" s="544"/>
      <c r="E94" s="545"/>
      <c r="F94" s="546"/>
      <c r="G94" s="547"/>
      <c r="H94" s="548"/>
      <c r="I94" s="549"/>
      <c r="J94" s="550"/>
      <c r="K94" s="550">
        <f>SUM(K95:K103)</f>
        <v>0</v>
      </c>
      <c r="L94" s="550"/>
      <c r="M94" s="551"/>
      <c r="N94" s="552"/>
      <c r="O94" s="553"/>
      <c r="P94" s="554"/>
      <c r="Q94" s="555"/>
      <c r="R94" s="553"/>
      <c r="S94" s="554"/>
      <c r="T94" s="555"/>
      <c r="U94" s="553"/>
      <c r="V94" s="554"/>
      <c r="W94" s="555"/>
      <c r="X94" s="554"/>
      <c r="AD94" s="462"/>
    </row>
    <row r="95" spans="1:30" s="461" customFormat="1" ht="31.5" x14ac:dyDescent="0.25">
      <c r="A95" s="1630" t="s">
        <v>213</v>
      </c>
      <c r="B95" s="451" t="s">
        <v>214</v>
      </c>
      <c r="C95" s="559"/>
      <c r="D95" s="560" t="s">
        <v>215</v>
      </c>
      <c r="E95" s="561"/>
      <c r="F95" s="562"/>
      <c r="G95" s="455">
        <v>4</v>
      </c>
      <c r="H95" s="563">
        <f t="shared" ref="H95:H107" si="28">G95*30</f>
        <v>120</v>
      </c>
      <c r="I95" s="564">
        <f>J95+L95+K95</f>
        <v>54</v>
      </c>
      <c r="J95" s="565">
        <v>18</v>
      </c>
      <c r="K95" s="566"/>
      <c r="L95" s="566">
        <v>36</v>
      </c>
      <c r="M95" s="534">
        <f t="shared" ref="M95:M107" si="29">H95-I95</f>
        <v>66</v>
      </c>
      <c r="N95" s="567"/>
      <c r="O95" s="568"/>
      <c r="P95" s="569"/>
      <c r="Q95" s="570"/>
      <c r="R95" s="568"/>
      <c r="S95" s="569"/>
      <c r="T95" s="570"/>
      <c r="U95" s="568">
        <v>3</v>
      </c>
      <c r="V95" s="569">
        <v>3</v>
      </c>
      <c r="W95" s="570"/>
      <c r="X95" s="454"/>
      <c r="AD95" s="462"/>
    </row>
    <row r="96" spans="1:30" s="461" customFormat="1" ht="31.5" x14ac:dyDescent="0.25">
      <c r="A96" s="1631"/>
      <c r="B96" s="536" t="s">
        <v>216</v>
      </c>
      <c r="C96" s="571"/>
      <c r="D96" s="572"/>
      <c r="E96" s="573"/>
      <c r="F96" s="574"/>
      <c r="G96" s="575"/>
      <c r="H96" s="576"/>
      <c r="I96" s="577"/>
      <c r="J96" s="578"/>
      <c r="K96" s="579"/>
      <c r="L96" s="579"/>
      <c r="M96" s="580"/>
      <c r="N96" s="581"/>
      <c r="O96" s="582"/>
      <c r="P96" s="583"/>
      <c r="Q96" s="584"/>
      <c r="R96" s="582"/>
      <c r="S96" s="583"/>
      <c r="T96" s="584"/>
      <c r="U96" s="582"/>
      <c r="V96" s="583"/>
      <c r="W96" s="584"/>
      <c r="X96" s="585"/>
      <c r="AD96" s="462"/>
    </row>
    <row r="97" spans="1:30" s="461" customFormat="1" ht="16.5" thickBot="1" x14ac:dyDescent="0.3">
      <c r="A97" s="1632"/>
      <c r="B97" s="473" t="s">
        <v>191</v>
      </c>
      <c r="C97" s="543"/>
      <c r="D97" s="544"/>
      <c r="E97" s="545"/>
      <c r="F97" s="546"/>
      <c r="G97" s="547"/>
      <c r="H97" s="586"/>
      <c r="I97" s="587"/>
      <c r="J97" s="588"/>
      <c r="K97" s="589"/>
      <c r="L97" s="589"/>
      <c r="M97" s="590"/>
      <c r="N97" s="591"/>
      <c r="O97" s="592"/>
      <c r="P97" s="593"/>
      <c r="Q97" s="594"/>
      <c r="R97" s="592"/>
      <c r="S97" s="593"/>
      <c r="T97" s="594"/>
      <c r="U97" s="592"/>
      <c r="V97" s="593"/>
      <c r="W97" s="594"/>
      <c r="X97" s="554"/>
      <c r="AD97" s="462"/>
    </row>
    <row r="98" spans="1:30" s="461" customFormat="1" x14ac:dyDescent="0.25">
      <c r="A98" s="1631" t="s">
        <v>217</v>
      </c>
      <c r="B98" s="463" t="s">
        <v>218</v>
      </c>
      <c r="C98" s="595">
        <v>6</v>
      </c>
      <c r="D98" s="596"/>
      <c r="E98" s="597"/>
      <c r="F98" s="598"/>
      <c r="G98" s="467">
        <v>4</v>
      </c>
      <c r="H98" s="599">
        <f>G98*30</f>
        <v>120</v>
      </c>
      <c r="I98" s="600">
        <f>J98+L98+K98</f>
        <v>54</v>
      </c>
      <c r="J98" s="601">
        <v>18</v>
      </c>
      <c r="K98" s="602"/>
      <c r="L98" s="602">
        <v>36</v>
      </c>
      <c r="M98" s="541">
        <f>H98-I98</f>
        <v>66</v>
      </c>
      <c r="N98" s="603"/>
      <c r="O98" s="604"/>
      <c r="P98" s="605"/>
      <c r="Q98" s="606"/>
      <c r="R98" s="604"/>
      <c r="S98" s="605"/>
      <c r="T98" s="606"/>
      <c r="U98" s="604">
        <v>3</v>
      </c>
      <c r="V98" s="605">
        <v>3</v>
      </c>
      <c r="W98" s="606"/>
      <c r="X98" s="466"/>
      <c r="AD98" s="462"/>
    </row>
    <row r="99" spans="1:30" s="461" customFormat="1" x14ac:dyDescent="0.25">
      <c r="A99" s="1631"/>
      <c r="B99" s="536" t="s">
        <v>219</v>
      </c>
      <c r="C99" s="571"/>
      <c r="D99" s="572"/>
      <c r="E99" s="573"/>
      <c r="F99" s="574"/>
      <c r="G99" s="575"/>
      <c r="H99" s="576"/>
      <c r="I99" s="577"/>
      <c r="J99" s="578"/>
      <c r="K99" s="579"/>
      <c r="L99" s="579"/>
      <c r="M99" s="580"/>
      <c r="N99" s="581"/>
      <c r="O99" s="582"/>
      <c r="P99" s="583"/>
      <c r="Q99" s="584"/>
      <c r="R99" s="582"/>
      <c r="S99" s="583"/>
      <c r="T99" s="584"/>
      <c r="U99" s="582"/>
      <c r="V99" s="583"/>
      <c r="W99" s="584"/>
      <c r="X99" s="585"/>
      <c r="AD99" s="462"/>
    </row>
    <row r="100" spans="1:30" s="461" customFormat="1" ht="16.5" thickBot="1" x14ac:dyDescent="0.3">
      <c r="A100" s="1631"/>
      <c r="B100" s="514" t="s">
        <v>191</v>
      </c>
      <c r="C100" s="607"/>
      <c r="D100" s="608"/>
      <c r="E100" s="609"/>
      <c r="F100" s="610"/>
      <c r="G100" s="611"/>
      <c r="H100" s="612"/>
      <c r="I100" s="613"/>
      <c r="J100" s="614"/>
      <c r="K100" s="615"/>
      <c r="L100" s="615"/>
      <c r="M100" s="616"/>
      <c r="N100" s="617"/>
      <c r="O100" s="618"/>
      <c r="P100" s="619"/>
      <c r="Q100" s="620"/>
      <c r="R100" s="618"/>
      <c r="S100" s="619"/>
      <c r="T100" s="620"/>
      <c r="U100" s="618"/>
      <c r="V100" s="619"/>
      <c r="W100" s="620"/>
      <c r="X100" s="621"/>
      <c r="AD100" s="462"/>
    </row>
    <row r="101" spans="1:30" s="461" customFormat="1" x14ac:dyDescent="0.25">
      <c r="A101" s="1630" t="s">
        <v>220</v>
      </c>
      <c r="B101" s="451" t="s">
        <v>458</v>
      </c>
      <c r="C101" s="559"/>
      <c r="D101" s="560" t="s">
        <v>459</v>
      </c>
      <c r="E101" s="561"/>
      <c r="F101" s="562"/>
      <c r="G101" s="455">
        <v>4</v>
      </c>
      <c r="H101" s="563">
        <f t="shared" si="28"/>
        <v>120</v>
      </c>
      <c r="I101" s="564">
        <f>J101+L101+K101</f>
        <v>45</v>
      </c>
      <c r="J101" s="565">
        <v>30</v>
      </c>
      <c r="K101" s="566"/>
      <c r="L101" s="566">
        <v>15</v>
      </c>
      <c r="M101" s="534">
        <f t="shared" si="29"/>
        <v>75</v>
      </c>
      <c r="N101" s="567"/>
      <c r="O101" s="568"/>
      <c r="P101" s="657"/>
      <c r="Q101" s="570"/>
      <c r="R101" s="568"/>
      <c r="S101" s="569"/>
      <c r="T101" s="567"/>
      <c r="U101" s="568"/>
      <c r="V101" s="569"/>
      <c r="W101" s="570">
        <v>3</v>
      </c>
      <c r="X101" s="454"/>
      <c r="AD101" s="462"/>
    </row>
    <row r="102" spans="1:30" s="461" customFormat="1" x14ac:dyDescent="0.25">
      <c r="A102" s="1631"/>
      <c r="B102" s="536" t="s">
        <v>221</v>
      </c>
      <c r="C102" s="571"/>
      <c r="D102" s="572"/>
      <c r="E102" s="573"/>
      <c r="F102" s="574"/>
      <c r="G102" s="575"/>
      <c r="H102" s="576"/>
      <c r="I102" s="577"/>
      <c r="J102" s="578"/>
      <c r="K102" s="579"/>
      <c r="L102" s="579"/>
      <c r="M102" s="580"/>
      <c r="N102" s="581"/>
      <c r="O102" s="582"/>
      <c r="P102" s="658"/>
      <c r="Q102" s="584"/>
      <c r="R102" s="582"/>
      <c r="S102" s="583"/>
      <c r="T102" s="581"/>
      <c r="U102" s="582"/>
      <c r="V102" s="583"/>
      <c r="W102" s="584"/>
      <c r="X102" s="585"/>
      <c r="AD102" s="462"/>
    </row>
    <row r="103" spans="1:30" s="461" customFormat="1" ht="16.5" thickBot="1" x14ac:dyDescent="0.3">
      <c r="A103" s="1632"/>
      <c r="B103" s="473" t="s">
        <v>191</v>
      </c>
      <c r="C103" s="543"/>
      <c r="D103" s="544"/>
      <c r="E103" s="545"/>
      <c r="F103" s="546"/>
      <c r="G103" s="547"/>
      <c r="H103" s="586"/>
      <c r="I103" s="587"/>
      <c r="J103" s="588"/>
      <c r="K103" s="589"/>
      <c r="L103" s="589"/>
      <c r="M103" s="659"/>
      <c r="N103" s="591"/>
      <c r="O103" s="592"/>
      <c r="P103" s="660"/>
      <c r="Q103" s="594"/>
      <c r="R103" s="592"/>
      <c r="S103" s="593"/>
      <c r="T103" s="591"/>
      <c r="U103" s="592"/>
      <c r="V103" s="593"/>
      <c r="W103" s="594"/>
      <c r="X103" s="554"/>
      <c r="AD103" s="462"/>
    </row>
    <row r="104" spans="1:30" s="461" customFormat="1" x14ac:dyDescent="0.25">
      <c r="A104" s="1631" t="s">
        <v>222</v>
      </c>
      <c r="B104" s="463" t="s">
        <v>223</v>
      </c>
      <c r="C104" s="595">
        <v>7</v>
      </c>
      <c r="D104" s="596"/>
      <c r="E104" s="597"/>
      <c r="F104" s="597"/>
      <c r="G104" s="467">
        <v>4</v>
      </c>
      <c r="H104" s="661">
        <f t="shared" si="28"/>
        <v>120</v>
      </c>
      <c r="I104" s="600">
        <f>J104+L104+K104</f>
        <v>75</v>
      </c>
      <c r="J104" s="601">
        <v>30</v>
      </c>
      <c r="K104" s="602"/>
      <c r="L104" s="602">
        <v>45</v>
      </c>
      <c r="M104" s="541">
        <f t="shared" si="29"/>
        <v>45</v>
      </c>
      <c r="N104" s="603"/>
      <c r="O104" s="604"/>
      <c r="P104" s="662"/>
      <c r="Q104" s="606"/>
      <c r="R104" s="604"/>
      <c r="S104" s="605"/>
      <c r="T104" s="603"/>
      <c r="U104" s="604"/>
      <c r="V104" s="605"/>
      <c r="W104" s="606">
        <v>5</v>
      </c>
      <c r="X104" s="466"/>
      <c r="AD104" s="462"/>
    </row>
    <row r="105" spans="1:30" s="461" customFormat="1" ht="31.5" x14ac:dyDescent="0.25">
      <c r="A105" s="1631"/>
      <c r="B105" s="536" t="s">
        <v>224</v>
      </c>
      <c r="C105" s="571"/>
      <c r="D105" s="572"/>
      <c r="E105" s="573"/>
      <c r="F105" s="573"/>
      <c r="G105" s="575"/>
      <c r="H105" s="663"/>
      <c r="I105" s="577"/>
      <c r="J105" s="578"/>
      <c r="K105" s="579"/>
      <c r="L105" s="579"/>
      <c r="M105" s="580"/>
      <c r="N105" s="581"/>
      <c r="O105" s="582"/>
      <c r="P105" s="658"/>
      <c r="Q105" s="584"/>
      <c r="R105" s="582"/>
      <c r="S105" s="583"/>
      <c r="T105" s="581"/>
      <c r="U105" s="582"/>
      <c r="V105" s="583"/>
      <c r="W105" s="584"/>
      <c r="X105" s="585"/>
      <c r="AD105" s="462"/>
    </row>
    <row r="106" spans="1:30" s="461" customFormat="1" ht="16.5" thickBot="1" x14ac:dyDescent="0.3">
      <c r="A106" s="1631"/>
      <c r="B106" s="514" t="s">
        <v>191</v>
      </c>
      <c r="C106" s="607"/>
      <c r="D106" s="608"/>
      <c r="E106" s="609"/>
      <c r="F106" s="609"/>
      <c r="G106" s="611"/>
      <c r="H106" s="664"/>
      <c r="I106" s="665"/>
      <c r="J106" s="666"/>
      <c r="K106" s="666"/>
      <c r="L106" s="666"/>
      <c r="M106" s="667"/>
      <c r="N106" s="617"/>
      <c r="O106" s="618"/>
      <c r="P106" s="668"/>
      <c r="Q106" s="620"/>
      <c r="R106" s="618"/>
      <c r="S106" s="619"/>
      <c r="T106" s="617"/>
      <c r="U106" s="618"/>
      <c r="V106" s="619"/>
      <c r="W106" s="620"/>
      <c r="X106" s="621"/>
      <c r="AD106" s="462"/>
    </row>
    <row r="107" spans="1:30" s="461" customFormat="1" ht="31.5" x14ac:dyDescent="0.25">
      <c r="A107" s="1630" t="s">
        <v>225</v>
      </c>
      <c r="B107" s="672" t="s">
        <v>226</v>
      </c>
      <c r="C107" s="559">
        <v>8</v>
      </c>
      <c r="D107" s="560"/>
      <c r="E107" s="561"/>
      <c r="F107" s="562"/>
      <c r="G107" s="455">
        <v>5</v>
      </c>
      <c r="H107" s="673">
        <f t="shared" si="28"/>
        <v>150</v>
      </c>
      <c r="I107" s="564">
        <f>J107+L107</f>
        <v>65</v>
      </c>
      <c r="J107" s="565">
        <v>39</v>
      </c>
      <c r="K107" s="566"/>
      <c r="L107" s="566">
        <v>26</v>
      </c>
      <c r="M107" s="534">
        <f t="shared" si="29"/>
        <v>85</v>
      </c>
      <c r="N107" s="567"/>
      <c r="O107" s="568"/>
      <c r="P107" s="657"/>
      <c r="Q107" s="570"/>
      <c r="R107" s="568"/>
      <c r="S107" s="569"/>
      <c r="T107" s="567"/>
      <c r="U107" s="568"/>
      <c r="V107" s="569"/>
      <c r="W107" s="570"/>
      <c r="X107" s="569">
        <v>5</v>
      </c>
      <c r="AD107" s="462"/>
    </row>
    <row r="108" spans="1:30" s="461" customFormat="1" ht="31.5" x14ac:dyDescent="0.25">
      <c r="A108" s="1631"/>
      <c r="B108" s="674" t="s">
        <v>227</v>
      </c>
      <c r="C108" s="571"/>
      <c r="D108" s="572"/>
      <c r="E108" s="573"/>
      <c r="F108" s="574"/>
      <c r="G108" s="575"/>
      <c r="H108" s="663"/>
      <c r="I108" s="577"/>
      <c r="J108" s="578"/>
      <c r="K108" s="579"/>
      <c r="L108" s="579"/>
      <c r="M108" s="580"/>
      <c r="N108" s="581"/>
      <c r="O108" s="582"/>
      <c r="P108" s="658"/>
      <c r="Q108" s="584"/>
      <c r="R108" s="582"/>
      <c r="S108" s="583"/>
      <c r="T108" s="581"/>
      <c r="U108" s="582"/>
      <c r="V108" s="583"/>
      <c r="W108" s="584"/>
      <c r="X108" s="583"/>
      <c r="AD108" s="462"/>
    </row>
    <row r="109" spans="1:30" s="461" customFormat="1" ht="16.5" thickBot="1" x14ac:dyDescent="0.3">
      <c r="A109" s="1632"/>
      <c r="B109" s="473" t="s">
        <v>191</v>
      </c>
      <c r="C109" s="543"/>
      <c r="D109" s="544"/>
      <c r="E109" s="545"/>
      <c r="F109" s="546"/>
      <c r="G109" s="547"/>
      <c r="H109" s="675"/>
      <c r="I109" s="587"/>
      <c r="J109" s="588"/>
      <c r="K109" s="589"/>
      <c r="L109" s="589"/>
      <c r="M109" s="590"/>
      <c r="N109" s="591"/>
      <c r="O109" s="592"/>
      <c r="P109" s="660"/>
      <c r="Q109" s="594"/>
      <c r="R109" s="592"/>
      <c r="S109" s="593"/>
      <c r="T109" s="591"/>
      <c r="U109" s="592"/>
      <c r="V109" s="593"/>
      <c r="W109" s="594"/>
      <c r="X109" s="593"/>
      <c r="AD109" s="462"/>
    </row>
    <row r="110" spans="1:30" ht="16.5" thickBot="1" x14ac:dyDescent="0.3">
      <c r="A110" s="1633" t="s">
        <v>228</v>
      </c>
      <c r="B110" s="1634"/>
      <c r="C110" s="1634"/>
      <c r="D110" s="1634"/>
      <c r="E110" s="1634"/>
      <c r="F110" s="1635"/>
      <c r="G110" s="309">
        <f t="shared" ref="G110:AC110" si="30">SUM(G86:G109)</f>
        <v>33</v>
      </c>
      <c r="H110" s="310">
        <f t="shared" si="30"/>
        <v>990</v>
      </c>
      <c r="I110" s="310">
        <f t="shared" si="30"/>
        <v>452</v>
      </c>
      <c r="J110" s="310">
        <f t="shared" si="30"/>
        <v>198</v>
      </c>
      <c r="K110" s="310">
        <f t="shared" si="30"/>
        <v>0</v>
      </c>
      <c r="L110" s="310">
        <f t="shared" si="30"/>
        <v>254</v>
      </c>
      <c r="M110" s="310">
        <f t="shared" si="30"/>
        <v>538</v>
      </c>
      <c r="N110" s="310">
        <f t="shared" si="30"/>
        <v>0</v>
      </c>
      <c r="O110" s="310">
        <f t="shared" si="30"/>
        <v>0</v>
      </c>
      <c r="P110" s="310">
        <f t="shared" si="30"/>
        <v>0</v>
      </c>
      <c r="Q110" s="310">
        <f t="shared" si="30"/>
        <v>0</v>
      </c>
      <c r="R110" s="310">
        <f t="shared" si="30"/>
        <v>0</v>
      </c>
      <c r="S110" s="310">
        <f t="shared" si="30"/>
        <v>0</v>
      </c>
      <c r="T110" s="310">
        <f t="shared" si="30"/>
        <v>7</v>
      </c>
      <c r="U110" s="310">
        <f t="shared" si="30"/>
        <v>9</v>
      </c>
      <c r="V110" s="310">
        <f t="shared" si="30"/>
        <v>9</v>
      </c>
      <c r="W110" s="310">
        <f t="shared" si="30"/>
        <v>8</v>
      </c>
      <c r="X110" s="310">
        <f t="shared" si="30"/>
        <v>5</v>
      </c>
      <c r="Y110" s="311">
        <f t="shared" si="30"/>
        <v>0</v>
      </c>
      <c r="Z110" s="310">
        <f t="shared" si="30"/>
        <v>0</v>
      </c>
      <c r="AA110" s="310">
        <f t="shared" si="30"/>
        <v>0</v>
      </c>
      <c r="AB110" s="310">
        <f t="shared" si="30"/>
        <v>0</v>
      </c>
      <c r="AC110" s="442">
        <f t="shared" si="30"/>
        <v>0</v>
      </c>
    </row>
    <row r="111" spans="1:30" ht="16.5" thickBot="1" x14ac:dyDescent="0.3">
      <c r="A111" s="1636" t="s">
        <v>229</v>
      </c>
      <c r="B111" s="1637"/>
      <c r="C111" s="1637"/>
      <c r="D111" s="1637"/>
      <c r="E111" s="1637"/>
      <c r="F111" s="1638"/>
      <c r="G111" s="312">
        <f t="shared" ref="G111:AC111" si="31">G110+G84</f>
        <v>53</v>
      </c>
      <c r="H111" s="313">
        <f t="shared" si="31"/>
        <v>1590</v>
      </c>
      <c r="I111" s="313">
        <f t="shared" si="31"/>
        <v>693</v>
      </c>
      <c r="J111" s="313">
        <f t="shared" si="31"/>
        <v>302</v>
      </c>
      <c r="K111" s="313">
        <f t="shared" si="31"/>
        <v>0</v>
      </c>
      <c r="L111" s="313">
        <f t="shared" si="31"/>
        <v>391</v>
      </c>
      <c r="M111" s="313">
        <f t="shared" si="31"/>
        <v>897</v>
      </c>
      <c r="N111" s="310">
        <f t="shared" si="31"/>
        <v>0</v>
      </c>
      <c r="O111" s="310">
        <f t="shared" si="31"/>
        <v>0</v>
      </c>
      <c r="P111" s="310">
        <f t="shared" si="31"/>
        <v>0</v>
      </c>
      <c r="Q111" s="310">
        <f t="shared" si="31"/>
        <v>3</v>
      </c>
      <c r="R111" s="310">
        <f t="shared" si="31"/>
        <v>0</v>
      </c>
      <c r="S111" s="310">
        <f t="shared" si="31"/>
        <v>0</v>
      </c>
      <c r="T111" s="310">
        <f t="shared" si="31"/>
        <v>10</v>
      </c>
      <c r="U111" s="310">
        <f t="shared" si="31"/>
        <v>12</v>
      </c>
      <c r="V111" s="310">
        <f t="shared" si="31"/>
        <v>12</v>
      </c>
      <c r="W111" s="310">
        <f t="shared" si="31"/>
        <v>11</v>
      </c>
      <c r="X111" s="310">
        <f t="shared" si="31"/>
        <v>9</v>
      </c>
      <c r="Y111" s="311">
        <f t="shared" si="31"/>
        <v>0</v>
      </c>
      <c r="Z111" s="310">
        <f t="shared" si="31"/>
        <v>0</v>
      </c>
      <c r="AA111" s="310">
        <f t="shared" si="31"/>
        <v>0</v>
      </c>
      <c r="AB111" s="310">
        <f t="shared" si="31"/>
        <v>0</v>
      </c>
      <c r="AC111" s="442">
        <f t="shared" si="31"/>
        <v>0</v>
      </c>
    </row>
    <row r="112" spans="1:30" s="59" customFormat="1" ht="16.5" thickBot="1" x14ac:dyDescent="0.3">
      <c r="A112" s="1639" t="s">
        <v>230</v>
      </c>
      <c r="B112" s="1639"/>
      <c r="C112" s="1639"/>
      <c r="D112" s="1639"/>
      <c r="E112" s="1639"/>
      <c r="F112" s="1639"/>
      <c r="G112" s="312">
        <f t="shared" ref="G112:AC112" si="32">G111+G66</f>
        <v>240</v>
      </c>
      <c r="H112" s="313">
        <f t="shared" si="32"/>
        <v>7200</v>
      </c>
      <c r="I112" s="313">
        <f t="shared" si="32"/>
        <v>2713</v>
      </c>
      <c r="J112" s="313">
        <f t="shared" si="32"/>
        <v>1106</v>
      </c>
      <c r="K112" s="313">
        <f t="shared" si="32"/>
        <v>148</v>
      </c>
      <c r="L112" s="313">
        <f t="shared" si="32"/>
        <v>1489</v>
      </c>
      <c r="M112" s="313">
        <f t="shared" si="32"/>
        <v>4487</v>
      </c>
      <c r="N112" s="313">
        <f t="shared" si="32"/>
        <v>26</v>
      </c>
      <c r="O112" s="313">
        <f t="shared" si="32"/>
        <v>20</v>
      </c>
      <c r="P112" s="313">
        <f t="shared" si="32"/>
        <v>20</v>
      </c>
      <c r="Q112" s="313">
        <f t="shared" si="32"/>
        <v>24</v>
      </c>
      <c r="R112" s="313">
        <f t="shared" si="32"/>
        <v>18</v>
      </c>
      <c r="S112" s="313">
        <f t="shared" si="32"/>
        <v>18</v>
      </c>
      <c r="T112" s="313">
        <f t="shared" si="32"/>
        <v>23</v>
      </c>
      <c r="U112" s="313">
        <f t="shared" si="32"/>
        <v>22</v>
      </c>
      <c r="V112" s="313">
        <f t="shared" si="32"/>
        <v>22</v>
      </c>
      <c r="W112" s="313">
        <f t="shared" si="32"/>
        <v>24</v>
      </c>
      <c r="X112" s="313">
        <f t="shared" si="32"/>
        <v>16</v>
      </c>
      <c r="Y112" s="314">
        <f t="shared" si="32"/>
        <v>0</v>
      </c>
      <c r="Z112" s="312">
        <f t="shared" si="32"/>
        <v>0</v>
      </c>
      <c r="AA112" s="312">
        <f t="shared" si="32"/>
        <v>0</v>
      </c>
      <c r="AB112" s="312">
        <f t="shared" si="32"/>
        <v>0</v>
      </c>
      <c r="AC112" s="443">
        <f t="shared" si="32"/>
        <v>0</v>
      </c>
      <c r="AD112" s="435"/>
    </row>
    <row r="113" spans="1:30" s="59" customFormat="1" ht="16.5" thickBot="1" x14ac:dyDescent="0.3">
      <c r="A113" s="1622" t="s">
        <v>231</v>
      </c>
      <c r="B113" s="1622"/>
      <c r="C113" s="1622"/>
      <c r="D113" s="1622"/>
      <c r="E113" s="1622"/>
      <c r="F113" s="1622"/>
      <c r="G113" s="1622"/>
      <c r="H113" s="1622"/>
      <c r="I113" s="1622"/>
      <c r="J113" s="1622"/>
      <c r="K113" s="1622"/>
      <c r="L113" s="1622"/>
      <c r="M113" s="1622"/>
      <c r="N113" s="310">
        <v>3</v>
      </c>
      <c r="O113" s="302"/>
      <c r="P113" s="315">
        <v>3</v>
      </c>
      <c r="Q113" s="315">
        <v>3</v>
      </c>
      <c r="R113" s="315"/>
      <c r="S113" s="315">
        <v>3</v>
      </c>
      <c r="T113" s="315">
        <v>3</v>
      </c>
      <c r="U113" s="315"/>
      <c r="V113" s="315">
        <v>3</v>
      </c>
      <c r="W113" s="315">
        <v>3</v>
      </c>
      <c r="X113" s="315">
        <v>2</v>
      </c>
      <c r="AD113" s="435"/>
    </row>
    <row r="114" spans="1:30" s="59" customFormat="1" ht="16.5" thickBot="1" x14ac:dyDescent="0.3">
      <c r="A114" s="1622" t="s">
        <v>232</v>
      </c>
      <c r="B114" s="1622"/>
      <c r="C114" s="1622"/>
      <c r="D114" s="1622"/>
      <c r="E114" s="1622"/>
      <c r="F114" s="1622"/>
      <c r="G114" s="1622"/>
      <c r="H114" s="1622"/>
      <c r="I114" s="1622"/>
      <c r="J114" s="1622"/>
      <c r="K114" s="1622"/>
      <c r="L114" s="1622"/>
      <c r="M114" s="1622"/>
      <c r="N114" s="273">
        <v>3</v>
      </c>
      <c r="O114" s="316"/>
      <c r="P114" s="317">
        <v>4</v>
      </c>
      <c r="Q114" s="317">
        <v>4</v>
      </c>
      <c r="R114" s="317"/>
      <c r="S114" s="317">
        <v>3</v>
      </c>
      <c r="T114" s="317">
        <v>4</v>
      </c>
      <c r="U114" s="317"/>
      <c r="V114" s="317">
        <v>4</v>
      </c>
      <c r="W114" s="317">
        <v>3</v>
      </c>
      <c r="X114" s="317">
        <v>2</v>
      </c>
      <c r="AD114" s="435"/>
    </row>
    <row r="115" spans="1:30" s="59" customFormat="1" ht="16.5" thickBot="1" x14ac:dyDescent="0.3">
      <c r="A115" s="1622" t="s">
        <v>233</v>
      </c>
      <c r="B115" s="1622"/>
      <c r="C115" s="1622"/>
      <c r="D115" s="1622"/>
      <c r="E115" s="1622"/>
      <c r="F115" s="1622"/>
      <c r="G115" s="1622"/>
      <c r="H115" s="1622"/>
      <c r="I115" s="1622"/>
      <c r="J115" s="1622"/>
      <c r="K115" s="1622"/>
      <c r="L115" s="1622"/>
      <c r="M115" s="1622"/>
      <c r="N115" s="318"/>
      <c r="O115" s="319"/>
      <c r="P115" s="319"/>
      <c r="Q115" s="320"/>
      <c r="R115" s="320"/>
      <c r="S115" s="320"/>
      <c r="T115" s="320"/>
      <c r="U115" s="320"/>
      <c r="V115" s="320"/>
      <c r="W115" s="320"/>
      <c r="X115" s="320"/>
      <c r="AD115" s="435"/>
    </row>
    <row r="116" spans="1:30" s="59" customFormat="1" ht="16.5" thickBot="1" x14ac:dyDescent="0.3">
      <c r="A116" s="1623" t="s">
        <v>234</v>
      </c>
      <c r="B116" s="1623"/>
      <c r="C116" s="1623"/>
      <c r="D116" s="1623"/>
      <c r="E116" s="1623"/>
      <c r="F116" s="1623"/>
      <c r="G116" s="1623"/>
      <c r="H116" s="1623"/>
      <c r="I116" s="1623"/>
      <c r="J116" s="1623"/>
      <c r="K116" s="1623"/>
      <c r="L116" s="1623"/>
      <c r="M116" s="1623"/>
      <c r="N116" s="321"/>
      <c r="O116" s="319"/>
      <c r="P116" s="319"/>
      <c r="Q116" s="322"/>
      <c r="R116" s="322"/>
      <c r="S116" s="323">
        <v>1</v>
      </c>
      <c r="T116" s="323"/>
      <c r="U116" s="322"/>
      <c r="V116" s="323"/>
      <c r="W116" s="323">
        <v>1</v>
      </c>
      <c r="X116" s="322"/>
      <c r="AD116" s="435"/>
    </row>
    <row r="117" spans="1:30" s="59" customFormat="1" ht="16.5" thickBot="1" x14ac:dyDescent="0.3">
      <c r="A117" s="1624" t="s">
        <v>235</v>
      </c>
      <c r="B117" s="1625"/>
      <c r="C117" s="1625"/>
      <c r="D117" s="1625"/>
      <c r="E117" s="1625"/>
      <c r="F117" s="1625"/>
      <c r="G117" s="1625"/>
      <c r="H117" s="1625"/>
      <c r="I117" s="1625"/>
      <c r="J117" s="1625"/>
      <c r="K117" s="1625"/>
      <c r="L117" s="1625"/>
      <c r="M117" s="1626"/>
      <c r="N117" s="1627" t="s">
        <v>236</v>
      </c>
      <c r="O117" s="1628"/>
      <c r="P117" s="1629"/>
      <c r="Q117" s="1615">
        <f>G66/G112*100</f>
        <v>77.916666666666671</v>
      </c>
      <c r="R117" s="1621"/>
      <c r="S117" s="1616"/>
      <c r="T117" s="1612" t="s">
        <v>237</v>
      </c>
      <c r="U117" s="1613"/>
      <c r="V117" s="1614"/>
      <c r="W117" s="1615">
        <f>G111/G112*100</f>
        <v>22.083333333333332</v>
      </c>
      <c r="X117" s="1616"/>
      <c r="Y117" s="324">
        <f>SUM(N117:X117)</f>
        <v>100</v>
      </c>
      <c r="AD117" s="435"/>
    </row>
    <row r="118" spans="1:30" s="59" customFormat="1" ht="16.5" thickBot="1" x14ac:dyDescent="0.3">
      <c r="A118" s="1617" t="s">
        <v>238</v>
      </c>
      <c r="B118" s="1618"/>
      <c r="C118" s="1618"/>
      <c r="D118" s="1618"/>
      <c r="E118" s="1618"/>
      <c r="F118" s="1618"/>
      <c r="G118" s="1618"/>
      <c r="H118" s="1618"/>
      <c r="I118" s="1618"/>
      <c r="J118" s="1618"/>
      <c r="K118" s="1618"/>
      <c r="L118" s="1618"/>
      <c r="M118" s="1618"/>
      <c r="N118" s="1618"/>
      <c r="O118" s="1618"/>
      <c r="P118" s="1618"/>
      <c r="Q118" s="1618"/>
      <c r="R118" s="1618"/>
      <c r="S118" s="1618"/>
      <c r="T118" s="1618"/>
      <c r="U118" s="1618"/>
      <c r="V118" s="1618"/>
      <c r="W118" s="1618"/>
      <c r="X118" s="1619"/>
      <c r="Y118" s="324"/>
      <c r="AD118" s="435"/>
    </row>
    <row r="119" spans="1:30" s="59" customFormat="1" x14ac:dyDescent="0.25">
      <c r="A119" s="325" t="s">
        <v>239</v>
      </c>
      <c r="B119" s="326" t="s">
        <v>97</v>
      </c>
      <c r="C119" s="327"/>
      <c r="D119" s="328"/>
      <c r="E119" s="328"/>
      <c r="F119" s="329"/>
      <c r="G119" s="303">
        <f t="shared" ref="G119:M119" si="33">G120</f>
        <v>7</v>
      </c>
      <c r="H119" s="303">
        <f t="shared" si="33"/>
        <v>210</v>
      </c>
      <c r="I119" s="330">
        <f t="shared" si="33"/>
        <v>132</v>
      </c>
      <c r="J119" s="330">
        <f t="shared" si="33"/>
        <v>0</v>
      </c>
      <c r="K119" s="330">
        <f t="shared" si="33"/>
        <v>0</v>
      </c>
      <c r="L119" s="330">
        <f t="shared" si="33"/>
        <v>132</v>
      </c>
      <c r="M119" s="303">
        <f t="shared" si="33"/>
        <v>78</v>
      </c>
      <c r="N119" s="25"/>
      <c r="O119" s="331"/>
      <c r="P119" s="24"/>
      <c r="Q119" s="332"/>
      <c r="R119" s="331"/>
      <c r="S119" s="333"/>
      <c r="T119" s="25"/>
      <c r="U119" s="331"/>
      <c r="V119" s="24"/>
      <c r="W119" s="332"/>
      <c r="X119" s="23"/>
      <c r="AD119" s="435"/>
    </row>
    <row r="120" spans="1:30" s="59" customFormat="1" x14ac:dyDescent="0.25">
      <c r="A120" s="334" t="s">
        <v>240</v>
      </c>
      <c r="B120" s="335" t="s">
        <v>97</v>
      </c>
      <c r="C120" s="336"/>
      <c r="D120" s="337" t="s">
        <v>241</v>
      </c>
      <c r="E120" s="338"/>
      <c r="F120" s="339"/>
      <c r="G120" s="308">
        <v>7</v>
      </c>
      <c r="H120" s="308">
        <f t="shared" ref="H120" si="34">G120*30</f>
        <v>210</v>
      </c>
      <c r="I120" s="179">
        <f t="shared" ref="I120" si="35">J120+K120+L120</f>
        <v>132</v>
      </c>
      <c r="J120" s="28"/>
      <c r="K120" s="28"/>
      <c r="L120" s="28">
        <v>132</v>
      </c>
      <c r="M120" s="308">
        <f>H120-I120</f>
        <v>78</v>
      </c>
      <c r="N120" s="340"/>
      <c r="O120" s="341"/>
      <c r="P120" s="193"/>
      <c r="Q120" s="342">
        <v>4</v>
      </c>
      <c r="R120" s="341">
        <v>4</v>
      </c>
      <c r="S120" s="343">
        <v>4</v>
      </c>
      <c r="T120" s="344"/>
      <c r="U120" s="345"/>
      <c r="V120" s="346"/>
      <c r="W120" s="347"/>
      <c r="X120" s="348"/>
      <c r="AD120" s="435"/>
    </row>
    <row r="121" spans="1:30" s="59" customFormat="1" ht="16.5" thickBot="1" x14ac:dyDescent="0.3">
      <c r="A121" s="349" t="s">
        <v>242</v>
      </c>
      <c r="B121" s="350" t="s">
        <v>97</v>
      </c>
      <c r="C121" s="351"/>
      <c r="D121" s="352" t="s">
        <v>243</v>
      </c>
      <c r="E121" s="353"/>
      <c r="F121" s="354"/>
      <c r="G121" s="306"/>
      <c r="H121" s="306"/>
      <c r="I121" s="355"/>
      <c r="J121" s="37"/>
      <c r="K121" s="37"/>
      <c r="L121" s="37"/>
      <c r="M121" s="306">
        <f t="shared" ref="M121" si="36">H121-I121</f>
        <v>0</v>
      </c>
      <c r="N121" s="356"/>
      <c r="O121" s="357"/>
      <c r="P121" s="358"/>
      <c r="Q121" s="359"/>
      <c r="R121" s="357"/>
      <c r="S121" s="360"/>
      <c r="T121" s="361" t="s">
        <v>244</v>
      </c>
      <c r="U121" s="362" t="s">
        <v>244</v>
      </c>
      <c r="V121" s="363" t="s">
        <v>244</v>
      </c>
      <c r="W121" s="364" t="s">
        <v>244</v>
      </c>
      <c r="X121" s="365"/>
      <c r="AD121" s="435"/>
    </row>
    <row r="122" spans="1:30" s="59" customFormat="1" ht="47.25" x14ac:dyDescent="0.25">
      <c r="A122" s="366" t="s">
        <v>245</v>
      </c>
      <c r="B122" s="367" t="s">
        <v>246</v>
      </c>
      <c r="C122" s="368"/>
      <c r="D122" s="369"/>
      <c r="E122" s="370"/>
      <c r="F122" s="371"/>
      <c r="G122" s="304">
        <f>SUM(G123:G126)</f>
        <v>18</v>
      </c>
      <c r="H122" s="304">
        <f t="shared" ref="H122:M122" si="37">SUM(H123:H126)</f>
        <v>540</v>
      </c>
      <c r="I122" s="372">
        <f t="shared" si="37"/>
        <v>294</v>
      </c>
      <c r="J122" s="372">
        <f t="shared" si="37"/>
        <v>0</v>
      </c>
      <c r="K122" s="372">
        <f t="shared" si="37"/>
        <v>0</v>
      </c>
      <c r="L122" s="372">
        <f t="shared" si="37"/>
        <v>294</v>
      </c>
      <c r="M122" s="304">
        <f t="shared" si="37"/>
        <v>246</v>
      </c>
      <c r="N122" s="373"/>
      <c r="O122" s="373"/>
      <c r="P122" s="374"/>
      <c r="Q122" s="375"/>
      <c r="R122" s="373"/>
      <c r="S122" s="376"/>
      <c r="T122" s="377"/>
      <c r="U122" s="378"/>
      <c r="V122" s="379"/>
      <c r="W122" s="380"/>
      <c r="X122" s="381"/>
      <c r="AD122" s="435"/>
    </row>
    <row r="123" spans="1:30" s="59" customFormat="1" x14ac:dyDescent="0.25">
      <c r="A123" s="334" t="s">
        <v>247</v>
      </c>
      <c r="B123" s="382" t="s">
        <v>248</v>
      </c>
      <c r="C123" s="336">
        <v>2</v>
      </c>
      <c r="D123" s="307" t="s">
        <v>101</v>
      </c>
      <c r="E123" s="383"/>
      <c r="F123" s="384"/>
      <c r="G123" s="308">
        <v>6</v>
      </c>
      <c r="H123" s="308">
        <f>G123*30</f>
        <v>180</v>
      </c>
      <c r="I123" s="385">
        <f>J123+K123+L123</f>
        <v>99</v>
      </c>
      <c r="J123" s="28"/>
      <c r="K123" s="28"/>
      <c r="L123" s="28">
        <v>99</v>
      </c>
      <c r="M123" s="308">
        <f>H123-I123</f>
        <v>81</v>
      </c>
      <c r="N123" s="180">
        <v>3</v>
      </c>
      <c r="O123" s="180">
        <v>3</v>
      </c>
      <c r="P123" s="193">
        <v>3</v>
      </c>
      <c r="Q123" s="342"/>
      <c r="R123" s="180"/>
      <c r="S123" s="343"/>
      <c r="T123" s="386"/>
      <c r="U123" s="387"/>
      <c r="V123" s="188"/>
      <c r="W123" s="388"/>
      <c r="X123" s="348"/>
      <c r="AD123" s="435"/>
    </row>
    <row r="124" spans="1:30" s="59" customFormat="1" x14ac:dyDescent="0.25">
      <c r="A124" s="334" t="s">
        <v>249</v>
      </c>
      <c r="B124" s="382" t="s">
        <v>248</v>
      </c>
      <c r="C124" s="336">
        <v>4</v>
      </c>
      <c r="D124" s="307" t="s">
        <v>132</v>
      </c>
      <c r="E124" s="383"/>
      <c r="F124" s="384"/>
      <c r="G124" s="308">
        <v>6</v>
      </c>
      <c r="H124" s="308">
        <f t="shared" ref="H124:H126" si="38">G124*30</f>
        <v>180</v>
      </c>
      <c r="I124" s="385">
        <f t="shared" ref="I124:I126" si="39">J124+K124+L124</f>
        <v>99</v>
      </c>
      <c r="J124" s="28"/>
      <c r="K124" s="28"/>
      <c r="L124" s="28">
        <v>99</v>
      </c>
      <c r="M124" s="308">
        <f t="shared" ref="M124:M126" si="40">H124-I124</f>
        <v>81</v>
      </c>
      <c r="N124" s="180"/>
      <c r="O124" s="180"/>
      <c r="P124" s="193"/>
      <c r="Q124" s="342">
        <v>3</v>
      </c>
      <c r="R124" s="180">
        <v>3</v>
      </c>
      <c r="S124" s="343">
        <v>3</v>
      </c>
      <c r="T124" s="386"/>
      <c r="U124" s="387"/>
      <c r="V124" s="188"/>
      <c r="W124" s="388"/>
      <c r="X124" s="348"/>
      <c r="AD124" s="435"/>
    </row>
    <row r="125" spans="1:30" s="59" customFormat="1" x14ac:dyDescent="0.25">
      <c r="A125" s="334" t="s">
        <v>250</v>
      </c>
      <c r="B125" s="382" t="s">
        <v>248</v>
      </c>
      <c r="C125" s="336">
        <v>6</v>
      </c>
      <c r="D125" s="307" t="s">
        <v>251</v>
      </c>
      <c r="E125" s="383"/>
      <c r="F125" s="384"/>
      <c r="G125" s="308">
        <v>4</v>
      </c>
      <c r="H125" s="308">
        <f t="shared" si="38"/>
        <v>120</v>
      </c>
      <c r="I125" s="385">
        <f t="shared" si="39"/>
        <v>66</v>
      </c>
      <c r="J125" s="28"/>
      <c r="K125" s="28"/>
      <c r="L125" s="28">
        <v>66</v>
      </c>
      <c r="M125" s="308">
        <f t="shared" si="40"/>
        <v>54</v>
      </c>
      <c r="N125" s="180"/>
      <c r="O125" s="180"/>
      <c r="P125" s="193"/>
      <c r="Q125" s="342"/>
      <c r="R125" s="180"/>
      <c r="S125" s="343"/>
      <c r="T125" s="386">
        <v>2</v>
      </c>
      <c r="U125" s="387">
        <v>2</v>
      </c>
      <c r="V125" s="188">
        <v>2</v>
      </c>
      <c r="W125" s="388"/>
      <c r="X125" s="348"/>
      <c r="AD125" s="435"/>
    </row>
    <row r="126" spans="1:30" s="59" customFormat="1" ht="16.5" thickBot="1" x14ac:dyDescent="0.3">
      <c r="A126" s="349" t="s">
        <v>252</v>
      </c>
      <c r="B126" s="389" t="s">
        <v>248</v>
      </c>
      <c r="C126" s="351">
        <v>7</v>
      </c>
      <c r="D126" s="305"/>
      <c r="E126" s="390"/>
      <c r="F126" s="391"/>
      <c r="G126" s="306">
        <v>2</v>
      </c>
      <c r="H126" s="306">
        <f t="shared" si="38"/>
        <v>60</v>
      </c>
      <c r="I126" s="392">
        <f t="shared" si="39"/>
        <v>30</v>
      </c>
      <c r="J126" s="37"/>
      <c r="K126" s="37"/>
      <c r="L126" s="37">
        <v>30</v>
      </c>
      <c r="M126" s="306">
        <f t="shared" si="40"/>
        <v>30</v>
      </c>
      <c r="N126" s="393"/>
      <c r="O126" s="393"/>
      <c r="P126" s="358"/>
      <c r="Q126" s="359"/>
      <c r="R126" s="393"/>
      <c r="S126" s="360"/>
      <c r="T126" s="361"/>
      <c r="U126" s="394"/>
      <c r="V126" s="363"/>
      <c r="W126" s="364">
        <v>2</v>
      </c>
      <c r="X126" s="365"/>
      <c r="AD126" s="435"/>
    </row>
    <row r="127" spans="1:30" x14ac:dyDescent="0.25">
      <c r="A127" s="395"/>
      <c r="B127" s="395"/>
      <c r="C127" s="395"/>
      <c r="D127" s="395"/>
      <c r="E127" s="395"/>
      <c r="F127" s="395"/>
      <c r="G127" s="395"/>
      <c r="H127" s="395"/>
      <c r="I127" s="395"/>
      <c r="J127" s="395"/>
      <c r="K127" s="395"/>
      <c r="L127" s="395"/>
      <c r="M127" s="395"/>
      <c r="N127" s="396"/>
      <c r="O127" s="396"/>
      <c r="P127" s="396"/>
      <c r="Q127" s="397"/>
      <c r="R127" s="397"/>
      <c r="S127" s="397"/>
      <c r="T127" s="396"/>
      <c r="U127" s="396"/>
      <c r="V127" s="396"/>
      <c r="W127" s="396"/>
      <c r="X127" s="396"/>
    </row>
    <row r="128" spans="1:30" x14ac:dyDescent="0.25">
      <c r="A128" s="395"/>
      <c r="B128" s="399" t="s">
        <v>376</v>
      </c>
      <c r="C128" s="399"/>
      <c r="D128" s="1608"/>
      <c r="E128" s="1608"/>
      <c r="F128" s="1609"/>
      <c r="G128" s="1609"/>
      <c r="H128" s="399"/>
      <c r="I128" s="1610" t="s">
        <v>377</v>
      </c>
      <c r="J128" s="1620"/>
      <c r="K128" s="1620"/>
      <c r="L128" s="395"/>
      <c r="M128" s="395"/>
      <c r="N128" s="396"/>
      <c r="O128" s="396"/>
      <c r="P128" s="396"/>
      <c r="Q128" s="397"/>
      <c r="R128" s="397"/>
      <c r="S128" s="397"/>
      <c r="T128" s="396"/>
      <c r="U128" s="396"/>
      <c r="V128" s="396"/>
      <c r="W128" s="396"/>
      <c r="X128" s="396"/>
    </row>
    <row r="129" spans="1:32" x14ac:dyDescent="0.25">
      <c r="A129" s="395"/>
      <c r="B129" s="395"/>
      <c r="C129" s="395"/>
      <c r="D129" s="395"/>
      <c r="E129" s="395"/>
      <c r="F129" s="395"/>
      <c r="G129" s="395"/>
      <c r="H129" s="395"/>
      <c r="I129" s="395"/>
      <c r="J129" s="395"/>
      <c r="K129" s="395"/>
      <c r="L129" s="395"/>
      <c r="M129" s="395"/>
      <c r="N129" s="396"/>
      <c r="O129" s="396"/>
      <c r="P129" s="396"/>
      <c r="Q129" s="397"/>
      <c r="R129" s="397"/>
      <c r="S129" s="397"/>
      <c r="T129" s="396"/>
      <c r="U129" s="396"/>
      <c r="V129" s="396"/>
      <c r="W129" s="396"/>
      <c r="X129" s="396"/>
    </row>
    <row r="130" spans="1:32" x14ac:dyDescent="0.25">
      <c r="A130" s="398"/>
      <c r="B130" s="399" t="s">
        <v>253</v>
      </c>
      <c r="C130" s="399"/>
      <c r="D130" s="1608"/>
      <c r="E130" s="1608"/>
      <c r="F130" s="1609"/>
      <c r="G130" s="1609"/>
      <c r="H130" s="399"/>
      <c r="I130" s="1610" t="s">
        <v>254</v>
      </c>
      <c r="J130" s="1620"/>
      <c r="K130" s="1620"/>
      <c r="L130" s="398"/>
      <c r="M130" s="398"/>
      <c r="N130" s="398"/>
      <c r="O130" s="398"/>
      <c r="P130" s="398"/>
      <c r="Q130" s="398"/>
      <c r="R130" s="398"/>
      <c r="S130" s="398"/>
      <c r="T130" s="398"/>
      <c r="U130" s="398"/>
      <c r="V130" s="398"/>
      <c r="W130" s="398"/>
      <c r="X130" s="398"/>
    </row>
    <row r="131" spans="1:32" x14ac:dyDescent="0.25">
      <c r="A131" s="398"/>
      <c r="B131" s="398"/>
      <c r="C131" s="398"/>
      <c r="D131" s="398"/>
      <c r="E131" s="398"/>
      <c r="F131" s="398"/>
      <c r="G131" s="398"/>
      <c r="H131" s="398"/>
      <c r="I131" s="398"/>
      <c r="J131" s="398"/>
      <c r="K131" s="398"/>
      <c r="L131" s="398"/>
      <c r="M131" s="398"/>
      <c r="N131" s="398"/>
      <c r="O131" s="398"/>
      <c r="P131" s="398"/>
      <c r="Q131" s="398"/>
      <c r="R131" s="398"/>
      <c r="S131" s="398"/>
      <c r="T131" s="398"/>
      <c r="U131" s="398"/>
      <c r="V131" s="398"/>
      <c r="W131" s="398"/>
      <c r="X131" s="398"/>
    </row>
    <row r="132" spans="1:32" x14ac:dyDescent="0.25">
      <c r="A132" s="398"/>
      <c r="B132" s="399" t="s">
        <v>255</v>
      </c>
      <c r="C132" s="399"/>
      <c r="D132" s="1608"/>
      <c r="E132" s="1608"/>
      <c r="F132" s="1609"/>
      <c r="G132" s="1609"/>
      <c r="H132" s="399"/>
      <c r="I132" s="1610" t="s">
        <v>256</v>
      </c>
      <c r="J132" s="1611"/>
      <c r="K132" s="1611"/>
      <c r="L132" s="398"/>
      <c r="M132" s="398"/>
      <c r="N132" s="398"/>
      <c r="O132" s="398"/>
      <c r="P132" s="398"/>
      <c r="Q132" s="398"/>
      <c r="R132" s="398"/>
      <c r="S132" s="398"/>
      <c r="T132" s="398"/>
      <c r="U132" s="398"/>
      <c r="V132" s="398"/>
      <c r="W132" s="398"/>
      <c r="X132" s="398"/>
    </row>
    <row r="133" spans="1:32" x14ac:dyDescent="0.25">
      <c r="A133" s="398"/>
      <c r="B133" s="398"/>
      <c r="C133" s="398"/>
      <c r="D133" s="398"/>
      <c r="E133" s="398"/>
      <c r="F133" s="398"/>
      <c r="G133" s="398"/>
      <c r="H133" s="398"/>
      <c r="I133" s="398"/>
      <c r="J133" s="398"/>
      <c r="K133" s="398"/>
      <c r="L133" s="398"/>
      <c r="M133" s="398"/>
      <c r="N133" s="398"/>
      <c r="O133" s="398"/>
      <c r="P133" s="398"/>
      <c r="Q133" s="398"/>
      <c r="R133" s="398"/>
      <c r="S133" s="398"/>
      <c r="T133" s="398"/>
      <c r="U133" s="398"/>
      <c r="V133" s="398"/>
      <c r="W133" s="398"/>
      <c r="X133" s="398"/>
    </row>
    <row r="134" spans="1:32" x14ac:dyDescent="0.25">
      <c r="A134" s="398"/>
      <c r="B134" s="399" t="s">
        <v>257</v>
      </c>
      <c r="C134" s="399"/>
      <c r="D134" s="1608"/>
      <c r="E134" s="1608"/>
      <c r="F134" s="1609"/>
      <c r="G134" s="1609"/>
      <c r="H134" s="399"/>
      <c r="I134" s="1610" t="s">
        <v>258</v>
      </c>
      <c r="J134" s="1611"/>
      <c r="K134" s="1611"/>
      <c r="L134" s="398"/>
      <c r="M134" s="398"/>
      <c r="N134" s="398"/>
      <c r="O134" s="398"/>
      <c r="P134" s="398"/>
      <c r="Q134" s="398"/>
      <c r="R134" s="398"/>
      <c r="S134" s="398"/>
      <c r="T134" s="398"/>
      <c r="U134" s="398"/>
      <c r="V134" s="398"/>
      <c r="W134" s="398"/>
      <c r="X134" s="398"/>
    </row>
    <row r="135" spans="1:32" x14ac:dyDescent="0.25">
      <c r="A135" s="67"/>
      <c r="B135" s="400"/>
      <c r="C135" s="1700" t="s">
        <v>35</v>
      </c>
      <c r="D135" s="1700"/>
      <c r="E135" s="1700"/>
      <c r="F135" s="1700"/>
      <c r="G135" s="1700"/>
      <c r="H135" s="1700"/>
      <c r="I135" s="1700"/>
      <c r="J135" s="1700"/>
      <c r="K135" s="1700"/>
      <c r="L135" s="401"/>
      <c r="M135" s="401"/>
      <c r="N135" s="398"/>
      <c r="O135" s="398"/>
      <c r="P135" s="398"/>
      <c r="Q135" s="398"/>
      <c r="R135" s="398"/>
      <c r="S135" s="398"/>
      <c r="T135" s="398"/>
      <c r="U135" s="398"/>
      <c r="V135" s="398"/>
      <c r="W135" s="398"/>
      <c r="X135" s="398"/>
    </row>
    <row r="137" spans="1:32" x14ac:dyDescent="0.25">
      <c r="AD137" s="436" t="s">
        <v>384</v>
      </c>
      <c r="AE137" s="444">
        <f t="shared" ref="AE137:AE161" si="41">SUMIF(AD$8:AD$117,AD137,G$8:G$117)</f>
        <v>0</v>
      </c>
      <c r="AF137" s="448">
        <f>AE137/60*100</f>
        <v>0</v>
      </c>
    </row>
    <row r="138" spans="1:32" x14ac:dyDescent="0.25">
      <c r="AD138" s="436" t="s">
        <v>385</v>
      </c>
      <c r="AE138" s="444">
        <f t="shared" si="41"/>
        <v>0</v>
      </c>
      <c r="AF138" s="448">
        <f t="shared" ref="AF138:AF161" si="42">AE138/60*100</f>
        <v>0</v>
      </c>
    </row>
    <row r="139" spans="1:32" x14ac:dyDescent="0.25">
      <c r="AD139" s="436" t="s">
        <v>386</v>
      </c>
      <c r="AE139" s="444">
        <f t="shared" si="41"/>
        <v>0</v>
      </c>
      <c r="AF139" s="448">
        <f t="shared" si="42"/>
        <v>0</v>
      </c>
    </row>
    <row r="140" spans="1:32" x14ac:dyDescent="0.25">
      <c r="AD140" s="436" t="s">
        <v>387</v>
      </c>
      <c r="AE140" s="444">
        <f t="shared" si="41"/>
        <v>0</v>
      </c>
      <c r="AF140" s="448">
        <f t="shared" si="42"/>
        <v>0</v>
      </c>
    </row>
    <row r="141" spans="1:32" x14ac:dyDescent="0.25">
      <c r="AD141" s="436" t="s">
        <v>388</v>
      </c>
      <c r="AE141" s="444">
        <f t="shared" si="41"/>
        <v>0</v>
      </c>
      <c r="AF141" s="448">
        <f t="shared" si="42"/>
        <v>0</v>
      </c>
    </row>
    <row r="142" spans="1:32" x14ac:dyDescent="0.25">
      <c r="AD142" s="436" t="s">
        <v>389</v>
      </c>
      <c r="AE142" s="444">
        <f t="shared" si="41"/>
        <v>0</v>
      </c>
      <c r="AF142" s="448">
        <f t="shared" si="42"/>
        <v>0</v>
      </c>
    </row>
    <row r="143" spans="1:32" x14ac:dyDescent="0.25">
      <c r="AD143" s="436" t="s">
        <v>390</v>
      </c>
      <c r="AE143" s="444">
        <f t="shared" si="41"/>
        <v>0</v>
      </c>
      <c r="AF143" s="448">
        <f t="shared" si="42"/>
        <v>0</v>
      </c>
    </row>
    <row r="144" spans="1:32" x14ac:dyDescent="0.25">
      <c r="AD144" s="436" t="s">
        <v>391</v>
      </c>
      <c r="AE144" s="444">
        <f t="shared" si="41"/>
        <v>0</v>
      </c>
      <c r="AF144" s="448">
        <f t="shared" si="42"/>
        <v>0</v>
      </c>
    </row>
    <row r="145" spans="30:32" x14ac:dyDescent="0.25">
      <c r="AD145" s="436" t="s">
        <v>392</v>
      </c>
      <c r="AE145" s="444">
        <f t="shared" si="41"/>
        <v>0</v>
      </c>
      <c r="AF145" s="448">
        <f t="shared" si="42"/>
        <v>0</v>
      </c>
    </row>
    <row r="146" spans="30:32" x14ac:dyDescent="0.25">
      <c r="AD146" s="436" t="s">
        <v>393</v>
      </c>
      <c r="AE146" s="444">
        <f t="shared" si="41"/>
        <v>0</v>
      </c>
      <c r="AF146" s="448">
        <f t="shared" si="42"/>
        <v>0</v>
      </c>
    </row>
    <row r="147" spans="30:32" x14ac:dyDescent="0.25">
      <c r="AD147" s="436" t="s">
        <v>394</v>
      </c>
      <c r="AE147" s="444">
        <f t="shared" si="41"/>
        <v>0</v>
      </c>
      <c r="AF147" s="448">
        <f t="shared" si="42"/>
        <v>0</v>
      </c>
    </row>
    <row r="148" spans="30:32" x14ac:dyDescent="0.25">
      <c r="AD148" s="436" t="s">
        <v>395</v>
      </c>
      <c r="AE148" s="444">
        <f t="shared" si="41"/>
        <v>0</v>
      </c>
      <c r="AF148" s="448">
        <f t="shared" si="42"/>
        <v>0</v>
      </c>
    </row>
    <row r="149" spans="30:32" x14ac:dyDescent="0.25">
      <c r="AD149" s="436" t="s">
        <v>396</v>
      </c>
      <c r="AE149" s="444">
        <f t="shared" si="41"/>
        <v>0</v>
      </c>
      <c r="AF149" s="448">
        <f t="shared" si="42"/>
        <v>0</v>
      </c>
    </row>
    <row r="150" spans="30:32" x14ac:dyDescent="0.25">
      <c r="AD150" s="436" t="s">
        <v>397</v>
      </c>
      <c r="AE150" s="444">
        <f t="shared" si="41"/>
        <v>0</v>
      </c>
      <c r="AF150" s="448">
        <f t="shared" si="42"/>
        <v>0</v>
      </c>
    </row>
    <row r="151" spans="30:32" x14ac:dyDescent="0.25">
      <c r="AD151" s="436" t="s">
        <v>398</v>
      </c>
      <c r="AE151" s="444">
        <f t="shared" si="41"/>
        <v>0</v>
      </c>
      <c r="AF151" s="448">
        <f t="shared" si="42"/>
        <v>0</v>
      </c>
    </row>
    <row r="152" spans="30:32" x14ac:dyDescent="0.25">
      <c r="AD152" s="436" t="s">
        <v>399</v>
      </c>
      <c r="AE152" s="444">
        <f t="shared" si="41"/>
        <v>0</v>
      </c>
      <c r="AF152" s="448">
        <f t="shared" si="42"/>
        <v>0</v>
      </c>
    </row>
    <row r="153" spans="30:32" x14ac:dyDescent="0.25">
      <c r="AD153" s="436" t="s">
        <v>400</v>
      </c>
      <c r="AE153" s="444">
        <f t="shared" si="41"/>
        <v>0</v>
      </c>
      <c r="AF153" s="448">
        <f t="shared" si="42"/>
        <v>0</v>
      </c>
    </row>
    <row r="154" spans="30:32" x14ac:dyDescent="0.25">
      <c r="AD154" s="436" t="s">
        <v>401</v>
      </c>
      <c r="AE154" s="444">
        <f t="shared" si="41"/>
        <v>0</v>
      </c>
      <c r="AF154" s="448">
        <f t="shared" si="42"/>
        <v>0</v>
      </c>
    </row>
    <row r="155" spans="30:32" x14ac:dyDescent="0.25">
      <c r="AD155" s="436" t="s">
        <v>402</v>
      </c>
      <c r="AE155" s="444">
        <f t="shared" si="41"/>
        <v>0</v>
      </c>
      <c r="AF155" s="448">
        <f t="shared" si="42"/>
        <v>0</v>
      </c>
    </row>
    <row r="156" spans="30:32" x14ac:dyDescent="0.25">
      <c r="AD156" s="436" t="s">
        <v>382</v>
      </c>
      <c r="AE156" s="444">
        <f t="shared" si="41"/>
        <v>18.5</v>
      </c>
      <c r="AF156" s="448">
        <f t="shared" si="42"/>
        <v>30.833333333333336</v>
      </c>
    </row>
    <row r="157" spans="30:32" x14ac:dyDescent="0.25">
      <c r="AD157" s="436" t="s">
        <v>381</v>
      </c>
      <c r="AE157" s="444">
        <f t="shared" si="41"/>
        <v>28</v>
      </c>
      <c r="AF157" s="448">
        <f t="shared" si="42"/>
        <v>46.666666666666664</v>
      </c>
    </row>
    <row r="158" spans="30:32" x14ac:dyDescent="0.25">
      <c r="AD158" s="436" t="s">
        <v>380</v>
      </c>
      <c r="AE158" s="444">
        <f t="shared" si="41"/>
        <v>8</v>
      </c>
      <c r="AF158" s="448">
        <f t="shared" si="42"/>
        <v>13.333333333333334</v>
      </c>
    </row>
    <row r="159" spans="30:32" x14ac:dyDescent="0.25">
      <c r="AD159" s="436" t="s">
        <v>403</v>
      </c>
      <c r="AE159" s="444">
        <f t="shared" si="41"/>
        <v>0</v>
      </c>
      <c r="AF159" s="448">
        <f t="shared" si="42"/>
        <v>0</v>
      </c>
    </row>
    <row r="160" spans="30:32" x14ac:dyDescent="0.25">
      <c r="AD160" s="436" t="s">
        <v>404</v>
      </c>
      <c r="AE160" s="444">
        <f t="shared" si="41"/>
        <v>0</v>
      </c>
      <c r="AF160" s="448">
        <f t="shared" si="42"/>
        <v>0</v>
      </c>
    </row>
    <row r="161" spans="30:32" x14ac:dyDescent="0.25">
      <c r="AD161" s="437" t="s">
        <v>383</v>
      </c>
      <c r="AE161" s="444">
        <f t="shared" si="41"/>
        <v>5.5</v>
      </c>
      <c r="AF161" s="448">
        <f t="shared" si="42"/>
        <v>9.1666666666666661</v>
      </c>
    </row>
    <row r="162" spans="30:32" x14ac:dyDescent="0.25">
      <c r="AD162" s="447"/>
      <c r="AE162" s="438">
        <f>SUM(AE137:AE161)</f>
        <v>60</v>
      </c>
    </row>
  </sheetData>
  <mergeCells count="73">
    <mergeCell ref="D134:G134"/>
    <mergeCell ref="I134:K134"/>
    <mergeCell ref="C135:K135"/>
    <mergeCell ref="A1:X1"/>
    <mergeCell ref="A2:A7"/>
    <mergeCell ref="B2:B7"/>
    <mergeCell ref="C2:F2"/>
    <mergeCell ref="G2:G7"/>
    <mergeCell ref="H2:M2"/>
    <mergeCell ref="N2:X3"/>
    <mergeCell ref="C3:C7"/>
    <mergeCell ref="D3:D7"/>
    <mergeCell ref="E3:F3"/>
    <mergeCell ref="A61:F61"/>
    <mergeCell ref="N4:P4"/>
    <mergeCell ref="Q4:S4"/>
    <mergeCell ref="T4:V4"/>
    <mergeCell ref="W4:X4"/>
    <mergeCell ref="N6:X6"/>
    <mergeCell ref="A9:X9"/>
    <mergeCell ref="H3:H7"/>
    <mergeCell ref="I3:L3"/>
    <mergeCell ref="M3:M7"/>
    <mergeCell ref="E4:E7"/>
    <mergeCell ref="F4:F7"/>
    <mergeCell ref="I4:I7"/>
    <mergeCell ref="J4:J7"/>
    <mergeCell ref="K4:K7"/>
    <mergeCell ref="L4:L7"/>
    <mergeCell ref="A10:X10"/>
    <mergeCell ref="A31:B31"/>
    <mergeCell ref="A32:X32"/>
    <mergeCell ref="A55:F55"/>
    <mergeCell ref="A56:X56"/>
    <mergeCell ref="A85:X85"/>
    <mergeCell ref="A62:X62"/>
    <mergeCell ref="A65:F65"/>
    <mergeCell ref="A66:F66"/>
    <mergeCell ref="A67:X67"/>
    <mergeCell ref="A68:X68"/>
    <mergeCell ref="A69:A71"/>
    <mergeCell ref="A72:A74"/>
    <mergeCell ref="A75:A77"/>
    <mergeCell ref="A78:A80"/>
    <mergeCell ref="A81:A83"/>
    <mergeCell ref="A84:F84"/>
    <mergeCell ref="A113:M113"/>
    <mergeCell ref="A86:A88"/>
    <mergeCell ref="A89:A91"/>
    <mergeCell ref="A92:A94"/>
    <mergeCell ref="A95:A97"/>
    <mergeCell ref="A98:A100"/>
    <mergeCell ref="A101:A103"/>
    <mergeCell ref="A104:A106"/>
    <mergeCell ref="A107:A109"/>
    <mergeCell ref="A110:F110"/>
    <mergeCell ref="A111:F111"/>
    <mergeCell ref="A112:F112"/>
    <mergeCell ref="A114:M114"/>
    <mergeCell ref="A115:M115"/>
    <mergeCell ref="A116:M116"/>
    <mergeCell ref="A117:M117"/>
    <mergeCell ref="N117:P117"/>
    <mergeCell ref="D132:G132"/>
    <mergeCell ref="I132:K132"/>
    <mergeCell ref="T117:V117"/>
    <mergeCell ref="W117:X117"/>
    <mergeCell ref="A118:X118"/>
    <mergeCell ref="D128:G128"/>
    <mergeCell ref="I128:K128"/>
    <mergeCell ref="D130:G130"/>
    <mergeCell ref="I130:K130"/>
    <mergeCell ref="Q117:S117"/>
  </mergeCells>
  <pageMargins left="0.70866141732283472" right="0.70866141732283472" top="0.74803149606299213" bottom="0.74803149606299213" header="0.31496062992125984" footer="0.31496062992125984"/>
  <pageSetup paperSize="9" scale="65" fitToHeight="4" orientation="landscape" r:id="rId1"/>
  <rowBreaks count="2" manualBreakCount="2">
    <brk id="74" max="16383" man="1"/>
    <brk id="106" max="16383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F162"/>
  <sheetViews>
    <sheetView view="pageBreakPreview" topLeftCell="A46" zoomScale="75" zoomScaleSheetLayoutView="75" workbookViewId="0">
      <selection activeCell="B24" sqref="B24"/>
    </sheetView>
  </sheetViews>
  <sheetFormatPr defaultColWidth="9.140625" defaultRowHeight="15.75" x14ac:dyDescent="0.25"/>
  <cols>
    <col min="1" max="1" width="11.28515625" style="1061" customWidth="1"/>
    <col min="2" max="2" width="44.140625" style="157" customWidth="1"/>
    <col min="3" max="3" width="6.7109375" style="1062" customWidth="1"/>
    <col min="4" max="4" width="12" style="1063" customWidth="1"/>
    <col min="5" max="5" width="7.28515625" style="1063" customWidth="1"/>
    <col min="6" max="6" width="6.42578125" style="1062" customWidth="1"/>
    <col min="7" max="7" width="7.42578125" style="1062" customWidth="1"/>
    <col min="8" max="8" width="9.85546875" style="1062" customWidth="1"/>
    <col min="9" max="9" width="8.7109375" style="157" customWidth="1"/>
    <col min="10" max="10" width="8" style="157" customWidth="1"/>
    <col min="11" max="11" width="6.28515625" style="157" customWidth="1"/>
    <col min="12" max="12" width="7.85546875" style="157" customWidth="1"/>
    <col min="13" max="13" width="8.85546875" style="157" customWidth="1"/>
    <col min="14" max="14" width="3.85546875" style="157" customWidth="1"/>
    <col min="15" max="16" width="4.85546875" style="157" customWidth="1"/>
    <col min="17" max="21" width="3.85546875" style="157" customWidth="1"/>
    <col min="22" max="22" width="4.28515625" style="157" customWidth="1"/>
    <col min="23" max="24" width="4" style="157" customWidth="1"/>
    <col min="25" max="29" width="9.140625" style="157" customWidth="1"/>
    <col min="30" max="30" width="9.140625" style="434"/>
    <col min="31" max="16384" width="9.140625" style="157"/>
  </cols>
  <sheetData>
    <row r="1" spans="1:30" s="59" customFormat="1" ht="18.75" thickBot="1" x14ac:dyDescent="0.3">
      <c r="A1" s="1729" t="s">
        <v>58</v>
      </c>
      <c r="B1" s="1730"/>
      <c r="C1" s="1730"/>
      <c r="D1" s="1730"/>
      <c r="E1" s="1730"/>
      <c r="F1" s="1730"/>
      <c r="G1" s="1730"/>
      <c r="H1" s="1730"/>
      <c r="I1" s="1730"/>
      <c r="J1" s="1730"/>
      <c r="K1" s="1730"/>
      <c r="L1" s="1730"/>
      <c r="M1" s="1730"/>
      <c r="N1" s="1730"/>
      <c r="O1" s="1730"/>
      <c r="P1" s="1730"/>
      <c r="Q1" s="1730"/>
      <c r="R1" s="1730"/>
      <c r="S1" s="1730"/>
      <c r="T1" s="1730"/>
      <c r="U1" s="1730"/>
      <c r="V1" s="1730"/>
      <c r="W1" s="1730"/>
      <c r="X1" s="1731"/>
      <c r="AD1" s="435"/>
    </row>
    <row r="2" spans="1:30" s="59" customFormat="1" x14ac:dyDescent="0.25">
      <c r="A2" s="1732" t="s">
        <v>59</v>
      </c>
      <c r="B2" s="1735" t="s">
        <v>60</v>
      </c>
      <c r="C2" s="1738" t="s">
        <v>61</v>
      </c>
      <c r="D2" s="1739"/>
      <c r="E2" s="1739"/>
      <c r="F2" s="1740"/>
      <c r="G2" s="1741" t="s">
        <v>62</v>
      </c>
      <c r="H2" s="1744" t="s">
        <v>63</v>
      </c>
      <c r="I2" s="1745"/>
      <c r="J2" s="1745"/>
      <c r="K2" s="1745"/>
      <c r="L2" s="1745"/>
      <c r="M2" s="1746"/>
      <c r="N2" s="1747" t="s">
        <v>64</v>
      </c>
      <c r="O2" s="1748"/>
      <c r="P2" s="1748"/>
      <c r="Q2" s="1748"/>
      <c r="R2" s="1748"/>
      <c r="S2" s="1748"/>
      <c r="T2" s="1748"/>
      <c r="U2" s="1748"/>
      <c r="V2" s="1748"/>
      <c r="W2" s="1748"/>
      <c r="X2" s="1749"/>
      <c r="AD2" s="435"/>
    </row>
    <row r="3" spans="1:30" s="59" customFormat="1" ht="16.5" thickBot="1" x14ac:dyDescent="0.3">
      <c r="A3" s="1733"/>
      <c r="B3" s="1736"/>
      <c r="C3" s="1753" t="s">
        <v>65</v>
      </c>
      <c r="D3" s="1755" t="s">
        <v>66</v>
      </c>
      <c r="E3" s="1757" t="s">
        <v>67</v>
      </c>
      <c r="F3" s="1758"/>
      <c r="G3" s="1742"/>
      <c r="H3" s="1773" t="s">
        <v>68</v>
      </c>
      <c r="I3" s="1776" t="s">
        <v>69</v>
      </c>
      <c r="J3" s="1777"/>
      <c r="K3" s="1777"/>
      <c r="L3" s="1778"/>
      <c r="M3" s="1779" t="s">
        <v>70</v>
      </c>
      <c r="N3" s="1750"/>
      <c r="O3" s="1751"/>
      <c r="P3" s="1751"/>
      <c r="Q3" s="1751"/>
      <c r="R3" s="1751"/>
      <c r="S3" s="1751"/>
      <c r="T3" s="1751"/>
      <c r="U3" s="1751"/>
      <c r="V3" s="1751"/>
      <c r="W3" s="1751"/>
      <c r="X3" s="1752"/>
      <c r="AD3" s="435"/>
    </row>
    <row r="4" spans="1:30" s="59" customFormat="1" ht="16.5" thickBot="1" x14ac:dyDescent="0.3">
      <c r="A4" s="1733"/>
      <c r="B4" s="1736"/>
      <c r="C4" s="1753"/>
      <c r="D4" s="1755"/>
      <c r="E4" s="1755" t="s">
        <v>71</v>
      </c>
      <c r="F4" s="1783" t="s">
        <v>72</v>
      </c>
      <c r="G4" s="1742"/>
      <c r="H4" s="1774"/>
      <c r="I4" s="1785" t="s">
        <v>54</v>
      </c>
      <c r="J4" s="1785" t="s">
        <v>73</v>
      </c>
      <c r="K4" s="1785" t="s">
        <v>74</v>
      </c>
      <c r="L4" s="1785" t="s">
        <v>75</v>
      </c>
      <c r="M4" s="1780"/>
      <c r="N4" s="1762" t="s">
        <v>76</v>
      </c>
      <c r="O4" s="1763"/>
      <c r="P4" s="1764"/>
      <c r="Q4" s="1762" t="s">
        <v>77</v>
      </c>
      <c r="R4" s="1763"/>
      <c r="S4" s="1764"/>
      <c r="T4" s="1762" t="s">
        <v>78</v>
      </c>
      <c r="U4" s="1763"/>
      <c r="V4" s="1764"/>
      <c r="W4" s="1762" t="s">
        <v>79</v>
      </c>
      <c r="X4" s="1764"/>
      <c r="AD4" s="435"/>
    </row>
    <row r="5" spans="1:30" s="59" customFormat="1" ht="16.5" thickBot="1" x14ac:dyDescent="0.3">
      <c r="A5" s="1733"/>
      <c r="B5" s="1736"/>
      <c r="C5" s="1753"/>
      <c r="D5" s="1755"/>
      <c r="E5" s="1755"/>
      <c r="F5" s="1783"/>
      <c r="G5" s="1742"/>
      <c r="H5" s="1774"/>
      <c r="I5" s="1786"/>
      <c r="J5" s="1786"/>
      <c r="K5" s="1786"/>
      <c r="L5" s="1786"/>
      <c r="M5" s="1780"/>
      <c r="N5" s="717">
        <v>1</v>
      </c>
      <c r="O5" s="718" t="s">
        <v>80</v>
      </c>
      <c r="P5" s="719" t="s">
        <v>81</v>
      </c>
      <c r="Q5" s="717">
        <v>3</v>
      </c>
      <c r="R5" s="718" t="s">
        <v>82</v>
      </c>
      <c r="S5" s="720" t="s">
        <v>83</v>
      </c>
      <c r="T5" s="721">
        <v>5</v>
      </c>
      <c r="U5" s="718" t="s">
        <v>84</v>
      </c>
      <c r="V5" s="720" t="s">
        <v>85</v>
      </c>
      <c r="W5" s="717">
        <v>7</v>
      </c>
      <c r="X5" s="720">
        <v>8</v>
      </c>
      <c r="AD5" s="435"/>
    </row>
    <row r="6" spans="1:30" s="59" customFormat="1" ht="16.5" thickBot="1" x14ac:dyDescent="0.3">
      <c r="A6" s="1733"/>
      <c r="B6" s="1736"/>
      <c r="C6" s="1753"/>
      <c r="D6" s="1755"/>
      <c r="E6" s="1755"/>
      <c r="F6" s="1783"/>
      <c r="G6" s="1742"/>
      <c r="H6" s="1774"/>
      <c r="I6" s="1786"/>
      <c r="J6" s="1786"/>
      <c r="K6" s="1786"/>
      <c r="L6" s="1786"/>
      <c r="M6" s="1781"/>
      <c r="N6" s="1765" t="s">
        <v>86</v>
      </c>
      <c r="O6" s="1766"/>
      <c r="P6" s="1767"/>
      <c r="Q6" s="1767"/>
      <c r="R6" s="1767"/>
      <c r="S6" s="1767"/>
      <c r="T6" s="1767"/>
      <c r="U6" s="1767"/>
      <c r="V6" s="1767"/>
      <c r="W6" s="1767"/>
      <c r="X6" s="1768"/>
      <c r="AD6" s="435"/>
    </row>
    <row r="7" spans="1:30" s="59" customFormat="1" ht="16.5" thickBot="1" x14ac:dyDescent="0.3">
      <c r="A7" s="1734"/>
      <c r="B7" s="1737"/>
      <c r="C7" s="1754"/>
      <c r="D7" s="1756"/>
      <c r="E7" s="1756"/>
      <c r="F7" s="1784"/>
      <c r="G7" s="1743"/>
      <c r="H7" s="1775"/>
      <c r="I7" s="1787"/>
      <c r="J7" s="1787"/>
      <c r="K7" s="1787"/>
      <c r="L7" s="1787"/>
      <c r="M7" s="1782"/>
      <c r="N7" s="717">
        <v>15</v>
      </c>
      <c r="O7" s="718">
        <v>9</v>
      </c>
      <c r="P7" s="720">
        <v>9</v>
      </c>
      <c r="Q7" s="717">
        <v>15</v>
      </c>
      <c r="R7" s="718">
        <v>9</v>
      </c>
      <c r="S7" s="720">
        <v>9</v>
      </c>
      <c r="T7" s="717">
        <v>15</v>
      </c>
      <c r="U7" s="718">
        <v>9</v>
      </c>
      <c r="V7" s="720">
        <v>9</v>
      </c>
      <c r="W7" s="717">
        <v>15</v>
      </c>
      <c r="X7" s="720">
        <v>13</v>
      </c>
      <c r="AD7" s="435"/>
    </row>
    <row r="8" spans="1:30" s="59" customFormat="1" ht="16.5" thickBot="1" x14ac:dyDescent="0.3">
      <c r="A8" s="722">
        <v>1</v>
      </c>
      <c r="B8" s="723">
        <v>2</v>
      </c>
      <c r="C8" s="724">
        <v>3</v>
      </c>
      <c r="D8" s="722">
        <v>4</v>
      </c>
      <c r="E8" s="722">
        <v>5</v>
      </c>
      <c r="F8" s="722">
        <v>6</v>
      </c>
      <c r="G8" s="722">
        <v>7</v>
      </c>
      <c r="H8" s="722">
        <v>8</v>
      </c>
      <c r="I8" s="722">
        <v>9</v>
      </c>
      <c r="J8" s="722">
        <v>10</v>
      </c>
      <c r="K8" s="722">
        <v>11</v>
      </c>
      <c r="L8" s="722">
        <v>12</v>
      </c>
      <c r="M8" s="725">
        <v>13</v>
      </c>
      <c r="N8" s="717">
        <v>14</v>
      </c>
      <c r="O8" s="726">
        <v>15</v>
      </c>
      <c r="P8" s="717">
        <v>16</v>
      </c>
      <c r="Q8" s="726">
        <v>17</v>
      </c>
      <c r="R8" s="717">
        <v>18</v>
      </c>
      <c r="S8" s="726">
        <v>19</v>
      </c>
      <c r="T8" s="717">
        <v>20</v>
      </c>
      <c r="U8" s="726">
        <v>21</v>
      </c>
      <c r="V8" s="717">
        <v>22</v>
      </c>
      <c r="W8" s="726">
        <v>23</v>
      </c>
      <c r="X8" s="723">
        <v>24</v>
      </c>
      <c r="Y8" s="67">
        <v>25</v>
      </c>
      <c r="Z8" s="65">
        <v>26</v>
      </c>
      <c r="AA8" s="68">
        <v>27</v>
      </c>
      <c r="AB8" s="65">
        <v>28</v>
      </c>
      <c r="AC8" s="68">
        <v>29</v>
      </c>
      <c r="AD8" s="435"/>
    </row>
    <row r="9" spans="1:30" s="59" customFormat="1" ht="16.5" thickBot="1" x14ac:dyDescent="0.3">
      <c r="A9" s="1769" t="s">
        <v>87</v>
      </c>
      <c r="B9" s="1770"/>
      <c r="C9" s="1771"/>
      <c r="D9" s="1771"/>
      <c r="E9" s="1771"/>
      <c r="F9" s="1771"/>
      <c r="G9" s="1771"/>
      <c r="H9" s="1771"/>
      <c r="I9" s="1771"/>
      <c r="J9" s="1771"/>
      <c r="K9" s="1771"/>
      <c r="L9" s="1771"/>
      <c r="M9" s="1771"/>
      <c r="N9" s="1770"/>
      <c r="O9" s="1770"/>
      <c r="P9" s="1770"/>
      <c r="Q9" s="1770"/>
      <c r="R9" s="1770"/>
      <c r="S9" s="1770"/>
      <c r="T9" s="1770"/>
      <c r="U9" s="1770"/>
      <c r="V9" s="1770"/>
      <c r="W9" s="1770"/>
      <c r="X9" s="1772"/>
      <c r="AD9" s="435"/>
    </row>
    <row r="10" spans="1:30" s="59" customFormat="1" ht="16.5" thickBot="1" x14ac:dyDescent="0.3">
      <c r="A10" s="1788" t="s">
        <v>88</v>
      </c>
      <c r="B10" s="1789"/>
      <c r="C10" s="1789"/>
      <c r="D10" s="1789"/>
      <c r="E10" s="1789"/>
      <c r="F10" s="1789"/>
      <c r="G10" s="1789"/>
      <c r="H10" s="1789"/>
      <c r="I10" s="1789"/>
      <c r="J10" s="1789"/>
      <c r="K10" s="1789"/>
      <c r="L10" s="1789"/>
      <c r="M10" s="1789"/>
      <c r="N10" s="1789"/>
      <c r="O10" s="1789"/>
      <c r="P10" s="1789"/>
      <c r="Q10" s="1789"/>
      <c r="R10" s="1789"/>
      <c r="S10" s="1789"/>
      <c r="T10" s="1789"/>
      <c r="U10" s="1789"/>
      <c r="V10" s="1789"/>
      <c r="W10" s="1789"/>
      <c r="X10" s="1790"/>
      <c r="AD10" s="435"/>
    </row>
    <row r="11" spans="1:30" s="88" customFormat="1" x14ac:dyDescent="0.25">
      <c r="A11" s="727" t="s">
        <v>89</v>
      </c>
      <c r="B11" s="728" t="s">
        <v>90</v>
      </c>
      <c r="C11" s="729"/>
      <c r="D11" s="730"/>
      <c r="E11" s="731"/>
      <c r="F11" s="732"/>
      <c r="G11" s="733">
        <f>G12+G13+G14+G15</f>
        <v>14</v>
      </c>
      <c r="H11" s="734">
        <f>SUM(H12:H15)</f>
        <v>420</v>
      </c>
      <c r="I11" s="735">
        <f>SUM(I12:I15)</f>
        <v>195</v>
      </c>
      <c r="J11" s="736"/>
      <c r="K11" s="736"/>
      <c r="L11" s="736">
        <f>SUM(L12:L15)</f>
        <v>195</v>
      </c>
      <c r="M11" s="737">
        <f>SUM(M12:M15)</f>
        <v>225</v>
      </c>
      <c r="N11" s="738"/>
      <c r="O11" s="739"/>
      <c r="P11" s="740"/>
      <c r="Q11" s="741"/>
      <c r="R11" s="739"/>
      <c r="S11" s="740"/>
      <c r="T11" s="742"/>
      <c r="U11" s="743"/>
      <c r="V11" s="744"/>
      <c r="W11" s="742"/>
      <c r="X11" s="744"/>
      <c r="AD11" s="445"/>
    </row>
    <row r="12" spans="1:30" s="88" customFormat="1" x14ac:dyDescent="0.25">
      <c r="A12" s="184" t="s">
        <v>91</v>
      </c>
      <c r="B12" s="745" t="s">
        <v>90</v>
      </c>
      <c r="C12" s="181"/>
      <c r="D12" s="337">
        <v>1</v>
      </c>
      <c r="E12" s="746"/>
      <c r="F12" s="747"/>
      <c r="G12" s="748">
        <v>3</v>
      </c>
      <c r="H12" s="749">
        <f t="shared" ref="H12:H30" si="0">G12*30</f>
        <v>90</v>
      </c>
      <c r="I12" s="179">
        <f>J12+K12+L12</f>
        <v>45</v>
      </c>
      <c r="J12" s="180"/>
      <c r="K12" s="180"/>
      <c r="L12" s="180">
        <v>45</v>
      </c>
      <c r="M12" s="194">
        <f t="shared" ref="M12:M30" si="1">H12-I12</f>
        <v>45</v>
      </c>
      <c r="N12" s="340">
        <v>3</v>
      </c>
      <c r="O12" s="341"/>
      <c r="P12" s="194"/>
      <c r="Q12" s="179"/>
      <c r="R12" s="341"/>
      <c r="S12" s="194"/>
      <c r="T12" s="750"/>
      <c r="U12" s="751"/>
      <c r="V12" s="752"/>
      <c r="W12" s="750"/>
      <c r="X12" s="752"/>
      <c r="AD12" s="445"/>
    </row>
    <row r="13" spans="1:30" s="88" customFormat="1" x14ac:dyDescent="0.25">
      <c r="A13" s="184" t="s">
        <v>92</v>
      </c>
      <c r="B13" s="745" t="s">
        <v>90</v>
      </c>
      <c r="C13" s="181"/>
      <c r="D13" s="337">
        <v>2</v>
      </c>
      <c r="E13" s="746"/>
      <c r="F13" s="747"/>
      <c r="G13" s="748">
        <v>3</v>
      </c>
      <c r="H13" s="749">
        <f t="shared" si="0"/>
        <v>90</v>
      </c>
      <c r="I13" s="179">
        <f>J13+K13+L13</f>
        <v>36</v>
      </c>
      <c r="J13" s="180"/>
      <c r="K13" s="180"/>
      <c r="L13" s="180">
        <v>36</v>
      </c>
      <c r="M13" s="194">
        <f t="shared" si="1"/>
        <v>54</v>
      </c>
      <c r="N13" s="340"/>
      <c r="O13" s="341">
        <v>2</v>
      </c>
      <c r="P13" s="194">
        <v>2</v>
      </c>
      <c r="Q13" s="179"/>
      <c r="R13" s="341"/>
      <c r="S13" s="194"/>
      <c r="T13" s="750"/>
      <c r="U13" s="751"/>
      <c r="V13" s="752"/>
      <c r="W13" s="750"/>
      <c r="X13" s="752"/>
      <c r="AD13" s="445"/>
    </row>
    <row r="14" spans="1:30" s="88" customFormat="1" x14ac:dyDescent="0.25">
      <c r="A14" s="184" t="s">
        <v>93</v>
      </c>
      <c r="B14" s="745" t="s">
        <v>90</v>
      </c>
      <c r="C14" s="181"/>
      <c r="D14" s="337">
        <v>3</v>
      </c>
      <c r="E14" s="753"/>
      <c r="F14" s="747"/>
      <c r="G14" s="748">
        <v>4</v>
      </c>
      <c r="H14" s="749">
        <f t="shared" si="0"/>
        <v>120</v>
      </c>
      <c r="I14" s="179">
        <f>J14+K14+L14</f>
        <v>60</v>
      </c>
      <c r="J14" s="180"/>
      <c r="K14" s="180"/>
      <c r="L14" s="180">
        <v>60</v>
      </c>
      <c r="M14" s="194">
        <f t="shared" si="1"/>
        <v>60</v>
      </c>
      <c r="N14" s="340"/>
      <c r="O14" s="341"/>
      <c r="P14" s="194"/>
      <c r="Q14" s="179">
        <v>4</v>
      </c>
      <c r="R14" s="341"/>
      <c r="S14" s="194"/>
      <c r="T14" s="750"/>
      <c r="U14" s="751"/>
      <c r="V14" s="752"/>
      <c r="W14" s="754"/>
      <c r="X14" s="755"/>
      <c r="Y14" s="88" t="s">
        <v>380</v>
      </c>
      <c r="AD14" s="445" t="s">
        <v>380</v>
      </c>
    </row>
    <row r="15" spans="1:30" s="88" customFormat="1" x14ac:dyDescent="0.25">
      <c r="A15" s="184" t="s">
        <v>94</v>
      </c>
      <c r="B15" s="745" t="s">
        <v>90</v>
      </c>
      <c r="C15" s="756"/>
      <c r="D15" s="383" t="s">
        <v>95</v>
      </c>
      <c r="E15" s="383"/>
      <c r="F15" s="757"/>
      <c r="G15" s="758">
        <v>4</v>
      </c>
      <c r="H15" s="749">
        <f t="shared" si="0"/>
        <v>120</v>
      </c>
      <c r="I15" s="179">
        <f>J15+K15+L15</f>
        <v>54</v>
      </c>
      <c r="J15" s="28"/>
      <c r="K15" s="28"/>
      <c r="L15" s="28">
        <v>54</v>
      </c>
      <c r="M15" s="194">
        <f t="shared" si="1"/>
        <v>66</v>
      </c>
      <c r="N15" s="31"/>
      <c r="O15" s="759"/>
      <c r="P15" s="29"/>
      <c r="Q15" s="27"/>
      <c r="R15" s="759">
        <v>3</v>
      </c>
      <c r="S15" s="29">
        <v>3</v>
      </c>
      <c r="T15" s="760"/>
      <c r="U15" s="761"/>
      <c r="V15" s="762"/>
      <c r="W15" s="760"/>
      <c r="X15" s="762"/>
      <c r="Y15" s="88" t="s">
        <v>380</v>
      </c>
      <c r="AD15" s="445" t="s">
        <v>380</v>
      </c>
    </row>
    <row r="16" spans="1:30" s="88" customFormat="1" x14ac:dyDescent="0.25">
      <c r="A16" s="166" t="s">
        <v>96</v>
      </c>
      <c r="B16" s="147" t="s">
        <v>97</v>
      </c>
      <c r="C16" s="756"/>
      <c r="D16" s="383"/>
      <c r="E16" s="763"/>
      <c r="F16" s="757"/>
      <c r="G16" s="764">
        <f>G17+G18</f>
        <v>6.5</v>
      </c>
      <c r="H16" s="764">
        <f>H17+H18</f>
        <v>195</v>
      </c>
      <c r="I16" s="181">
        <f>I17+I18</f>
        <v>132</v>
      </c>
      <c r="J16" s="765">
        <f>J17+J18</f>
        <v>0</v>
      </c>
      <c r="K16" s="765">
        <f t="shared" ref="K16:L16" si="2">K17+K18</f>
        <v>0</v>
      </c>
      <c r="L16" s="765">
        <f t="shared" si="2"/>
        <v>132</v>
      </c>
      <c r="M16" s="183">
        <f t="shared" si="1"/>
        <v>63</v>
      </c>
      <c r="N16" s="31"/>
      <c r="O16" s="759"/>
      <c r="P16" s="29"/>
      <c r="Q16" s="27"/>
      <c r="R16" s="759"/>
      <c r="S16" s="29"/>
      <c r="T16" s="760"/>
      <c r="U16" s="761"/>
      <c r="V16" s="762"/>
      <c r="W16" s="760"/>
      <c r="X16" s="762"/>
      <c r="AD16" s="445"/>
    </row>
    <row r="17" spans="1:30" s="88" customFormat="1" x14ac:dyDescent="0.25">
      <c r="A17" s="184" t="s">
        <v>98</v>
      </c>
      <c r="B17" s="745" t="s">
        <v>97</v>
      </c>
      <c r="C17" s="756"/>
      <c r="D17" s="383"/>
      <c r="E17" s="763"/>
      <c r="F17" s="757"/>
      <c r="G17" s="758">
        <v>3</v>
      </c>
      <c r="H17" s="749">
        <f>G17*30</f>
        <v>90</v>
      </c>
      <c r="I17" s="179">
        <f>J17+K17+L17</f>
        <v>60</v>
      </c>
      <c r="J17" s="28"/>
      <c r="K17" s="28"/>
      <c r="L17" s="28">
        <v>60</v>
      </c>
      <c r="M17" s="194">
        <f t="shared" si="1"/>
        <v>30</v>
      </c>
      <c r="N17" s="31">
        <v>4</v>
      </c>
      <c r="O17" s="759"/>
      <c r="P17" s="29"/>
      <c r="Q17" s="27"/>
      <c r="R17" s="759"/>
      <c r="S17" s="29"/>
      <c r="T17" s="760"/>
      <c r="U17" s="761"/>
      <c r="V17" s="762"/>
      <c r="W17" s="760"/>
      <c r="X17" s="762"/>
      <c r="AD17" s="445"/>
    </row>
    <row r="18" spans="1:30" s="88" customFormat="1" x14ac:dyDescent="0.25">
      <c r="A18" s="184" t="s">
        <v>99</v>
      </c>
      <c r="B18" s="745" t="s">
        <v>97</v>
      </c>
      <c r="C18" s="756"/>
      <c r="D18" s="383"/>
      <c r="E18" s="763"/>
      <c r="F18" s="757"/>
      <c r="G18" s="758">
        <v>3.5</v>
      </c>
      <c r="H18" s="749">
        <f>G18*30</f>
        <v>105</v>
      </c>
      <c r="I18" s="179">
        <f>J18+K18+L18</f>
        <v>72</v>
      </c>
      <c r="J18" s="28"/>
      <c r="K18" s="28"/>
      <c r="L18" s="28">
        <v>72</v>
      </c>
      <c r="M18" s="194">
        <f t="shared" si="1"/>
        <v>33</v>
      </c>
      <c r="N18" s="31"/>
      <c r="O18" s="759">
        <v>4</v>
      </c>
      <c r="P18" s="29">
        <v>4</v>
      </c>
      <c r="Q18" s="27"/>
      <c r="R18" s="759"/>
      <c r="S18" s="29"/>
      <c r="T18" s="760"/>
      <c r="U18" s="761"/>
      <c r="V18" s="762"/>
      <c r="W18" s="760"/>
      <c r="X18" s="762"/>
      <c r="AD18" s="445"/>
    </row>
    <row r="19" spans="1:30" s="88" customFormat="1" x14ac:dyDescent="0.25">
      <c r="A19" s="166" t="s">
        <v>96</v>
      </c>
      <c r="B19" s="766" t="s">
        <v>100</v>
      </c>
      <c r="C19" s="181"/>
      <c r="D19" s="767" t="s">
        <v>101</v>
      </c>
      <c r="E19" s="753"/>
      <c r="F19" s="768"/>
      <c r="G19" s="769">
        <v>1</v>
      </c>
      <c r="H19" s="770">
        <f t="shared" si="0"/>
        <v>30</v>
      </c>
      <c r="I19" s="181">
        <f>J19+L19</f>
        <v>15</v>
      </c>
      <c r="J19" s="182">
        <v>8</v>
      </c>
      <c r="K19" s="182"/>
      <c r="L19" s="182">
        <v>7</v>
      </c>
      <c r="M19" s="183">
        <f t="shared" si="1"/>
        <v>15</v>
      </c>
      <c r="N19" s="340">
        <v>1</v>
      </c>
      <c r="O19" s="341"/>
      <c r="P19" s="194"/>
      <c r="Q19" s="179"/>
      <c r="R19" s="341"/>
      <c r="S19" s="194"/>
      <c r="T19" s="179"/>
      <c r="U19" s="341"/>
      <c r="V19" s="194"/>
      <c r="W19" s="179"/>
      <c r="X19" s="771"/>
      <c r="AD19" s="445"/>
    </row>
    <row r="20" spans="1:30" s="88" customFormat="1" x14ac:dyDescent="0.25">
      <c r="A20" s="166" t="s">
        <v>102</v>
      </c>
      <c r="B20" s="766" t="s">
        <v>103</v>
      </c>
      <c r="C20" s="181">
        <v>1</v>
      </c>
      <c r="D20" s="767"/>
      <c r="E20" s="753"/>
      <c r="F20" s="768"/>
      <c r="G20" s="769">
        <v>7</v>
      </c>
      <c r="H20" s="770">
        <f t="shared" si="0"/>
        <v>210</v>
      </c>
      <c r="I20" s="181">
        <f>J20+L20</f>
        <v>75</v>
      </c>
      <c r="J20" s="182">
        <v>45</v>
      </c>
      <c r="K20" s="182"/>
      <c r="L20" s="182">
        <v>30</v>
      </c>
      <c r="M20" s="183">
        <f t="shared" si="1"/>
        <v>135</v>
      </c>
      <c r="N20" s="340">
        <v>5</v>
      </c>
      <c r="O20" s="341"/>
      <c r="P20" s="194"/>
      <c r="Q20" s="179"/>
      <c r="R20" s="341"/>
      <c r="S20" s="194"/>
      <c r="T20" s="179"/>
      <c r="U20" s="341"/>
      <c r="V20" s="194"/>
      <c r="W20" s="179"/>
      <c r="X20" s="771"/>
      <c r="AD20" s="445"/>
    </row>
    <row r="21" spans="1:30" s="88" customFormat="1" ht="31.5" x14ac:dyDescent="0.25">
      <c r="A21" s="166" t="s">
        <v>104</v>
      </c>
      <c r="B21" s="766" t="s">
        <v>105</v>
      </c>
      <c r="C21" s="181">
        <v>2</v>
      </c>
      <c r="D21" s="182"/>
      <c r="E21" s="178"/>
      <c r="F21" s="772"/>
      <c r="G21" s="769">
        <v>3</v>
      </c>
      <c r="H21" s="770">
        <f t="shared" si="0"/>
        <v>90</v>
      </c>
      <c r="I21" s="181">
        <f>J21+L21</f>
        <v>36</v>
      </c>
      <c r="J21" s="182">
        <v>18</v>
      </c>
      <c r="K21" s="182"/>
      <c r="L21" s="182">
        <v>18</v>
      </c>
      <c r="M21" s="183">
        <f t="shared" si="1"/>
        <v>54</v>
      </c>
      <c r="N21" s="340"/>
      <c r="O21" s="341">
        <v>2</v>
      </c>
      <c r="P21" s="771">
        <v>2</v>
      </c>
      <c r="Q21" s="179"/>
      <c r="R21" s="341"/>
      <c r="S21" s="194"/>
      <c r="T21" s="179"/>
      <c r="U21" s="341"/>
      <c r="V21" s="194"/>
      <c r="W21" s="179"/>
      <c r="X21" s="194"/>
      <c r="AD21" s="445"/>
    </row>
    <row r="22" spans="1:30" s="88" customFormat="1" x14ac:dyDescent="0.25">
      <c r="A22" s="166" t="s">
        <v>106</v>
      </c>
      <c r="B22" s="773" t="s">
        <v>107</v>
      </c>
      <c r="C22" s="774"/>
      <c r="D22" s="714">
        <v>3</v>
      </c>
      <c r="E22" s="714"/>
      <c r="F22" s="775"/>
      <c r="G22" s="776">
        <v>3</v>
      </c>
      <c r="H22" s="777">
        <f t="shared" si="0"/>
        <v>90</v>
      </c>
      <c r="I22" s="713">
        <f t="shared" ref="I22" si="3">J22+K22+L22</f>
        <v>30</v>
      </c>
      <c r="J22" s="714">
        <v>15</v>
      </c>
      <c r="K22" s="714"/>
      <c r="L22" s="714">
        <v>15</v>
      </c>
      <c r="M22" s="775">
        <f t="shared" si="1"/>
        <v>60</v>
      </c>
      <c r="N22" s="778"/>
      <c r="O22" s="779"/>
      <c r="P22" s="780"/>
      <c r="Q22" s="781">
        <v>2</v>
      </c>
      <c r="R22" s="779"/>
      <c r="S22" s="780"/>
      <c r="T22" s="781"/>
      <c r="U22" s="779"/>
      <c r="V22" s="780"/>
      <c r="W22" s="781"/>
      <c r="X22" s="780"/>
      <c r="Y22" s="88" t="s">
        <v>381</v>
      </c>
      <c r="AD22" s="445" t="s">
        <v>381</v>
      </c>
    </row>
    <row r="23" spans="1:30" s="495" customFormat="1" x14ac:dyDescent="0.25">
      <c r="A23" s="166" t="s">
        <v>108</v>
      </c>
      <c r="B23" s="773" t="s">
        <v>109</v>
      </c>
      <c r="C23" s="774"/>
      <c r="D23" s="714">
        <v>5</v>
      </c>
      <c r="E23" s="714"/>
      <c r="F23" s="775"/>
      <c r="G23" s="776">
        <v>3</v>
      </c>
      <c r="H23" s="777">
        <f>G23*30</f>
        <v>90</v>
      </c>
      <c r="I23" s="713">
        <f>J23+K23+L23</f>
        <v>30</v>
      </c>
      <c r="J23" s="714">
        <v>15</v>
      </c>
      <c r="K23" s="714"/>
      <c r="L23" s="714">
        <v>15</v>
      </c>
      <c r="M23" s="775">
        <f>H23-I23</f>
        <v>60</v>
      </c>
      <c r="N23" s="778"/>
      <c r="O23" s="779"/>
      <c r="P23" s="780"/>
      <c r="Q23" s="781"/>
      <c r="R23" s="779"/>
      <c r="S23" s="780"/>
      <c r="T23" s="781">
        <v>2</v>
      </c>
      <c r="U23" s="779"/>
      <c r="V23" s="780"/>
      <c r="W23" s="781"/>
      <c r="X23" s="780"/>
      <c r="AD23" s="496"/>
    </row>
    <row r="24" spans="1:30" s="88" customFormat="1" x14ac:dyDescent="0.25">
      <c r="A24" s="166" t="s">
        <v>110</v>
      </c>
      <c r="B24" s="766" t="s">
        <v>111</v>
      </c>
      <c r="C24" s="181"/>
      <c r="D24" s="182" t="s">
        <v>112</v>
      </c>
      <c r="E24" s="178"/>
      <c r="F24" s="772"/>
      <c r="G24" s="769">
        <v>5</v>
      </c>
      <c r="H24" s="770">
        <f>G24*30</f>
        <v>150</v>
      </c>
      <c r="I24" s="181">
        <f>J24+L24</f>
        <v>54</v>
      </c>
      <c r="J24" s="182">
        <v>36</v>
      </c>
      <c r="K24" s="182"/>
      <c r="L24" s="182">
        <v>18</v>
      </c>
      <c r="M24" s="183">
        <f>H24-I24</f>
        <v>96</v>
      </c>
      <c r="N24" s="340"/>
      <c r="O24" s="341">
        <v>3</v>
      </c>
      <c r="P24" s="771">
        <v>3</v>
      </c>
      <c r="Q24" s="179"/>
      <c r="R24" s="341"/>
      <c r="S24" s="194"/>
      <c r="T24" s="179"/>
      <c r="U24" s="341"/>
      <c r="V24" s="194"/>
      <c r="W24" s="179"/>
      <c r="X24" s="194"/>
      <c r="AD24" s="445"/>
    </row>
    <row r="25" spans="1:30" s="145" customFormat="1" x14ac:dyDescent="0.25">
      <c r="A25" s="166" t="s">
        <v>113</v>
      </c>
      <c r="B25" s="766" t="s">
        <v>114</v>
      </c>
      <c r="C25" s="181">
        <v>1</v>
      </c>
      <c r="D25" s="182"/>
      <c r="E25" s="178"/>
      <c r="F25" s="772"/>
      <c r="G25" s="769">
        <v>6</v>
      </c>
      <c r="H25" s="770">
        <f t="shared" si="0"/>
        <v>180</v>
      </c>
      <c r="I25" s="181">
        <f t="shared" ref="I25:I30" si="4">J25+K25+L25</f>
        <v>75</v>
      </c>
      <c r="J25" s="182">
        <v>30</v>
      </c>
      <c r="K25" s="182"/>
      <c r="L25" s="182">
        <v>45</v>
      </c>
      <c r="M25" s="183">
        <f t="shared" si="1"/>
        <v>105</v>
      </c>
      <c r="N25" s="340">
        <v>5</v>
      </c>
      <c r="O25" s="341"/>
      <c r="P25" s="782"/>
      <c r="Q25" s="179"/>
      <c r="R25" s="341"/>
      <c r="S25" s="194"/>
      <c r="T25" s="179"/>
      <c r="U25" s="341"/>
      <c r="V25" s="194"/>
      <c r="W25" s="179"/>
      <c r="X25" s="194"/>
      <c r="AD25" s="446"/>
    </row>
    <row r="26" spans="1:30" s="88" customFormat="1" ht="31.5" x14ac:dyDescent="0.25">
      <c r="A26" s="166" t="s">
        <v>115</v>
      </c>
      <c r="B26" s="147" t="s">
        <v>116</v>
      </c>
      <c r="C26" s="783">
        <v>1</v>
      </c>
      <c r="D26" s="182"/>
      <c r="E26" s="182"/>
      <c r="F26" s="183"/>
      <c r="G26" s="776">
        <v>5</v>
      </c>
      <c r="H26" s="770">
        <f t="shared" si="0"/>
        <v>150</v>
      </c>
      <c r="I26" s="181">
        <f t="shared" si="4"/>
        <v>60</v>
      </c>
      <c r="J26" s="182">
        <v>30</v>
      </c>
      <c r="K26" s="182"/>
      <c r="L26" s="182">
        <v>30</v>
      </c>
      <c r="M26" s="183">
        <f t="shared" si="1"/>
        <v>90</v>
      </c>
      <c r="N26" s="340">
        <v>4</v>
      </c>
      <c r="O26" s="341"/>
      <c r="P26" s="194"/>
      <c r="Q26" s="179"/>
      <c r="R26" s="341"/>
      <c r="S26" s="194"/>
      <c r="T26" s="179"/>
      <c r="U26" s="341"/>
      <c r="V26" s="194"/>
      <c r="W26" s="179"/>
      <c r="X26" s="194"/>
      <c r="AD26" s="445"/>
    </row>
    <row r="27" spans="1:30" s="88" customFormat="1" x14ac:dyDescent="0.25">
      <c r="A27" s="166" t="s">
        <v>117</v>
      </c>
      <c r="B27" s="147" t="s">
        <v>118</v>
      </c>
      <c r="C27" s="783">
        <v>2</v>
      </c>
      <c r="D27" s="182"/>
      <c r="E27" s="182"/>
      <c r="F27" s="183"/>
      <c r="G27" s="776">
        <v>6</v>
      </c>
      <c r="H27" s="770">
        <f t="shared" si="0"/>
        <v>180</v>
      </c>
      <c r="I27" s="181">
        <f t="shared" si="4"/>
        <v>72</v>
      </c>
      <c r="J27" s="182">
        <v>36</v>
      </c>
      <c r="K27" s="182"/>
      <c r="L27" s="182">
        <v>36</v>
      </c>
      <c r="M27" s="183">
        <f t="shared" si="1"/>
        <v>108</v>
      </c>
      <c r="N27" s="340"/>
      <c r="O27" s="341">
        <v>4</v>
      </c>
      <c r="P27" s="194">
        <v>4</v>
      </c>
      <c r="Q27" s="179"/>
      <c r="R27" s="341"/>
      <c r="S27" s="194"/>
      <c r="T27" s="179"/>
      <c r="U27" s="341"/>
      <c r="V27" s="194"/>
      <c r="W27" s="179"/>
      <c r="X27" s="194"/>
      <c r="AD27" s="445"/>
    </row>
    <row r="28" spans="1:30" s="88" customFormat="1" x14ac:dyDescent="0.25">
      <c r="A28" s="166" t="s">
        <v>119</v>
      </c>
      <c r="B28" s="147" t="s">
        <v>120</v>
      </c>
      <c r="C28" s="783">
        <v>2</v>
      </c>
      <c r="D28" s="182"/>
      <c r="E28" s="178"/>
      <c r="F28" s="183"/>
      <c r="G28" s="769">
        <v>5</v>
      </c>
      <c r="H28" s="770">
        <f>G28*30</f>
        <v>150</v>
      </c>
      <c r="I28" s="181">
        <f>J28+K28+L28</f>
        <v>72</v>
      </c>
      <c r="J28" s="182">
        <v>36</v>
      </c>
      <c r="K28" s="182"/>
      <c r="L28" s="182">
        <v>36</v>
      </c>
      <c r="M28" s="183">
        <f>H28-I28</f>
        <v>78</v>
      </c>
      <c r="N28" s="340"/>
      <c r="O28" s="341">
        <v>4</v>
      </c>
      <c r="P28" s="194">
        <v>4</v>
      </c>
      <c r="Q28" s="179"/>
      <c r="R28" s="341"/>
      <c r="S28" s="194"/>
      <c r="T28" s="179"/>
      <c r="U28" s="341"/>
      <c r="V28" s="194"/>
      <c r="W28" s="179"/>
      <c r="X28" s="194"/>
      <c r="AD28" s="445"/>
    </row>
    <row r="29" spans="1:30" s="88" customFormat="1" ht="31.5" x14ac:dyDescent="0.25">
      <c r="A29" s="166" t="s">
        <v>121</v>
      </c>
      <c r="B29" s="773" t="s">
        <v>122</v>
      </c>
      <c r="C29" s="774">
        <v>4</v>
      </c>
      <c r="D29" s="714"/>
      <c r="E29" s="714"/>
      <c r="F29" s="775"/>
      <c r="G29" s="776">
        <v>4</v>
      </c>
      <c r="H29" s="777">
        <f t="shared" ref="H29" si="5">G29*30</f>
        <v>120</v>
      </c>
      <c r="I29" s="713">
        <f t="shared" ref="I29" si="6">J29+K29+L29</f>
        <v>54</v>
      </c>
      <c r="J29" s="714">
        <v>18</v>
      </c>
      <c r="K29" s="714"/>
      <c r="L29" s="714">
        <v>36</v>
      </c>
      <c r="M29" s="775">
        <f t="shared" ref="M29" si="7">H29-I29</f>
        <v>66</v>
      </c>
      <c r="N29" s="778"/>
      <c r="O29" s="779"/>
      <c r="P29" s="780"/>
      <c r="Q29" s="781"/>
      <c r="R29" s="779">
        <v>3</v>
      </c>
      <c r="S29" s="780">
        <v>3</v>
      </c>
      <c r="T29" s="781"/>
      <c r="U29" s="779"/>
      <c r="V29" s="780"/>
      <c r="W29" s="781"/>
      <c r="X29" s="780"/>
      <c r="Y29" s="88" t="s">
        <v>382</v>
      </c>
      <c r="AD29" s="445" t="s">
        <v>382</v>
      </c>
    </row>
    <row r="30" spans="1:30" s="495" customFormat="1" ht="32.25" thickBot="1" x14ac:dyDescent="0.3">
      <c r="A30" s="166" t="s">
        <v>123</v>
      </c>
      <c r="B30" s="784" t="s">
        <v>124</v>
      </c>
      <c r="C30" s="785"/>
      <c r="D30" s="786">
        <v>7</v>
      </c>
      <c r="E30" s="786"/>
      <c r="F30" s="787"/>
      <c r="G30" s="788">
        <v>3</v>
      </c>
      <c r="H30" s="789">
        <f t="shared" si="0"/>
        <v>90</v>
      </c>
      <c r="I30" s="790">
        <f t="shared" si="4"/>
        <v>30</v>
      </c>
      <c r="J30" s="786">
        <v>15</v>
      </c>
      <c r="K30" s="786">
        <v>7</v>
      </c>
      <c r="L30" s="786">
        <v>8</v>
      </c>
      <c r="M30" s="787">
        <f t="shared" si="1"/>
        <v>60</v>
      </c>
      <c r="N30" s="791"/>
      <c r="O30" s="792"/>
      <c r="P30" s="793"/>
      <c r="Q30" s="794"/>
      <c r="R30" s="792"/>
      <c r="S30" s="793"/>
      <c r="T30" s="794"/>
      <c r="U30" s="792"/>
      <c r="V30" s="793"/>
      <c r="W30" s="794">
        <v>2</v>
      </c>
      <c r="X30" s="793"/>
      <c r="AD30" s="496"/>
    </row>
    <row r="31" spans="1:30" s="59" customFormat="1" ht="16.5" thickBot="1" x14ac:dyDescent="0.3">
      <c r="A31" s="1663" t="s">
        <v>125</v>
      </c>
      <c r="B31" s="1664"/>
      <c r="C31" s="712"/>
      <c r="D31" s="152"/>
      <c r="E31" s="711"/>
      <c r="F31" s="711"/>
      <c r="G31" s="154">
        <f t="shared" ref="G31:M31" si="8">SUM(G12:G30)-G16</f>
        <v>71.5</v>
      </c>
      <c r="H31" s="155">
        <f t="shared" si="8"/>
        <v>2145</v>
      </c>
      <c r="I31" s="155">
        <f t="shared" si="8"/>
        <v>930</v>
      </c>
      <c r="J31" s="155">
        <f t="shared" si="8"/>
        <v>302</v>
      </c>
      <c r="K31" s="155">
        <f t="shared" si="8"/>
        <v>7</v>
      </c>
      <c r="L31" s="155">
        <f t="shared" si="8"/>
        <v>621</v>
      </c>
      <c r="M31" s="155">
        <f t="shared" si="8"/>
        <v>1215</v>
      </c>
      <c r="N31" s="155">
        <f t="shared" ref="N31:AC31" si="9">SUM(N12:N30)</f>
        <v>22</v>
      </c>
      <c r="O31" s="155">
        <f t="shared" si="9"/>
        <v>19</v>
      </c>
      <c r="P31" s="155">
        <f t="shared" si="9"/>
        <v>19</v>
      </c>
      <c r="Q31" s="155">
        <f t="shared" si="9"/>
        <v>6</v>
      </c>
      <c r="R31" s="155">
        <f t="shared" si="9"/>
        <v>6</v>
      </c>
      <c r="S31" s="155">
        <f t="shared" si="9"/>
        <v>6</v>
      </c>
      <c r="T31" s="155">
        <f t="shared" si="9"/>
        <v>2</v>
      </c>
      <c r="U31" s="155">
        <f t="shared" si="9"/>
        <v>0</v>
      </c>
      <c r="V31" s="155">
        <f t="shared" si="9"/>
        <v>0</v>
      </c>
      <c r="W31" s="155">
        <f t="shared" si="9"/>
        <v>2</v>
      </c>
      <c r="X31" s="155">
        <f t="shared" si="9"/>
        <v>0</v>
      </c>
      <c r="Y31" s="156">
        <f t="shared" si="9"/>
        <v>0</v>
      </c>
      <c r="Z31" s="155">
        <f t="shared" si="9"/>
        <v>0</v>
      </c>
      <c r="AA31" s="155">
        <f t="shared" si="9"/>
        <v>0</v>
      </c>
      <c r="AB31" s="155">
        <f t="shared" si="9"/>
        <v>0</v>
      </c>
      <c r="AC31" s="439">
        <f t="shared" si="9"/>
        <v>0</v>
      </c>
      <c r="AD31" s="435"/>
    </row>
    <row r="32" spans="1:30" ht="16.5" thickBot="1" x14ac:dyDescent="0.3">
      <c r="A32" s="1665" t="s">
        <v>126</v>
      </c>
      <c r="B32" s="1666"/>
      <c r="C32" s="1666"/>
      <c r="D32" s="1666"/>
      <c r="E32" s="1666"/>
      <c r="F32" s="1666"/>
      <c r="G32" s="1666"/>
      <c r="H32" s="1666"/>
      <c r="I32" s="1666"/>
      <c r="J32" s="1666"/>
      <c r="K32" s="1666"/>
      <c r="L32" s="1666"/>
      <c r="M32" s="1666"/>
      <c r="N32" s="1667"/>
      <c r="O32" s="1667"/>
      <c r="P32" s="1667"/>
      <c r="Q32" s="1667"/>
      <c r="R32" s="1667"/>
      <c r="S32" s="1667"/>
      <c r="T32" s="1667"/>
      <c r="U32" s="1667"/>
      <c r="V32" s="1667"/>
      <c r="W32" s="1667"/>
      <c r="X32" s="1668"/>
    </row>
    <row r="33" spans="1:30" x14ac:dyDescent="0.25">
      <c r="A33" s="727" t="s">
        <v>127</v>
      </c>
      <c r="B33" s="795" t="s">
        <v>128</v>
      </c>
      <c r="C33" s="796">
        <v>3</v>
      </c>
      <c r="D33" s="797"/>
      <c r="E33" s="797"/>
      <c r="F33" s="798"/>
      <c r="G33" s="799">
        <v>5</v>
      </c>
      <c r="H33" s="800">
        <f>G33*30</f>
        <v>150</v>
      </c>
      <c r="I33" s="729">
        <f t="shared" ref="I33:I46" si="10">J33+K33+L33</f>
        <v>60</v>
      </c>
      <c r="J33" s="797">
        <v>30</v>
      </c>
      <c r="K33" s="797"/>
      <c r="L33" s="797">
        <v>30</v>
      </c>
      <c r="M33" s="798">
        <f>H33-I33</f>
        <v>90</v>
      </c>
      <c r="N33" s="741"/>
      <c r="O33" s="801"/>
      <c r="P33" s="802"/>
      <c r="Q33" s="741">
        <v>4</v>
      </c>
      <c r="R33" s="801"/>
      <c r="S33" s="802"/>
      <c r="T33" s="741"/>
      <c r="U33" s="801"/>
      <c r="V33" s="802"/>
      <c r="W33" s="741"/>
      <c r="X33" s="740"/>
      <c r="Y33" s="157" t="s">
        <v>381</v>
      </c>
      <c r="AD33" s="434" t="s">
        <v>381</v>
      </c>
    </row>
    <row r="34" spans="1:30" x14ac:dyDescent="0.25">
      <c r="A34" s="166" t="s">
        <v>129</v>
      </c>
      <c r="B34" s="167" t="s">
        <v>130</v>
      </c>
      <c r="C34" s="168"/>
      <c r="D34" s="169"/>
      <c r="E34" s="169"/>
      <c r="F34" s="170"/>
      <c r="G34" s="171">
        <f>G35+G36</f>
        <v>6</v>
      </c>
      <c r="H34" s="172">
        <f>H35+H36</f>
        <v>180</v>
      </c>
      <c r="I34" s="173">
        <f>I35+I36</f>
        <v>60</v>
      </c>
      <c r="J34" s="174">
        <f>J35+J36</f>
        <v>30</v>
      </c>
      <c r="K34" s="174"/>
      <c r="L34" s="174">
        <f>L35+L36</f>
        <v>30</v>
      </c>
      <c r="M34" s="175">
        <f>M35+M36</f>
        <v>120</v>
      </c>
      <c r="N34" s="176"/>
      <c r="O34" s="177"/>
      <c r="P34" s="178"/>
      <c r="Q34" s="179"/>
      <c r="R34" s="180"/>
      <c r="S34" s="178"/>
      <c r="T34" s="181"/>
      <c r="U34" s="182"/>
      <c r="V34" s="178"/>
      <c r="W34" s="181"/>
      <c r="X34" s="183"/>
    </row>
    <row r="35" spans="1:30" x14ac:dyDescent="0.25">
      <c r="A35" s="184" t="s">
        <v>131</v>
      </c>
      <c r="B35" s="185" t="s">
        <v>130</v>
      </c>
      <c r="C35" s="186" t="s">
        <v>132</v>
      </c>
      <c r="D35" s="187"/>
      <c r="E35" s="187"/>
      <c r="F35" s="188"/>
      <c r="G35" s="189">
        <v>5</v>
      </c>
      <c r="H35" s="749">
        <f>G35*30</f>
        <v>150</v>
      </c>
      <c r="I35" s="179">
        <f>J35+K35+L35</f>
        <v>60</v>
      </c>
      <c r="J35" s="180">
        <v>30</v>
      </c>
      <c r="K35" s="180"/>
      <c r="L35" s="180">
        <v>30</v>
      </c>
      <c r="M35" s="193">
        <f>H35-I35</f>
        <v>90</v>
      </c>
      <c r="N35" s="191"/>
      <c r="O35" s="192"/>
      <c r="P35" s="193"/>
      <c r="Q35" s="179">
        <v>4</v>
      </c>
      <c r="R35" s="180"/>
      <c r="S35" s="193"/>
      <c r="T35" s="179"/>
      <c r="U35" s="180"/>
      <c r="V35" s="193"/>
      <c r="W35" s="179"/>
      <c r="X35" s="194"/>
      <c r="Y35" s="157" t="s">
        <v>382</v>
      </c>
      <c r="AD35" s="434" t="s">
        <v>382</v>
      </c>
    </row>
    <row r="36" spans="1:30" ht="31.5" x14ac:dyDescent="0.25">
      <c r="A36" s="184" t="s">
        <v>133</v>
      </c>
      <c r="B36" s="185" t="s">
        <v>134</v>
      </c>
      <c r="C36" s="186"/>
      <c r="D36" s="187"/>
      <c r="E36" s="187"/>
      <c r="F36" s="188" t="s">
        <v>95</v>
      </c>
      <c r="G36" s="189">
        <v>1</v>
      </c>
      <c r="H36" s="749">
        <f>G36*30</f>
        <v>30</v>
      </c>
      <c r="I36" s="179"/>
      <c r="J36" s="180"/>
      <c r="K36" s="180"/>
      <c r="L36" s="180"/>
      <c r="M36" s="193">
        <f>H36-I36</f>
        <v>30</v>
      </c>
      <c r="N36" s="191"/>
      <c r="O36" s="192"/>
      <c r="P36" s="193"/>
      <c r="Q36" s="179"/>
      <c r="R36" s="180"/>
      <c r="S36" s="193"/>
      <c r="T36" s="179"/>
      <c r="U36" s="180"/>
      <c r="V36" s="193"/>
      <c r="W36" s="179"/>
      <c r="X36" s="194"/>
      <c r="AD36" s="434" t="s">
        <v>382</v>
      </c>
    </row>
    <row r="37" spans="1:30" x14ac:dyDescent="0.25">
      <c r="A37" s="166" t="s">
        <v>135</v>
      </c>
      <c r="B37" s="803" t="s">
        <v>136</v>
      </c>
      <c r="C37" s="783">
        <v>4</v>
      </c>
      <c r="D37" s="182"/>
      <c r="E37" s="182"/>
      <c r="F37" s="178"/>
      <c r="G37" s="804">
        <v>5.5</v>
      </c>
      <c r="H37" s="770">
        <f>G37*30</f>
        <v>165</v>
      </c>
      <c r="I37" s="181">
        <f>J37+K37+L37</f>
        <v>72</v>
      </c>
      <c r="J37" s="182">
        <v>36</v>
      </c>
      <c r="K37" s="182"/>
      <c r="L37" s="182">
        <v>36</v>
      </c>
      <c r="M37" s="178">
        <f>H37-I37</f>
        <v>93</v>
      </c>
      <c r="N37" s="179"/>
      <c r="O37" s="180"/>
      <c r="P37" s="193"/>
      <c r="Q37" s="179"/>
      <c r="R37" s="180">
        <v>4</v>
      </c>
      <c r="S37" s="193">
        <v>4</v>
      </c>
      <c r="T37" s="179"/>
      <c r="U37" s="180"/>
      <c r="V37" s="193"/>
      <c r="W37" s="179"/>
      <c r="X37" s="194"/>
      <c r="Y37" s="157" t="s">
        <v>383</v>
      </c>
      <c r="AD37" s="434" t="s">
        <v>383</v>
      </c>
    </row>
    <row r="38" spans="1:30" s="88" customFormat="1" x14ac:dyDescent="0.25">
      <c r="A38" s="166" t="s">
        <v>137</v>
      </c>
      <c r="B38" s="803" t="s">
        <v>138</v>
      </c>
      <c r="C38" s="783">
        <v>3</v>
      </c>
      <c r="D38" s="182"/>
      <c r="E38" s="182"/>
      <c r="F38" s="178"/>
      <c r="G38" s="804">
        <v>5</v>
      </c>
      <c r="H38" s="770">
        <f>G38*30</f>
        <v>150</v>
      </c>
      <c r="I38" s="181">
        <f>J38+K38+L38</f>
        <v>60</v>
      </c>
      <c r="J38" s="182">
        <v>30</v>
      </c>
      <c r="K38" s="182"/>
      <c r="L38" s="182">
        <v>30</v>
      </c>
      <c r="M38" s="178">
        <f>H38-I38</f>
        <v>90</v>
      </c>
      <c r="N38" s="179"/>
      <c r="O38" s="180"/>
      <c r="P38" s="193"/>
      <c r="Q38" s="179">
        <v>4</v>
      </c>
      <c r="R38" s="180"/>
      <c r="S38" s="193"/>
      <c r="T38" s="179"/>
      <c r="U38" s="180"/>
      <c r="V38" s="193"/>
      <c r="W38" s="179"/>
      <c r="X38" s="194"/>
      <c r="Y38" s="88" t="s">
        <v>381</v>
      </c>
      <c r="AD38" s="445" t="s">
        <v>381</v>
      </c>
    </row>
    <row r="39" spans="1:30" s="88" customFormat="1" x14ac:dyDescent="0.25">
      <c r="A39" s="166" t="s">
        <v>139</v>
      </c>
      <c r="B39" s="803" t="s">
        <v>140</v>
      </c>
      <c r="C39" s="783"/>
      <c r="D39" s="182" t="s">
        <v>141</v>
      </c>
      <c r="E39" s="182"/>
      <c r="F39" s="178"/>
      <c r="G39" s="804">
        <v>4</v>
      </c>
      <c r="H39" s="770">
        <f t="shared" ref="H39:H40" si="11">G39*30</f>
        <v>120</v>
      </c>
      <c r="I39" s="181">
        <f t="shared" ref="I39:I40" si="12">J39+K39+L39</f>
        <v>45</v>
      </c>
      <c r="J39" s="182">
        <v>15</v>
      </c>
      <c r="K39" s="182"/>
      <c r="L39" s="182">
        <v>30</v>
      </c>
      <c r="M39" s="178">
        <f t="shared" ref="M39:M40" si="13">H39-I39</f>
        <v>75</v>
      </c>
      <c r="N39" s="179"/>
      <c r="O39" s="180"/>
      <c r="P39" s="193"/>
      <c r="Q39" s="179">
        <v>3</v>
      </c>
      <c r="R39" s="180"/>
      <c r="S39" s="193"/>
      <c r="T39" s="179"/>
      <c r="U39" s="180"/>
      <c r="V39" s="193"/>
      <c r="W39" s="179"/>
      <c r="X39" s="194"/>
      <c r="Y39" s="88" t="s">
        <v>381</v>
      </c>
      <c r="AD39" s="445" t="s">
        <v>381</v>
      </c>
    </row>
    <row r="40" spans="1:30" x14ac:dyDescent="0.25">
      <c r="A40" s="166" t="s">
        <v>142</v>
      </c>
      <c r="B40" s="805" t="s">
        <v>143</v>
      </c>
      <c r="C40" s="181"/>
      <c r="D40" s="182" t="s">
        <v>95</v>
      </c>
      <c r="E40" s="182"/>
      <c r="F40" s="806"/>
      <c r="G40" s="804">
        <v>5</v>
      </c>
      <c r="H40" s="770">
        <f t="shared" si="11"/>
        <v>150</v>
      </c>
      <c r="I40" s="181">
        <f t="shared" si="12"/>
        <v>72</v>
      </c>
      <c r="J40" s="182">
        <v>36</v>
      </c>
      <c r="K40" s="182"/>
      <c r="L40" s="182">
        <v>36</v>
      </c>
      <c r="M40" s="178">
        <f t="shared" si="13"/>
        <v>78</v>
      </c>
      <c r="N40" s="179"/>
      <c r="O40" s="180"/>
      <c r="P40" s="807"/>
      <c r="Q40" s="179"/>
      <c r="R40" s="180">
        <v>4</v>
      </c>
      <c r="S40" s="193">
        <v>4</v>
      </c>
      <c r="T40" s="179"/>
      <c r="U40" s="180"/>
      <c r="V40" s="193"/>
      <c r="W40" s="179"/>
      <c r="X40" s="194"/>
      <c r="Y40" s="157" t="s">
        <v>381</v>
      </c>
      <c r="AD40" s="434" t="s">
        <v>381</v>
      </c>
    </row>
    <row r="41" spans="1:30" s="461" customFormat="1" ht="47.25" x14ac:dyDescent="0.25">
      <c r="A41" s="166" t="s">
        <v>144</v>
      </c>
      <c r="B41" s="805" t="s">
        <v>145</v>
      </c>
      <c r="C41" s="181">
        <v>5</v>
      </c>
      <c r="D41" s="182"/>
      <c r="E41" s="182"/>
      <c r="F41" s="806"/>
      <c r="G41" s="804">
        <v>4</v>
      </c>
      <c r="H41" s="770">
        <f>G41*30</f>
        <v>120</v>
      </c>
      <c r="I41" s="181">
        <f>J41+K41+L41</f>
        <v>45</v>
      </c>
      <c r="J41" s="182">
        <v>15</v>
      </c>
      <c r="K41" s="182"/>
      <c r="L41" s="182">
        <v>30</v>
      </c>
      <c r="M41" s="178">
        <f>H41-I41</f>
        <v>75</v>
      </c>
      <c r="N41" s="179"/>
      <c r="O41" s="180"/>
      <c r="P41" s="807"/>
      <c r="Q41" s="179"/>
      <c r="R41" s="180"/>
      <c r="S41" s="193"/>
      <c r="T41" s="179">
        <v>3</v>
      </c>
      <c r="U41" s="180"/>
      <c r="V41" s="193"/>
      <c r="W41" s="179"/>
      <c r="X41" s="194"/>
      <c r="AD41" s="462"/>
    </row>
    <row r="42" spans="1:30" x14ac:dyDescent="0.25">
      <c r="A42" s="166" t="s">
        <v>146</v>
      </c>
      <c r="B42" s="805" t="s">
        <v>147</v>
      </c>
      <c r="C42" s="181">
        <v>4</v>
      </c>
      <c r="D42" s="182"/>
      <c r="E42" s="182"/>
      <c r="F42" s="806"/>
      <c r="G42" s="804">
        <v>6</v>
      </c>
      <c r="H42" s="770">
        <f>G42*30</f>
        <v>180</v>
      </c>
      <c r="I42" s="181">
        <f>J42+K42+L42</f>
        <v>72</v>
      </c>
      <c r="J42" s="182">
        <v>36</v>
      </c>
      <c r="K42" s="182"/>
      <c r="L42" s="182">
        <v>36</v>
      </c>
      <c r="M42" s="178">
        <f>H42-I42</f>
        <v>108</v>
      </c>
      <c r="N42" s="179"/>
      <c r="O42" s="180"/>
      <c r="P42" s="807"/>
      <c r="Q42" s="179"/>
      <c r="R42" s="180">
        <v>4</v>
      </c>
      <c r="S42" s="193">
        <v>4</v>
      </c>
      <c r="T42" s="179"/>
      <c r="U42" s="180"/>
      <c r="V42" s="193"/>
      <c r="W42" s="179"/>
      <c r="X42" s="194"/>
      <c r="Y42" s="157" t="s">
        <v>381</v>
      </c>
      <c r="AD42" s="434" t="s">
        <v>381</v>
      </c>
    </row>
    <row r="43" spans="1:30" s="461" customFormat="1" x14ac:dyDescent="0.25">
      <c r="A43" s="166" t="s">
        <v>148</v>
      </c>
      <c r="B43" s="805" t="s">
        <v>149</v>
      </c>
      <c r="C43" s="181">
        <v>5</v>
      </c>
      <c r="D43" s="182"/>
      <c r="E43" s="182"/>
      <c r="F43" s="806"/>
      <c r="G43" s="804">
        <v>4</v>
      </c>
      <c r="H43" s="770">
        <f>G43*30</f>
        <v>120</v>
      </c>
      <c r="I43" s="181">
        <f>J43+K43+L43</f>
        <v>60</v>
      </c>
      <c r="J43" s="182">
        <v>30</v>
      </c>
      <c r="K43" s="182"/>
      <c r="L43" s="182">
        <v>30</v>
      </c>
      <c r="M43" s="178">
        <f>H43-I43</f>
        <v>60</v>
      </c>
      <c r="N43" s="179"/>
      <c r="O43" s="180"/>
      <c r="P43" s="807"/>
      <c r="Q43" s="179"/>
      <c r="R43" s="180"/>
      <c r="S43" s="193"/>
      <c r="T43" s="179">
        <v>4</v>
      </c>
      <c r="U43" s="180"/>
      <c r="V43" s="193"/>
      <c r="W43" s="179"/>
      <c r="X43" s="194"/>
      <c r="AD43" s="462"/>
    </row>
    <row r="44" spans="1:30" s="461" customFormat="1" ht="31.5" x14ac:dyDescent="0.25">
      <c r="A44" s="166" t="s">
        <v>150</v>
      </c>
      <c r="B44" s="805" t="s">
        <v>151</v>
      </c>
      <c r="C44" s="181"/>
      <c r="D44" s="182">
        <v>5</v>
      </c>
      <c r="E44" s="182"/>
      <c r="F44" s="806"/>
      <c r="G44" s="804">
        <v>5</v>
      </c>
      <c r="H44" s="770">
        <f>G44*30</f>
        <v>150</v>
      </c>
      <c r="I44" s="181">
        <f>J44+L44</f>
        <v>30</v>
      </c>
      <c r="J44" s="182">
        <v>30</v>
      </c>
      <c r="K44" s="182">
        <v>30</v>
      </c>
      <c r="L44" s="182"/>
      <c r="M44" s="178">
        <f>H44-I44</f>
        <v>120</v>
      </c>
      <c r="N44" s="750"/>
      <c r="O44" s="808"/>
      <c r="P44" s="809"/>
      <c r="Q44" s="750"/>
      <c r="R44" s="808"/>
      <c r="S44" s="810"/>
      <c r="T44" s="750">
        <v>4</v>
      </c>
      <c r="U44" s="808"/>
      <c r="V44" s="810"/>
      <c r="W44" s="750"/>
      <c r="X44" s="752"/>
      <c r="AD44" s="462"/>
    </row>
    <row r="45" spans="1:30" s="461" customFormat="1" ht="34.5" x14ac:dyDescent="0.25">
      <c r="A45" s="166" t="s">
        <v>152</v>
      </c>
      <c r="B45" s="803" t="s">
        <v>153</v>
      </c>
      <c r="C45" s="783">
        <v>6</v>
      </c>
      <c r="D45" s="182"/>
      <c r="E45" s="182"/>
      <c r="F45" s="178"/>
      <c r="G45" s="804">
        <v>3</v>
      </c>
      <c r="H45" s="770">
        <f>G45*30</f>
        <v>90</v>
      </c>
      <c r="I45" s="181">
        <f>J45+K45+L45</f>
        <v>54</v>
      </c>
      <c r="J45" s="182">
        <v>18</v>
      </c>
      <c r="K45" s="182">
        <v>36</v>
      </c>
      <c r="L45" s="182"/>
      <c r="M45" s="178">
        <f>H45-I45</f>
        <v>36</v>
      </c>
      <c r="N45" s="750"/>
      <c r="O45" s="808"/>
      <c r="P45" s="810"/>
      <c r="Q45" s="750"/>
      <c r="R45" s="808"/>
      <c r="S45" s="810"/>
      <c r="T45" s="750"/>
      <c r="U45" s="808">
        <v>3</v>
      </c>
      <c r="V45" s="810">
        <v>3</v>
      </c>
      <c r="W45" s="750"/>
      <c r="X45" s="752"/>
      <c r="AD45" s="532"/>
    </row>
    <row r="46" spans="1:30" s="461" customFormat="1" x14ac:dyDescent="0.25">
      <c r="A46" s="166" t="s">
        <v>154</v>
      </c>
      <c r="B46" s="805" t="s">
        <v>449</v>
      </c>
      <c r="C46" s="181">
        <v>6</v>
      </c>
      <c r="D46" s="182"/>
      <c r="E46" s="182"/>
      <c r="F46" s="806"/>
      <c r="G46" s="804">
        <v>3</v>
      </c>
      <c r="H46" s="770">
        <f t="shared" ref="H46:H52" si="14">G46*30</f>
        <v>90</v>
      </c>
      <c r="I46" s="181">
        <f t="shared" si="10"/>
        <v>54</v>
      </c>
      <c r="J46" s="182">
        <v>18</v>
      </c>
      <c r="K46" s="182"/>
      <c r="L46" s="182">
        <v>36</v>
      </c>
      <c r="M46" s="178">
        <f t="shared" ref="M46:M52" si="15">H46-I46</f>
        <v>36</v>
      </c>
      <c r="N46" s="179"/>
      <c r="O46" s="180"/>
      <c r="P46" s="807"/>
      <c r="Q46" s="179"/>
      <c r="R46" s="180"/>
      <c r="S46" s="193"/>
      <c r="T46" s="179"/>
      <c r="U46" s="180">
        <v>3</v>
      </c>
      <c r="V46" s="193">
        <v>3</v>
      </c>
      <c r="W46" s="179"/>
      <c r="X46" s="194"/>
      <c r="Y46" s="461" t="s">
        <v>450</v>
      </c>
      <c r="AD46" s="462"/>
    </row>
    <row r="47" spans="1:30" s="461" customFormat="1" ht="31.5" x14ac:dyDescent="0.25">
      <c r="A47" s="166" t="s">
        <v>155</v>
      </c>
      <c r="B47" s="803" t="s">
        <v>156</v>
      </c>
      <c r="C47" s="783">
        <v>7</v>
      </c>
      <c r="D47" s="182"/>
      <c r="E47" s="182"/>
      <c r="F47" s="178"/>
      <c r="G47" s="171">
        <f>G48+G49</f>
        <v>6</v>
      </c>
      <c r="H47" s="172">
        <f>H48+H49</f>
        <v>180</v>
      </c>
      <c r="I47" s="173">
        <f>I48+I49</f>
        <v>60</v>
      </c>
      <c r="J47" s="174">
        <f>J48+J49</f>
        <v>30</v>
      </c>
      <c r="K47" s="174"/>
      <c r="L47" s="174">
        <f>L48+L49</f>
        <v>30</v>
      </c>
      <c r="M47" s="175">
        <f>M48+M49</f>
        <v>120</v>
      </c>
      <c r="N47" s="179"/>
      <c r="O47" s="180"/>
      <c r="P47" s="193"/>
      <c r="Q47" s="179"/>
      <c r="R47" s="180"/>
      <c r="S47" s="193"/>
      <c r="T47" s="179"/>
      <c r="U47" s="180"/>
      <c r="V47" s="193"/>
      <c r="W47" s="179"/>
      <c r="X47" s="194"/>
      <c r="AA47" s="636">
        <f>13/60*100</f>
        <v>21.666666666666668</v>
      </c>
      <c r="AD47" s="462"/>
    </row>
    <row r="48" spans="1:30" s="461" customFormat="1" x14ac:dyDescent="0.25">
      <c r="A48" s="166" t="s">
        <v>157</v>
      </c>
      <c r="B48" s="811" t="s">
        <v>156</v>
      </c>
      <c r="C48" s="783"/>
      <c r="D48" s="182"/>
      <c r="E48" s="182"/>
      <c r="F48" s="178"/>
      <c r="G48" s="189">
        <v>5</v>
      </c>
      <c r="H48" s="749">
        <f>G48*30</f>
        <v>150</v>
      </c>
      <c r="I48" s="179">
        <f>J48+K48+L48</f>
        <v>60</v>
      </c>
      <c r="J48" s="180">
        <v>30</v>
      </c>
      <c r="K48" s="180"/>
      <c r="L48" s="180">
        <v>30</v>
      </c>
      <c r="M48" s="193">
        <f>H48-I48</f>
        <v>90</v>
      </c>
      <c r="N48" s="179"/>
      <c r="O48" s="180"/>
      <c r="P48" s="193"/>
      <c r="Q48" s="179"/>
      <c r="R48" s="180"/>
      <c r="S48" s="193"/>
      <c r="T48" s="179"/>
      <c r="U48" s="180"/>
      <c r="V48" s="193"/>
      <c r="W48" s="179">
        <v>4</v>
      </c>
      <c r="X48" s="194"/>
      <c r="AD48" s="462"/>
    </row>
    <row r="49" spans="1:30" s="461" customFormat="1" ht="31.5" x14ac:dyDescent="0.25">
      <c r="A49" s="166" t="s">
        <v>158</v>
      </c>
      <c r="B49" s="811" t="s">
        <v>159</v>
      </c>
      <c r="C49" s="783"/>
      <c r="D49" s="182"/>
      <c r="E49" s="182"/>
      <c r="F49" s="178">
        <v>7</v>
      </c>
      <c r="G49" s="189">
        <v>1</v>
      </c>
      <c r="H49" s="749">
        <f>G49*30</f>
        <v>30</v>
      </c>
      <c r="I49" s="179"/>
      <c r="J49" s="180"/>
      <c r="K49" s="180"/>
      <c r="L49" s="180"/>
      <c r="M49" s="193">
        <f>H49-I49</f>
        <v>30</v>
      </c>
      <c r="N49" s="179"/>
      <c r="O49" s="180"/>
      <c r="P49" s="193"/>
      <c r="Q49" s="179"/>
      <c r="R49" s="180"/>
      <c r="S49" s="193"/>
      <c r="T49" s="179"/>
      <c r="U49" s="180"/>
      <c r="V49" s="193"/>
      <c r="W49" s="179"/>
      <c r="X49" s="194"/>
      <c r="AD49" s="462"/>
    </row>
    <row r="50" spans="1:30" s="461" customFormat="1" ht="48.75" customHeight="1" x14ac:dyDescent="0.25">
      <c r="A50" s="166" t="s">
        <v>160</v>
      </c>
      <c r="B50" s="803" t="s">
        <v>161</v>
      </c>
      <c r="C50" s="783">
        <v>8</v>
      </c>
      <c r="D50" s="182"/>
      <c r="E50" s="182"/>
      <c r="F50" s="178"/>
      <c r="G50" s="804">
        <v>5</v>
      </c>
      <c r="H50" s="770">
        <f t="shared" ref="H50" si="16">G50*30</f>
        <v>150</v>
      </c>
      <c r="I50" s="181">
        <f>J50+K50+L50</f>
        <v>78</v>
      </c>
      <c r="J50" s="182">
        <v>39</v>
      </c>
      <c r="K50" s="182"/>
      <c r="L50" s="182">
        <v>39</v>
      </c>
      <c r="M50" s="178">
        <f t="shared" ref="M50" si="17">H50-I50</f>
        <v>72</v>
      </c>
      <c r="N50" s="750"/>
      <c r="O50" s="808"/>
      <c r="P50" s="810"/>
      <c r="Q50" s="750"/>
      <c r="R50" s="808"/>
      <c r="S50" s="810"/>
      <c r="T50" s="750"/>
      <c r="U50" s="808"/>
      <c r="V50" s="810"/>
      <c r="W50" s="750"/>
      <c r="X50" s="752">
        <v>6</v>
      </c>
      <c r="AD50" s="532"/>
    </row>
    <row r="51" spans="1:30" s="88" customFormat="1" x14ac:dyDescent="0.25">
      <c r="A51" s="166" t="s">
        <v>162</v>
      </c>
      <c r="B51" s="803" t="s">
        <v>163</v>
      </c>
      <c r="C51" s="783"/>
      <c r="D51" s="182" t="s">
        <v>164</v>
      </c>
      <c r="E51" s="182"/>
      <c r="F51" s="178"/>
      <c r="G51" s="804">
        <v>5</v>
      </c>
      <c r="H51" s="770">
        <f>G51*30</f>
        <v>150</v>
      </c>
      <c r="I51" s="181">
        <f>J51+K51+L51</f>
        <v>60</v>
      </c>
      <c r="J51" s="182">
        <v>15</v>
      </c>
      <c r="K51" s="182">
        <v>45</v>
      </c>
      <c r="L51" s="182"/>
      <c r="M51" s="178">
        <f>H51-I51</f>
        <v>90</v>
      </c>
      <c r="N51" s="179">
        <v>4</v>
      </c>
      <c r="O51" s="180"/>
      <c r="P51" s="193"/>
      <c r="Q51" s="179"/>
      <c r="R51" s="180"/>
      <c r="S51" s="193"/>
      <c r="T51" s="179"/>
      <c r="U51" s="180"/>
      <c r="V51" s="193"/>
      <c r="W51" s="179"/>
      <c r="X51" s="194"/>
      <c r="AD51" s="445"/>
    </row>
    <row r="52" spans="1:30" s="461" customFormat="1" x14ac:dyDescent="0.25">
      <c r="A52" s="812" t="s">
        <v>165</v>
      </c>
      <c r="B52" s="813" t="s">
        <v>166</v>
      </c>
      <c r="C52" s="774">
        <v>7</v>
      </c>
      <c r="D52" s="714"/>
      <c r="E52" s="714"/>
      <c r="F52" s="814"/>
      <c r="G52" s="815">
        <v>4</v>
      </c>
      <c r="H52" s="777">
        <f t="shared" si="14"/>
        <v>120</v>
      </c>
      <c r="I52" s="713">
        <f>J52+K52+L52</f>
        <v>45</v>
      </c>
      <c r="J52" s="714">
        <v>15</v>
      </c>
      <c r="K52" s="714">
        <v>30</v>
      </c>
      <c r="L52" s="714"/>
      <c r="M52" s="814">
        <f t="shared" si="15"/>
        <v>75</v>
      </c>
      <c r="N52" s="794"/>
      <c r="O52" s="816"/>
      <c r="P52" s="817"/>
      <c r="Q52" s="794"/>
      <c r="R52" s="816"/>
      <c r="S52" s="817"/>
      <c r="T52" s="794"/>
      <c r="U52" s="816"/>
      <c r="V52" s="817"/>
      <c r="W52" s="794">
        <v>3</v>
      </c>
      <c r="X52" s="793"/>
      <c r="AD52" s="462"/>
    </row>
    <row r="53" spans="1:30" s="461" customFormat="1" ht="31.5" x14ac:dyDescent="0.25">
      <c r="A53" s="818" t="s">
        <v>451</v>
      </c>
      <c r="B53" s="819" t="s">
        <v>433</v>
      </c>
      <c r="C53" s="820">
        <v>6</v>
      </c>
      <c r="D53" s="182"/>
      <c r="E53" s="182"/>
      <c r="F53" s="182"/>
      <c r="G53" s="821">
        <v>3</v>
      </c>
      <c r="H53" s="770">
        <f>G53*30</f>
        <v>90</v>
      </c>
      <c r="I53" s="181">
        <f>J53+K53+L53</f>
        <v>54</v>
      </c>
      <c r="J53" s="182">
        <v>36</v>
      </c>
      <c r="K53" s="182"/>
      <c r="L53" s="182">
        <v>18</v>
      </c>
      <c r="M53" s="178">
        <f>H53-I53</f>
        <v>36</v>
      </c>
      <c r="N53" s="808"/>
      <c r="O53" s="808"/>
      <c r="P53" s="808"/>
      <c r="Q53" s="808"/>
      <c r="R53" s="808"/>
      <c r="S53" s="808"/>
      <c r="T53" s="808"/>
      <c r="U53" s="808">
        <v>3</v>
      </c>
      <c r="V53" s="808">
        <v>3</v>
      </c>
      <c r="W53" s="808"/>
      <c r="X53" s="808"/>
      <c r="AD53" s="462"/>
    </row>
    <row r="54" spans="1:30" s="461" customFormat="1" x14ac:dyDescent="0.25">
      <c r="A54" s="818" t="s">
        <v>457</v>
      </c>
      <c r="B54" s="819" t="s">
        <v>440</v>
      </c>
      <c r="C54" s="820">
        <v>7</v>
      </c>
      <c r="D54" s="182"/>
      <c r="E54" s="182"/>
      <c r="F54" s="182"/>
      <c r="G54" s="822">
        <v>3</v>
      </c>
      <c r="H54" s="770">
        <f>G54*30</f>
        <v>90</v>
      </c>
      <c r="I54" s="181">
        <f>J54+K54+L54</f>
        <v>60</v>
      </c>
      <c r="J54" s="182">
        <v>30</v>
      </c>
      <c r="K54" s="182"/>
      <c r="L54" s="182">
        <v>30</v>
      </c>
      <c r="M54" s="178">
        <f>H54-I54</f>
        <v>30</v>
      </c>
      <c r="N54" s="808"/>
      <c r="O54" s="808"/>
      <c r="P54" s="808"/>
      <c r="Q54" s="808"/>
      <c r="R54" s="808"/>
      <c r="S54" s="808"/>
      <c r="T54" s="808"/>
      <c r="U54" s="808"/>
      <c r="V54" s="808"/>
      <c r="W54" s="808">
        <v>4</v>
      </c>
      <c r="X54" s="808"/>
      <c r="AD54" s="462"/>
    </row>
    <row r="55" spans="1:30" ht="16.5" thickBot="1" x14ac:dyDescent="0.3">
      <c r="A55" s="1791" t="s">
        <v>167</v>
      </c>
      <c r="B55" s="1792"/>
      <c r="C55" s="1792"/>
      <c r="D55" s="1792"/>
      <c r="E55" s="1792"/>
      <c r="F55" s="1793"/>
      <c r="G55" s="823">
        <f>SUM(G33:G54)-G34-G47</f>
        <v>81.5</v>
      </c>
      <c r="H55" s="823">
        <f t="shared" ref="H55:M55" si="18">SUM(H33:H54)-H34-H47</f>
        <v>2445</v>
      </c>
      <c r="I55" s="823">
        <f t="shared" si="18"/>
        <v>1041</v>
      </c>
      <c r="J55" s="823">
        <f t="shared" si="18"/>
        <v>489</v>
      </c>
      <c r="K55" s="823">
        <f t="shared" si="18"/>
        <v>141</v>
      </c>
      <c r="L55" s="823">
        <f t="shared" si="18"/>
        <v>441</v>
      </c>
      <c r="M55" s="823">
        <f t="shared" si="18"/>
        <v>1404</v>
      </c>
      <c r="N55" s="824">
        <f>SUM(N33:N54)-N34-N47</f>
        <v>4</v>
      </c>
      <c r="O55" s="824">
        <f t="shared" ref="O55:X55" si="19">SUM(O33:O54)-O34-O47</f>
        <v>0</v>
      </c>
      <c r="P55" s="824">
        <f t="shared" si="19"/>
        <v>0</v>
      </c>
      <c r="Q55" s="824">
        <f t="shared" si="19"/>
        <v>15</v>
      </c>
      <c r="R55" s="824">
        <f t="shared" si="19"/>
        <v>12</v>
      </c>
      <c r="S55" s="824">
        <f t="shared" si="19"/>
        <v>12</v>
      </c>
      <c r="T55" s="824">
        <f t="shared" si="19"/>
        <v>11</v>
      </c>
      <c r="U55" s="824">
        <f t="shared" si="19"/>
        <v>9</v>
      </c>
      <c r="V55" s="824">
        <f t="shared" si="19"/>
        <v>9</v>
      </c>
      <c r="W55" s="824">
        <f t="shared" si="19"/>
        <v>11</v>
      </c>
      <c r="X55" s="824">
        <f t="shared" si="19"/>
        <v>6</v>
      </c>
      <c r="Y55" s="202"/>
      <c r="Z55" s="200">
        <f t="shared" ref="Z55:AC55" si="20">SUM(Z33:Z52)-Z34-Z47</f>
        <v>0</v>
      </c>
      <c r="AA55" s="200">
        <f t="shared" si="20"/>
        <v>0</v>
      </c>
      <c r="AB55" s="200">
        <f t="shared" si="20"/>
        <v>0</v>
      </c>
      <c r="AC55" s="440">
        <f t="shared" si="20"/>
        <v>0</v>
      </c>
    </row>
    <row r="56" spans="1:30" ht="16.5" thickBot="1" x14ac:dyDescent="0.3">
      <c r="A56" s="1794" t="s">
        <v>168</v>
      </c>
      <c r="B56" s="1795"/>
      <c r="C56" s="1795"/>
      <c r="D56" s="1795"/>
      <c r="E56" s="1795"/>
      <c r="F56" s="1795"/>
      <c r="G56" s="1795"/>
      <c r="H56" s="1795"/>
      <c r="I56" s="1760"/>
      <c r="J56" s="1760"/>
      <c r="K56" s="1760"/>
      <c r="L56" s="1760"/>
      <c r="M56" s="1760"/>
      <c r="N56" s="1795"/>
      <c r="O56" s="1795"/>
      <c r="P56" s="1795"/>
      <c r="Q56" s="1795"/>
      <c r="R56" s="1795"/>
      <c r="S56" s="1795"/>
      <c r="T56" s="1795"/>
      <c r="U56" s="1795"/>
      <c r="V56" s="1795"/>
      <c r="W56" s="1795"/>
      <c r="X56" s="1796"/>
    </row>
    <row r="57" spans="1:30" s="59" customFormat="1" x14ac:dyDescent="0.25">
      <c r="A57" s="727" t="s">
        <v>169</v>
      </c>
      <c r="B57" s="826" t="s">
        <v>50</v>
      </c>
      <c r="C57" s="21"/>
      <c r="D57" s="22">
        <v>2</v>
      </c>
      <c r="E57" s="22"/>
      <c r="F57" s="827"/>
      <c r="G57" s="828">
        <v>4.5</v>
      </c>
      <c r="H57" s="829">
        <f>G57*30</f>
        <v>135</v>
      </c>
      <c r="I57" s="729">
        <f>J57+K57+L57</f>
        <v>18</v>
      </c>
      <c r="J57" s="797"/>
      <c r="K57" s="797"/>
      <c r="L57" s="797">
        <v>18</v>
      </c>
      <c r="M57" s="830">
        <f>H57-I57</f>
        <v>117</v>
      </c>
      <c r="N57" s="831"/>
      <c r="O57" s="832">
        <v>1</v>
      </c>
      <c r="P57" s="833">
        <v>1</v>
      </c>
      <c r="Q57" s="834"/>
      <c r="R57" s="835"/>
      <c r="S57" s="833"/>
      <c r="T57" s="834"/>
      <c r="U57" s="835"/>
      <c r="V57" s="833"/>
      <c r="W57" s="834"/>
      <c r="X57" s="833"/>
      <c r="AD57" s="435"/>
    </row>
    <row r="58" spans="1:30" s="59" customFormat="1" x14ac:dyDescent="0.25">
      <c r="A58" s="166" t="s">
        <v>170</v>
      </c>
      <c r="B58" s="836" t="s">
        <v>171</v>
      </c>
      <c r="C58" s="837"/>
      <c r="D58" s="838" t="s">
        <v>95</v>
      </c>
      <c r="E58" s="838"/>
      <c r="F58" s="839"/>
      <c r="G58" s="840">
        <v>4.5</v>
      </c>
      <c r="H58" s="841">
        <f>G58*30</f>
        <v>135</v>
      </c>
      <c r="I58" s="181">
        <f>J58+K58+L58</f>
        <v>0</v>
      </c>
      <c r="J58" s="182"/>
      <c r="K58" s="182"/>
      <c r="L58" s="182"/>
      <c r="M58" s="183">
        <f>H58-I58</f>
        <v>135</v>
      </c>
      <c r="N58" s="842"/>
      <c r="O58" s="843"/>
      <c r="P58" s="844"/>
      <c r="Q58" s="845"/>
      <c r="R58" s="843"/>
      <c r="S58" s="844"/>
      <c r="T58" s="845"/>
      <c r="U58" s="843"/>
      <c r="V58" s="844"/>
      <c r="W58" s="845"/>
      <c r="X58" s="844"/>
      <c r="Y58" s="59" t="s">
        <v>382</v>
      </c>
      <c r="AD58" s="435" t="s">
        <v>382</v>
      </c>
    </row>
    <row r="59" spans="1:30" s="59" customFormat="1" x14ac:dyDescent="0.25">
      <c r="A59" s="166" t="s">
        <v>172</v>
      </c>
      <c r="B59" s="846" t="s">
        <v>173</v>
      </c>
      <c r="C59" s="27"/>
      <c r="D59" s="28" t="s">
        <v>174</v>
      </c>
      <c r="E59" s="28"/>
      <c r="F59" s="847"/>
      <c r="G59" s="848">
        <v>3</v>
      </c>
      <c r="H59" s="841">
        <f>G59*30</f>
        <v>90</v>
      </c>
      <c r="I59" s="181">
        <f>J59+K59+L59</f>
        <v>0</v>
      </c>
      <c r="J59" s="182"/>
      <c r="K59" s="182"/>
      <c r="L59" s="182"/>
      <c r="M59" s="183">
        <f>H59-I59</f>
        <v>90</v>
      </c>
      <c r="N59" s="842"/>
      <c r="O59" s="843"/>
      <c r="P59" s="844"/>
      <c r="Q59" s="845"/>
      <c r="R59" s="843"/>
      <c r="S59" s="844"/>
      <c r="T59" s="845"/>
      <c r="U59" s="843"/>
      <c r="V59" s="844"/>
      <c r="W59" s="845"/>
      <c r="X59" s="844"/>
      <c r="AD59" s="435"/>
    </row>
    <row r="60" spans="1:30" s="59" customFormat="1" ht="16.5" thickBot="1" x14ac:dyDescent="0.3">
      <c r="A60" s="812" t="s">
        <v>175</v>
      </c>
      <c r="B60" s="849" t="s">
        <v>176</v>
      </c>
      <c r="C60" s="850"/>
      <c r="D60" s="851" t="s">
        <v>177</v>
      </c>
      <c r="E60" s="851"/>
      <c r="F60" s="852"/>
      <c r="G60" s="853">
        <v>6</v>
      </c>
      <c r="H60" s="854">
        <f>G60*30</f>
        <v>180</v>
      </c>
      <c r="I60" s="790">
        <f>J60+K60+L60</f>
        <v>0</v>
      </c>
      <c r="J60" s="786"/>
      <c r="K60" s="786"/>
      <c r="L60" s="786"/>
      <c r="M60" s="787">
        <f>H60-I60</f>
        <v>180</v>
      </c>
      <c r="N60" s="855"/>
      <c r="O60" s="856"/>
      <c r="P60" s="857"/>
      <c r="Q60" s="858"/>
      <c r="R60" s="856"/>
      <c r="S60" s="857"/>
      <c r="T60" s="858"/>
      <c r="U60" s="856"/>
      <c r="V60" s="857"/>
      <c r="W60" s="858"/>
      <c r="X60" s="857"/>
      <c r="AD60" s="435"/>
    </row>
    <row r="61" spans="1:30" s="59" customFormat="1" ht="16.5" thickBot="1" x14ac:dyDescent="0.3">
      <c r="A61" s="1759" t="s">
        <v>178</v>
      </c>
      <c r="B61" s="1760"/>
      <c r="C61" s="1760"/>
      <c r="D61" s="1760"/>
      <c r="E61" s="1760"/>
      <c r="F61" s="1761"/>
      <c r="G61" s="859">
        <f>SUM(G57:G60)</f>
        <v>18</v>
      </c>
      <c r="H61" s="860">
        <f>SUM(H57:H60)</f>
        <v>540</v>
      </c>
      <c r="I61" s="861">
        <f t="shared" ref="I61:X61" si="21">SUM(I57:I60)</f>
        <v>18</v>
      </c>
      <c r="J61" s="861">
        <f t="shared" si="21"/>
        <v>0</v>
      </c>
      <c r="K61" s="861">
        <f t="shared" si="21"/>
        <v>0</v>
      </c>
      <c r="L61" s="861">
        <f t="shared" si="21"/>
        <v>18</v>
      </c>
      <c r="M61" s="861">
        <f t="shared" si="21"/>
        <v>522</v>
      </c>
      <c r="N61" s="860">
        <f t="shared" si="21"/>
        <v>0</v>
      </c>
      <c r="O61" s="860">
        <f t="shared" si="21"/>
        <v>1</v>
      </c>
      <c r="P61" s="860">
        <f t="shared" si="21"/>
        <v>1</v>
      </c>
      <c r="Q61" s="860">
        <f t="shared" si="21"/>
        <v>0</v>
      </c>
      <c r="R61" s="860">
        <f t="shared" si="21"/>
        <v>0</v>
      </c>
      <c r="S61" s="860">
        <f t="shared" si="21"/>
        <v>0</v>
      </c>
      <c r="T61" s="860">
        <f t="shared" si="21"/>
        <v>0</v>
      </c>
      <c r="U61" s="860">
        <f t="shared" si="21"/>
        <v>0</v>
      </c>
      <c r="V61" s="860">
        <f t="shared" si="21"/>
        <v>0</v>
      </c>
      <c r="W61" s="860">
        <f t="shared" si="21"/>
        <v>0</v>
      </c>
      <c r="X61" s="860">
        <f t="shared" si="21"/>
        <v>0</v>
      </c>
      <c r="AD61" s="435"/>
    </row>
    <row r="62" spans="1:30" ht="16.5" thickBot="1" x14ac:dyDescent="0.3">
      <c r="A62" s="1759" t="s">
        <v>179</v>
      </c>
      <c r="B62" s="1760"/>
      <c r="C62" s="1760"/>
      <c r="D62" s="1760"/>
      <c r="E62" s="1760"/>
      <c r="F62" s="1760"/>
      <c r="G62" s="1760"/>
      <c r="H62" s="1760"/>
      <c r="I62" s="1760"/>
      <c r="J62" s="1760"/>
      <c r="K62" s="1760"/>
      <c r="L62" s="1760"/>
      <c r="M62" s="1760"/>
      <c r="N62" s="1760"/>
      <c r="O62" s="1760"/>
      <c r="P62" s="1760"/>
      <c r="Q62" s="1760"/>
      <c r="R62" s="1760"/>
      <c r="S62" s="1760"/>
      <c r="T62" s="1760"/>
      <c r="U62" s="1760"/>
      <c r="V62" s="1760"/>
      <c r="W62" s="1760"/>
      <c r="X62" s="1761"/>
    </row>
    <row r="63" spans="1:30" s="59" customFormat="1" ht="32.25" thickBot="1" x14ac:dyDescent="0.3">
      <c r="A63" s="862" t="s">
        <v>180</v>
      </c>
      <c r="B63" s="863" t="s">
        <v>181</v>
      </c>
      <c r="C63" s="864">
        <v>8</v>
      </c>
      <c r="D63" s="865"/>
      <c r="E63" s="865"/>
      <c r="F63" s="866"/>
      <c r="G63" s="867">
        <v>6</v>
      </c>
      <c r="H63" s="868">
        <f>G63*30</f>
        <v>180</v>
      </c>
      <c r="I63" s="869">
        <f>J63+K63+L63</f>
        <v>0</v>
      </c>
      <c r="J63" s="870"/>
      <c r="K63" s="870"/>
      <c r="L63" s="870"/>
      <c r="M63" s="871">
        <f>H63-I63</f>
        <v>180</v>
      </c>
      <c r="N63" s="872"/>
      <c r="O63" s="873"/>
      <c r="P63" s="874"/>
      <c r="Q63" s="875"/>
      <c r="R63" s="873"/>
      <c r="S63" s="874"/>
      <c r="T63" s="875"/>
      <c r="U63" s="873"/>
      <c r="V63" s="874"/>
      <c r="W63" s="875"/>
      <c r="X63" s="876"/>
      <c r="AD63" s="435"/>
    </row>
    <row r="64" spans="1:30" s="59" customFormat="1" ht="16.5" thickBot="1" x14ac:dyDescent="0.3">
      <c r="A64" s="862" t="s">
        <v>182</v>
      </c>
      <c r="B64" s="877" t="s">
        <v>183</v>
      </c>
      <c r="C64" s="878">
        <v>8</v>
      </c>
      <c r="D64" s="879"/>
      <c r="E64" s="879"/>
      <c r="F64" s="880"/>
      <c r="G64" s="881">
        <v>3</v>
      </c>
      <c r="H64" s="882">
        <f>G64*30</f>
        <v>90</v>
      </c>
      <c r="I64" s="883">
        <f>J64+K64+L64</f>
        <v>0</v>
      </c>
      <c r="J64" s="884"/>
      <c r="K64" s="884"/>
      <c r="L64" s="884"/>
      <c r="M64" s="885">
        <f>H64-I64</f>
        <v>90</v>
      </c>
      <c r="N64" s="886"/>
      <c r="O64" s="887"/>
      <c r="P64" s="888"/>
      <c r="Q64" s="889"/>
      <c r="R64" s="887"/>
      <c r="S64" s="888"/>
      <c r="T64" s="889"/>
      <c r="U64" s="887"/>
      <c r="V64" s="888"/>
      <c r="W64" s="889"/>
      <c r="X64" s="890"/>
      <c r="AD64" s="435"/>
    </row>
    <row r="65" spans="1:30" s="59" customFormat="1" ht="16.5" thickBot="1" x14ac:dyDescent="0.3">
      <c r="A65" s="1798" t="s">
        <v>184</v>
      </c>
      <c r="B65" s="1799"/>
      <c r="C65" s="1799"/>
      <c r="D65" s="1799"/>
      <c r="E65" s="1799"/>
      <c r="F65" s="1800"/>
      <c r="G65" s="891">
        <f>SUM(G63:G64)</f>
        <v>9</v>
      </c>
      <c r="H65" s="892">
        <f>SUM(H63:H64)</f>
        <v>270</v>
      </c>
      <c r="I65" s="892">
        <f>I63</f>
        <v>0</v>
      </c>
      <c r="J65" s="892">
        <f>J63</f>
        <v>0</v>
      </c>
      <c r="K65" s="892">
        <f>K63</f>
        <v>0</v>
      </c>
      <c r="L65" s="892">
        <f>L63</f>
        <v>0</v>
      </c>
      <c r="M65" s="892">
        <f>SUM(M63:M64)</f>
        <v>270</v>
      </c>
      <c r="N65" s="892">
        <f t="shared" ref="N65:X65" si="22">N63</f>
        <v>0</v>
      </c>
      <c r="O65" s="892">
        <f t="shared" si="22"/>
        <v>0</v>
      </c>
      <c r="P65" s="892">
        <f t="shared" si="22"/>
        <v>0</v>
      </c>
      <c r="Q65" s="892">
        <f t="shared" si="22"/>
        <v>0</v>
      </c>
      <c r="R65" s="892">
        <f t="shared" si="22"/>
        <v>0</v>
      </c>
      <c r="S65" s="892">
        <f t="shared" si="22"/>
        <v>0</v>
      </c>
      <c r="T65" s="892">
        <f t="shared" si="22"/>
        <v>0</v>
      </c>
      <c r="U65" s="892">
        <f t="shared" si="22"/>
        <v>0</v>
      </c>
      <c r="V65" s="892">
        <f t="shared" si="22"/>
        <v>0</v>
      </c>
      <c r="W65" s="892">
        <f t="shared" si="22"/>
        <v>0</v>
      </c>
      <c r="X65" s="893">
        <f t="shared" si="22"/>
        <v>0</v>
      </c>
      <c r="AD65" s="435"/>
    </row>
    <row r="66" spans="1:30" ht="16.5" thickBot="1" x14ac:dyDescent="0.3">
      <c r="A66" s="1801" t="s">
        <v>185</v>
      </c>
      <c r="B66" s="1802"/>
      <c r="C66" s="1802"/>
      <c r="D66" s="1802"/>
      <c r="E66" s="1802"/>
      <c r="F66" s="1802"/>
      <c r="G66" s="894">
        <f>G65+G61+G55+G31</f>
        <v>180</v>
      </c>
      <c r="H66" s="895">
        <f>H65+H61+H55+H31</f>
        <v>5400</v>
      </c>
      <c r="I66" s="895">
        <f t="shared" ref="I66:X66" si="23">I55+I31+I61+I65</f>
        <v>1989</v>
      </c>
      <c r="J66" s="895">
        <f t="shared" si="23"/>
        <v>791</v>
      </c>
      <c r="K66" s="895">
        <f t="shared" si="23"/>
        <v>148</v>
      </c>
      <c r="L66" s="895">
        <f t="shared" si="23"/>
        <v>1080</v>
      </c>
      <c r="M66" s="895">
        <f t="shared" si="23"/>
        <v>3411</v>
      </c>
      <c r="N66" s="895">
        <f t="shared" si="23"/>
        <v>26</v>
      </c>
      <c r="O66" s="895">
        <f t="shared" si="23"/>
        <v>20</v>
      </c>
      <c r="P66" s="895">
        <f t="shared" si="23"/>
        <v>20</v>
      </c>
      <c r="Q66" s="895">
        <f t="shared" si="23"/>
        <v>21</v>
      </c>
      <c r="R66" s="895">
        <f t="shared" si="23"/>
        <v>18</v>
      </c>
      <c r="S66" s="895">
        <f t="shared" si="23"/>
        <v>18</v>
      </c>
      <c r="T66" s="895">
        <f t="shared" si="23"/>
        <v>13</v>
      </c>
      <c r="U66" s="895">
        <f t="shared" si="23"/>
        <v>9</v>
      </c>
      <c r="V66" s="895">
        <f t="shared" si="23"/>
        <v>9</v>
      </c>
      <c r="W66" s="895">
        <f t="shared" si="23"/>
        <v>13</v>
      </c>
      <c r="X66" s="895">
        <f t="shared" si="23"/>
        <v>6</v>
      </c>
      <c r="Y66" s="59"/>
    </row>
    <row r="67" spans="1:30" x14ac:dyDescent="0.25">
      <c r="A67" s="1803" t="s">
        <v>186</v>
      </c>
      <c r="B67" s="1804"/>
      <c r="C67" s="1804"/>
      <c r="D67" s="1804"/>
      <c r="E67" s="1804"/>
      <c r="F67" s="1804"/>
      <c r="G67" s="1804"/>
      <c r="H67" s="1804"/>
      <c r="I67" s="1804"/>
      <c r="J67" s="1804"/>
      <c r="K67" s="1804"/>
      <c r="L67" s="1804"/>
      <c r="M67" s="1804"/>
      <c r="N67" s="1804"/>
      <c r="O67" s="1804"/>
      <c r="P67" s="1804"/>
      <c r="Q67" s="1804"/>
      <c r="R67" s="1804"/>
      <c r="S67" s="1804"/>
      <c r="T67" s="1804"/>
      <c r="U67" s="1804"/>
      <c r="V67" s="1804"/>
      <c r="W67" s="1804"/>
      <c r="X67" s="1805"/>
    </row>
    <row r="68" spans="1:30" ht="16.5" thickBot="1" x14ac:dyDescent="0.3">
      <c r="A68" s="1806" t="s">
        <v>187</v>
      </c>
      <c r="B68" s="1807"/>
      <c r="C68" s="1807"/>
      <c r="D68" s="1807"/>
      <c r="E68" s="1807"/>
      <c r="F68" s="1807"/>
      <c r="G68" s="1807"/>
      <c r="H68" s="1807"/>
      <c r="I68" s="1807"/>
      <c r="J68" s="1807"/>
      <c r="K68" s="1807"/>
      <c r="L68" s="1807"/>
      <c r="M68" s="1807"/>
      <c r="N68" s="1807"/>
      <c r="O68" s="1807"/>
      <c r="P68" s="1807"/>
      <c r="Q68" s="1807"/>
      <c r="R68" s="1807"/>
      <c r="S68" s="1807"/>
      <c r="T68" s="1807"/>
      <c r="U68" s="1807"/>
      <c r="V68" s="1807"/>
      <c r="W68" s="1807"/>
      <c r="X68" s="1808"/>
    </row>
    <row r="69" spans="1:30" x14ac:dyDescent="0.25">
      <c r="A69" s="1809" t="s">
        <v>188</v>
      </c>
      <c r="B69" s="896" t="s">
        <v>189</v>
      </c>
      <c r="C69" s="897"/>
      <c r="D69" s="898">
        <v>3</v>
      </c>
      <c r="E69" s="898"/>
      <c r="F69" s="899"/>
      <c r="G69" s="303">
        <v>4</v>
      </c>
      <c r="H69" s="900">
        <f>G69*30</f>
        <v>120</v>
      </c>
      <c r="I69" s="901">
        <f>J69+K69+L69</f>
        <v>45</v>
      </c>
      <c r="J69" s="902">
        <v>15</v>
      </c>
      <c r="K69" s="902"/>
      <c r="L69" s="902">
        <v>30</v>
      </c>
      <c r="M69" s="903">
        <f>H69-I69</f>
        <v>75</v>
      </c>
      <c r="N69" s="897"/>
      <c r="O69" s="904"/>
      <c r="P69" s="899"/>
      <c r="Q69" s="897">
        <v>3</v>
      </c>
      <c r="R69" s="904"/>
      <c r="S69" s="899"/>
      <c r="T69" s="897"/>
      <c r="U69" s="904"/>
      <c r="V69" s="899"/>
      <c r="W69" s="897"/>
      <c r="X69" s="899"/>
      <c r="Y69" s="157" t="s">
        <v>382</v>
      </c>
      <c r="AD69" s="434" t="s">
        <v>382</v>
      </c>
    </row>
    <row r="70" spans="1:30" x14ac:dyDescent="0.25">
      <c r="A70" s="1810"/>
      <c r="B70" s="905" t="s">
        <v>190</v>
      </c>
      <c r="C70" s="906"/>
      <c r="D70" s="907"/>
      <c r="E70" s="907"/>
      <c r="F70" s="908"/>
      <c r="G70" s="304"/>
      <c r="H70" s="909"/>
      <c r="I70" s="910"/>
      <c r="J70" s="911"/>
      <c r="K70" s="911"/>
      <c r="L70" s="911"/>
      <c r="M70" s="912"/>
      <c r="N70" s="906"/>
      <c r="O70" s="913"/>
      <c r="P70" s="908"/>
      <c r="Q70" s="906"/>
      <c r="R70" s="913"/>
      <c r="S70" s="908"/>
      <c r="T70" s="906"/>
      <c r="U70" s="913"/>
      <c r="V70" s="908"/>
      <c r="W70" s="906"/>
      <c r="X70" s="908"/>
    </row>
    <row r="71" spans="1:30" ht="16.5" thickBot="1" x14ac:dyDescent="0.3">
      <c r="A71" s="1810"/>
      <c r="B71" s="914" t="s">
        <v>191</v>
      </c>
      <c r="C71" s="722"/>
      <c r="D71" s="915"/>
      <c r="E71" s="915"/>
      <c r="F71" s="916"/>
      <c r="G71" s="917"/>
      <c r="H71" s="918"/>
      <c r="I71" s="919"/>
      <c r="J71" s="920"/>
      <c r="K71" s="920"/>
      <c r="L71" s="920"/>
      <c r="M71" s="921"/>
      <c r="N71" s="722"/>
      <c r="O71" s="724"/>
      <c r="P71" s="916"/>
      <c r="Q71" s="722"/>
      <c r="R71" s="724"/>
      <c r="S71" s="916"/>
      <c r="T71" s="722"/>
      <c r="U71" s="724"/>
      <c r="V71" s="916"/>
      <c r="W71" s="722"/>
      <c r="X71" s="916"/>
    </row>
    <row r="72" spans="1:30" s="461" customFormat="1" ht="31.5" x14ac:dyDescent="0.25">
      <c r="A72" s="1809" t="s">
        <v>192</v>
      </c>
      <c r="B72" s="896" t="s">
        <v>193</v>
      </c>
      <c r="C72" s="897"/>
      <c r="D72" s="898">
        <v>5</v>
      </c>
      <c r="E72" s="898"/>
      <c r="F72" s="899"/>
      <c r="G72" s="303">
        <v>4</v>
      </c>
      <c r="H72" s="900">
        <f>G72*30</f>
        <v>120</v>
      </c>
      <c r="I72" s="901">
        <f>J72+K72+L72</f>
        <v>45</v>
      </c>
      <c r="J72" s="902"/>
      <c r="K72" s="902"/>
      <c r="L72" s="902">
        <v>45</v>
      </c>
      <c r="M72" s="903">
        <f>H72-I72</f>
        <v>75</v>
      </c>
      <c r="N72" s="897"/>
      <c r="O72" s="904"/>
      <c r="P72" s="899"/>
      <c r="Q72" s="897"/>
      <c r="R72" s="904"/>
      <c r="S72" s="899"/>
      <c r="T72" s="897">
        <v>3</v>
      </c>
      <c r="U72" s="904"/>
      <c r="V72" s="899"/>
      <c r="W72" s="897"/>
      <c r="X72" s="899"/>
      <c r="AD72" s="462"/>
    </row>
    <row r="73" spans="1:30" s="461" customFormat="1" x14ac:dyDescent="0.25">
      <c r="A73" s="1810"/>
      <c r="B73" s="905" t="s">
        <v>194</v>
      </c>
      <c r="C73" s="906"/>
      <c r="D73" s="907"/>
      <c r="E73" s="907"/>
      <c r="F73" s="908"/>
      <c r="G73" s="304"/>
      <c r="H73" s="909"/>
      <c r="I73" s="910"/>
      <c r="J73" s="911">
        <v>30</v>
      </c>
      <c r="K73" s="911"/>
      <c r="L73" s="911">
        <v>15</v>
      </c>
      <c r="M73" s="912"/>
      <c r="N73" s="906"/>
      <c r="O73" s="913"/>
      <c r="P73" s="908"/>
      <c r="Q73" s="906"/>
      <c r="R73" s="913"/>
      <c r="S73" s="908"/>
      <c r="T73" s="906"/>
      <c r="U73" s="913"/>
      <c r="V73" s="908"/>
      <c r="W73" s="906"/>
      <c r="X73" s="908"/>
      <c r="AD73" s="462"/>
    </row>
    <row r="74" spans="1:30" s="461" customFormat="1" ht="16.5" thickBot="1" x14ac:dyDescent="0.3">
      <c r="A74" s="1811"/>
      <c r="B74" s="922" t="s">
        <v>191</v>
      </c>
      <c r="C74" s="923"/>
      <c r="D74" s="924"/>
      <c r="E74" s="924"/>
      <c r="F74" s="925"/>
      <c r="G74" s="926"/>
      <c r="H74" s="927"/>
      <c r="I74" s="928"/>
      <c r="J74" s="929"/>
      <c r="K74" s="929"/>
      <c r="L74" s="929"/>
      <c r="M74" s="930"/>
      <c r="N74" s="923"/>
      <c r="O74" s="931"/>
      <c r="P74" s="925"/>
      <c r="Q74" s="923"/>
      <c r="R74" s="931"/>
      <c r="S74" s="925"/>
      <c r="T74" s="923"/>
      <c r="U74" s="931"/>
      <c r="V74" s="925"/>
      <c r="W74" s="923"/>
      <c r="X74" s="925"/>
      <c r="AD74" s="462"/>
    </row>
    <row r="75" spans="1:30" s="461" customFormat="1" ht="31.5" x14ac:dyDescent="0.25">
      <c r="A75" s="1809" t="s">
        <v>195</v>
      </c>
      <c r="B75" s="896" t="s">
        <v>196</v>
      </c>
      <c r="C75" s="897"/>
      <c r="D75" s="898">
        <v>6</v>
      </c>
      <c r="E75" s="898"/>
      <c r="F75" s="899"/>
      <c r="G75" s="303">
        <v>4</v>
      </c>
      <c r="H75" s="900">
        <f t="shared" ref="H75:H83" si="24">G75*30</f>
        <v>120</v>
      </c>
      <c r="I75" s="901">
        <f t="shared" ref="I75:I83" si="25">J75+K75+L75</f>
        <v>54</v>
      </c>
      <c r="J75" s="902"/>
      <c r="K75" s="902"/>
      <c r="L75" s="902">
        <v>54</v>
      </c>
      <c r="M75" s="903">
        <f>H75-I75</f>
        <v>66</v>
      </c>
      <c r="N75" s="897"/>
      <c r="O75" s="904"/>
      <c r="P75" s="899"/>
      <c r="Q75" s="897"/>
      <c r="R75" s="904"/>
      <c r="S75" s="899"/>
      <c r="T75" s="897"/>
      <c r="U75" s="904">
        <v>3</v>
      </c>
      <c r="V75" s="899">
        <v>3</v>
      </c>
      <c r="W75" s="897"/>
      <c r="X75" s="899"/>
      <c r="AD75" s="462"/>
    </row>
    <row r="76" spans="1:30" s="461" customFormat="1" ht="31.5" x14ac:dyDescent="0.25">
      <c r="A76" s="1810"/>
      <c r="B76" s="905" t="s">
        <v>197</v>
      </c>
      <c r="C76" s="906"/>
      <c r="D76" s="907"/>
      <c r="E76" s="907"/>
      <c r="F76" s="908"/>
      <c r="G76" s="304"/>
      <c r="H76" s="909"/>
      <c r="I76" s="910"/>
      <c r="J76" s="911">
        <v>18</v>
      </c>
      <c r="K76" s="911"/>
      <c r="L76" s="911">
        <v>36</v>
      </c>
      <c r="M76" s="912"/>
      <c r="N76" s="906"/>
      <c r="O76" s="913"/>
      <c r="P76" s="908"/>
      <c r="Q76" s="906"/>
      <c r="R76" s="913"/>
      <c r="S76" s="908"/>
      <c r="T76" s="906"/>
      <c r="U76" s="913"/>
      <c r="V76" s="908"/>
      <c r="W76" s="906"/>
      <c r="X76" s="908"/>
      <c r="AD76" s="462"/>
    </row>
    <row r="77" spans="1:30" s="461" customFormat="1" ht="16.5" thickBot="1" x14ac:dyDescent="0.3">
      <c r="A77" s="1810"/>
      <c r="B77" s="922" t="s">
        <v>191</v>
      </c>
      <c r="C77" s="923"/>
      <c r="D77" s="924"/>
      <c r="E77" s="924"/>
      <c r="F77" s="925"/>
      <c r="G77" s="926"/>
      <c r="H77" s="927">
        <f t="shared" si="24"/>
        <v>0</v>
      </c>
      <c r="I77" s="928">
        <f t="shared" si="25"/>
        <v>0</v>
      </c>
      <c r="J77" s="929"/>
      <c r="K77" s="929"/>
      <c r="L77" s="929"/>
      <c r="M77" s="930"/>
      <c r="N77" s="923"/>
      <c r="O77" s="931"/>
      <c r="P77" s="925"/>
      <c r="Q77" s="923"/>
      <c r="R77" s="931"/>
      <c r="S77" s="925"/>
      <c r="T77" s="923"/>
      <c r="U77" s="931"/>
      <c r="V77" s="925"/>
      <c r="W77" s="923"/>
      <c r="X77" s="925"/>
      <c r="AD77" s="462"/>
    </row>
    <row r="78" spans="1:30" s="461" customFormat="1" ht="31.5" x14ac:dyDescent="0.25">
      <c r="A78" s="1809" t="s">
        <v>198</v>
      </c>
      <c r="B78" s="905" t="s">
        <v>199</v>
      </c>
      <c r="C78" s="906"/>
      <c r="D78" s="907">
        <v>7</v>
      </c>
      <c r="E78" s="907"/>
      <c r="F78" s="908"/>
      <c r="G78" s="304">
        <v>4</v>
      </c>
      <c r="H78" s="909">
        <f t="shared" si="24"/>
        <v>120</v>
      </c>
      <c r="I78" s="910">
        <f t="shared" si="25"/>
        <v>45</v>
      </c>
      <c r="J78" s="911"/>
      <c r="K78" s="911"/>
      <c r="L78" s="911">
        <v>45</v>
      </c>
      <c r="M78" s="912">
        <f>H78-I78</f>
        <v>75</v>
      </c>
      <c r="N78" s="906"/>
      <c r="O78" s="913"/>
      <c r="P78" s="908"/>
      <c r="Q78" s="906"/>
      <c r="R78" s="913"/>
      <c r="S78" s="908"/>
      <c r="T78" s="906"/>
      <c r="U78" s="913"/>
      <c r="V78" s="908"/>
      <c r="W78" s="906">
        <v>3</v>
      </c>
      <c r="X78" s="908"/>
      <c r="AD78" s="462"/>
    </row>
    <row r="79" spans="1:30" s="461" customFormat="1" x14ac:dyDescent="0.25">
      <c r="A79" s="1810"/>
      <c r="B79" s="905" t="s">
        <v>200</v>
      </c>
      <c r="C79" s="906"/>
      <c r="D79" s="907"/>
      <c r="E79" s="907"/>
      <c r="F79" s="908"/>
      <c r="G79" s="304"/>
      <c r="H79" s="909"/>
      <c r="I79" s="910"/>
      <c r="J79" s="911">
        <v>15</v>
      </c>
      <c r="K79" s="911"/>
      <c r="L79" s="911">
        <v>30</v>
      </c>
      <c r="M79" s="912"/>
      <c r="N79" s="906"/>
      <c r="O79" s="913"/>
      <c r="P79" s="908"/>
      <c r="Q79" s="906"/>
      <c r="R79" s="913"/>
      <c r="S79" s="908"/>
      <c r="T79" s="906"/>
      <c r="U79" s="913"/>
      <c r="V79" s="908"/>
      <c r="W79" s="906"/>
      <c r="X79" s="908"/>
      <c r="AD79" s="462"/>
    </row>
    <row r="80" spans="1:30" s="461" customFormat="1" ht="16.5" thickBot="1" x14ac:dyDescent="0.3">
      <c r="A80" s="1811"/>
      <c r="B80" s="914" t="s">
        <v>191</v>
      </c>
      <c r="C80" s="932"/>
      <c r="D80" s="933"/>
      <c r="E80" s="933"/>
      <c r="F80" s="934"/>
      <c r="G80" s="935"/>
      <c r="H80" s="918">
        <f t="shared" si="24"/>
        <v>0</v>
      </c>
      <c r="I80" s="919"/>
      <c r="J80" s="920"/>
      <c r="K80" s="920"/>
      <c r="L80" s="920"/>
      <c r="M80" s="921"/>
      <c r="N80" s="932"/>
      <c r="O80" s="936"/>
      <c r="P80" s="934"/>
      <c r="Q80" s="932"/>
      <c r="R80" s="936"/>
      <c r="S80" s="934"/>
      <c r="T80" s="932"/>
      <c r="U80" s="936"/>
      <c r="V80" s="934"/>
      <c r="W80" s="932"/>
      <c r="X80" s="934"/>
      <c r="AD80" s="462"/>
    </row>
    <row r="81" spans="1:30" s="461" customFormat="1" x14ac:dyDescent="0.25">
      <c r="A81" s="1809" t="s">
        <v>201</v>
      </c>
      <c r="B81" s="896" t="s">
        <v>202</v>
      </c>
      <c r="C81" s="897"/>
      <c r="D81" s="898">
        <v>8</v>
      </c>
      <c r="E81" s="898"/>
      <c r="F81" s="899"/>
      <c r="G81" s="303">
        <v>4</v>
      </c>
      <c r="H81" s="900">
        <f t="shared" si="24"/>
        <v>120</v>
      </c>
      <c r="I81" s="901">
        <f t="shared" si="25"/>
        <v>52</v>
      </c>
      <c r="J81" s="902"/>
      <c r="K81" s="902"/>
      <c r="L81" s="902">
        <v>52</v>
      </c>
      <c r="M81" s="903">
        <f>H81-I81</f>
        <v>68</v>
      </c>
      <c r="N81" s="897"/>
      <c r="O81" s="904"/>
      <c r="P81" s="899"/>
      <c r="Q81" s="897"/>
      <c r="R81" s="904"/>
      <c r="S81" s="899"/>
      <c r="T81" s="897"/>
      <c r="U81" s="904"/>
      <c r="V81" s="899"/>
      <c r="W81" s="897"/>
      <c r="X81" s="899">
        <v>4</v>
      </c>
      <c r="AD81" s="462"/>
    </row>
    <row r="82" spans="1:30" s="461" customFormat="1" ht="31.5" x14ac:dyDescent="0.25">
      <c r="A82" s="1810"/>
      <c r="B82" s="745" t="s">
        <v>203</v>
      </c>
      <c r="C82" s="937"/>
      <c r="D82" s="938"/>
      <c r="E82" s="938"/>
      <c r="F82" s="939"/>
      <c r="G82" s="308"/>
      <c r="H82" s="940"/>
      <c r="I82" s="941"/>
      <c r="J82" s="942">
        <v>26</v>
      </c>
      <c r="K82" s="942"/>
      <c r="L82" s="942">
        <v>26</v>
      </c>
      <c r="M82" s="943"/>
      <c r="N82" s="937"/>
      <c r="O82" s="944"/>
      <c r="P82" s="939"/>
      <c r="Q82" s="937"/>
      <c r="R82" s="944"/>
      <c r="S82" s="939"/>
      <c r="T82" s="937"/>
      <c r="U82" s="944"/>
      <c r="V82" s="939"/>
      <c r="W82" s="937"/>
      <c r="X82" s="939"/>
      <c r="AD82" s="462"/>
    </row>
    <row r="83" spans="1:30" s="461" customFormat="1" ht="16.5" thickBot="1" x14ac:dyDescent="0.3">
      <c r="A83" s="1811"/>
      <c r="B83" s="922" t="s">
        <v>191</v>
      </c>
      <c r="C83" s="923"/>
      <c r="D83" s="924"/>
      <c r="E83" s="924"/>
      <c r="F83" s="925"/>
      <c r="G83" s="926"/>
      <c r="H83" s="926">
        <f t="shared" si="24"/>
        <v>0</v>
      </c>
      <c r="I83" s="928">
        <f t="shared" si="25"/>
        <v>0</v>
      </c>
      <c r="J83" s="929"/>
      <c r="K83" s="929"/>
      <c r="L83" s="929"/>
      <c r="M83" s="930"/>
      <c r="N83" s="923"/>
      <c r="O83" s="931"/>
      <c r="P83" s="925"/>
      <c r="Q83" s="923"/>
      <c r="R83" s="931"/>
      <c r="S83" s="925"/>
      <c r="T83" s="923"/>
      <c r="U83" s="931"/>
      <c r="V83" s="925"/>
      <c r="W83" s="923"/>
      <c r="X83" s="925"/>
      <c r="AD83" s="462"/>
    </row>
    <row r="84" spans="1:30" ht="16.5" thickBot="1" x14ac:dyDescent="0.3">
      <c r="A84" s="1791" t="s">
        <v>204</v>
      </c>
      <c r="B84" s="1792"/>
      <c r="C84" s="1792"/>
      <c r="D84" s="1792"/>
      <c r="E84" s="1792"/>
      <c r="F84" s="1793"/>
      <c r="G84" s="823">
        <f>SUM(G69:G83)</f>
        <v>20</v>
      </c>
      <c r="H84" s="824">
        <f t="shared" ref="H84:I84" si="26">SUM(H69:H83)</f>
        <v>600</v>
      </c>
      <c r="I84" s="824">
        <f t="shared" si="26"/>
        <v>241</v>
      </c>
      <c r="J84" s="824">
        <f>SUM(J69:J83)</f>
        <v>104</v>
      </c>
      <c r="K84" s="824">
        <f>SUM(K69:K83)</f>
        <v>0</v>
      </c>
      <c r="L84" s="824">
        <f>L69+L73+L76+L79+L82</f>
        <v>137</v>
      </c>
      <c r="M84" s="824">
        <f>SUM(M69:M83)</f>
        <v>359</v>
      </c>
      <c r="N84" s="824">
        <f t="shared" ref="N84:AC84" si="27">SUM(N69:N83)</f>
        <v>0</v>
      </c>
      <c r="O84" s="824">
        <f t="shared" si="27"/>
        <v>0</v>
      </c>
      <c r="P84" s="824">
        <f t="shared" si="27"/>
        <v>0</v>
      </c>
      <c r="Q84" s="824">
        <f t="shared" si="27"/>
        <v>3</v>
      </c>
      <c r="R84" s="824">
        <f t="shared" si="27"/>
        <v>0</v>
      </c>
      <c r="S84" s="824">
        <f t="shared" si="27"/>
        <v>0</v>
      </c>
      <c r="T84" s="824">
        <f t="shared" si="27"/>
        <v>3</v>
      </c>
      <c r="U84" s="824">
        <f t="shared" si="27"/>
        <v>3</v>
      </c>
      <c r="V84" s="824">
        <f t="shared" si="27"/>
        <v>3</v>
      </c>
      <c r="W84" s="824">
        <f t="shared" si="27"/>
        <v>3</v>
      </c>
      <c r="X84" s="824">
        <f t="shared" si="27"/>
        <v>4</v>
      </c>
      <c r="Y84" s="302">
        <f t="shared" si="27"/>
        <v>0</v>
      </c>
      <c r="Z84" s="201">
        <f t="shared" si="27"/>
        <v>0</v>
      </c>
      <c r="AA84" s="201">
        <f t="shared" si="27"/>
        <v>0</v>
      </c>
      <c r="AB84" s="201">
        <f t="shared" si="27"/>
        <v>0</v>
      </c>
      <c r="AC84" s="441">
        <f t="shared" si="27"/>
        <v>0</v>
      </c>
    </row>
    <row r="85" spans="1:30" ht="16.5" thickBot="1" x14ac:dyDescent="0.3">
      <c r="A85" s="1797" t="s">
        <v>205</v>
      </c>
      <c r="B85" s="1789"/>
      <c r="C85" s="1789"/>
      <c r="D85" s="1789"/>
      <c r="E85" s="1789"/>
      <c r="F85" s="1789"/>
      <c r="G85" s="1789"/>
      <c r="H85" s="1789"/>
      <c r="I85" s="1789"/>
      <c r="J85" s="1789"/>
      <c r="K85" s="1789"/>
      <c r="L85" s="1789"/>
      <c r="M85" s="1789"/>
      <c r="N85" s="1789"/>
      <c r="O85" s="1789"/>
      <c r="P85" s="1789"/>
      <c r="Q85" s="1789"/>
      <c r="R85" s="1789"/>
      <c r="S85" s="1789"/>
      <c r="T85" s="1789"/>
      <c r="U85" s="1789"/>
      <c r="V85" s="1789"/>
      <c r="W85" s="1789"/>
      <c r="X85" s="1790"/>
    </row>
    <row r="86" spans="1:30" s="461" customFormat="1" x14ac:dyDescent="0.25">
      <c r="A86" s="1809" t="s">
        <v>206</v>
      </c>
      <c r="B86" s="896" t="s">
        <v>207</v>
      </c>
      <c r="C86" s="1818"/>
      <c r="D86" s="1821">
        <v>5</v>
      </c>
      <c r="E86" s="898"/>
      <c r="F86" s="899"/>
      <c r="G86" s="303">
        <v>4</v>
      </c>
      <c r="H86" s="303">
        <f>G86*30</f>
        <v>120</v>
      </c>
      <c r="I86" s="901">
        <f>J86+K86+L86</f>
        <v>45</v>
      </c>
      <c r="J86" s="902">
        <v>15</v>
      </c>
      <c r="K86" s="902"/>
      <c r="L86" s="902">
        <v>30</v>
      </c>
      <c r="M86" s="903">
        <f>H86-I86</f>
        <v>75</v>
      </c>
      <c r="N86" s="897"/>
      <c r="O86" s="904"/>
      <c r="P86" s="899"/>
      <c r="Q86" s="897"/>
      <c r="R86" s="904"/>
      <c r="S86" s="899"/>
      <c r="T86" s="897">
        <v>3</v>
      </c>
      <c r="U86" s="904"/>
      <c r="V86" s="899"/>
      <c r="W86" s="897"/>
      <c r="X86" s="899"/>
      <c r="AD86" s="462"/>
    </row>
    <row r="87" spans="1:30" s="461" customFormat="1" ht="31.5" x14ac:dyDescent="0.25">
      <c r="A87" s="1810"/>
      <c r="B87" s="905" t="s">
        <v>405</v>
      </c>
      <c r="C87" s="1819"/>
      <c r="D87" s="1822"/>
      <c r="E87" s="907"/>
      <c r="F87" s="908"/>
      <c r="G87" s="304"/>
      <c r="H87" s="304"/>
      <c r="I87" s="910"/>
      <c r="J87" s="911"/>
      <c r="K87" s="911"/>
      <c r="L87" s="911"/>
      <c r="M87" s="912"/>
      <c r="N87" s="906"/>
      <c r="O87" s="913"/>
      <c r="P87" s="908"/>
      <c r="Q87" s="906"/>
      <c r="R87" s="913"/>
      <c r="S87" s="908"/>
      <c r="T87" s="906"/>
      <c r="U87" s="913"/>
      <c r="V87" s="908"/>
      <c r="W87" s="906"/>
      <c r="X87" s="908"/>
      <c r="AD87" s="462"/>
    </row>
    <row r="88" spans="1:30" s="461" customFormat="1" ht="16.5" thickBot="1" x14ac:dyDescent="0.3">
      <c r="A88" s="1810"/>
      <c r="B88" s="914" t="s">
        <v>191</v>
      </c>
      <c r="C88" s="1820"/>
      <c r="D88" s="1823"/>
      <c r="E88" s="915"/>
      <c r="F88" s="916"/>
      <c r="G88" s="917"/>
      <c r="H88" s="917">
        <f>G88*30</f>
        <v>0</v>
      </c>
      <c r="I88" s="919">
        <f>J88+K88+L88</f>
        <v>0</v>
      </c>
      <c r="J88" s="920"/>
      <c r="K88" s="920"/>
      <c r="L88" s="920"/>
      <c r="M88" s="921"/>
      <c r="N88" s="722"/>
      <c r="O88" s="724"/>
      <c r="P88" s="916"/>
      <c r="Q88" s="722"/>
      <c r="R88" s="724"/>
      <c r="S88" s="916"/>
      <c r="T88" s="722"/>
      <c r="U88" s="724"/>
      <c r="V88" s="916"/>
      <c r="W88" s="722"/>
      <c r="X88" s="916"/>
      <c r="AD88" s="462"/>
    </row>
    <row r="89" spans="1:30" s="461" customFormat="1" x14ac:dyDescent="0.25">
      <c r="A89" s="1809" t="s">
        <v>208</v>
      </c>
      <c r="B89" s="896" t="s">
        <v>209</v>
      </c>
      <c r="C89" s="897">
        <v>5</v>
      </c>
      <c r="D89" s="898"/>
      <c r="E89" s="898"/>
      <c r="F89" s="899"/>
      <c r="G89" s="303">
        <v>6</v>
      </c>
      <c r="H89" s="303">
        <f>G89*30</f>
        <v>180</v>
      </c>
      <c r="I89" s="901">
        <f>J89+K89+L89</f>
        <v>60</v>
      </c>
      <c r="J89" s="902">
        <v>30</v>
      </c>
      <c r="K89" s="902"/>
      <c r="L89" s="902">
        <v>30</v>
      </c>
      <c r="M89" s="903">
        <f>H89-I89</f>
        <v>120</v>
      </c>
      <c r="N89" s="897"/>
      <c r="O89" s="904"/>
      <c r="P89" s="899"/>
      <c r="Q89" s="897"/>
      <c r="R89" s="904"/>
      <c r="S89" s="899"/>
      <c r="T89" s="897">
        <v>4</v>
      </c>
      <c r="U89" s="904"/>
      <c r="V89" s="899"/>
      <c r="W89" s="897"/>
      <c r="X89" s="899"/>
      <c r="AD89" s="462"/>
    </row>
    <row r="90" spans="1:30" s="461" customFormat="1" ht="31.5" x14ac:dyDescent="0.25">
      <c r="A90" s="1810"/>
      <c r="B90" s="905" t="s">
        <v>406</v>
      </c>
      <c r="C90" s="906"/>
      <c r="D90" s="907"/>
      <c r="E90" s="907"/>
      <c r="F90" s="908"/>
      <c r="G90" s="304"/>
      <c r="H90" s="304"/>
      <c r="I90" s="910"/>
      <c r="J90" s="911"/>
      <c r="K90" s="911"/>
      <c r="L90" s="911"/>
      <c r="M90" s="912"/>
      <c r="N90" s="906"/>
      <c r="O90" s="913"/>
      <c r="P90" s="908"/>
      <c r="Q90" s="906"/>
      <c r="R90" s="913"/>
      <c r="S90" s="908"/>
      <c r="T90" s="906"/>
      <c r="U90" s="913"/>
      <c r="V90" s="908"/>
      <c r="W90" s="906"/>
      <c r="X90" s="908"/>
      <c r="AD90" s="462"/>
    </row>
    <row r="91" spans="1:30" s="461" customFormat="1" ht="16.5" thickBot="1" x14ac:dyDescent="0.3">
      <c r="A91" s="1811"/>
      <c r="B91" s="922" t="s">
        <v>191</v>
      </c>
      <c r="C91" s="923"/>
      <c r="D91" s="924"/>
      <c r="E91" s="924"/>
      <c r="F91" s="925"/>
      <c r="G91" s="926"/>
      <c r="H91" s="926">
        <f>G91*30</f>
        <v>0</v>
      </c>
      <c r="I91" s="928"/>
      <c r="J91" s="929"/>
      <c r="K91" s="929"/>
      <c r="L91" s="929"/>
      <c r="M91" s="930"/>
      <c r="N91" s="923"/>
      <c r="O91" s="931"/>
      <c r="P91" s="925"/>
      <c r="Q91" s="923"/>
      <c r="R91" s="931"/>
      <c r="S91" s="925"/>
      <c r="T91" s="923"/>
      <c r="U91" s="931"/>
      <c r="V91" s="925"/>
      <c r="W91" s="923"/>
      <c r="X91" s="925"/>
      <c r="AD91" s="462"/>
    </row>
    <row r="92" spans="1:30" s="461" customFormat="1" ht="31.5" x14ac:dyDescent="0.25">
      <c r="A92" s="1810" t="s">
        <v>210</v>
      </c>
      <c r="B92" s="896" t="s">
        <v>211</v>
      </c>
      <c r="C92" s="898"/>
      <c r="D92" s="898">
        <v>6</v>
      </c>
      <c r="E92" s="898"/>
      <c r="F92" s="898"/>
      <c r="G92" s="303">
        <v>4</v>
      </c>
      <c r="H92" s="945">
        <f>G92*30</f>
        <v>120</v>
      </c>
      <c r="I92" s="897">
        <f>J92+L92+K92</f>
        <v>54</v>
      </c>
      <c r="J92" s="898">
        <v>18</v>
      </c>
      <c r="K92" s="898"/>
      <c r="L92" s="898">
        <v>36</v>
      </c>
      <c r="M92" s="946">
        <f>H92-I92</f>
        <v>66</v>
      </c>
      <c r="N92" s="947"/>
      <c r="O92" s="904"/>
      <c r="P92" s="899"/>
      <c r="Q92" s="897"/>
      <c r="R92" s="904"/>
      <c r="S92" s="899"/>
      <c r="T92" s="897"/>
      <c r="U92" s="904">
        <v>3</v>
      </c>
      <c r="V92" s="899">
        <v>3</v>
      </c>
      <c r="W92" s="897"/>
      <c r="X92" s="899"/>
      <c r="AD92" s="462"/>
    </row>
    <row r="93" spans="1:30" s="461" customFormat="1" ht="31.5" x14ac:dyDescent="0.25">
      <c r="A93" s="1810"/>
      <c r="B93" s="948" t="s">
        <v>212</v>
      </c>
      <c r="C93" s="949"/>
      <c r="D93" s="938"/>
      <c r="E93" s="950"/>
      <c r="F93" s="950"/>
      <c r="G93" s="304"/>
      <c r="H93" s="951"/>
      <c r="I93" s="906"/>
      <c r="J93" s="907"/>
      <c r="K93" s="907"/>
      <c r="L93" s="907"/>
      <c r="M93" s="952"/>
      <c r="N93" s="953"/>
      <c r="O93" s="913"/>
      <c r="P93" s="908"/>
      <c r="Q93" s="906"/>
      <c r="R93" s="913"/>
      <c r="S93" s="908"/>
      <c r="T93" s="906"/>
      <c r="U93" s="913"/>
      <c r="V93" s="908"/>
      <c r="W93" s="906"/>
      <c r="X93" s="908"/>
      <c r="AD93" s="462"/>
    </row>
    <row r="94" spans="1:30" s="461" customFormat="1" ht="16.5" thickBot="1" x14ac:dyDescent="0.3">
      <c r="A94" s="1810"/>
      <c r="B94" s="922" t="s">
        <v>191</v>
      </c>
      <c r="C94" s="305"/>
      <c r="D94" s="954"/>
      <c r="E94" s="955"/>
      <c r="F94" s="956"/>
      <c r="G94" s="306"/>
      <c r="H94" s="957"/>
      <c r="I94" s="958"/>
      <c r="J94" s="959"/>
      <c r="K94" s="959">
        <f>SUM(K95:K103)</f>
        <v>0</v>
      </c>
      <c r="L94" s="959"/>
      <c r="M94" s="960"/>
      <c r="N94" s="961"/>
      <c r="O94" s="962"/>
      <c r="P94" s="963"/>
      <c r="Q94" s="964"/>
      <c r="R94" s="962"/>
      <c r="S94" s="963"/>
      <c r="T94" s="964"/>
      <c r="U94" s="962"/>
      <c r="V94" s="963"/>
      <c r="W94" s="964"/>
      <c r="X94" s="963"/>
      <c r="AD94" s="462"/>
    </row>
    <row r="95" spans="1:30" s="461" customFormat="1" ht="31.5" x14ac:dyDescent="0.25">
      <c r="A95" s="1809" t="s">
        <v>213</v>
      </c>
      <c r="B95" s="896" t="s">
        <v>214</v>
      </c>
      <c r="C95" s="965"/>
      <c r="D95" s="966" t="s">
        <v>215</v>
      </c>
      <c r="E95" s="967"/>
      <c r="F95" s="968"/>
      <c r="G95" s="303">
        <v>4</v>
      </c>
      <c r="H95" s="969">
        <f t="shared" ref="H95:H107" si="28">G95*30</f>
        <v>120</v>
      </c>
      <c r="I95" s="970">
        <f>J95+L95+K95</f>
        <v>54</v>
      </c>
      <c r="J95" s="971">
        <v>18</v>
      </c>
      <c r="K95" s="972"/>
      <c r="L95" s="972">
        <v>36</v>
      </c>
      <c r="M95" s="946">
        <f t="shared" ref="M95:M107" si="29">H95-I95</f>
        <v>66</v>
      </c>
      <c r="N95" s="973"/>
      <c r="O95" s="974"/>
      <c r="P95" s="975"/>
      <c r="Q95" s="976"/>
      <c r="R95" s="974"/>
      <c r="S95" s="975"/>
      <c r="T95" s="976"/>
      <c r="U95" s="974">
        <v>3</v>
      </c>
      <c r="V95" s="975">
        <v>3</v>
      </c>
      <c r="W95" s="976"/>
      <c r="X95" s="899"/>
      <c r="AD95" s="462"/>
    </row>
    <row r="96" spans="1:30" s="461" customFormat="1" ht="31.5" x14ac:dyDescent="0.25">
      <c r="A96" s="1810"/>
      <c r="B96" s="948" t="s">
        <v>216</v>
      </c>
      <c r="C96" s="307"/>
      <c r="D96" s="977"/>
      <c r="E96" s="978"/>
      <c r="F96" s="979"/>
      <c r="G96" s="308"/>
      <c r="H96" s="980"/>
      <c r="I96" s="981"/>
      <c r="J96" s="982"/>
      <c r="K96" s="983"/>
      <c r="L96" s="983"/>
      <c r="M96" s="984"/>
      <c r="N96" s="985"/>
      <c r="O96" s="986"/>
      <c r="P96" s="987"/>
      <c r="Q96" s="988"/>
      <c r="R96" s="986"/>
      <c r="S96" s="987"/>
      <c r="T96" s="988"/>
      <c r="U96" s="986"/>
      <c r="V96" s="987"/>
      <c r="W96" s="988"/>
      <c r="X96" s="939"/>
      <c r="AD96" s="462"/>
    </row>
    <row r="97" spans="1:30" s="461" customFormat="1" ht="16.5" thickBot="1" x14ac:dyDescent="0.3">
      <c r="A97" s="1811"/>
      <c r="B97" s="922" t="s">
        <v>191</v>
      </c>
      <c r="C97" s="305"/>
      <c r="D97" s="954"/>
      <c r="E97" s="955"/>
      <c r="F97" s="956"/>
      <c r="G97" s="306"/>
      <c r="H97" s="989"/>
      <c r="I97" s="990"/>
      <c r="J97" s="991"/>
      <c r="K97" s="992"/>
      <c r="L97" s="992"/>
      <c r="M97" s="993"/>
      <c r="N97" s="994"/>
      <c r="O97" s="995"/>
      <c r="P97" s="996"/>
      <c r="Q97" s="997"/>
      <c r="R97" s="995"/>
      <c r="S97" s="996"/>
      <c r="T97" s="997"/>
      <c r="U97" s="995"/>
      <c r="V97" s="996"/>
      <c r="W97" s="997"/>
      <c r="X97" s="963"/>
      <c r="AD97" s="462"/>
    </row>
    <row r="98" spans="1:30" s="461" customFormat="1" x14ac:dyDescent="0.25">
      <c r="A98" s="1810" t="s">
        <v>217</v>
      </c>
      <c r="B98" s="905" t="s">
        <v>218</v>
      </c>
      <c r="C98" s="998">
        <v>6</v>
      </c>
      <c r="D98" s="999"/>
      <c r="E98" s="1000"/>
      <c r="F98" s="1001"/>
      <c r="G98" s="304">
        <v>6</v>
      </c>
      <c r="H98" s="1002">
        <f>G98*30</f>
        <v>180</v>
      </c>
      <c r="I98" s="1003">
        <f>J98+L98+K98</f>
        <v>72</v>
      </c>
      <c r="J98" s="1004">
        <v>36</v>
      </c>
      <c r="K98" s="1005"/>
      <c r="L98" s="1005">
        <v>36</v>
      </c>
      <c r="M98" s="952">
        <f>H98-I98</f>
        <v>108</v>
      </c>
      <c r="N98" s="1006"/>
      <c r="O98" s="1007"/>
      <c r="P98" s="1008"/>
      <c r="Q98" s="1009"/>
      <c r="R98" s="1007"/>
      <c r="S98" s="1008"/>
      <c r="T98" s="1009"/>
      <c r="U98" s="1007">
        <v>4</v>
      </c>
      <c r="V98" s="1008">
        <v>4</v>
      </c>
      <c r="W98" s="1009"/>
      <c r="X98" s="908"/>
      <c r="AD98" s="462"/>
    </row>
    <row r="99" spans="1:30" s="461" customFormat="1" x14ac:dyDescent="0.25">
      <c r="A99" s="1810"/>
      <c r="B99" s="948" t="s">
        <v>219</v>
      </c>
      <c r="C99" s="307"/>
      <c r="D99" s="977"/>
      <c r="E99" s="978"/>
      <c r="F99" s="979"/>
      <c r="G99" s="308"/>
      <c r="H99" s="980"/>
      <c r="I99" s="981"/>
      <c r="J99" s="982"/>
      <c r="K99" s="983"/>
      <c r="L99" s="983"/>
      <c r="M99" s="984"/>
      <c r="N99" s="985"/>
      <c r="O99" s="986"/>
      <c r="P99" s="987"/>
      <c r="Q99" s="988"/>
      <c r="R99" s="986"/>
      <c r="S99" s="987"/>
      <c r="T99" s="988"/>
      <c r="U99" s="986"/>
      <c r="V99" s="987"/>
      <c r="W99" s="988"/>
      <c r="X99" s="939"/>
      <c r="AD99" s="462"/>
    </row>
    <row r="100" spans="1:30" s="461" customFormat="1" ht="16.5" thickBot="1" x14ac:dyDescent="0.3">
      <c r="A100" s="1810"/>
      <c r="B100" s="914" t="s">
        <v>191</v>
      </c>
      <c r="C100" s="1010"/>
      <c r="D100" s="1011"/>
      <c r="E100" s="1012"/>
      <c r="F100" s="1013"/>
      <c r="G100" s="935"/>
      <c r="H100" s="1014"/>
      <c r="I100" s="1015"/>
      <c r="J100" s="1016"/>
      <c r="K100" s="1017"/>
      <c r="L100" s="1017"/>
      <c r="M100" s="1018"/>
      <c r="N100" s="1019"/>
      <c r="O100" s="1020"/>
      <c r="P100" s="1021"/>
      <c r="Q100" s="1022"/>
      <c r="R100" s="1020"/>
      <c r="S100" s="1021"/>
      <c r="T100" s="1022"/>
      <c r="U100" s="1020"/>
      <c r="V100" s="1021"/>
      <c r="W100" s="1022"/>
      <c r="X100" s="934"/>
      <c r="AD100" s="462"/>
    </row>
    <row r="101" spans="1:30" s="461" customFormat="1" x14ac:dyDescent="0.25">
      <c r="A101" s="1809" t="s">
        <v>220</v>
      </c>
      <c r="B101" s="896" t="s">
        <v>458</v>
      </c>
      <c r="C101" s="965"/>
      <c r="D101" s="966" t="s">
        <v>459</v>
      </c>
      <c r="E101" s="967"/>
      <c r="F101" s="968"/>
      <c r="G101" s="303">
        <v>4</v>
      </c>
      <c r="H101" s="969">
        <f t="shared" si="28"/>
        <v>120</v>
      </c>
      <c r="I101" s="970">
        <f>J101+L101+K101</f>
        <v>45</v>
      </c>
      <c r="J101" s="971">
        <v>30</v>
      </c>
      <c r="K101" s="972"/>
      <c r="L101" s="972">
        <v>15</v>
      </c>
      <c r="M101" s="946">
        <f t="shared" si="29"/>
        <v>75</v>
      </c>
      <c r="N101" s="973"/>
      <c r="O101" s="974"/>
      <c r="P101" s="1023"/>
      <c r="Q101" s="976"/>
      <c r="R101" s="974"/>
      <c r="S101" s="975"/>
      <c r="T101" s="973"/>
      <c r="U101" s="974"/>
      <c r="V101" s="975"/>
      <c r="W101" s="976">
        <v>3</v>
      </c>
      <c r="X101" s="899"/>
      <c r="AD101" s="462"/>
    </row>
    <row r="102" spans="1:30" s="461" customFormat="1" x14ac:dyDescent="0.25">
      <c r="A102" s="1810"/>
      <c r="B102" s="948" t="s">
        <v>221</v>
      </c>
      <c r="C102" s="307"/>
      <c r="D102" s="977"/>
      <c r="E102" s="978"/>
      <c r="F102" s="979"/>
      <c r="G102" s="308"/>
      <c r="H102" s="980"/>
      <c r="I102" s="981"/>
      <c r="J102" s="982"/>
      <c r="K102" s="983"/>
      <c r="L102" s="983"/>
      <c r="M102" s="984"/>
      <c r="N102" s="985"/>
      <c r="O102" s="986"/>
      <c r="P102" s="1024"/>
      <c r="Q102" s="988"/>
      <c r="R102" s="986"/>
      <c r="S102" s="987"/>
      <c r="T102" s="985"/>
      <c r="U102" s="986"/>
      <c r="V102" s="987"/>
      <c r="W102" s="988"/>
      <c r="X102" s="939"/>
      <c r="AD102" s="462"/>
    </row>
    <row r="103" spans="1:30" s="461" customFormat="1" ht="16.5" thickBot="1" x14ac:dyDescent="0.3">
      <c r="A103" s="1811"/>
      <c r="B103" s="922" t="s">
        <v>191</v>
      </c>
      <c r="C103" s="305"/>
      <c r="D103" s="954"/>
      <c r="E103" s="955"/>
      <c r="F103" s="956"/>
      <c r="G103" s="306"/>
      <c r="H103" s="989"/>
      <c r="I103" s="990"/>
      <c r="J103" s="991"/>
      <c r="K103" s="992"/>
      <c r="L103" s="992"/>
      <c r="M103" s="1025"/>
      <c r="N103" s="994"/>
      <c r="O103" s="995"/>
      <c r="P103" s="1026"/>
      <c r="Q103" s="997"/>
      <c r="R103" s="995"/>
      <c r="S103" s="996"/>
      <c r="T103" s="994"/>
      <c r="U103" s="995"/>
      <c r="V103" s="996"/>
      <c r="W103" s="997"/>
      <c r="X103" s="963"/>
      <c r="AD103" s="462"/>
    </row>
    <row r="104" spans="1:30" s="461" customFormat="1" x14ac:dyDescent="0.25">
      <c r="A104" s="1810" t="s">
        <v>222</v>
      </c>
      <c r="B104" s="905" t="s">
        <v>223</v>
      </c>
      <c r="C104" s="998">
        <v>7</v>
      </c>
      <c r="D104" s="999"/>
      <c r="E104" s="1000"/>
      <c r="F104" s="1000"/>
      <c r="G104" s="304">
        <v>6</v>
      </c>
      <c r="H104" s="1027">
        <f t="shared" si="28"/>
        <v>180</v>
      </c>
      <c r="I104" s="1003">
        <f>J104+L104+K104</f>
        <v>75</v>
      </c>
      <c r="J104" s="1004">
        <v>30</v>
      </c>
      <c r="K104" s="1005"/>
      <c r="L104" s="1005">
        <v>45</v>
      </c>
      <c r="M104" s="952">
        <f t="shared" si="29"/>
        <v>105</v>
      </c>
      <c r="N104" s="1006"/>
      <c r="O104" s="1007"/>
      <c r="P104" s="1028"/>
      <c r="Q104" s="1009"/>
      <c r="R104" s="1007"/>
      <c r="S104" s="1008"/>
      <c r="T104" s="1006"/>
      <c r="U104" s="1007"/>
      <c r="V104" s="1008"/>
      <c r="W104" s="1009">
        <v>5</v>
      </c>
      <c r="X104" s="908"/>
      <c r="AD104" s="462"/>
    </row>
    <row r="105" spans="1:30" s="461" customFormat="1" ht="31.5" x14ac:dyDescent="0.25">
      <c r="A105" s="1810"/>
      <c r="B105" s="948" t="s">
        <v>224</v>
      </c>
      <c r="C105" s="307"/>
      <c r="D105" s="977"/>
      <c r="E105" s="978"/>
      <c r="F105" s="978"/>
      <c r="G105" s="308"/>
      <c r="H105" s="1029"/>
      <c r="I105" s="981"/>
      <c r="J105" s="982"/>
      <c r="K105" s="983"/>
      <c r="L105" s="983"/>
      <c r="M105" s="984"/>
      <c r="N105" s="985"/>
      <c r="O105" s="986"/>
      <c r="P105" s="1024"/>
      <c r="Q105" s="988"/>
      <c r="R105" s="986"/>
      <c r="S105" s="987"/>
      <c r="T105" s="985"/>
      <c r="U105" s="986"/>
      <c r="V105" s="987"/>
      <c r="W105" s="988"/>
      <c r="X105" s="939"/>
      <c r="AD105" s="462"/>
    </row>
    <row r="106" spans="1:30" s="461" customFormat="1" ht="16.5" thickBot="1" x14ac:dyDescent="0.3">
      <c r="A106" s="1810"/>
      <c r="B106" s="914" t="s">
        <v>191</v>
      </c>
      <c r="C106" s="1010"/>
      <c r="D106" s="1011"/>
      <c r="E106" s="1012"/>
      <c r="F106" s="1012"/>
      <c r="G106" s="935"/>
      <c r="H106" s="1030"/>
      <c r="I106" s="1031"/>
      <c r="J106" s="1032"/>
      <c r="K106" s="1032"/>
      <c r="L106" s="1032"/>
      <c r="M106" s="1033"/>
      <c r="N106" s="1019"/>
      <c r="O106" s="1020"/>
      <c r="P106" s="1034"/>
      <c r="Q106" s="1022"/>
      <c r="R106" s="1020"/>
      <c r="S106" s="1021"/>
      <c r="T106" s="1019"/>
      <c r="U106" s="1020"/>
      <c r="V106" s="1021"/>
      <c r="W106" s="1022"/>
      <c r="X106" s="934"/>
      <c r="AD106" s="462"/>
    </row>
    <row r="107" spans="1:30" s="461" customFormat="1" ht="31.5" x14ac:dyDescent="0.25">
      <c r="A107" s="1809" t="s">
        <v>225</v>
      </c>
      <c r="B107" s="1035" t="s">
        <v>226</v>
      </c>
      <c r="C107" s="965">
        <v>8</v>
      </c>
      <c r="D107" s="966"/>
      <c r="E107" s="967"/>
      <c r="F107" s="968"/>
      <c r="G107" s="303">
        <v>6</v>
      </c>
      <c r="H107" s="1036">
        <f t="shared" si="28"/>
        <v>180</v>
      </c>
      <c r="I107" s="970">
        <f>J107+L107</f>
        <v>65</v>
      </c>
      <c r="J107" s="971">
        <v>39</v>
      </c>
      <c r="K107" s="972"/>
      <c r="L107" s="972">
        <v>26</v>
      </c>
      <c r="M107" s="946">
        <f t="shared" si="29"/>
        <v>115</v>
      </c>
      <c r="N107" s="973"/>
      <c r="O107" s="974"/>
      <c r="P107" s="1023"/>
      <c r="Q107" s="976"/>
      <c r="R107" s="974"/>
      <c r="S107" s="975"/>
      <c r="T107" s="973"/>
      <c r="U107" s="974"/>
      <c r="V107" s="975"/>
      <c r="W107" s="976"/>
      <c r="X107" s="975">
        <v>5</v>
      </c>
      <c r="AD107" s="462"/>
    </row>
    <row r="108" spans="1:30" s="461" customFormat="1" ht="31.5" x14ac:dyDescent="0.25">
      <c r="A108" s="1810"/>
      <c r="B108" s="1037" t="s">
        <v>227</v>
      </c>
      <c r="C108" s="307"/>
      <c r="D108" s="977"/>
      <c r="E108" s="978"/>
      <c r="F108" s="979"/>
      <c r="G108" s="308"/>
      <c r="H108" s="1029"/>
      <c r="I108" s="981"/>
      <c r="J108" s="982"/>
      <c r="K108" s="983"/>
      <c r="L108" s="983"/>
      <c r="M108" s="984"/>
      <c r="N108" s="985"/>
      <c r="O108" s="986"/>
      <c r="P108" s="1024"/>
      <c r="Q108" s="988"/>
      <c r="R108" s="986"/>
      <c r="S108" s="987"/>
      <c r="T108" s="985"/>
      <c r="U108" s="986"/>
      <c r="V108" s="987"/>
      <c r="W108" s="988"/>
      <c r="X108" s="987"/>
      <c r="AD108" s="462"/>
    </row>
    <row r="109" spans="1:30" s="461" customFormat="1" ht="16.5" thickBot="1" x14ac:dyDescent="0.3">
      <c r="A109" s="1811"/>
      <c r="B109" s="922" t="s">
        <v>191</v>
      </c>
      <c r="C109" s="305"/>
      <c r="D109" s="954"/>
      <c r="E109" s="955"/>
      <c r="F109" s="956"/>
      <c r="G109" s="306"/>
      <c r="H109" s="1038"/>
      <c r="I109" s="990"/>
      <c r="J109" s="991"/>
      <c r="K109" s="992"/>
      <c r="L109" s="992"/>
      <c r="M109" s="993"/>
      <c r="N109" s="994"/>
      <c r="O109" s="995"/>
      <c r="P109" s="1026"/>
      <c r="Q109" s="997"/>
      <c r="R109" s="995"/>
      <c r="S109" s="996"/>
      <c r="T109" s="994"/>
      <c r="U109" s="995"/>
      <c r="V109" s="996"/>
      <c r="W109" s="997"/>
      <c r="X109" s="996"/>
      <c r="AD109" s="462"/>
    </row>
    <row r="110" spans="1:30" ht="16.5" thickBot="1" x14ac:dyDescent="0.3">
      <c r="A110" s="1663" t="s">
        <v>228</v>
      </c>
      <c r="B110" s="1813"/>
      <c r="C110" s="1813"/>
      <c r="D110" s="1813"/>
      <c r="E110" s="1813"/>
      <c r="F110" s="1664"/>
      <c r="G110" s="1039">
        <f t="shared" ref="G110:AC110" si="30">SUM(G86:G109)</f>
        <v>40</v>
      </c>
      <c r="H110" s="1040">
        <f t="shared" si="30"/>
        <v>1200</v>
      </c>
      <c r="I110" s="1040">
        <f t="shared" si="30"/>
        <v>470</v>
      </c>
      <c r="J110" s="1040">
        <f t="shared" si="30"/>
        <v>216</v>
      </c>
      <c r="K110" s="1040">
        <f t="shared" si="30"/>
        <v>0</v>
      </c>
      <c r="L110" s="1040">
        <f t="shared" si="30"/>
        <v>254</v>
      </c>
      <c r="M110" s="1040">
        <f t="shared" si="30"/>
        <v>730</v>
      </c>
      <c r="N110" s="1040">
        <f t="shared" si="30"/>
        <v>0</v>
      </c>
      <c r="O110" s="1040">
        <f t="shared" si="30"/>
        <v>0</v>
      </c>
      <c r="P110" s="1040">
        <f t="shared" si="30"/>
        <v>0</v>
      </c>
      <c r="Q110" s="1040">
        <f t="shared" si="30"/>
        <v>0</v>
      </c>
      <c r="R110" s="1040">
        <f t="shared" si="30"/>
        <v>0</v>
      </c>
      <c r="S110" s="1040">
        <f t="shared" si="30"/>
        <v>0</v>
      </c>
      <c r="T110" s="1040">
        <f t="shared" si="30"/>
        <v>7</v>
      </c>
      <c r="U110" s="1040">
        <f t="shared" si="30"/>
        <v>10</v>
      </c>
      <c r="V110" s="1040">
        <f t="shared" si="30"/>
        <v>10</v>
      </c>
      <c r="W110" s="1040">
        <f t="shared" si="30"/>
        <v>8</v>
      </c>
      <c r="X110" s="1040">
        <f t="shared" si="30"/>
        <v>5</v>
      </c>
      <c r="Y110" s="311">
        <f t="shared" si="30"/>
        <v>0</v>
      </c>
      <c r="Z110" s="310">
        <f t="shared" si="30"/>
        <v>0</v>
      </c>
      <c r="AA110" s="310">
        <f t="shared" si="30"/>
        <v>0</v>
      </c>
      <c r="AB110" s="310">
        <f t="shared" si="30"/>
        <v>0</v>
      </c>
      <c r="AC110" s="442">
        <f t="shared" si="30"/>
        <v>0</v>
      </c>
    </row>
    <row r="111" spans="1:30" ht="16.5" thickBot="1" x14ac:dyDescent="0.3">
      <c r="A111" s="1814" t="s">
        <v>229</v>
      </c>
      <c r="B111" s="1815"/>
      <c r="C111" s="1815"/>
      <c r="D111" s="1815"/>
      <c r="E111" s="1815"/>
      <c r="F111" s="1816"/>
      <c r="G111" s="1041">
        <f t="shared" ref="G111:AC111" si="31">G110+G84</f>
        <v>60</v>
      </c>
      <c r="H111" s="1042">
        <f t="shared" si="31"/>
        <v>1800</v>
      </c>
      <c r="I111" s="1042">
        <f t="shared" si="31"/>
        <v>711</v>
      </c>
      <c r="J111" s="1042">
        <f t="shared" si="31"/>
        <v>320</v>
      </c>
      <c r="K111" s="1042">
        <f t="shared" si="31"/>
        <v>0</v>
      </c>
      <c r="L111" s="1042">
        <f t="shared" si="31"/>
        <v>391</v>
      </c>
      <c r="M111" s="1042">
        <f t="shared" si="31"/>
        <v>1089</v>
      </c>
      <c r="N111" s="1040">
        <f t="shared" si="31"/>
        <v>0</v>
      </c>
      <c r="O111" s="1040">
        <f t="shared" si="31"/>
        <v>0</v>
      </c>
      <c r="P111" s="1040">
        <f t="shared" si="31"/>
        <v>0</v>
      </c>
      <c r="Q111" s="1040">
        <f t="shared" si="31"/>
        <v>3</v>
      </c>
      <c r="R111" s="1040">
        <f t="shared" si="31"/>
        <v>0</v>
      </c>
      <c r="S111" s="1040">
        <f t="shared" si="31"/>
        <v>0</v>
      </c>
      <c r="T111" s="1040">
        <f t="shared" si="31"/>
        <v>10</v>
      </c>
      <c r="U111" s="1040">
        <f t="shared" si="31"/>
        <v>13</v>
      </c>
      <c r="V111" s="1040">
        <f t="shared" si="31"/>
        <v>13</v>
      </c>
      <c r="W111" s="1040">
        <f t="shared" si="31"/>
        <v>11</v>
      </c>
      <c r="X111" s="1040">
        <f t="shared" si="31"/>
        <v>9</v>
      </c>
      <c r="Y111" s="311">
        <f t="shared" si="31"/>
        <v>0</v>
      </c>
      <c r="Z111" s="310">
        <f t="shared" si="31"/>
        <v>0</v>
      </c>
      <c r="AA111" s="310">
        <f t="shared" si="31"/>
        <v>0</v>
      </c>
      <c r="AB111" s="310">
        <f t="shared" si="31"/>
        <v>0</v>
      </c>
      <c r="AC111" s="442">
        <f t="shared" si="31"/>
        <v>0</v>
      </c>
    </row>
    <row r="112" spans="1:30" s="59" customFormat="1" ht="16.5" thickBot="1" x14ac:dyDescent="0.3">
      <c r="A112" s="1817" t="s">
        <v>230</v>
      </c>
      <c r="B112" s="1817"/>
      <c r="C112" s="1817"/>
      <c r="D112" s="1817"/>
      <c r="E112" s="1817"/>
      <c r="F112" s="1817"/>
      <c r="G112" s="1041">
        <f t="shared" ref="G112:AC112" si="32">G111+G66</f>
        <v>240</v>
      </c>
      <c r="H112" s="1042">
        <f t="shared" si="32"/>
        <v>7200</v>
      </c>
      <c r="I112" s="1042">
        <f t="shared" si="32"/>
        <v>2700</v>
      </c>
      <c r="J112" s="1042">
        <f t="shared" si="32"/>
        <v>1111</v>
      </c>
      <c r="K112" s="1042">
        <f t="shared" si="32"/>
        <v>148</v>
      </c>
      <c r="L112" s="1042">
        <f t="shared" si="32"/>
        <v>1471</v>
      </c>
      <c r="M112" s="1042">
        <f t="shared" si="32"/>
        <v>4500</v>
      </c>
      <c r="N112" s="1042">
        <f t="shared" si="32"/>
        <v>26</v>
      </c>
      <c r="O112" s="1042">
        <f t="shared" si="32"/>
        <v>20</v>
      </c>
      <c r="P112" s="1042">
        <f t="shared" si="32"/>
        <v>20</v>
      </c>
      <c r="Q112" s="1042">
        <f t="shared" si="32"/>
        <v>24</v>
      </c>
      <c r="R112" s="1042">
        <f t="shared" si="32"/>
        <v>18</v>
      </c>
      <c r="S112" s="1042">
        <f t="shared" si="32"/>
        <v>18</v>
      </c>
      <c r="T112" s="1042">
        <f t="shared" si="32"/>
        <v>23</v>
      </c>
      <c r="U112" s="1042">
        <f t="shared" si="32"/>
        <v>22</v>
      </c>
      <c r="V112" s="1042">
        <f t="shared" si="32"/>
        <v>22</v>
      </c>
      <c r="W112" s="1042">
        <f t="shared" si="32"/>
        <v>24</v>
      </c>
      <c r="X112" s="1042">
        <f t="shared" si="32"/>
        <v>15</v>
      </c>
      <c r="Y112" s="314">
        <f t="shared" si="32"/>
        <v>0</v>
      </c>
      <c r="Z112" s="312">
        <f t="shared" si="32"/>
        <v>0</v>
      </c>
      <c r="AA112" s="312">
        <f t="shared" si="32"/>
        <v>0</v>
      </c>
      <c r="AB112" s="312">
        <f t="shared" si="32"/>
        <v>0</v>
      </c>
      <c r="AC112" s="443">
        <f t="shared" si="32"/>
        <v>0</v>
      </c>
      <c r="AD112" s="435"/>
    </row>
    <row r="113" spans="1:30" s="59" customFormat="1" ht="16.5" thickBot="1" x14ac:dyDescent="0.3">
      <c r="A113" s="1812" t="s">
        <v>231</v>
      </c>
      <c r="B113" s="1812"/>
      <c r="C113" s="1812"/>
      <c r="D113" s="1812"/>
      <c r="E113" s="1812"/>
      <c r="F113" s="1812"/>
      <c r="G113" s="1812"/>
      <c r="H113" s="1812"/>
      <c r="I113" s="1812"/>
      <c r="J113" s="1812"/>
      <c r="K113" s="1812"/>
      <c r="L113" s="1812"/>
      <c r="M113" s="1812"/>
      <c r="N113" s="1040">
        <v>3</v>
      </c>
      <c r="O113" s="1043"/>
      <c r="P113" s="1044">
        <v>3</v>
      </c>
      <c r="Q113" s="1044">
        <v>3</v>
      </c>
      <c r="R113" s="1044"/>
      <c r="S113" s="1044">
        <v>3</v>
      </c>
      <c r="T113" s="1044">
        <v>3</v>
      </c>
      <c r="U113" s="1044"/>
      <c r="V113" s="1044">
        <v>3</v>
      </c>
      <c r="W113" s="1044">
        <v>3</v>
      </c>
      <c r="X113" s="1044">
        <v>2</v>
      </c>
      <c r="AD113" s="435"/>
    </row>
    <row r="114" spans="1:30" s="59" customFormat="1" ht="16.5" thickBot="1" x14ac:dyDescent="0.3">
      <c r="A114" s="1812" t="s">
        <v>232</v>
      </c>
      <c r="B114" s="1812"/>
      <c r="C114" s="1812"/>
      <c r="D114" s="1812"/>
      <c r="E114" s="1812"/>
      <c r="F114" s="1812"/>
      <c r="G114" s="1812"/>
      <c r="H114" s="1812"/>
      <c r="I114" s="1812"/>
      <c r="J114" s="1812"/>
      <c r="K114" s="1812"/>
      <c r="L114" s="1812"/>
      <c r="M114" s="1812"/>
      <c r="N114" s="895">
        <v>3</v>
      </c>
      <c r="O114" s="1045"/>
      <c r="P114" s="1046">
        <v>4</v>
      </c>
      <c r="Q114" s="1046">
        <v>4</v>
      </c>
      <c r="R114" s="1046"/>
      <c r="S114" s="1046">
        <v>3</v>
      </c>
      <c r="T114" s="1046">
        <v>4</v>
      </c>
      <c r="U114" s="1046"/>
      <c r="V114" s="1046">
        <v>4</v>
      </c>
      <c r="W114" s="1046">
        <v>3</v>
      </c>
      <c r="X114" s="1046">
        <v>2</v>
      </c>
      <c r="AD114" s="435"/>
    </row>
    <row r="115" spans="1:30" s="59" customFormat="1" ht="16.5" thickBot="1" x14ac:dyDescent="0.3">
      <c r="A115" s="1812" t="s">
        <v>233</v>
      </c>
      <c r="B115" s="1812"/>
      <c r="C115" s="1812"/>
      <c r="D115" s="1812"/>
      <c r="E115" s="1812"/>
      <c r="F115" s="1812"/>
      <c r="G115" s="1812"/>
      <c r="H115" s="1812"/>
      <c r="I115" s="1812"/>
      <c r="J115" s="1812"/>
      <c r="K115" s="1812"/>
      <c r="L115" s="1812"/>
      <c r="M115" s="1812"/>
      <c r="N115" s="1047"/>
      <c r="O115" s="1048"/>
      <c r="P115" s="1048"/>
      <c r="Q115" s="1049"/>
      <c r="R115" s="1049"/>
      <c r="S115" s="1049"/>
      <c r="T115" s="1049"/>
      <c r="U115" s="1049"/>
      <c r="V115" s="1049"/>
      <c r="W115" s="1049"/>
      <c r="X115" s="1049"/>
      <c r="AD115" s="435"/>
    </row>
    <row r="116" spans="1:30" s="59" customFormat="1" ht="16.5" thickBot="1" x14ac:dyDescent="0.3">
      <c r="A116" s="1828" t="s">
        <v>234</v>
      </c>
      <c r="B116" s="1828"/>
      <c r="C116" s="1828"/>
      <c r="D116" s="1828"/>
      <c r="E116" s="1828"/>
      <c r="F116" s="1828"/>
      <c r="G116" s="1828"/>
      <c r="H116" s="1828"/>
      <c r="I116" s="1828"/>
      <c r="J116" s="1828"/>
      <c r="K116" s="1828"/>
      <c r="L116" s="1828"/>
      <c r="M116" s="1828"/>
      <c r="N116" s="1050"/>
      <c r="O116" s="1048"/>
      <c r="P116" s="1048"/>
      <c r="Q116" s="1051"/>
      <c r="R116" s="1051"/>
      <c r="S116" s="1052">
        <v>1</v>
      </c>
      <c r="T116" s="1052"/>
      <c r="U116" s="1051"/>
      <c r="V116" s="1052"/>
      <c r="W116" s="1052">
        <v>1</v>
      </c>
      <c r="X116" s="1051"/>
      <c r="AD116" s="435"/>
    </row>
    <row r="117" spans="1:30" s="59" customFormat="1" ht="16.5" thickBot="1" x14ac:dyDescent="0.3">
      <c r="A117" s="1829" t="s">
        <v>235</v>
      </c>
      <c r="B117" s="1830"/>
      <c r="C117" s="1830"/>
      <c r="D117" s="1830"/>
      <c r="E117" s="1830"/>
      <c r="F117" s="1830"/>
      <c r="G117" s="1830"/>
      <c r="H117" s="1830"/>
      <c r="I117" s="1830"/>
      <c r="J117" s="1830"/>
      <c r="K117" s="1830"/>
      <c r="L117" s="1830"/>
      <c r="M117" s="1831"/>
      <c r="N117" s="1838" t="s">
        <v>236</v>
      </c>
      <c r="O117" s="1839"/>
      <c r="P117" s="1840"/>
      <c r="Q117" s="1832">
        <f>G66/G112*100</f>
        <v>75</v>
      </c>
      <c r="R117" s="1833"/>
      <c r="S117" s="1834"/>
      <c r="T117" s="1832" t="s">
        <v>237</v>
      </c>
      <c r="U117" s="1833"/>
      <c r="V117" s="1834"/>
      <c r="W117" s="1832">
        <f>G111/G112*100</f>
        <v>25</v>
      </c>
      <c r="X117" s="1834"/>
      <c r="Y117" s="324">
        <f>SUM(N117:X117)</f>
        <v>100</v>
      </c>
      <c r="AD117" s="435"/>
    </row>
    <row r="118" spans="1:30" s="59" customFormat="1" ht="16.5" thickBot="1" x14ac:dyDescent="0.3">
      <c r="A118" s="1835" t="s">
        <v>238</v>
      </c>
      <c r="B118" s="1836"/>
      <c r="C118" s="1836"/>
      <c r="D118" s="1836"/>
      <c r="E118" s="1836"/>
      <c r="F118" s="1836"/>
      <c r="G118" s="1836"/>
      <c r="H118" s="1836"/>
      <c r="I118" s="1836"/>
      <c r="J118" s="1836"/>
      <c r="K118" s="1836"/>
      <c r="L118" s="1836"/>
      <c r="M118" s="1836"/>
      <c r="N118" s="1836"/>
      <c r="O118" s="1836"/>
      <c r="P118" s="1836"/>
      <c r="Q118" s="1836"/>
      <c r="R118" s="1836"/>
      <c r="S118" s="1836"/>
      <c r="T118" s="1836"/>
      <c r="U118" s="1836"/>
      <c r="V118" s="1836"/>
      <c r="W118" s="1836"/>
      <c r="X118" s="1837"/>
      <c r="Y118" s="324"/>
      <c r="AD118" s="435"/>
    </row>
    <row r="119" spans="1:30" s="59" customFormat="1" x14ac:dyDescent="0.25">
      <c r="A119" s="325" t="s">
        <v>239</v>
      </c>
      <c r="B119" s="326" t="s">
        <v>97</v>
      </c>
      <c r="C119" s="327"/>
      <c r="D119" s="328"/>
      <c r="E119" s="328"/>
      <c r="F119" s="329"/>
      <c r="G119" s="303">
        <f t="shared" ref="G119:M119" si="33">G120</f>
        <v>7</v>
      </c>
      <c r="H119" s="303">
        <f t="shared" si="33"/>
        <v>210</v>
      </c>
      <c r="I119" s="330">
        <f t="shared" si="33"/>
        <v>132</v>
      </c>
      <c r="J119" s="330">
        <f t="shared" si="33"/>
        <v>0</v>
      </c>
      <c r="K119" s="330">
        <f t="shared" si="33"/>
        <v>0</v>
      </c>
      <c r="L119" s="330">
        <f t="shared" si="33"/>
        <v>132</v>
      </c>
      <c r="M119" s="303">
        <f t="shared" si="33"/>
        <v>78</v>
      </c>
      <c r="N119" s="25"/>
      <c r="O119" s="331"/>
      <c r="P119" s="24"/>
      <c r="Q119" s="332"/>
      <c r="R119" s="331"/>
      <c r="S119" s="333"/>
      <c r="T119" s="25"/>
      <c r="U119" s="331"/>
      <c r="V119" s="24"/>
      <c r="W119" s="332"/>
      <c r="X119" s="23"/>
      <c r="AD119" s="435"/>
    </row>
    <row r="120" spans="1:30" s="59" customFormat="1" x14ac:dyDescent="0.25">
      <c r="A120" s="334" t="s">
        <v>240</v>
      </c>
      <c r="B120" s="335" t="s">
        <v>97</v>
      </c>
      <c r="C120" s="336"/>
      <c r="D120" s="337" t="s">
        <v>241</v>
      </c>
      <c r="E120" s="338"/>
      <c r="F120" s="339"/>
      <c r="G120" s="308">
        <v>7</v>
      </c>
      <c r="H120" s="308">
        <f t="shared" ref="H120" si="34">G120*30</f>
        <v>210</v>
      </c>
      <c r="I120" s="179">
        <f t="shared" ref="I120" si="35">J120+K120+L120</f>
        <v>132</v>
      </c>
      <c r="J120" s="28"/>
      <c r="K120" s="28"/>
      <c r="L120" s="28">
        <v>132</v>
      </c>
      <c r="M120" s="308">
        <f>H120-I120</f>
        <v>78</v>
      </c>
      <c r="N120" s="340"/>
      <c r="O120" s="341"/>
      <c r="P120" s="193"/>
      <c r="Q120" s="342">
        <v>4</v>
      </c>
      <c r="R120" s="341">
        <v>4</v>
      </c>
      <c r="S120" s="343">
        <v>4</v>
      </c>
      <c r="T120" s="344"/>
      <c r="U120" s="345"/>
      <c r="V120" s="346"/>
      <c r="W120" s="347"/>
      <c r="X120" s="348"/>
      <c r="AD120" s="435"/>
    </row>
    <row r="121" spans="1:30" s="59" customFormat="1" ht="16.5" thickBot="1" x14ac:dyDescent="0.3">
      <c r="A121" s="349" t="s">
        <v>242</v>
      </c>
      <c r="B121" s="350" t="s">
        <v>97</v>
      </c>
      <c r="C121" s="351"/>
      <c r="D121" s="352" t="s">
        <v>243</v>
      </c>
      <c r="E121" s="353"/>
      <c r="F121" s="354"/>
      <c r="G121" s="306"/>
      <c r="H121" s="306"/>
      <c r="I121" s="355"/>
      <c r="J121" s="37"/>
      <c r="K121" s="37"/>
      <c r="L121" s="37"/>
      <c r="M121" s="306">
        <f t="shared" ref="M121" si="36">H121-I121</f>
        <v>0</v>
      </c>
      <c r="N121" s="356"/>
      <c r="O121" s="357"/>
      <c r="P121" s="358"/>
      <c r="Q121" s="359"/>
      <c r="R121" s="357"/>
      <c r="S121" s="360"/>
      <c r="T121" s="361" t="s">
        <v>244</v>
      </c>
      <c r="U121" s="362" t="s">
        <v>244</v>
      </c>
      <c r="V121" s="363" t="s">
        <v>244</v>
      </c>
      <c r="W121" s="364" t="s">
        <v>244</v>
      </c>
      <c r="X121" s="365"/>
      <c r="AD121" s="435"/>
    </row>
    <row r="122" spans="1:30" s="59" customFormat="1" ht="47.25" x14ac:dyDescent="0.25">
      <c r="A122" s="366" t="s">
        <v>245</v>
      </c>
      <c r="B122" s="367" t="s">
        <v>246</v>
      </c>
      <c r="C122" s="368"/>
      <c r="D122" s="369"/>
      <c r="E122" s="370"/>
      <c r="F122" s="371"/>
      <c r="G122" s="304">
        <f>SUM(G123:G126)</f>
        <v>18</v>
      </c>
      <c r="H122" s="304">
        <f t="shared" ref="H122:M122" si="37">SUM(H123:H126)</f>
        <v>540</v>
      </c>
      <c r="I122" s="372">
        <f t="shared" si="37"/>
        <v>294</v>
      </c>
      <c r="J122" s="372">
        <f t="shared" si="37"/>
        <v>0</v>
      </c>
      <c r="K122" s="372">
        <f t="shared" si="37"/>
        <v>0</v>
      </c>
      <c r="L122" s="372">
        <f t="shared" si="37"/>
        <v>294</v>
      </c>
      <c r="M122" s="304">
        <f t="shared" si="37"/>
        <v>246</v>
      </c>
      <c r="N122" s="373"/>
      <c r="O122" s="373"/>
      <c r="P122" s="374"/>
      <c r="Q122" s="375"/>
      <c r="R122" s="373"/>
      <c r="S122" s="376"/>
      <c r="T122" s="377"/>
      <c r="U122" s="378"/>
      <c r="V122" s="379"/>
      <c r="W122" s="380"/>
      <c r="X122" s="381"/>
      <c r="AD122" s="435"/>
    </row>
    <row r="123" spans="1:30" s="59" customFormat="1" x14ac:dyDescent="0.25">
      <c r="A123" s="334" t="s">
        <v>247</v>
      </c>
      <c r="B123" s="382" t="s">
        <v>248</v>
      </c>
      <c r="C123" s="336">
        <v>2</v>
      </c>
      <c r="D123" s="307" t="s">
        <v>101</v>
      </c>
      <c r="E123" s="383"/>
      <c r="F123" s="384"/>
      <c r="G123" s="308">
        <v>6</v>
      </c>
      <c r="H123" s="308">
        <f>G123*30</f>
        <v>180</v>
      </c>
      <c r="I123" s="385">
        <f>J123+K123+L123</f>
        <v>99</v>
      </c>
      <c r="J123" s="28"/>
      <c r="K123" s="28"/>
      <c r="L123" s="28">
        <v>99</v>
      </c>
      <c r="M123" s="308">
        <f>H123-I123</f>
        <v>81</v>
      </c>
      <c r="N123" s="180">
        <v>3</v>
      </c>
      <c r="O123" s="180">
        <v>3</v>
      </c>
      <c r="P123" s="193">
        <v>3</v>
      </c>
      <c r="Q123" s="342"/>
      <c r="R123" s="180"/>
      <c r="S123" s="343"/>
      <c r="T123" s="386"/>
      <c r="U123" s="387"/>
      <c r="V123" s="188"/>
      <c r="W123" s="388"/>
      <c r="X123" s="348"/>
      <c r="AD123" s="435"/>
    </row>
    <row r="124" spans="1:30" s="59" customFormat="1" x14ac:dyDescent="0.25">
      <c r="A124" s="334" t="s">
        <v>249</v>
      </c>
      <c r="B124" s="382" t="s">
        <v>248</v>
      </c>
      <c r="C124" s="336">
        <v>4</v>
      </c>
      <c r="D124" s="307" t="s">
        <v>132</v>
      </c>
      <c r="E124" s="383"/>
      <c r="F124" s="384"/>
      <c r="G124" s="308">
        <v>6</v>
      </c>
      <c r="H124" s="308">
        <f t="shared" ref="H124:H126" si="38">G124*30</f>
        <v>180</v>
      </c>
      <c r="I124" s="385">
        <f t="shared" ref="I124:I126" si="39">J124+K124+L124</f>
        <v>99</v>
      </c>
      <c r="J124" s="28"/>
      <c r="K124" s="28"/>
      <c r="L124" s="28">
        <v>99</v>
      </c>
      <c r="M124" s="308">
        <f t="shared" ref="M124:M126" si="40">H124-I124</f>
        <v>81</v>
      </c>
      <c r="N124" s="180"/>
      <c r="O124" s="180"/>
      <c r="P124" s="193"/>
      <c r="Q124" s="342">
        <v>3</v>
      </c>
      <c r="R124" s="180">
        <v>3</v>
      </c>
      <c r="S124" s="343">
        <v>3</v>
      </c>
      <c r="T124" s="386"/>
      <c r="U124" s="387"/>
      <c r="V124" s="188"/>
      <c r="W124" s="388"/>
      <c r="X124" s="348"/>
      <c r="AD124" s="435"/>
    </row>
    <row r="125" spans="1:30" s="59" customFormat="1" x14ac:dyDescent="0.25">
      <c r="A125" s="334" t="s">
        <v>250</v>
      </c>
      <c r="B125" s="382" t="s">
        <v>248</v>
      </c>
      <c r="C125" s="336">
        <v>6</v>
      </c>
      <c r="D125" s="307" t="s">
        <v>251</v>
      </c>
      <c r="E125" s="383"/>
      <c r="F125" s="384"/>
      <c r="G125" s="308">
        <v>4</v>
      </c>
      <c r="H125" s="308">
        <f t="shared" si="38"/>
        <v>120</v>
      </c>
      <c r="I125" s="385">
        <f t="shared" si="39"/>
        <v>66</v>
      </c>
      <c r="J125" s="28"/>
      <c r="K125" s="28"/>
      <c r="L125" s="28">
        <v>66</v>
      </c>
      <c r="M125" s="308">
        <f t="shared" si="40"/>
        <v>54</v>
      </c>
      <c r="N125" s="180"/>
      <c r="O125" s="180"/>
      <c r="P125" s="193"/>
      <c r="Q125" s="342"/>
      <c r="R125" s="180"/>
      <c r="S125" s="343"/>
      <c r="T125" s="386">
        <v>2</v>
      </c>
      <c r="U125" s="387">
        <v>2</v>
      </c>
      <c r="V125" s="188">
        <v>2</v>
      </c>
      <c r="W125" s="388"/>
      <c r="X125" s="348"/>
      <c r="AD125" s="435"/>
    </row>
    <row r="126" spans="1:30" s="59" customFormat="1" ht="16.5" thickBot="1" x14ac:dyDescent="0.3">
      <c r="A126" s="349" t="s">
        <v>252</v>
      </c>
      <c r="B126" s="389" t="s">
        <v>248</v>
      </c>
      <c r="C126" s="351">
        <v>7</v>
      </c>
      <c r="D126" s="305"/>
      <c r="E126" s="390"/>
      <c r="F126" s="391"/>
      <c r="G126" s="306">
        <v>2</v>
      </c>
      <c r="H126" s="306">
        <f t="shared" si="38"/>
        <v>60</v>
      </c>
      <c r="I126" s="392">
        <f t="shared" si="39"/>
        <v>30</v>
      </c>
      <c r="J126" s="37"/>
      <c r="K126" s="37"/>
      <c r="L126" s="37">
        <v>30</v>
      </c>
      <c r="M126" s="306">
        <f t="shared" si="40"/>
        <v>30</v>
      </c>
      <c r="N126" s="393"/>
      <c r="O126" s="393"/>
      <c r="P126" s="358"/>
      <c r="Q126" s="359"/>
      <c r="R126" s="393"/>
      <c r="S126" s="360"/>
      <c r="T126" s="361"/>
      <c r="U126" s="394"/>
      <c r="V126" s="363"/>
      <c r="W126" s="364">
        <v>2</v>
      </c>
      <c r="X126" s="365"/>
      <c r="AD126" s="435"/>
    </row>
    <row r="127" spans="1:30" x14ac:dyDescent="0.25">
      <c r="A127" s="1054"/>
      <c r="B127" s="1054"/>
      <c r="C127" s="1054"/>
      <c r="D127" s="1054"/>
      <c r="E127" s="1054"/>
      <c r="F127" s="1054"/>
      <c r="G127" s="1054"/>
      <c r="H127" s="1054"/>
      <c r="I127" s="1054"/>
      <c r="J127" s="1054"/>
      <c r="K127" s="1054"/>
      <c r="L127" s="1054"/>
      <c r="M127" s="1054"/>
      <c r="N127" s="1055"/>
      <c r="O127" s="1055"/>
      <c r="P127" s="1055"/>
      <c r="Q127" s="1056"/>
      <c r="R127" s="1056"/>
      <c r="S127" s="1056"/>
      <c r="T127" s="1055"/>
      <c r="U127" s="1055"/>
      <c r="V127" s="1055"/>
      <c r="W127" s="1055"/>
      <c r="X127" s="1055"/>
    </row>
    <row r="128" spans="1:30" x14ac:dyDescent="0.25">
      <c r="A128" s="1054"/>
      <c r="B128" s="1057" t="s">
        <v>376</v>
      </c>
      <c r="C128" s="1057"/>
      <c r="D128" s="1824"/>
      <c r="E128" s="1824"/>
      <c r="F128" s="1825"/>
      <c r="G128" s="1825"/>
      <c r="H128" s="1057"/>
      <c r="I128" s="1826" t="s">
        <v>377</v>
      </c>
      <c r="J128" s="1827"/>
      <c r="K128" s="1827"/>
      <c r="L128" s="1054"/>
      <c r="M128" s="1054"/>
      <c r="N128" s="1055"/>
      <c r="O128" s="1055"/>
      <c r="P128" s="1055"/>
      <c r="Q128" s="1056"/>
      <c r="R128" s="1056"/>
      <c r="S128" s="1056"/>
      <c r="T128" s="1055"/>
      <c r="U128" s="1055"/>
      <c r="V128" s="1055"/>
      <c r="W128" s="1055"/>
      <c r="X128" s="1055"/>
    </row>
    <row r="129" spans="1:32" x14ac:dyDescent="0.25">
      <c r="A129" s="1054"/>
      <c r="B129" s="1054"/>
      <c r="C129" s="1054"/>
      <c r="D129" s="1054"/>
      <c r="E129" s="1054"/>
      <c r="F129" s="1054"/>
      <c r="G129" s="1054"/>
      <c r="H129" s="1054"/>
      <c r="I129" s="1054"/>
      <c r="J129" s="1054"/>
      <c r="K129" s="1054"/>
      <c r="L129" s="1054"/>
      <c r="M129" s="1054"/>
      <c r="N129" s="1055"/>
      <c r="O129" s="1055"/>
      <c r="P129" s="1055"/>
      <c r="Q129" s="1056"/>
      <c r="R129" s="1056"/>
      <c r="S129" s="1056"/>
      <c r="T129" s="1055"/>
      <c r="U129" s="1055"/>
      <c r="V129" s="1055"/>
      <c r="W129" s="1055"/>
      <c r="X129" s="1055"/>
    </row>
    <row r="130" spans="1:32" x14ac:dyDescent="0.25">
      <c r="A130" s="59"/>
      <c r="B130" s="1057" t="s">
        <v>253</v>
      </c>
      <c r="C130" s="1057"/>
      <c r="D130" s="1824"/>
      <c r="E130" s="1824"/>
      <c r="F130" s="1825"/>
      <c r="G130" s="1825"/>
      <c r="H130" s="1057"/>
      <c r="I130" s="1826" t="s">
        <v>254</v>
      </c>
      <c r="J130" s="1827"/>
      <c r="K130" s="1827"/>
      <c r="L130" s="59"/>
      <c r="M130" s="59"/>
      <c r="N130" s="59"/>
      <c r="O130" s="59"/>
      <c r="P130" s="59"/>
      <c r="Q130" s="59"/>
      <c r="R130" s="59"/>
      <c r="S130" s="59"/>
      <c r="T130" s="59"/>
      <c r="U130" s="59"/>
      <c r="V130" s="59"/>
      <c r="W130" s="59"/>
      <c r="X130" s="59"/>
    </row>
    <row r="131" spans="1:32" x14ac:dyDescent="0.25">
      <c r="A131" s="59"/>
      <c r="B131" s="59"/>
      <c r="C131" s="59"/>
      <c r="D131" s="59"/>
      <c r="E131" s="59"/>
      <c r="F131" s="59"/>
      <c r="G131" s="59"/>
      <c r="H131" s="59"/>
      <c r="I131" s="59"/>
      <c r="J131" s="59"/>
      <c r="K131" s="59"/>
      <c r="L131" s="59"/>
      <c r="M131" s="59"/>
      <c r="N131" s="59"/>
      <c r="O131" s="59"/>
      <c r="P131" s="59"/>
      <c r="Q131" s="59"/>
      <c r="R131" s="59"/>
      <c r="S131" s="59"/>
      <c r="T131" s="59"/>
      <c r="U131" s="59"/>
      <c r="V131" s="59"/>
      <c r="W131" s="59"/>
      <c r="X131" s="59"/>
    </row>
    <row r="132" spans="1:32" x14ac:dyDescent="0.25">
      <c r="A132" s="59"/>
      <c r="B132" s="1057" t="s">
        <v>255</v>
      </c>
      <c r="C132" s="1057"/>
      <c r="D132" s="1824"/>
      <c r="E132" s="1824"/>
      <c r="F132" s="1825"/>
      <c r="G132" s="1825"/>
      <c r="H132" s="1057"/>
      <c r="I132" s="1841" t="s">
        <v>256</v>
      </c>
      <c r="J132" s="1842"/>
      <c r="K132" s="1842"/>
      <c r="L132" s="59"/>
      <c r="M132" s="59"/>
      <c r="N132" s="59"/>
      <c r="O132" s="59"/>
      <c r="P132" s="59"/>
      <c r="Q132" s="59"/>
      <c r="R132" s="59"/>
      <c r="S132" s="59"/>
      <c r="T132" s="59"/>
      <c r="U132" s="59"/>
      <c r="V132" s="59"/>
      <c r="W132" s="59"/>
      <c r="X132" s="59"/>
    </row>
    <row r="133" spans="1:32" x14ac:dyDescent="0.25">
      <c r="A133" s="59"/>
      <c r="B133" s="59"/>
      <c r="C133" s="59"/>
      <c r="D133" s="59"/>
      <c r="E133" s="59"/>
      <c r="F133" s="59"/>
      <c r="G133" s="59"/>
      <c r="H133" s="59"/>
      <c r="I133" s="1064"/>
      <c r="J133" s="1064"/>
      <c r="K133" s="1064"/>
      <c r="L133" s="59"/>
      <c r="M133" s="59"/>
      <c r="N133" s="59"/>
      <c r="O133" s="59"/>
      <c r="P133" s="59"/>
      <c r="Q133" s="59"/>
      <c r="R133" s="59"/>
      <c r="S133" s="59"/>
      <c r="T133" s="59"/>
      <c r="U133" s="59"/>
      <c r="V133" s="59"/>
      <c r="W133" s="59"/>
      <c r="X133" s="59"/>
    </row>
    <row r="134" spans="1:32" x14ac:dyDescent="0.25">
      <c r="A134" s="59"/>
      <c r="B134" s="1057" t="s">
        <v>257</v>
      </c>
      <c r="C134" s="1057"/>
      <c r="D134" s="1824"/>
      <c r="E134" s="1824"/>
      <c r="F134" s="1825"/>
      <c r="G134" s="1825"/>
      <c r="H134" s="1057"/>
      <c r="I134" s="1841" t="s">
        <v>258</v>
      </c>
      <c r="J134" s="1842"/>
      <c r="K134" s="1842"/>
      <c r="L134" s="59"/>
      <c r="M134" s="59"/>
      <c r="N134" s="59"/>
      <c r="O134" s="59"/>
      <c r="P134" s="59"/>
      <c r="Q134" s="59"/>
      <c r="R134" s="59"/>
      <c r="S134" s="59"/>
      <c r="T134" s="59"/>
      <c r="U134" s="59"/>
      <c r="V134" s="59"/>
      <c r="W134" s="59"/>
      <c r="X134" s="59"/>
    </row>
    <row r="135" spans="1:32" x14ac:dyDescent="0.25">
      <c r="A135" s="724"/>
      <c r="B135" s="1059"/>
      <c r="C135" s="1843" t="s">
        <v>35</v>
      </c>
      <c r="D135" s="1843"/>
      <c r="E135" s="1843"/>
      <c r="F135" s="1843"/>
      <c r="G135" s="1843"/>
      <c r="H135" s="1843"/>
      <c r="I135" s="1843"/>
      <c r="J135" s="1843"/>
      <c r="K135" s="1843"/>
      <c r="L135" s="1060"/>
      <c r="M135" s="1060"/>
      <c r="N135" s="59"/>
      <c r="O135" s="59"/>
      <c r="P135" s="59"/>
      <c r="Q135" s="59"/>
      <c r="R135" s="59"/>
      <c r="S135" s="59"/>
      <c r="T135" s="59"/>
      <c r="U135" s="59"/>
      <c r="V135" s="59"/>
      <c r="W135" s="59"/>
      <c r="X135" s="59"/>
    </row>
    <row r="137" spans="1:32" x14ac:dyDescent="0.25">
      <c r="AD137" s="436" t="s">
        <v>384</v>
      </c>
      <c r="AE137" s="444">
        <f t="shared" ref="AE137:AE161" si="41">SUMIF(AD$8:AD$117,AD137,G$8:G$117)</f>
        <v>0</v>
      </c>
      <c r="AF137" s="448">
        <f>AE137/60*100</f>
        <v>0</v>
      </c>
    </row>
    <row r="138" spans="1:32" x14ac:dyDescent="0.25">
      <c r="AD138" s="436" t="s">
        <v>385</v>
      </c>
      <c r="AE138" s="444">
        <f t="shared" si="41"/>
        <v>0</v>
      </c>
      <c r="AF138" s="448">
        <f t="shared" ref="AF138:AF161" si="42">AE138/60*100</f>
        <v>0</v>
      </c>
    </row>
    <row r="139" spans="1:32" x14ac:dyDescent="0.25">
      <c r="AD139" s="436" t="s">
        <v>386</v>
      </c>
      <c r="AE139" s="444">
        <f t="shared" si="41"/>
        <v>0</v>
      </c>
      <c r="AF139" s="448">
        <f t="shared" si="42"/>
        <v>0</v>
      </c>
    </row>
    <row r="140" spans="1:32" x14ac:dyDescent="0.25">
      <c r="AD140" s="436" t="s">
        <v>387</v>
      </c>
      <c r="AE140" s="444">
        <f t="shared" si="41"/>
        <v>0</v>
      </c>
      <c r="AF140" s="448">
        <f t="shared" si="42"/>
        <v>0</v>
      </c>
    </row>
    <row r="141" spans="1:32" x14ac:dyDescent="0.25">
      <c r="AD141" s="436" t="s">
        <v>388</v>
      </c>
      <c r="AE141" s="444">
        <f t="shared" si="41"/>
        <v>0</v>
      </c>
      <c r="AF141" s="448">
        <f t="shared" si="42"/>
        <v>0</v>
      </c>
    </row>
    <row r="142" spans="1:32" x14ac:dyDescent="0.25">
      <c r="AD142" s="436" t="s">
        <v>389</v>
      </c>
      <c r="AE142" s="444">
        <f t="shared" si="41"/>
        <v>0</v>
      </c>
      <c r="AF142" s="448">
        <f t="shared" si="42"/>
        <v>0</v>
      </c>
    </row>
    <row r="143" spans="1:32" x14ac:dyDescent="0.25">
      <c r="AD143" s="436" t="s">
        <v>390</v>
      </c>
      <c r="AE143" s="444">
        <f t="shared" si="41"/>
        <v>0</v>
      </c>
      <c r="AF143" s="448">
        <f t="shared" si="42"/>
        <v>0</v>
      </c>
    </row>
    <row r="144" spans="1:32" x14ac:dyDescent="0.25">
      <c r="AD144" s="436" t="s">
        <v>391</v>
      </c>
      <c r="AE144" s="444">
        <f t="shared" si="41"/>
        <v>0</v>
      </c>
      <c r="AF144" s="448">
        <f t="shared" si="42"/>
        <v>0</v>
      </c>
    </row>
    <row r="145" spans="30:32" x14ac:dyDescent="0.25">
      <c r="AD145" s="436" t="s">
        <v>392</v>
      </c>
      <c r="AE145" s="444">
        <f t="shared" si="41"/>
        <v>0</v>
      </c>
      <c r="AF145" s="448">
        <f t="shared" si="42"/>
        <v>0</v>
      </c>
    </row>
    <row r="146" spans="30:32" x14ac:dyDescent="0.25">
      <c r="AD146" s="436" t="s">
        <v>393</v>
      </c>
      <c r="AE146" s="444">
        <f t="shared" si="41"/>
        <v>0</v>
      </c>
      <c r="AF146" s="448">
        <f t="shared" si="42"/>
        <v>0</v>
      </c>
    </row>
    <row r="147" spans="30:32" x14ac:dyDescent="0.25">
      <c r="AD147" s="436" t="s">
        <v>394</v>
      </c>
      <c r="AE147" s="444">
        <f t="shared" si="41"/>
        <v>0</v>
      </c>
      <c r="AF147" s="448">
        <f t="shared" si="42"/>
        <v>0</v>
      </c>
    </row>
    <row r="148" spans="30:32" x14ac:dyDescent="0.25">
      <c r="AD148" s="436" t="s">
        <v>395</v>
      </c>
      <c r="AE148" s="444">
        <f t="shared" si="41"/>
        <v>0</v>
      </c>
      <c r="AF148" s="448">
        <f t="shared" si="42"/>
        <v>0</v>
      </c>
    </row>
    <row r="149" spans="30:32" x14ac:dyDescent="0.25">
      <c r="AD149" s="436" t="s">
        <v>396</v>
      </c>
      <c r="AE149" s="444">
        <f t="shared" si="41"/>
        <v>0</v>
      </c>
      <c r="AF149" s="448">
        <f t="shared" si="42"/>
        <v>0</v>
      </c>
    </row>
    <row r="150" spans="30:32" x14ac:dyDescent="0.25">
      <c r="AD150" s="436" t="s">
        <v>397</v>
      </c>
      <c r="AE150" s="444">
        <f t="shared" si="41"/>
        <v>0</v>
      </c>
      <c r="AF150" s="448">
        <f t="shared" si="42"/>
        <v>0</v>
      </c>
    </row>
    <row r="151" spans="30:32" x14ac:dyDescent="0.25">
      <c r="AD151" s="436" t="s">
        <v>398</v>
      </c>
      <c r="AE151" s="444">
        <f t="shared" si="41"/>
        <v>0</v>
      </c>
      <c r="AF151" s="448">
        <f t="shared" si="42"/>
        <v>0</v>
      </c>
    </row>
    <row r="152" spans="30:32" x14ac:dyDescent="0.25">
      <c r="AD152" s="436" t="s">
        <v>399</v>
      </c>
      <c r="AE152" s="444">
        <f t="shared" si="41"/>
        <v>0</v>
      </c>
      <c r="AF152" s="448">
        <f t="shared" si="42"/>
        <v>0</v>
      </c>
    </row>
    <row r="153" spans="30:32" x14ac:dyDescent="0.25">
      <c r="AD153" s="436" t="s">
        <v>400</v>
      </c>
      <c r="AE153" s="444">
        <f t="shared" si="41"/>
        <v>0</v>
      </c>
      <c r="AF153" s="448">
        <f t="shared" si="42"/>
        <v>0</v>
      </c>
    </row>
    <row r="154" spans="30:32" x14ac:dyDescent="0.25">
      <c r="AD154" s="436" t="s">
        <v>401</v>
      </c>
      <c r="AE154" s="444">
        <f t="shared" si="41"/>
        <v>0</v>
      </c>
      <c r="AF154" s="448">
        <f t="shared" si="42"/>
        <v>0</v>
      </c>
    </row>
    <row r="155" spans="30:32" x14ac:dyDescent="0.25">
      <c r="AD155" s="436" t="s">
        <v>402</v>
      </c>
      <c r="AE155" s="444">
        <f t="shared" si="41"/>
        <v>0</v>
      </c>
      <c r="AF155" s="448">
        <f t="shared" si="42"/>
        <v>0</v>
      </c>
    </row>
    <row r="156" spans="30:32" x14ac:dyDescent="0.25">
      <c r="AD156" s="436" t="s">
        <v>382</v>
      </c>
      <c r="AE156" s="444">
        <f t="shared" si="41"/>
        <v>18.5</v>
      </c>
      <c r="AF156" s="448">
        <f t="shared" si="42"/>
        <v>30.833333333333336</v>
      </c>
    </row>
    <row r="157" spans="30:32" x14ac:dyDescent="0.25">
      <c r="AD157" s="436" t="s">
        <v>381</v>
      </c>
      <c r="AE157" s="444">
        <f t="shared" si="41"/>
        <v>28</v>
      </c>
      <c r="AF157" s="448">
        <f t="shared" si="42"/>
        <v>46.666666666666664</v>
      </c>
    </row>
    <row r="158" spans="30:32" x14ac:dyDescent="0.25">
      <c r="AD158" s="436" t="s">
        <v>380</v>
      </c>
      <c r="AE158" s="444">
        <f t="shared" si="41"/>
        <v>8</v>
      </c>
      <c r="AF158" s="448">
        <f t="shared" si="42"/>
        <v>13.333333333333334</v>
      </c>
    </row>
    <row r="159" spans="30:32" x14ac:dyDescent="0.25">
      <c r="AD159" s="436" t="s">
        <v>403</v>
      </c>
      <c r="AE159" s="444">
        <f t="shared" si="41"/>
        <v>0</v>
      </c>
      <c r="AF159" s="448">
        <f t="shared" si="42"/>
        <v>0</v>
      </c>
    </row>
    <row r="160" spans="30:32" x14ac:dyDescent="0.25">
      <c r="AD160" s="436" t="s">
        <v>404</v>
      </c>
      <c r="AE160" s="444">
        <f t="shared" si="41"/>
        <v>0</v>
      </c>
      <c r="AF160" s="448">
        <f t="shared" si="42"/>
        <v>0</v>
      </c>
    </row>
    <row r="161" spans="30:32" x14ac:dyDescent="0.25">
      <c r="AD161" s="437" t="s">
        <v>383</v>
      </c>
      <c r="AE161" s="444">
        <f t="shared" si="41"/>
        <v>5.5</v>
      </c>
      <c r="AF161" s="448">
        <f t="shared" si="42"/>
        <v>9.1666666666666661</v>
      </c>
    </row>
    <row r="162" spans="30:32" x14ac:dyDescent="0.25">
      <c r="AD162" s="447"/>
      <c r="AE162" s="438">
        <f>SUM(AE137:AE161)</f>
        <v>60</v>
      </c>
    </row>
  </sheetData>
  <mergeCells count="75">
    <mergeCell ref="D132:G132"/>
    <mergeCell ref="I132:K132"/>
    <mergeCell ref="D134:G134"/>
    <mergeCell ref="I134:K134"/>
    <mergeCell ref="C135:K135"/>
    <mergeCell ref="T117:V117"/>
    <mergeCell ref="W117:X117"/>
    <mergeCell ref="A118:X118"/>
    <mergeCell ref="D128:G128"/>
    <mergeCell ref="I128:K128"/>
    <mergeCell ref="N117:P117"/>
    <mergeCell ref="Q117:S117"/>
    <mergeCell ref="D130:G130"/>
    <mergeCell ref="I130:K130"/>
    <mergeCell ref="A114:M114"/>
    <mergeCell ref="A115:M115"/>
    <mergeCell ref="A116:M116"/>
    <mergeCell ref="A117:M117"/>
    <mergeCell ref="A113:M113"/>
    <mergeCell ref="A86:A88"/>
    <mergeCell ref="A89:A91"/>
    <mergeCell ref="A92:A94"/>
    <mergeCell ref="A95:A97"/>
    <mergeCell ref="A98:A100"/>
    <mergeCell ref="A101:A103"/>
    <mergeCell ref="A104:A106"/>
    <mergeCell ref="A107:A109"/>
    <mergeCell ref="A110:F110"/>
    <mergeCell ref="A111:F111"/>
    <mergeCell ref="A112:F112"/>
    <mergeCell ref="C86:C88"/>
    <mergeCell ref="D86:D88"/>
    <mergeCell ref="A85:X85"/>
    <mergeCell ref="A62:X62"/>
    <mergeCell ref="A65:F65"/>
    <mergeCell ref="A66:F66"/>
    <mergeCell ref="A67:X67"/>
    <mergeCell ref="A68:X68"/>
    <mergeCell ref="A69:A71"/>
    <mergeCell ref="A72:A74"/>
    <mergeCell ref="A75:A77"/>
    <mergeCell ref="A78:A80"/>
    <mergeCell ref="A81:A83"/>
    <mergeCell ref="A84:F84"/>
    <mergeCell ref="A10:X10"/>
    <mergeCell ref="A31:B31"/>
    <mergeCell ref="A32:X32"/>
    <mergeCell ref="A55:F55"/>
    <mergeCell ref="A56:X56"/>
    <mergeCell ref="A61:F61"/>
    <mergeCell ref="N4:P4"/>
    <mergeCell ref="Q4:S4"/>
    <mergeCell ref="T4:V4"/>
    <mergeCell ref="W4:X4"/>
    <mergeCell ref="N6:X6"/>
    <mergeCell ref="A9:X9"/>
    <mergeCell ref="H3:H7"/>
    <mergeCell ref="I3:L3"/>
    <mergeCell ref="M3:M7"/>
    <mergeCell ref="E4:E7"/>
    <mergeCell ref="F4:F7"/>
    <mergeCell ref="I4:I7"/>
    <mergeCell ref="J4:J7"/>
    <mergeCell ref="K4:K7"/>
    <mergeCell ref="L4:L7"/>
    <mergeCell ref="A1:X1"/>
    <mergeCell ref="A2:A7"/>
    <mergeCell ref="B2:B7"/>
    <mergeCell ref="C2:F2"/>
    <mergeCell ref="G2:G7"/>
    <mergeCell ref="H2:M2"/>
    <mergeCell ref="N2:X3"/>
    <mergeCell ref="C3:C7"/>
    <mergeCell ref="D3:D7"/>
    <mergeCell ref="E3:F3"/>
  </mergeCells>
  <pageMargins left="0.70866141732283472" right="0.70866141732283472" top="0.74803149606299213" bottom="0.74803149606299213" header="0.31496062992125984" footer="0.31496062992125984"/>
  <pageSetup paperSize="9" scale="65" fitToHeight="4" orientation="landscape" r:id="rId1"/>
  <rowBreaks count="2" manualBreakCount="2">
    <brk id="74" max="16383" man="1"/>
    <brk id="106" max="16383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95"/>
  <sheetViews>
    <sheetView topLeftCell="A114" workbookViewId="0">
      <selection activeCell="D155" sqref="D155"/>
    </sheetView>
  </sheetViews>
  <sheetFormatPr defaultRowHeight="15" x14ac:dyDescent="0.25"/>
  <cols>
    <col min="1" max="1" width="3.7109375" customWidth="1"/>
    <col min="2" max="2" width="2.85546875" customWidth="1"/>
    <col min="3" max="3" width="12.42578125" customWidth="1"/>
    <col min="4" max="4" width="33.140625" customWidth="1"/>
    <col min="15" max="15" width="34.85546875" customWidth="1"/>
  </cols>
  <sheetData>
    <row r="1" spans="1:17" x14ac:dyDescent="0.25">
      <c r="A1" s="19"/>
      <c r="B1" s="19"/>
      <c r="C1" s="19"/>
      <c r="D1" s="1850" t="s">
        <v>259</v>
      </c>
      <c r="E1" s="1850"/>
      <c r="F1" s="1850"/>
      <c r="G1" s="1850"/>
      <c r="H1" s="1850"/>
      <c r="I1" s="1850"/>
      <c r="J1" s="1850"/>
      <c r="K1" s="1850"/>
      <c r="L1" s="1850"/>
      <c r="M1" s="1850"/>
      <c r="N1" s="1850"/>
      <c r="O1" s="418"/>
      <c r="P1" s="418"/>
      <c r="Q1" s="418"/>
    </row>
    <row r="2" spans="1:17" x14ac:dyDescent="0.25">
      <c r="A2" s="19"/>
      <c r="B2" s="19"/>
      <c r="C2" s="19"/>
      <c r="D2" s="406" t="s">
        <v>260</v>
      </c>
      <c r="E2" s="407"/>
      <c r="F2" s="407"/>
      <c r="G2" s="407"/>
      <c r="H2" s="407"/>
      <c r="I2" s="407"/>
      <c r="J2" s="407"/>
      <c r="K2" s="407"/>
      <c r="L2" s="407"/>
      <c r="M2" s="407"/>
      <c r="N2" s="407"/>
      <c r="O2" s="418"/>
      <c r="P2" s="418"/>
      <c r="Q2" s="418"/>
    </row>
    <row r="3" spans="1:17" x14ac:dyDescent="0.25">
      <c r="A3" s="19"/>
      <c r="B3" s="19"/>
      <c r="C3" s="19"/>
      <c r="D3" s="1849" t="s">
        <v>261</v>
      </c>
      <c r="E3" s="1844" t="s">
        <v>262</v>
      </c>
      <c r="F3" s="1848" t="s">
        <v>263</v>
      </c>
      <c r="G3" s="1848"/>
      <c r="H3" s="1848"/>
      <c r="I3" s="1848"/>
      <c r="J3" s="1848"/>
      <c r="K3" s="1845"/>
      <c r="L3" s="1844" t="s">
        <v>264</v>
      </c>
      <c r="M3" s="1844" t="s">
        <v>265</v>
      </c>
      <c r="N3" s="1844" t="s">
        <v>266</v>
      </c>
      <c r="O3" s="418"/>
      <c r="P3" s="418"/>
      <c r="Q3" s="418"/>
    </row>
    <row r="4" spans="1:17" x14ac:dyDescent="0.25">
      <c r="A4" s="19"/>
      <c r="B4" s="19"/>
      <c r="C4" s="19"/>
      <c r="D4" s="1849"/>
      <c r="E4" s="1844"/>
      <c r="F4" s="1844" t="s">
        <v>68</v>
      </c>
      <c r="G4" s="1846" t="s">
        <v>267</v>
      </c>
      <c r="H4" s="1846"/>
      <c r="I4" s="1846"/>
      <c r="J4" s="1846"/>
      <c r="K4" s="1844" t="s">
        <v>268</v>
      </c>
      <c r="L4" s="1844"/>
      <c r="M4" s="1844"/>
      <c r="N4" s="1844"/>
      <c r="O4" s="418"/>
      <c r="P4" s="418"/>
      <c r="Q4" s="418"/>
    </row>
    <row r="5" spans="1:17" x14ac:dyDescent="0.25">
      <c r="A5" s="19"/>
      <c r="B5" s="19"/>
      <c r="C5" s="19"/>
      <c r="D5" s="1849"/>
      <c r="E5" s="1844"/>
      <c r="F5" s="1845"/>
      <c r="G5" s="1844" t="s">
        <v>269</v>
      </c>
      <c r="H5" s="1848" t="s">
        <v>270</v>
      </c>
      <c r="I5" s="1845"/>
      <c r="J5" s="1845"/>
      <c r="K5" s="1845"/>
      <c r="L5" s="1844"/>
      <c r="M5" s="1844"/>
      <c r="N5" s="1844"/>
      <c r="O5" s="418"/>
      <c r="P5" s="418"/>
      <c r="Q5" s="418"/>
    </row>
    <row r="6" spans="1:17" x14ac:dyDescent="0.25">
      <c r="A6" s="19"/>
      <c r="B6" s="19"/>
      <c r="C6" s="19"/>
      <c r="D6" s="1849"/>
      <c r="E6" s="1844"/>
      <c r="F6" s="1845"/>
      <c r="G6" s="1847"/>
      <c r="H6" s="1844" t="s">
        <v>271</v>
      </c>
      <c r="I6" s="1844" t="s">
        <v>272</v>
      </c>
      <c r="J6" s="1844" t="s">
        <v>32</v>
      </c>
      <c r="K6" s="1845"/>
      <c r="L6" s="1844"/>
      <c r="M6" s="1844"/>
      <c r="N6" s="1844"/>
      <c r="O6" s="418"/>
      <c r="P6" s="418"/>
      <c r="Q6" s="418"/>
    </row>
    <row r="7" spans="1:17" x14ac:dyDescent="0.25">
      <c r="A7" s="19"/>
      <c r="B7" s="19"/>
      <c r="C7" s="19"/>
      <c r="D7" s="1849"/>
      <c r="E7" s="1844"/>
      <c r="F7" s="1845"/>
      <c r="G7" s="1847"/>
      <c r="H7" s="1844"/>
      <c r="I7" s="1844"/>
      <c r="J7" s="1844"/>
      <c r="K7" s="1845"/>
      <c r="L7" s="1844"/>
      <c r="M7" s="1844"/>
      <c r="N7" s="1844"/>
      <c r="O7" s="418"/>
      <c r="P7" s="418"/>
      <c r="Q7" s="418"/>
    </row>
    <row r="8" spans="1:17" x14ac:dyDescent="0.25">
      <c r="A8" s="19"/>
      <c r="B8" s="19"/>
      <c r="C8" s="19"/>
      <c r="D8" s="1849"/>
      <c r="E8" s="1844"/>
      <c r="F8" s="1845"/>
      <c r="G8" s="1847"/>
      <c r="H8" s="1844"/>
      <c r="I8" s="1844"/>
      <c r="J8" s="1844"/>
      <c r="K8" s="1845"/>
      <c r="L8" s="1844"/>
      <c r="M8" s="1844"/>
      <c r="N8" s="1844"/>
      <c r="O8" s="418"/>
      <c r="P8" s="418"/>
      <c r="Q8" s="418"/>
    </row>
    <row r="9" spans="1:17" x14ac:dyDescent="0.25">
      <c r="A9" s="19"/>
      <c r="B9" s="19"/>
      <c r="C9" s="19"/>
      <c r="D9" s="1849"/>
      <c r="E9" s="1844"/>
      <c r="F9" s="1845"/>
      <c r="G9" s="1847"/>
      <c r="H9" s="1844"/>
      <c r="I9" s="1844"/>
      <c r="J9" s="1844"/>
      <c r="K9" s="1845"/>
      <c r="L9" s="1844"/>
      <c r="M9" s="1844"/>
      <c r="N9" s="1844"/>
      <c r="O9" s="418"/>
      <c r="P9" s="418"/>
      <c r="Q9" s="418"/>
    </row>
    <row r="10" spans="1:17" ht="14.25" customHeight="1" x14ac:dyDescent="0.25">
      <c r="A10" s="19" t="s">
        <v>273</v>
      </c>
      <c r="B10" s="19" t="s">
        <v>274</v>
      </c>
      <c r="C10" s="19" t="s">
        <v>452</v>
      </c>
      <c r="D10" s="417" t="s">
        <v>275</v>
      </c>
      <c r="E10" s="523">
        <v>3</v>
      </c>
      <c r="F10" s="410">
        <v>90</v>
      </c>
      <c r="G10" s="410">
        <v>45</v>
      </c>
      <c r="H10" s="410"/>
      <c r="I10" s="410"/>
      <c r="J10" s="410">
        <v>45</v>
      </c>
      <c r="K10" s="410">
        <f t="shared" ref="K10:K16" si="0">F10-G10</f>
        <v>45</v>
      </c>
      <c r="L10" s="411">
        <v>3</v>
      </c>
      <c r="M10" s="410" t="s">
        <v>273</v>
      </c>
      <c r="N10" s="411">
        <f t="shared" ref="N10:N16" si="1">G10/F10*100</f>
        <v>50</v>
      </c>
      <c r="O10" s="418"/>
      <c r="P10" s="418"/>
      <c r="Q10" s="418"/>
    </row>
    <row r="11" spans="1:17" ht="25.5" customHeight="1" x14ac:dyDescent="0.25">
      <c r="A11" s="19" t="s">
        <v>273</v>
      </c>
      <c r="B11" s="19" t="s">
        <v>274</v>
      </c>
      <c r="C11" s="19" t="s">
        <v>452</v>
      </c>
      <c r="D11" s="417" t="s">
        <v>407</v>
      </c>
      <c r="E11" s="411">
        <v>6</v>
      </c>
      <c r="F11" s="410">
        <f t="shared" ref="F11:F16" si="2">E11*30</f>
        <v>180</v>
      </c>
      <c r="G11" s="410">
        <f t="shared" ref="G11:G16" si="3">H11+I11+J11</f>
        <v>75</v>
      </c>
      <c r="H11" s="410">
        <v>45</v>
      </c>
      <c r="I11" s="410"/>
      <c r="J11" s="410">
        <v>30</v>
      </c>
      <c r="K11" s="410">
        <f t="shared" si="0"/>
        <v>105</v>
      </c>
      <c r="L11" s="411">
        <f t="shared" ref="L11:L16" si="4">G11/15</f>
        <v>5</v>
      </c>
      <c r="M11" s="410" t="s">
        <v>280</v>
      </c>
      <c r="N11" s="411">
        <f t="shared" si="1"/>
        <v>41.666666666666671</v>
      </c>
      <c r="O11" s="418"/>
      <c r="P11" s="418"/>
      <c r="Q11" s="418"/>
    </row>
    <row r="12" spans="1:17" ht="33" customHeight="1" x14ac:dyDescent="0.25">
      <c r="A12" s="19" t="s">
        <v>273</v>
      </c>
      <c r="B12" s="19" t="s">
        <v>274</v>
      </c>
      <c r="C12" s="19" t="s">
        <v>452</v>
      </c>
      <c r="D12" s="408" t="s">
        <v>408</v>
      </c>
      <c r="E12" s="411">
        <v>6</v>
      </c>
      <c r="F12" s="410">
        <f t="shared" si="2"/>
        <v>180</v>
      </c>
      <c r="G12" s="410">
        <f t="shared" si="3"/>
        <v>75</v>
      </c>
      <c r="H12" s="410">
        <v>30</v>
      </c>
      <c r="I12" s="410"/>
      <c r="J12" s="410">
        <v>45</v>
      </c>
      <c r="K12" s="410">
        <f t="shared" si="0"/>
        <v>105</v>
      </c>
      <c r="L12" s="411">
        <f t="shared" si="4"/>
        <v>5</v>
      </c>
      <c r="M12" s="410" t="s">
        <v>280</v>
      </c>
      <c r="N12" s="411">
        <f t="shared" si="1"/>
        <v>41.666666666666671</v>
      </c>
      <c r="O12" s="418"/>
      <c r="P12" s="418"/>
      <c r="Q12" s="418"/>
    </row>
    <row r="13" spans="1:17" ht="24.75" customHeight="1" x14ac:dyDescent="0.25">
      <c r="A13" s="19" t="s">
        <v>273</v>
      </c>
      <c r="B13" s="19" t="s">
        <v>274</v>
      </c>
      <c r="C13" s="19" t="s">
        <v>452</v>
      </c>
      <c r="D13" s="417" t="s">
        <v>409</v>
      </c>
      <c r="E13" s="411">
        <v>5</v>
      </c>
      <c r="F13" s="410">
        <f t="shared" si="2"/>
        <v>150</v>
      </c>
      <c r="G13" s="410">
        <f t="shared" si="3"/>
        <v>60</v>
      </c>
      <c r="H13" s="410">
        <v>30</v>
      </c>
      <c r="I13" s="410"/>
      <c r="J13" s="410">
        <v>30</v>
      </c>
      <c r="K13" s="410">
        <f t="shared" si="0"/>
        <v>90</v>
      </c>
      <c r="L13" s="411">
        <f t="shared" si="4"/>
        <v>4</v>
      </c>
      <c r="M13" s="410" t="s">
        <v>280</v>
      </c>
      <c r="N13" s="411">
        <f t="shared" si="1"/>
        <v>40</v>
      </c>
      <c r="O13" s="418"/>
      <c r="P13" s="418"/>
      <c r="Q13" s="418"/>
    </row>
    <row r="14" spans="1:17" ht="24.75" customHeight="1" x14ac:dyDescent="0.25">
      <c r="A14" s="19" t="s">
        <v>273</v>
      </c>
      <c r="B14" s="19" t="s">
        <v>274</v>
      </c>
      <c r="C14" s="19" t="s">
        <v>452</v>
      </c>
      <c r="D14" s="417" t="s">
        <v>410</v>
      </c>
      <c r="E14" s="411">
        <v>4</v>
      </c>
      <c r="F14" s="410">
        <v>120</v>
      </c>
      <c r="G14" s="410">
        <v>45</v>
      </c>
      <c r="H14" s="410">
        <v>30</v>
      </c>
      <c r="I14" s="410"/>
      <c r="J14" s="410">
        <v>15</v>
      </c>
      <c r="K14" s="410">
        <v>75</v>
      </c>
      <c r="L14" s="411">
        <v>3</v>
      </c>
      <c r="M14" s="410" t="s">
        <v>280</v>
      </c>
      <c r="N14" s="411"/>
      <c r="O14" s="418"/>
      <c r="P14" s="418"/>
      <c r="Q14" s="418"/>
    </row>
    <row r="15" spans="1:17" ht="27" customHeight="1" x14ac:dyDescent="0.25">
      <c r="A15" s="19" t="s">
        <v>32</v>
      </c>
      <c r="B15" s="19" t="s">
        <v>274</v>
      </c>
      <c r="C15" s="19" t="s">
        <v>453</v>
      </c>
      <c r="D15" s="408" t="s">
        <v>411</v>
      </c>
      <c r="E15" s="411">
        <v>4</v>
      </c>
      <c r="F15" s="410">
        <f t="shared" si="2"/>
        <v>120</v>
      </c>
      <c r="G15" s="410">
        <f t="shared" si="3"/>
        <v>45</v>
      </c>
      <c r="H15" s="410">
        <v>15</v>
      </c>
      <c r="I15" s="410">
        <v>30</v>
      </c>
      <c r="J15" s="410"/>
      <c r="K15" s="410">
        <f t="shared" si="0"/>
        <v>75</v>
      </c>
      <c r="L15" s="411">
        <f t="shared" si="4"/>
        <v>3</v>
      </c>
      <c r="M15" s="410" t="s">
        <v>273</v>
      </c>
      <c r="N15" s="411">
        <f t="shared" si="1"/>
        <v>37.5</v>
      </c>
      <c r="O15" s="418"/>
      <c r="P15" s="418"/>
      <c r="Q15" s="418"/>
    </row>
    <row r="16" spans="1:17" ht="24.75" customHeight="1" x14ac:dyDescent="0.25">
      <c r="A16" s="19" t="s">
        <v>273</v>
      </c>
      <c r="B16" s="19" t="s">
        <v>274</v>
      </c>
      <c r="C16" s="19" t="s">
        <v>452</v>
      </c>
      <c r="D16" s="408" t="s">
        <v>412</v>
      </c>
      <c r="E16" s="411">
        <v>2</v>
      </c>
      <c r="F16" s="410">
        <f t="shared" si="2"/>
        <v>60</v>
      </c>
      <c r="G16" s="410">
        <f t="shared" si="3"/>
        <v>15</v>
      </c>
      <c r="H16" s="410">
        <v>8</v>
      </c>
      <c r="I16" s="410"/>
      <c r="J16" s="410">
        <v>7</v>
      </c>
      <c r="K16" s="410">
        <f t="shared" si="0"/>
        <v>45</v>
      </c>
      <c r="L16" s="411">
        <f t="shared" si="4"/>
        <v>1</v>
      </c>
      <c r="M16" s="410" t="s">
        <v>273</v>
      </c>
      <c r="N16" s="411">
        <f t="shared" si="1"/>
        <v>25</v>
      </c>
      <c r="O16" s="418"/>
      <c r="P16" s="418"/>
      <c r="Q16" s="418"/>
    </row>
    <row r="17" spans="1:17" ht="12.75" customHeight="1" x14ac:dyDescent="0.25">
      <c r="A17" s="19"/>
      <c r="B17" s="19"/>
      <c r="C17" s="19"/>
      <c r="D17" s="412" t="s">
        <v>54</v>
      </c>
      <c r="E17" s="413">
        <f t="shared" ref="E17:L17" si="5">SUM(E10:E16)</f>
        <v>30</v>
      </c>
      <c r="F17" s="449">
        <f t="shared" si="5"/>
        <v>900</v>
      </c>
      <c r="G17" s="449">
        <f t="shared" si="5"/>
        <v>360</v>
      </c>
      <c r="H17" s="449">
        <f t="shared" si="5"/>
        <v>158</v>
      </c>
      <c r="I17" s="449">
        <f t="shared" si="5"/>
        <v>30</v>
      </c>
      <c r="J17" s="449">
        <f t="shared" si="5"/>
        <v>172</v>
      </c>
      <c r="K17" s="449">
        <f t="shared" si="5"/>
        <v>540</v>
      </c>
      <c r="L17" s="449">
        <f t="shared" si="5"/>
        <v>24</v>
      </c>
      <c r="M17" s="449"/>
      <c r="N17" s="449"/>
      <c r="O17" s="418"/>
      <c r="P17" s="418"/>
      <c r="Q17" s="418"/>
    </row>
    <row r="18" spans="1:17" x14ac:dyDescent="0.25">
      <c r="A18" s="19"/>
      <c r="B18" s="19"/>
      <c r="C18" s="19"/>
      <c r="D18" s="415" t="s">
        <v>362</v>
      </c>
      <c r="E18" s="416">
        <f>30-E17</f>
        <v>0</v>
      </c>
      <c r="F18" s="416"/>
      <c r="G18" s="416"/>
      <c r="H18" s="416"/>
      <c r="I18" s="416"/>
      <c r="J18" s="416"/>
      <c r="K18" s="416"/>
      <c r="L18" s="416"/>
      <c r="M18" s="416"/>
      <c r="N18" s="407"/>
      <c r="O18" s="418"/>
      <c r="P18" s="418"/>
      <c r="Q18" s="418"/>
    </row>
    <row r="19" spans="1:17" x14ac:dyDescent="0.25">
      <c r="A19" s="19"/>
      <c r="B19" s="19"/>
      <c r="C19" s="19"/>
      <c r="D19" s="406"/>
      <c r="E19" s="407"/>
      <c r="F19" s="407"/>
      <c r="G19" s="407"/>
      <c r="H19" s="407"/>
      <c r="I19" s="407"/>
      <c r="J19" s="407"/>
      <c r="K19" s="407"/>
      <c r="L19" s="407"/>
      <c r="M19" s="407"/>
      <c r="N19" s="407"/>
      <c r="O19" s="418"/>
      <c r="P19" s="418"/>
      <c r="Q19" s="418"/>
    </row>
    <row r="20" spans="1:17" x14ac:dyDescent="0.25">
      <c r="A20" s="19"/>
      <c r="B20" s="19"/>
      <c r="C20" s="19"/>
      <c r="D20" s="406" t="s">
        <v>291</v>
      </c>
      <c r="E20" s="407"/>
      <c r="F20" s="407"/>
      <c r="G20" s="407"/>
      <c r="H20" s="407"/>
      <c r="I20" s="407"/>
      <c r="J20" s="407"/>
      <c r="K20" s="407"/>
      <c r="L20" s="407"/>
      <c r="M20" s="407"/>
      <c r="N20" s="407"/>
      <c r="O20" s="418"/>
      <c r="P20" s="418"/>
      <c r="Q20" s="418"/>
    </row>
    <row r="21" spans="1:17" x14ac:dyDescent="0.25">
      <c r="A21" s="19"/>
      <c r="B21" s="19"/>
      <c r="C21" s="19"/>
      <c r="D21" s="1849" t="s">
        <v>261</v>
      </c>
      <c r="E21" s="1844" t="s">
        <v>262</v>
      </c>
      <c r="F21" s="1848" t="s">
        <v>263</v>
      </c>
      <c r="G21" s="1848"/>
      <c r="H21" s="1848"/>
      <c r="I21" s="1848"/>
      <c r="J21" s="1848"/>
      <c r="K21" s="1845"/>
      <c r="L21" s="1844" t="s">
        <v>264</v>
      </c>
      <c r="M21" s="1844" t="s">
        <v>265</v>
      </c>
      <c r="N21" s="1844" t="s">
        <v>266</v>
      </c>
      <c r="O21" s="418"/>
      <c r="P21" s="418"/>
      <c r="Q21" s="418"/>
    </row>
    <row r="22" spans="1:17" x14ac:dyDescent="0.25">
      <c r="A22" s="19"/>
      <c r="B22" s="19"/>
      <c r="C22" s="19"/>
      <c r="D22" s="1849"/>
      <c r="E22" s="1844"/>
      <c r="F22" s="1844" t="s">
        <v>68</v>
      </c>
      <c r="G22" s="1846" t="s">
        <v>267</v>
      </c>
      <c r="H22" s="1846"/>
      <c r="I22" s="1846"/>
      <c r="J22" s="1846"/>
      <c r="K22" s="1844" t="s">
        <v>268</v>
      </c>
      <c r="L22" s="1844"/>
      <c r="M22" s="1844"/>
      <c r="N22" s="1844"/>
      <c r="O22" s="418"/>
      <c r="P22" s="418"/>
      <c r="Q22" s="418"/>
    </row>
    <row r="23" spans="1:17" x14ac:dyDescent="0.25">
      <c r="A23" s="19"/>
      <c r="B23" s="19"/>
      <c r="C23" s="19"/>
      <c r="D23" s="1849"/>
      <c r="E23" s="1844"/>
      <c r="F23" s="1845"/>
      <c r="G23" s="1844" t="s">
        <v>269</v>
      </c>
      <c r="H23" s="1848" t="s">
        <v>270</v>
      </c>
      <c r="I23" s="1845"/>
      <c r="J23" s="1845"/>
      <c r="K23" s="1845"/>
      <c r="L23" s="1844"/>
      <c r="M23" s="1844"/>
      <c r="N23" s="1844"/>
      <c r="O23" s="418"/>
      <c r="P23" s="418"/>
      <c r="Q23" s="418"/>
    </row>
    <row r="24" spans="1:17" x14ac:dyDescent="0.25">
      <c r="A24" s="19"/>
      <c r="B24" s="19"/>
      <c r="C24" s="19"/>
      <c r="D24" s="1849"/>
      <c r="E24" s="1844"/>
      <c r="F24" s="1845"/>
      <c r="G24" s="1847"/>
      <c r="H24" s="1844" t="s">
        <v>271</v>
      </c>
      <c r="I24" s="1844" t="s">
        <v>272</v>
      </c>
      <c r="J24" s="1844" t="s">
        <v>32</v>
      </c>
      <c r="K24" s="1845"/>
      <c r="L24" s="1844"/>
      <c r="M24" s="1844"/>
      <c r="N24" s="1844"/>
      <c r="O24" s="418"/>
      <c r="P24" s="418"/>
      <c r="Q24" s="418"/>
    </row>
    <row r="25" spans="1:17" x14ac:dyDescent="0.25">
      <c r="A25" s="19"/>
      <c r="B25" s="19"/>
      <c r="C25" s="19"/>
      <c r="D25" s="1849"/>
      <c r="E25" s="1844"/>
      <c r="F25" s="1845"/>
      <c r="G25" s="1847"/>
      <c r="H25" s="1844"/>
      <c r="I25" s="1844"/>
      <c r="J25" s="1844"/>
      <c r="K25" s="1845"/>
      <c r="L25" s="1844"/>
      <c r="M25" s="1844"/>
      <c r="N25" s="1844"/>
      <c r="O25" s="418"/>
      <c r="P25" s="418"/>
      <c r="Q25" s="418"/>
    </row>
    <row r="26" spans="1:17" x14ac:dyDescent="0.25">
      <c r="A26" s="19"/>
      <c r="B26" s="19"/>
      <c r="C26" s="19"/>
      <c r="D26" s="1849"/>
      <c r="E26" s="1844"/>
      <c r="F26" s="1845"/>
      <c r="G26" s="1847"/>
      <c r="H26" s="1844"/>
      <c r="I26" s="1844"/>
      <c r="J26" s="1844"/>
      <c r="K26" s="1845"/>
      <c r="L26" s="1844"/>
      <c r="M26" s="1844"/>
      <c r="N26" s="1844"/>
      <c r="O26" s="418"/>
      <c r="P26" s="418"/>
      <c r="Q26" s="418"/>
    </row>
    <row r="27" spans="1:17" x14ac:dyDescent="0.25">
      <c r="A27" s="19"/>
      <c r="B27" s="19"/>
      <c r="C27" s="19"/>
      <c r="D27" s="1849"/>
      <c r="E27" s="1844"/>
      <c r="F27" s="1845"/>
      <c r="G27" s="1847"/>
      <c r="H27" s="1844"/>
      <c r="I27" s="1844"/>
      <c r="J27" s="1844"/>
      <c r="K27" s="1845"/>
      <c r="L27" s="1844"/>
      <c r="M27" s="1844"/>
      <c r="N27" s="1844"/>
      <c r="O27" s="418"/>
      <c r="P27" s="418"/>
      <c r="Q27" s="418"/>
    </row>
    <row r="28" spans="1:17" ht="19.5" customHeight="1" x14ac:dyDescent="0.25">
      <c r="A28" s="19" t="s">
        <v>273</v>
      </c>
      <c r="B28" s="19" t="s">
        <v>274</v>
      </c>
      <c r="C28" s="19" t="s">
        <v>452</v>
      </c>
      <c r="D28" s="417" t="s">
        <v>275</v>
      </c>
      <c r="E28" s="523">
        <v>3</v>
      </c>
      <c r="F28" s="410">
        <f t="shared" ref="F28:F35" si="6">E28*30</f>
        <v>90</v>
      </c>
      <c r="G28" s="410">
        <v>36</v>
      </c>
      <c r="H28" s="410"/>
      <c r="I28" s="410"/>
      <c r="J28" s="410">
        <v>36</v>
      </c>
      <c r="K28" s="410">
        <f t="shared" ref="K28:K35" si="7">F28-G28</f>
        <v>54</v>
      </c>
      <c r="L28" s="411">
        <f t="shared" ref="L28:L35" si="8">G28/18</f>
        <v>2</v>
      </c>
      <c r="M28" s="410" t="s">
        <v>273</v>
      </c>
      <c r="N28" s="411">
        <f t="shared" ref="N28:N35" si="9">G28/F28*100</f>
        <v>40</v>
      </c>
      <c r="O28" s="418"/>
      <c r="P28" s="418"/>
      <c r="Q28" s="418"/>
    </row>
    <row r="29" spans="1:17" ht="33" customHeight="1" x14ac:dyDescent="0.25">
      <c r="A29" s="19" t="s">
        <v>32</v>
      </c>
      <c r="B29" s="19" t="s">
        <v>274</v>
      </c>
      <c r="C29" s="19" t="s">
        <v>453</v>
      </c>
      <c r="D29" s="524" t="s">
        <v>413</v>
      </c>
      <c r="E29" s="411">
        <v>4</v>
      </c>
      <c r="F29" s="410">
        <f t="shared" si="6"/>
        <v>120</v>
      </c>
      <c r="G29" s="410">
        <f t="shared" ref="G29:G35" si="10">H29+I29+J29</f>
        <v>54</v>
      </c>
      <c r="H29" s="410">
        <v>18</v>
      </c>
      <c r="I29" s="410"/>
      <c r="J29" s="410">
        <v>36</v>
      </c>
      <c r="K29" s="410">
        <f t="shared" si="7"/>
        <v>66</v>
      </c>
      <c r="L29" s="411">
        <f t="shared" si="8"/>
        <v>3</v>
      </c>
      <c r="M29" s="410" t="s">
        <v>280</v>
      </c>
      <c r="N29" s="411">
        <f t="shared" si="9"/>
        <v>45</v>
      </c>
      <c r="O29" s="418"/>
      <c r="P29" s="418"/>
      <c r="Q29" s="418"/>
    </row>
    <row r="30" spans="1:17" ht="18.75" customHeight="1" x14ac:dyDescent="0.25">
      <c r="A30" s="19" t="s">
        <v>273</v>
      </c>
      <c r="B30" s="19" t="s">
        <v>274</v>
      </c>
      <c r="C30" s="19" t="s">
        <v>452</v>
      </c>
      <c r="D30" s="417" t="s">
        <v>414</v>
      </c>
      <c r="E30" s="411">
        <v>3</v>
      </c>
      <c r="F30" s="410">
        <f t="shared" si="6"/>
        <v>90</v>
      </c>
      <c r="G30" s="410">
        <f t="shared" si="10"/>
        <v>54</v>
      </c>
      <c r="H30" s="410">
        <v>18</v>
      </c>
      <c r="I30" s="410"/>
      <c r="J30" s="410">
        <v>36</v>
      </c>
      <c r="K30" s="410">
        <f t="shared" si="7"/>
        <v>36</v>
      </c>
      <c r="L30" s="411">
        <f t="shared" si="8"/>
        <v>3</v>
      </c>
      <c r="M30" s="410" t="s">
        <v>273</v>
      </c>
      <c r="N30" s="411">
        <f t="shared" si="9"/>
        <v>60</v>
      </c>
      <c r="O30" s="418"/>
      <c r="P30" s="418"/>
      <c r="Q30" s="418"/>
    </row>
    <row r="31" spans="1:17" ht="21.75" customHeight="1" x14ac:dyDescent="0.25">
      <c r="A31" s="19" t="s">
        <v>273</v>
      </c>
      <c r="B31" s="19" t="s">
        <v>274</v>
      </c>
      <c r="C31" s="19" t="s">
        <v>452</v>
      </c>
      <c r="D31" s="524" t="s">
        <v>415</v>
      </c>
      <c r="E31" s="411">
        <v>5</v>
      </c>
      <c r="F31" s="410">
        <f t="shared" si="6"/>
        <v>150</v>
      </c>
      <c r="G31" s="410">
        <f t="shared" si="10"/>
        <v>72</v>
      </c>
      <c r="H31" s="410">
        <v>36</v>
      </c>
      <c r="I31" s="410"/>
      <c r="J31" s="410">
        <v>36</v>
      </c>
      <c r="K31" s="410">
        <f t="shared" si="7"/>
        <v>78</v>
      </c>
      <c r="L31" s="411">
        <f t="shared" si="8"/>
        <v>4</v>
      </c>
      <c r="M31" s="410" t="s">
        <v>280</v>
      </c>
      <c r="N31" s="411">
        <f t="shared" si="9"/>
        <v>48</v>
      </c>
      <c r="O31" s="418"/>
      <c r="P31" s="420"/>
      <c r="Q31" s="418"/>
    </row>
    <row r="32" spans="1:17" ht="21.75" customHeight="1" x14ac:dyDescent="0.25">
      <c r="A32" s="19" t="s">
        <v>273</v>
      </c>
      <c r="B32" s="19" t="s">
        <v>274</v>
      </c>
      <c r="C32" s="19" t="s">
        <v>452</v>
      </c>
      <c r="D32" s="524" t="s">
        <v>416</v>
      </c>
      <c r="E32" s="411">
        <v>5</v>
      </c>
      <c r="F32" s="410">
        <f t="shared" si="6"/>
        <v>150</v>
      </c>
      <c r="G32" s="410">
        <v>72</v>
      </c>
      <c r="H32" s="410">
        <v>36</v>
      </c>
      <c r="I32" s="410"/>
      <c r="J32" s="410">
        <v>36</v>
      </c>
      <c r="K32" s="410">
        <v>78</v>
      </c>
      <c r="L32" s="411">
        <v>4</v>
      </c>
      <c r="M32" s="410" t="s">
        <v>280</v>
      </c>
      <c r="N32" s="411">
        <v>48</v>
      </c>
      <c r="O32" s="418"/>
      <c r="P32" s="420"/>
      <c r="Q32" s="418"/>
    </row>
    <row r="33" spans="1:17" ht="41.25" customHeight="1" x14ac:dyDescent="0.25">
      <c r="A33" s="19" t="s">
        <v>273</v>
      </c>
      <c r="B33" s="19" t="s">
        <v>274</v>
      </c>
      <c r="C33" s="19" t="s">
        <v>452</v>
      </c>
      <c r="D33" s="408" t="s">
        <v>417</v>
      </c>
      <c r="E33" s="411">
        <v>4</v>
      </c>
      <c r="F33" s="410">
        <f t="shared" si="6"/>
        <v>120</v>
      </c>
      <c r="G33" s="410">
        <f t="shared" si="10"/>
        <v>72</v>
      </c>
      <c r="H33" s="410">
        <v>36</v>
      </c>
      <c r="I33" s="410"/>
      <c r="J33" s="410">
        <v>36</v>
      </c>
      <c r="K33" s="410">
        <f t="shared" si="7"/>
        <v>48</v>
      </c>
      <c r="L33" s="411">
        <f t="shared" si="8"/>
        <v>4</v>
      </c>
      <c r="M33" s="410" t="s">
        <v>280</v>
      </c>
      <c r="N33" s="411">
        <f t="shared" si="9"/>
        <v>60</v>
      </c>
      <c r="O33" s="418"/>
      <c r="P33" s="418"/>
      <c r="Q33" s="418"/>
    </row>
    <row r="34" spans="1:17" ht="26.25" customHeight="1" x14ac:dyDescent="0.25">
      <c r="A34" s="19" t="s">
        <v>273</v>
      </c>
      <c r="B34" s="19" t="s">
        <v>274</v>
      </c>
      <c r="C34" s="19" t="s">
        <v>452</v>
      </c>
      <c r="D34" s="417" t="s">
        <v>418</v>
      </c>
      <c r="E34" s="411">
        <v>3</v>
      </c>
      <c r="F34" s="410">
        <f t="shared" si="6"/>
        <v>90</v>
      </c>
      <c r="G34" s="410">
        <f t="shared" si="10"/>
        <v>36</v>
      </c>
      <c r="H34" s="410">
        <v>18</v>
      </c>
      <c r="I34" s="410"/>
      <c r="J34" s="410">
        <v>18</v>
      </c>
      <c r="K34" s="410">
        <f t="shared" si="7"/>
        <v>54</v>
      </c>
      <c r="L34" s="411">
        <f t="shared" si="8"/>
        <v>2</v>
      </c>
      <c r="M34" s="410" t="s">
        <v>273</v>
      </c>
      <c r="N34" s="411">
        <f t="shared" si="9"/>
        <v>40</v>
      </c>
      <c r="O34" s="418"/>
      <c r="P34" s="418"/>
      <c r="Q34" s="418"/>
    </row>
    <row r="35" spans="1:17" ht="24.75" customHeight="1" x14ac:dyDescent="0.25">
      <c r="A35" s="19" t="s">
        <v>32</v>
      </c>
      <c r="B35" s="19" t="s">
        <v>274</v>
      </c>
      <c r="C35" s="19" t="s">
        <v>453</v>
      </c>
      <c r="D35" s="417" t="s">
        <v>419</v>
      </c>
      <c r="E35" s="411">
        <v>3</v>
      </c>
      <c r="F35" s="410">
        <f t="shared" si="6"/>
        <v>90</v>
      </c>
      <c r="G35" s="410">
        <f t="shared" si="10"/>
        <v>18</v>
      </c>
      <c r="H35" s="410"/>
      <c r="I35" s="410"/>
      <c r="J35" s="410">
        <v>18</v>
      </c>
      <c r="K35" s="410">
        <f t="shared" si="7"/>
        <v>72</v>
      </c>
      <c r="L35" s="411">
        <f t="shared" si="8"/>
        <v>1</v>
      </c>
      <c r="M35" s="410" t="s">
        <v>273</v>
      </c>
      <c r="N35" s="411">
        <f t="shared" si="9"/>
        <v>20</v>
      </c>
      <c r="O35" s="418"/>
      <c r="P35" s="418"/>
      <c r="Q35" s="418"/>
    </row>
    <row r="36" spans="1:17" x14ac:dyDescent="0.25">
      <c r="A36" s="19"/>
      <c r="B36" s="19"/>
      <c r="C36" s="19"/>
      <c r="D36" s="412" t="s">
        <v>54</v>
      </c>
      <c r="E36" s="413">
        <f t="shared" ref="E36:L36" si="11">SUM(E28:E35)</f>
        <v>30</v>
      </c>
      <c r="F36" s="449">
        <f t="shared" si="11"/>
        <v>900</v>
      </c>
      <c r="G36" s="449">
        <f t="shared" si="11"/>
        <v>414</v>
      </c>
      <c r="H36" s="449">
        <f t="shared" si="11"/>
        <v>162</v>
      </c>
      <c r="I36" s="449">
        <f t="shared" si="11"/>
        <v>0</v>
      </c>
      <c r="J36" s="449">
        <f t="shared" si="11"/>
        <v>252</v>
      </c>
      <c r="K36" s="449">
        <f t="shared" si="11"/>
        <v>486</v>
      </c>
      <c r="L36" s="449">
        <f t="shared" si="11"/>
        <v>23</v>
      </c>
      <c r="M36" s="449"/>
      <c r="N36" s="449"/>
      <c r="O36" s="418"/>
      <c r="P36" s="418"/>
      <c r="Q36" s="418"/>
    </row>
    <row r="37" spans="1:17" x14ac:dyDescent="0.25">
      <c r="A37" s="19"/>
      <c r="B37" s="19"/>
      <c r="C37" s="19"/>
      <c r="D37" s="415" t="s">
        <v>362</v>
      </c>
      <c r="E37" s="416">
        <f>30-E36</f>
        <v>0</v>
      </c>
      <c r="F37" s="407"/>
      <c r="G37" s="407"/>
      <c r="H37" s="407"/>
      <c r="I37" s="407"/>
      <c r="J37" s="407"/>
      <c r="K37" s="407"/>
      <c r="L37" s="407"/>
      <c r="M37" s="407"/>
      <c r="N37" s="407"/>
      <c r="O37" s="418"/>
      <c r="P37" s="418"/>
      <c r="Q37" s="418"/>
    </row>
    <row r="38" spans="1:17" x14ac:dyDescent="0.25">
      <c r="A38" s="19" t="s">
        <v>273</v>
      </c>
      <c r="B38" s="19" t="s">
        <v>274</v>
      </c>
      <c r="C38" s="19"/>
      <c r="D38" s="415">
        <f>SUMIF(C10:C35,"ЗО",E10:E35)</f>
        <v>49</v>
      </c>
      <c r="E38" s="416"/>
      <c r="F38" s="407"/>
      <c r="G38" s="407"/>
      <c r="H38" s="407"/>
      <c r="I38" s="407"/>
      <c r="J38" s="407"/>
      <c r="K38" s="407"/>
      <c r="L38" s="407"/>
      <c r="M38" s="407"/>
      <c r="N38" s="407"/>
      <c r="O38" s="418"/>
      <c r="P38" s="418"/>
      <c r="Q38" s="418"/>
    </row>
    <row r="39" spans="1:17" x14ac:dyDescent="0.25">
      <c r="A39" s="19" t="s">
        <v>32</v>
      </c>
      <c r="B39" s="19" t="s">
        <v>274</v>
      </c>
      <c r="C39" s="19"/>
      <c r="D39" s="415">
        <f>SUMIF(C10:C35,"ПО",E10:E35)</f>
        <v>11</v>
      </c>
      <c r="E39" s="416"/>
      <c r="F39" s="407"/>
      <c r="G39" s="407"/>
      <c r="H39" s="407"/>
      <c r="I39" s="407"/>
      <c r="J39" s="407"/>
      <c r="K39" s="407"/>
      <c r="L39" s="407"/>
      <c r="M39" s="407"/>
      <c r="N39" s="407"/>
      <c r="O39" s="418"/>
      <c r="P39" s="418"/>
      <c r="Q39" s="418"/>
    </row>
    <row r="40" spans="1:17" x14ac:dyDescent="0.25">
      <c r="A40" s="19" t="s">
        <v>273</v>
      </c>
      <c r="B40" s="19" t="s">
        <v>314</v>
      </c>
      <c r="C40" s="19"/>
      <c r="D40" s="415"/>
      <c r="E40" s="416"/>
      <c r="F40" s="407"/>
      <c r="G40" s="407"/>
      <c r="H40" s="407"/>
      <c r="I40" s="407"/>
      <c r="J40" s="407"/>
      <c r="K40" s="407"/>
      <c r="L40" s="407"/>
      <c r="M40" s="407"/>
      <c r="N40" s="407"/>
      <c r="O40" s="418"/>
      <c r="P40" s="418"/>
      <c r="Q40" s="418"/>
    </row>
    <row r="41" spans="1:17" x14ac:dyDescent="0.25">
      <c r="A41" s="19" t="s">
        <v>32</v>
      </c>
      <c r="B41" s="19" t="s">
        <v>314</v>
      </c>
      <c r="C41" s="19"/>
      <c r="D41" s="415"/>
      <c r="E41" s="416"/>
      <c r="F41" s="407"/>
      <c r="G41" s="407"/>
      <c r="H41" s="407"/>
      <c r="I41" s="407"/>
      <c r="J41" s="407"/>
      <c r="K41" s="407"/>
      <c r="L41" s="407"/>
      <c r="M41" s="407"/>
      <c r="N41" s="407"/>
      <c r="O41" s="418"/>
      <c r="P41" s="418"/>
      <c r="Q41" s="418"/>
    </row>
    <row r="42" spans="1:17" x14ac:dyDescent="0.25">
      <c r="A42" s="19"/>
      <c r="B42" s="19"/>
      <c r="C42" s="19"/>
      <c r="D42" s="415">
        <f>SUM(D38:D41)</f>
        <v>60</v>
      </c>
      <c r="E42" s="416"/>
      <c r="F42" s="407"/>
      <c r="G42" s="407"/>
      <c r="H42" s="407"/>
      <c r="I42" s="407"/>
      <c r="J42" s="407"/>
      <c r="K42" s="407"/>
      <c r="L42" s="407"/>
      <c r="M42" s="407"/>
      <c r="N42" s="407"/>
      <c r="O42" s="418"/>
      <c r="P42" s="418"/>
      <c r="Q42" s="418"/>
    </row>
    <row r="43" spans="1:17" x14ac:dyDescent="0.25">
      <c r="A43" s="19"/>
      <c r="B43" s="19"/>
      <c r="C43" s="19"/>
      <c r="D43" s="415"/>
      <c r="E43" s="416"/>
      <c r="F43" s="407"/>
      <c r="G43" s="407"/>
      <c r="H43" s="407"/>
      <c r="I43" s="407"/>
      <c r="J43" s="407"/>
      <c r="K43" s="407"/>
      <c r="L43" s="407"/>
      <c r="M43" s="407"/>
      <c r="N43" s="407"/>
      <c r="O43" s="418"/>
      <c r="P43" s="418"/>
      <c r="Q43" s="418"/>
    </row>
    <row r="44" spans="1:17" x14ac:dyDescent="0.25">
      <c r="A44" s="19"/>
      <c r="B44" s="19"/>
      <c r="C44" s="19"/>
      <c r="D44" s="406" t="s">
        <v>302</v>
      </c>
      <c r="E44" s="407"/>
      <c r="F44" s="407"/>
      <c r="G44" s="407"/>
      <c r="H44" s="407"/>
      <c r="I44" s="407"/>
      <c r="J44" s="407"/>
      <c r="K44" s="407"/>
      <c r="L44" s="407"/>
      <c r="M44" s="407"/>
      <c r="N44" s="407"/>
      <c r="O44" s="418"/>
      <c r="P44" s="418"/>
      <c r="Q44" s="418"/>
    </row>
    <row r="45" spans="1:17" x14ac:dyDescent="0.25">
      <c r="A45" s="19"/>
      <c r="B45" s="19"/>
      <c r="C45" s="19"/>
      <c r="D45" s="1849" t="s">
        <v>261</v>
      </c>
      <c r="E45" s="1844" t="s">
        <v>262</v>
      </c>
      <c r="F45" s="1848" t="s">
        <v>263</v>
      </c>
      <c r="G45" s="1848"/>
      <c r="H45" s="1848"/>
      <c r="I45" s="1848"/>
      <c r="J45" s="1848"/>
      <c r="K45" s="1845"/>
      <c r="L45" s="1844" t="s">
        <v>264</v>
      </c>
      <c r="M45" s="1844" t="s">
        <v>265</v>
      </c>
      <c r="N45" s="1844" t="s">
        <v>266</v>
      </c>
      <c r="O45" s="418"/>
      <c r="P45" s="418"/>
      <c r="Q45" s="418"/>
    </row>
    <row r="46" spans="1:17" x14ac:dyDescent="0.25">
      <c r="A46" s="19"/>
      <c r="B46" s="19"/>
      <c r="C46" s="19"/>
      <c r="D46" s="1849"/>
      <c r="E46" s="1844"/>
      <c r="F46" s="1844" t="s">
        <v>68</v>
      </c>
      <c r="G46" s="1846" t="s">
        <v>267</v>
      </c>
      <c r="H46" s="1846"/>
      <c r="I46" s="1846"/>
      <c r="J46" s="1846"/>
      <c r="K46" s="1844" t="s">
        <v>268</v>
      </c>
      <c r="L46" s="1844"/>
      <c r="M46" s="1844"/>
      <c r="N46" s="1844"/>
      <c r="O46" s="418"/>
      <c r="P46" s="418"/>
      <c r="Q46" s="418"/>
    </row>
    <row r="47" spans="1:17" x14ac:dyDescent="0.25">
      <c r="A47" s="19"/>
      <c r="B47" s="19"/>
      <c r="C47" s="19"/>
      <c r="D47" s="1849"/>
      <c r="E47" s="1844"/>
      <c r="F47" s="1845"/>
      <c r="G47" s="1844" t="s">
        <v>269</v>
      </c>
      <c r="H47" s="1848" t="s">
        <v>270</v>
      </c>
      <c r="I47" s="1845"/>
      <c r="J47" s="1845"/>
      <c r="K47" s="1845"/>
      <c r="L47" s="1844"/>
      <c r="M47" s="1844"/>
      <c r="N47" s="1844"/>
      <c r="O47" s="418"/>
      <c r="P47" s="418"/>
      <c r="Q47" s="418"/>
    </row>
    <row r="48" spans="1:17" x14ac:dyDescent="0.25">
      <c r="A48" s="19"/>
      <c r="B48" s="19"/>
      <c r="C48" s="19"/>
      <c r="D48" s="1849"/>
      <c r="E48" s="1844"/>
      <c r="F48" s="1845"/>
      <c r="G48" s="1847"/>
      <c r="H48" s="1844" t="s">
        <v>271</v>
      </c>
      <c r="I48" s="1844" t="s">
        <v>272</v>
      </c>
      <c r="J48" s="1844" t="s">
        <v>32</v>
      </c>
      <c r="K48" s="1845"/>
      <c r="L48" s="1844"/>
      <c r="M48" s="1844"/>
      <c r="N48" s="1844"/>
      <c r="O48" s="418"/>
      <c r="P48" s="418"/>
      <c r="Q48" s="418"/>
    </row>
    <row r="49" spans="1:17" x14ac:dyDescent="0.25">
      <c r="A49" s="19"/>
      <c r="B49" s="19"/>
      <c r="C49" s="19"/>
      <c r="D49" s="1849"/>
      <c r="E49" s="1844"/>
      <c r="F49" s="1845"/>
      <c r="G49" s="1847"/>
      <c r="H49" s="1844"/>
      <c r="I49" s="1844"/>
      <c r="J49" s="1844"/>
      <c r="K49" s="1845"/>
      <c r="L49" s="1844"/>
      <c r="M49" s="1844"/>
      <c r="N49" s="1844"/>
      <c r="O49" s="418"/>
      <c r="P49" s="418"/>
      <c r="Q49" s="418"/>
    </row>
    <row r="50" spans="1:17" x14ac:dyDescent="0.25">
      <c r="A50" s="19"/>
      <c r="B50" s="19"/>
      <c r="C50" s="19"/>
      <c r="D50" s="1849"/>
      <c r="E50" s="1844"/>
      <c r="F50" s="1845"/>
      <c r="G50" s="1847"/>
      <c r="H50" s="1844"/>
      <c r="I50" s="1844"/>
      <c r="J50" s="1844"/>
      <c r="K50" s="1845"/>
      <c r="L50" s="1844"/>
      <c r="M50" s="1844"/>
      <c r="N50" s="1844"/>
      <c r="O50" s="418"/>
      <c r="P50" s="418"/>
      <c r="Q50" s="418"/>
    </row>
    <row r="51" spans="1:17" x14ac:dyDescent="0.25">
      <c r="A51" s="19"/>
      <c r="B51" s="19"/>
      <c r="C51" s="19"/>
      <c r="D51" s="1849"/>
      <c r="E51" s="1844"/>
      <c r="F51" s="1845"/>
      <c r="G51" s="1847"/>
      <c r="H51" s="1844"/>
      <c r="I51" s="1844"/>
      <c r="J51" s="1844"/>
      <c r="K51" s="1845"/>
      <c r="L51" s="1844"/>
      <c r="M51" s="1844"/>
      <c r="N51" s="1844"/>
      <c r="O51" s="418"/>
      <c r="P51" s="418"/>
      <c r="Q51" s="418"/>
    </row>
    <row r="52" spans="1:17" ht="19.5" customHeight="1" x14ac:dyDescent="0.25">
      <c r="A52" s="19" t="s">
        <v>273</v>
      </c>
      <c r="B52" s="19" t="s">
        <v>274</v>
      </c>
      <c r="C52" s="19" t="s">
        <v>452</v>
      </c>
      <c r="D52" s="417" t="s">
        <v>275</v>
      </c>
      <c r="E52" s="523">
        <v>4</v>
      </c>
      <c r="F52" s="410">
        <f t="shared" ref="F52:F58" si="12">E52*30</f>
        <v>120</v>
      </c>
      <c r="G52" s="410">
        <f t="shared" ref="G52:G58" si="13">H52+I52+J52</f>
        <v>60</v>
      </c>
      <c r="H52" s="410"/>
      <c r="I52" s="410"/>
      <c r="J52" s="410">
        <v>60</v>
      </c>
      <c r="K52" s="410">
        <f t="shared" ref="K52:K58" si="14">F52-G52</f>
        <v>60</v>
      </c>
      <c r="L52" s="411">
        <f t="shared" ref="L52:L58" si="15">G52/15</f>
        <v>4</v>
      </c>
      <c r="M52" s="410" t="s">
        <v>273</v>
      </c>
      <c r="N52" s="411">
        <f t="shared" ref="N52:N58" si="16">G52/F52*100</f>
        <v>50</v>
      </c>
      <c r="O52" s="418"/>
      <c r="P52" s="418"/>
      <c r="Q52" s="418"/>
    </row>
    <row r="53" spans="1:17" ht="24.75" customHeight="1" x14ac:dyDescent="0.25">
      <c r="A53" s="19" t="s">
        <v>32</v>
      </c>
      <c r="B53" s="19" t="s">
        <v>274</v>
      </c>
      <c r="C53" s="19" t="s">
        <v>453</v>
      </c>
      <c r="D53" s="524" t="s">
        <v>420</v>
      </c>
      <c r="E53" s="411">
        <v>5</v>
      </c>
      <c r="F53" s="410">
        <f t="shared" si="12"/>
        <v>150</v>
      </c>
      <c r="G53" s="410">
        <f t="shared" si="13"/>
        <v>60</v>
      </c>
      <c r="H53" s="410">
        <v>30</v>
      </c>
      <c r="I53" s="410"/>
      <c r="J53" s="410">
        <v>30</v>
      </c>
      <c r="K53" s="410">
        <f t="shared" si="14"/>
        <v>90</v>
      </c>
      <c r="L53" s="411">
        <f t="shared" si="15"/>
        <v>4</v>
      </c>
      <c r="M53" s="410" t="s">
        <v>280</v>
      </c>
      <c r="N53" s="411">
        <f t="shared" si="16"/>
        <v>40</v>
      </c>
      <c r="O53" s="418"/>
      <c r="P53" s="418"/>
      <c r="Q53" s="418"/>
    </row>
    <row r="54" spans="1:17" ht="21.75" customHeight="1" x14ac:dyDescent="0.25">
      <c r="A54" s="19" t="s">
        <v>32</v>
      </c>
      <c r="B54" s="19" t="s">
        <v>274</v>
      </c>
      <c r="C54" s="19" t="s">
        <v>453</v>
      </c>
      <c r="D54" s="417" t="s">
        <v>305</v>
      </c>
      <c r="E54" s="411">
        <v>6</v>
      </c>
      <c r="F54" s="410">
        <f t="shared" si="12"/>
        <v>180</v>
      </c>
      <c r="G54" s="410">
        <f t="shared" si="13"/>
        <v>60</v>
      </c>
      <c r="H54" s="410">
        <v>30</v>
      </c>
      <c r="I54" s="410"/>
      <c r="J54" s="410">
        <v>30</v>
      </c>
      <c r="K54" s="410">
        <f t="shared" si="14"/>
        <v>120</v>
      </c>
      <c r="L54" s="411">
        <f t="shared" si="15"/>
        <v>4</v>
      </c>
      <c r="M54" s="410" t="s">
        <v>280</v>
      </c>
      <c r="N54" s="411">
        <f t="shared" si="16"/>
        <v>33.333333333333329</v>
      </c>
      <c r="O54" s="418"/>
      <c r="P54" s="418"/>
      <c r="Q54" s="418"/>
    </row>
    <row r="55" spans="1:17" ht="21" customHeight="1" x14ac:dyDescent="0.25">
      <c r="A55" s="19" t="s">
        <v>32</v>
      </c>
      <c r="B55" s="19" t="s">
        <v>274</v>
      </c>
      <c r="C55" s="19" t="s">
        <v>453</v>
      </c>
      <c r="D55" s="417" t="s">
        <v>421</v>
      </c>
      <c r="E55" s="411">
        <v>4</v>
      </c>
      <c r="F55" s="410">
        <f t="shared" si="12"/>
        <v>120</v>
      </c>
      <c r="G55" s="410">
        <f t="shared" si="13"/>
        <v>60</v>
      </c>
      <c r="H55" s="410">
        <v>30</v>
      </c>
      <c r="I55" s="410"/>
      <c r="J55" s="410">
        <v>30</v>
      </c>
      <c r="K55" s="410">
        <f t="shared" si="14"/>
        <v>60</v>
      </c>
      <c r="L55" s="411">
        <f t="shared" si="15"/>
        <v>4</v>
      </c>
      <c r="M55" s="410" t="s">
        <v>273</v>
      </c>
      <c r="N55" s="411">
        <f t="shared" si="16"/>
        <v>50</v>
      </c>
      <c r="O55" s="418"/>
      <c r="P55" s="418"/>
      <c r="Q55" s="418"/>
    </row>
    <row r="56" spans="1:17" ht="20.25" customHeight="1" x14ac:dyDescent="0.25">
      <c r="A56" s="19" t="s">
        <v>32</v>
      </c>
      <c r="B56" s="19" t="s">
        <v>274</v>
      </c>
      <c r="C56" s="19" t="s">
        <v>453</v>
      </c>
      <c r="D56" s="408" t="s">
        <v>422</v>
      </c>
      <c r="E56" s="411">
        <v>4</v>
      </c>
      <c r="F56" s="410">
        <f t="shared" si="12"/>
        <v>120</v>
      </c>
      <c r="G56" s="410">
        <f t="shared" si="13"/>
        <v>45</v>
      </c>
      <c r="H56" s="410">
        <v>15</v>
      </c>
      <c r="I56" s="410"/>
      <c r="J56" s="410">
        <v>30</v>
      </c>
      <c r="K56" s="410">
        <f t="shared" si="14"/>
        <v>75</v>
      </c>
      <c r="L56" s="411">
        <f t="shared" si="15"/>
        <v>3</v>
      </c>
      <c r="M56" s="410" t="s">
        <v>273</v>
      </c>
      <c r="N56" s="411">
        <f t="shared" si="16"/>
        <v>37.5</v>
      </c>
      <c r="O56" s="418"/>
      <c r="P56" s="418"/>
      <c r="Q56" s="418"/>
    </row>
    <row r="57" spans="1:17" ht="15.75" customHeight="1" x14ac:dyDescent="0.25">
      <c r="A57" s="19" t="s">
        <v>273</v>
      </c>
      <c r="B57" s="19" t="s">
        <v>274</v>
      </c>
      <c r="C57" s="19" t="s">
        <v>452</v>
      </c>
      <c r="D57" s="417" t="s">
        <v>311</v>
      </c>
      <c r="E57" s="411">
        <v>3</v>
      </c>
      <c r="F57" s="410">
        <f t="shared" si="12"/>
        <v>90</v>
      </c>
      <c r="G57" s="410">
        <f t="shared" si="13"/>
        <v>30</v>
      </c>
      <c r="H57" s="410">
        <v>15</v>
      </c>
      <c r="I57" s="410"/>
      <c r="J57" s="410">
        <v>15</v>
      </c>
      <c r="K57" s="410">
        <f t="shared" si="14"/>
        <v>60</v>
      </c>
      <c r="L57" s="411">
        <f t="shared" si="15"/>
        <v>2</v>
      </c>
      <c r="M57" s="410" t="s">
        <v>273</v>
      </c>
      <c r="N57" s="411">
        <f t="shared" si="16"/>
        <v>33.333333333333329</v>
      </c>
      <c r="O57" s="418"/>
      <c r="P57" s="418"/>
      <c r="Q57" s="418"/>
    </row>
    <row r="58" spans="1:17" ht="37.5" customHeight="1" x14ac:dyDescent="0.25">
      <c r="A58" s="19" t="s">
        <v>273</v>
      </c>
      <c r="B58" s="19" t="s">
        <v>314</v>
      </c>
      <c r="C58" s="19" t="s">
        <v>454</v>
      </c>
      <c r="D58" s="408" t="s">
        <v>423</v>
      </c>
      <c r="E58" s="411">
        <v>4</v>
      </c>
      <c r="F58" s="410">
        <f t="shared" si="12"/>
        <v>120</v>
      </c>
      <c r="G58" s="410">
        <f t="shared" si="13"/>
        <v>45</v>
      </c>
      <c r="H58" s="410">
        <v>15</v>
      </c>
      <c r="I58" s="410"/>
      <c r="J58" s="410">
        <v>30</v>
      </c>
      <c r="K58" s="410">
        <f t="shared" si="14"/>
        <v>75</v>
      </c>
      <c r="L58" s="411">
        <f t="shared" si="15"/>
        <v>3</v>
      </c>
      <c r="M58" s="410" t="s">
        <v>280</v>
      </c>
      <c r="N58" s="411">
        <f t="shared" si="16"/>
        <v>37.5</v>
      </c>
      <c r="O58" s="418"/>
      <c r="P58" s="418"/>
      <c r="Q58" s="418"/>
    </row>
    <row r="59" spans="1:17" x14ac:dyDescent="0.25">
      <c r="A59" s="19"/>
      <c r="B59" s="19"/>
      <c r="C59" s="19"/>
      <c r="D59" s="412" t="s">
        <v>54</v>
      </c>
      <c r="E59" s="413">
        <f t="shared" ref="E59:M59" si="17">SUM(E52:E58)</f>
        <v>30</v>
      </c>
      <c r="F59" s="449">
        <f t="shared" si="17"/>
        <v>900</v>
      </c>
      <c r="G59" s="449">
        <f t="shared" si="17"/>
        <v>360</v>
      </c>
      <c r="H59" s="449">
        <f t="shared" si="17"/>
        <v>135</v>
      </c>
      <c r="I59" s="449">
        <f t="shared" si="17"/>
        <v>0</v>
      </c>
      <c r="J59" s="449">
        <f t="shared" si="17"/>
        <v>225</v>
      </c>
      <c r="K59" s="449">
        <f t="shared" si="17"/>
        <v>540</v>
      </c>
      <c r="L59" s="449">
        <f t="shared" si="17"/>
        <v>24</v>
      </c>
      <c r="M59" s="449">
        <f t="shared" si="17"/>
        <v>0</v>
      </c>
      <c r="N59" s="449"/>
      <c r="O59" s="418"/>
      <c r="P59" s="418"/>
      <c r="Q59" s="418"/>
    </row>
    <row r="60" spans="1:17" x14ac:dyDescent="0.25">
      <c r="A60" s="19"/>
      <c r="B60" s="19"/>
      <c r="C60" s="19"/>
      <c r="D60" s="415"/>
      <c r="E60" s="416">
        <f>30-E59</f>
        <v>0</v>
      </c>
      <c r="F60" s="416"/>
      <c r="G60" s="416"/>
      <c r="H60" s="416"/>
      <c r="I60" s="416"/>
      <c r="J60" s="416"/>
      <c r="K60" s="416"/>
      <c r="L60" s="416"/>
      <c r="M60" s="416"/>
      <c r="N60" s="416"/>
      <c r="O60" s="418"/>
      <c r="P60" s="418"/>
      <c r="Q60" s="418"/>
    </row>
    <row r="61" spans="1:17" x14ac:dyDescent="0.25">
      <c r="A61" s="19"/>
      <c r="B61" s="19"/>
      <c r="C61" s="19"/>
      <c r="D61" s="415"/>
      <c r="E61" s="416"/>
      <c r="F61" s="416"/>
      <c r="G61" s="416"/>
      <c r="H61" s="416"/>
      <c r="I61" s="416"/>
      <c r="J61" s="416"/>
      <c r="K61" s="416"/>
      <c r="L61" s="416"/>
      <c r="M61" s="416"/>
      <c r="N61" s="416"/>
      <c r="O61" s="418"/>
      <c r="P61" s="418"/>
      <c r="Q61" s="418"/>
    </row>
    <row r="62" spans="1:17" x14ac:dyDescent="0.25">
      <c r="A62" s="19"/>
      <c r="B62" s="19"/>
      <c r="C62" s="19"/>
      <c r="D62" s="406" t="s">
        <v>317</v>
      </c>
      <c r="E62" s="407"/>
      <c r="F62" s="407"/>
      <c r="G62" s="407"/>
      <c r="H62" s="407"/>
      <c r="I62" s="407"/>
      <c r="J62" s="407"/>
      <c r="K62" s="407"/>
      <c r="L62" s="407"/>
      <c r="M62" s="407"/>
      <c r="N62" s="407"/>
      <c r="O62" s="418"/>
      <c r="P62" s="418"/>
      <c r="Q62" s="418"/>
    </row>
    <row r="63" spans="1:17" x14ac:dyDescent="0.25">
      <c r="A63" s="19"/>
      <c r="B63" s="19"/>
      <c r="C63" s="19"/>
      <c r="D63" s="1849" t="s">
        <v>261</v>
      </c>
      <c r="E63" s="1844" t="s">
        <v>262</v>
      </c>
      <c r="F63" s="1848" t="s">
        <v>263</v>
      </c>
      <c r="G63" s="1848"/>
      <c r="H63" s="1848"/>
      <c r="I63" s="1848"/>
      <c r="J63" s="1848"/>
      <c r="K63" s="1845"/>
      <c r="L63" s="1844" t="s">
        <v>264</v>
      </c>
      <c r="M63" s="1844" t="s">
        <v>265</v>
      </c>
      <c r="N63" s="1844" t="s">
        <v>266</v>
      </c>
      <c r="O63" s="418"/>
      <c r="P63" s="418"/>
      <c r="Q63" s="418"/>
    </row>
    <row r="64" spans="1:17" x14ac:dyDescent="0.25">
      <c r="A64" s="19"/>
      <c r="B64" s="19"/>
      <c r="C64" s="19"/>
      <c r="D64" s="1849"/>
      <c r="E64" s="1844"/>
      <c r="F64" s="1844" t="s">
        <v>68</v>
      </c>
      <c r="G64" s="1846" t="s">
        <v>267</v>
      </c>
      <c r="H64" s="1846"/>
      <c r="I64" s="1846"/>
      <c r="J64" s="1846"/>
      <c r="K64" s="1844" t="s">
        <v>268</v>
      </c>
      <c r="L64" s="1844"/>
      <c r="M64" s="1844"/>
      <c r="N64" s="1844"/>
      <c r="O64" s="418"/>
      <c r="P64" s="418"/>
      <c r="Q64" s="418"/>
    </row>
    <row r="65" spans="1:17" x14ac:dyDescent="0.25">
      <c r="A65" s="19"/>
      <c r="B65" s="19"/>
      <c r="C65" s="19"/>
      <c r="D65" s="1849"/>
      <c r="E65" s="1844"/>
      <c r="F65" s="1845"/>
      <c r="G65" s="1844" t="s">
        <v>269</v>
      </c>
      <c r="H65" s="1848" t="s">
        <v>270</v>
      </c>
      <c r="I65" s="1845"/>
      <c r="J65" s="1845"/>
      <c r="K65" s="1845"/>
      <c r="L65" s="1844"/>
      <c r="M65" s="1844"/>
      <c r="N65" s="1844"/>
      <c r="O65" s="418"/>
      <c r="P65" s="418"/>
      <c r="Q65" s="418"/>
    </row>
    <row r="66" spans="1:17" x14ac:dyDescent="0.25">
      <c r="A66" s="19"/>
      <c r="B66" s="19"/>
      <c r="C66" s="19"/>
      <c r="D66" s="1849"/>
      <c r="E66" s="1844"/>
      <c r="F66" s="1845"/>
      <c r="G66" s="1847"/>
      <c r="H66" s="1844" t="s">
        <v>271</v>
      </c>
      <c r="I66" s="1844" t="s">
        <v>272</v>
      </c>
      <c r="J66" s="1844" t="s">
        <v>32</v>
      </c>
      <c r="K66" s="1845"/>
      <c r="L66" s="1844"/>
      <c r="M66" s="1844"/>
      <c r="N66" s="1844"/>
      <c r="O66" s="418"/>
      <c r="P66" s="418"/>
      <c r="Q66" s="418"/>
    </row>
    <row r="67" spans="1:17" x14ac:dyDescent="0.25">
      <c r="A67" s="19"/>
      <c r="B67" s="19"/>
      <c r="C67" s="19"/>
      <c r="D67" s="1849"/>
      <c r="E67" s="1844"/>
      <c r="F67" s="1845"/>
      <c r="G67" s="1847"/>
      <c r="H67" s="1844"/>
      <c r="I67" s="1844"/>
      <c r="J67" s="1844"/>
      <c r="K67" s="1845"/>
      <c r="L67" s="1844"/>
      <c r="M67" s="1844"/>
      <c r="N67" s="1844"/>
      <c r="O67" s="418"/>
      <c r="P67" s="418"/>
      <c r="Q67" s="418"/>
    </row>
    <row r="68" spans="1:17" x14ac:dyDescent="0.25">
      <c r="A68" s="19"/>
      <c r="B68" s="19"/>
      <c r="C68" s="19"/>
      <c r="D68" s="1849"/>
      <c r="E68" s="1844"/>
      <c r="F68" s="1845"/>
      <c r="G68" s="1847"/>
      <c r="H68" s="1844"/>
      <c r="I68" s="1844"/>
      <c r="J68" s="1844"/>
      <c r="K68" s="1845"/>
      <c r="L68" s="1844"/>
      <c r="M68" s="1844"/>
      <c r="N68" s="1844"/>
      <c r="O68" s="418"/>
      <c r="P68" s="418"/>
      <c r="Q68" s="418"/>
    </row>
    <row r="69" spans="1:17" x14ac:dyDescent="0.25">
      <c r="A69" s="19"/>
      <c r="B69" s="19"/>
      <c r="C69" s="19"/>
      <c r="D69" s="1849"/>
      <c r="E69" s="1844"/>
      <c r="F69" s="1845"/>
      <c r="G69" s="1847"/>
      <c r="H69" s="1844"/>
      <c r="I69" s="1844"/>
      <c r="J69" s="1844"/>
      <c r="K69" s="1845"/>
      <c r="L69" s="1844"/>
      <c r="M69" s="1844"/>
      <c r="N69" s="1844"/>
      <c r="O69" s="418"/>
      <c r="P69" s="418"/>
      <c r="Q69" s="418"/>
    </row>
    <row r="70" spans="1:17" ht="48" customHeight="1" x14ac:dyDescent="0.25">
      <c r="A70" s="19" t="s">
        <v>32</v>
      </c>
      <c r="B70" s="19" t="s">
        <v>274</v>
      </c>
      <c r="C70" s="19" t="s">
        <v>453</v>
      </c>
      <c r="D70" s="419" t="s">
        <v>318</v>
      </c>
      <c r="E70" s="523">
        <v>3</v>
      </c>
      <c r="F70" s="410">
        <f t="shared" ref="F70:F76" si="18">E70*30</f>
        <v>90</v>
      </c>
      <c r="G70" s="410">
        <f t="shared" ref="G70:G76" si="19">H70+I70+J70</f>
        <v>0</v>
      </c>
      <c r="H70" s="410"/>
      <c r="I70" s="410"/>
      <c r="J70" s="410"/>
      <c r="K70" s="410">
        <f t="shared" ref="K70:K76" si="20">F70-G70</f>
        <v>90</v>
      </c>
      <c r="L70" s="411">
        <f t="shared" ref="L70:L76" si="21">G70/18</f>
        <v>0</v>
      </c>
      <c r="M70" s="410" t="s">
        <v>273</v>
      </c>
      <c r="N70" s="411">
        <f t="shared" ref="N70:N76" si="22">G70/F70*100</f>
        <v>0</v>
      </c>
      <c r="O70" s="418"/>
      <c r="P70" s="418"/>
      <c r="Q70" s="418"/>
    </row>
    <row r="71" spans="1:17" ht="18" customHeight="1" x14ac:dyDescent="0.25">
      <c r="A71" s="19" t="s">
        <v>273</v>
      </c>
      <c r="B71" s="19" t="s">
        <v>274</v>
      </c>
      <c r="C71" s="19" t="s">
        <v>452</v>
      </c>
      <c r="D71" s="417" t="s">
        <v>275</v>
      </c>
      <c r="E71" s="411">
        <v>4</v>
      </c>
      <c r="F71" s="410">
        <f t="shared" si="18"/>
        <v>120</v>
      </c>
      <c r="G71" s="410">
        <f t="shared" si="19"/>
        <v>54</v>
      </c>
      <c r="H71" s="410"/>
      <c r="I71" s="410"/>
      <c r="J71" s="410">
        <v>54</v>
      </c>
      <c r="K71" s="410">
        <f t="shared" si="20"/>
        <v>66</v>
      </c>
      <c r="L71" s="411">
        <f t="shared" si="21"/>
        <v>3</v>
      </c>
      <c r="M71" s="410" t="s">
        <v>273</v>
      </c>
      <c r="N71" s="411">
        <f t="shared" si="22"/>
        <v>45</v>
      </c>
      <c r="O71" s="418"/>
      <c r="P71" s="418"/>
      <c r="Q71" s="418"/>
    </row>
    <row r="72" spans="1:17" ht="40.5" customHeight="1" x14ac:dyDescent="0.25">
      <c r="A72" s="19" t="s">
        <v>273</v>
      </c>
      <c r="B72" s="19" t="s">
        <v>274</v>
      </c>
      <c r="C72" s="19" t="s">
        <v>452</v>
      </c>
      <c r="D72" s="417" t="s">
        <v>424</v>
      </c>
      <c r="E72" s="411">
        <v>4</v>
      </c>
      <c r="F72" s="410">
        <f t="shared" si="18"/>
        <v>120</v>
      </c>
      <c r="G72" s="410">
        <f t="shared" si="19"/>
        <v>54</v>
      </c>
      <c r="H72" s="410">
        <v>18</v>
      </c>
      <c r="I72" s="410"/>
      <c r="J72" s="410">
        <v>36</v>
      </c>
      <c r="K72" s="410">
        <f t="shared" si="20"/>
        <v>66</v>
      </c>
      <c r="L72" s="411">
        <f t="shared" si="21"/>
        <v>3</v>
      </c>
      <c r="M72" s="410" t="s">
        <v>280</v>
      </c>
      <c r="N72" s="411">
        <f t="shared" si="22"/>
        <v>45</v>
      </c>
      <c r="O72" s="418"/>
      <c r="P72" s="418"/>
      <c r="Q72" s="418"/>
    </row>
    <row r="73" spans="1:17" ht="24.75" customHeight="1" x14ac:dyDescent="0.25">
      <c r="A73" s="19" t="s">
        <v>32</v>
      </c>
      <c r="B73" s="19" t="s">
        <v>274</v>
      </c>
      <c r="C73" s="19" t="s">
        <v>453</v>
      </c>
      <c r="D73" s="408" t="s">
        <v>425</v>
      </c>
      <c r="E73" s="411">
        <v>5</v>
      </c>
      <c r="F73" s="410">
        <f>E73*30</f>
        <v>150</v>
      </c>
      <c r="G73" s="410">
        <f>H73+I73+J73</f>
        <v>72</v>
      </c>
      <c r="H73" s="410">
        <v>36</v>
      </c>
      <c r="I73" s="410"/>
      <c r="J73" s="410">
        <v>36</v>
      </c>
      <c r="K73" s="410">
        <f>F73-G73</f>
        <v>78</v>
      </c>
      <c r="L73" s="411">
        <f t="shared" si="21"/>
        <v>4</v>
      </c>
      <c r="M73" s="410" t="s">
        <v>273</v>
      </c>
      <c r="N73" s="411">
        <f>G73/F73*100</f>
        <v>48</v>
      </c>
      <c r="O73" s="418"/>
      <c r="P73" s="418"/>
      <c r="Q73" s="418"/>
    </row>
    <row r="74" spans="1:17" ht="33.75" customHeight="1" x14ac:dyDescent="0.25">
      <c r="A74" s="19" t="s">
        <v>32</v>
      </c>
      <c r="B74" s="19" t="s">
        <v>274</v>
      </c>
      <c r="C74" s="19" t="s">
        <v>453</v>
      </c>
      <c r="D74" s="408" t="s">
        <v>322</v>
      </c>
      <c r="E74" s="411">
        <v>4</v>
      </c>
      <c r="F74" s="410">
        <f t="shared" si="18"/>
        <v>120</v>
      </c>
      <c r="G74" s="410">
        <f t="shared" si="19"/>
        <v>72</v>
      </c>
      <c r="H74" s="410">
        <v>36</v>
      </c>
      <c r="I74" s="410"/>
      <c r="J74" s="410">
        <v>36</v>
      </c>
      <c r="K74" s="410">
        <f t="shared" si="20"/>
        <v>48</v>
      </c>
      <c r="L74" s="411">
        <f t="shared" si="21"/>
        <v>4</v>
      </c>
      <c r="M74" s="410" t="s">
        <v>280</v>
      </c>
      <c r="N74" s="411">
        <f t="shared" si="22"/>
        <v>60</v>
      </c>
      <c r="O74" s="418"/>
      <c r="P74" s="418"/>
      <c r="Q74" s="418"/>
    </row>
    <row r="75" spans="1:17" ht="21.75" customHeight="1" x14ac:dyDescent="0.25">
      <c r="A75" s="19" t="s">
        <v>32</v>
      </c>
      <c r="B75" s="19" t="s">
        <v>274</v>
      </c>
      <c r="C75" s="19" t="s">
        <v>453</v>
      </c>
      <c r="D75" s="408" t="s">
        <v>426</v>
      </c>
      <c r="E75" s="411">
        <v>3</v>
      </c>
      <c r="F75" s="410">
        <f t="shared" si="18"/>
        <v>90</v>
      </c>
      <c r="G75" s="410">
        <v>72</v>
      </c>
      <c r="H75" s="410"/>
      <c r="I75" s="410"/>
      <c r="J75" s="410">
        <v>72</v>
      </c>
      <c r="K75" s="410">
        <v>18</v>
      </c>
      <c r="L75" s="411">
        <v>4</v>
      </c>
      <c r="M75" s="410" t="s">
        <v>280</v>
      </c>
      <c r="N75" s="411"/>
      <c r="O75" s="418"/>
      <c r="P75" s="418"/>
      <c r="Q75" s="418"/>
    </row>
    <row r="76" spans="1:17" ht="27.75" customHeight="1" x14ac:dyDescent="0.25">
      <c r="A76" s="19" t="s">
        <v>32</v>
      </c>
      <c r="B76" s="19" t="s">
        <v>274</v>
      </c>
      <c r="C76" s="19" t="s">
        <v>453</v>
      </c>
      <c r="D76" s="524" t="s">
        <v>323</v>
      </c>
      <c r="E76" s="411">
        <v>6</v>
      </c>
      <c r="F76" s="410">
        <f t="shared" si="18"/>
        <v>180</v>
      </c>
      <c r="G76" s="410">
        <f t="shared" si="19"/>
        <v>72</v>
      </c>
      <c r="H76" s="410">
        <v>36</v>
      </c>
      <c r="I76" s="410"/>
      <c r="J76" s="410">
        <v>36</v>
      </c>
      <c r="K76" s="410">
        <f t="shared" si="20"/>
        <v>108</v>
      </c>
      <c r="L76" s="411">
        <f t="shared" si="21"/>
        <v>4</v>
      </c>
      <c r="M76" s="410" t="s">
        <v>280</v>
      </c>
      <c r="N76" s="411">
        <f t="shared" si="22"/>
        <v>40</v>
      </c>
      <c r="O76" s="418"/>
      <c r="P76" s="418"/>
      <c r="Q76" s="418"/>
    </row>
    <row r="77" spans="1:17" ht="42.75" customHeight="1" x14ac:dyDescent="0.25">
      <c r="A77" s="19" t="s">
        <v>32</v>
      </c>
      <c r="B77" s="19" t="s">
        <v>274</v>
      </c>
      <c r="C77" s="19" t="s">
        <v>453</v>
      </c>
      <c r="D77" s="408" t="s">
        <v>427</v>
      </c>
      <c r="E77" s="411">
        <v>1</v>
      </c>
      <c r="F77" s="410">
        <f>E77*30</f>
        <v>30</v>
      </c>
      <c r="G77" s="410">
        <f>H77+I77+J77</f>
        <v>15</v>
      </c>
      <c r="H77" s="410"/>
      <c r="I77" s="410"/>
      <c r="J77" s="410">
        <v>15</v>
      </c>
      <c r="K77" s="410">
        <f>F77-G77</f>
        <v>15</v>
      </c>
      <c r="L77" s="411">
        <f>G77/18</f>
        <v>0.83333333333333337</v>
      </c>
      <c r="M77" s="410" t="s">
        <v>273</v>
      </c>
      <c r="N77" s="411">
        <f>G77/F77*100</f>
        <v>50</v>
      </c>
      <c r="O77" s="418"/>
      <c r="P77" s="420"/>
      <c r="Q77" s="418"/>
    </row>
    <row r="78" spans="1:17" x14ac:dyDescent="0.25">
      <c r="A78" s="19"/>
      <c r="B78" s="19"/>
      <c r="C78" s="19"/>
      <c r="D78" s="412" t="s">
        <v>54</v>
      </c>
      <c r="E78" s="413">
        <f t="shared" ref="E78:L78" si="23">SUM(E70:E77)</f>
        <v>30</v>
      </c>
      <c r="F78" s="449">
        <f t="shared" si="23"/>
        <v>900</v>
      </c>
      <c r="G78" s="449">
        <f t="shared" si="23"/>
        <v>411</v>
      </c>
      <c r="H78" s="449">
        <f t="shared" si="23"/>
        <v>126</v>
      </c>
      <c r="I78" s="449">
        <f t="shared" si="23"/>
        <v>0</v>
      </c>
      <c r="J78" s="449">
        <f t="shared" si="23"/>
        <v>285</v>
      </c>
      <c r="K78" s="449">
        <f t="shared" si="23"/>
        <v>489</v>
      </c>
      <c r="L78" s="449">
        <f t="shared" si="23"/>
        <v>22.833333333333332</v>
      </c>
      <c r="M78" s="449"/>
      <c r="N78" s="449"/>
      <c r="O78" s="418"/>
      <c r="P78" s="418"/>
      <c r="Q78" s="418"/>
    </row>
    <row r="79" spans="1:17" x14ac:dyDescent="0.25">
      <c r="A79" s="19"/>
      <c r="B79" s="19"/>
      <c r="C79" s="19"/>
      <c r="D79" s="415"/>
      <c r="E79" s="416">
        <f>30-E78</f>
        <v>0</v>
      </c>
      <c r="F79" s="416"/>
      <c r="G79" s="416"/>
      <c r="H79" s="416"/>
      <c r="I79" s="416"/>
      <c r="J79" s="416"/>
      <c r="K79" s="416"/>
      <c r="L79" s="416"/>
      <c r="M79" s="416"/>
      <c r="N79" s="407"/>
      <c r="O79" s="418"/>
      <c r="P79" s="418"/>
      <c r="Q79" s="418"/>
    </row>
    <row r="80" spans="1:17" x14ac:dyDescent="0.25">
      <c r="A80" s="19" t="s">
        <v>273</v>
      </c>
      <c r="B80" s="19" t="s">
        <v>274</v>
      </c>
      <c r="C80" s="19"/>
      <c r="D80" s="415">
        <f>SUMIF(C52:C77,"ЗО",E52:E77)</f>
        <v>15</v>
      </c>
      <c r="E80" s="416"/>
      <c r="F80" s="407"/>
      <c r="G80" s="407"/>
      <c r="H80" s="407"/>
      <c r="I80" s="407"/>
      <c r="J80" s="407"/>
      <c r="K80" s="407"/>
      <c r="L80" s="407"/>
      <c r="M80" s="407"/>
      <c r="N80" s="407"/>
      <c r="O80" s="418"/>
      <c r="P80" s="418"/>
      <c r="Q80" s="418"/>
    </row>
    <row r="81" spans="1:17" x14ac:dyDescent="0.25">
      <c r="A81" s="19" t="s">
        <v>32</v>
      </c>
      <c r="B81" s="19" t="s">
        <v>274</v>
      </c>
      <c r="C81" s="19"/>
      <c r="D81" s="415">
        <f>SUMIF(C52:C77,"ПО",E52:E77)</f>
        <v>41</v>
      </c>
      <c r="E81" s="416"/>
      <c r="F81" s="407"/>
      <c r="G81" s="407"/>
      <c r="H81" s="407"/>
      <c r="I81" s="407"/>
      <c r="J81" s="407"/>
      <c r="K81" s="407"/>
      <c r="L81" s="407"/>
      <c r="M81" s="407"/>
      <c r="N81" s="407"/>
      <c r="O81" s="418"/>
      <c r="P81" s="418"/>
      <c r="Q81" s="418"/>
    </row>
    <row r="82" spans="1:17" x14ac:dyDescent="0.25">
      <c r="A82" s="19" t="s">
        <v>273</v>
      </c>
      <c r="B82" s="19" t="s">
        <v>314</v>
      </c>
      <c r="C82" s="19"/>
      <c r="D82" s="415">
        <f>SUMIF(C52:C77,"ЗВ",E52:E77)</f>
        <v>4</v>
      </c>
      <c r="E82" s="416"/>
      <c r="F82" s="407"/>
      <c r="G82" s="407"/>
      <c r="H82" s="407"/>
      <c r="I82" s="407"/>
      <c r="J82" s="407"/>
      <c r="K82" s="407"/>
      <c r="L82" s="407"/>
      <c r="M82" s="407"/>
      <c r="N82" s="407"/>
      <c r="O82" s="418"/>
      <c r="P82" s="418"/>
      <c r="Q82" s="418"/>
    </row>
    <row r="83" spans="1:17" x14ac:dyDescent="0.25">
      <c r="A83" s="19" t="s">
        <v>32</v>
      </c>
      <c r="B83" s="19" t="s">
        <v>314</v>
      </c>
      <c r="C83" s="19"/>
      <c r="D83" s="415"/>
      <c r="E83" s="416"/>
      <c r="F83" s="407"/>
      <c r="G83" s="407"/>
      <c r="H83" s="407"/>
      <c r="I83" s="407"/>
      <c r="J83" s="407"/>
      <c r="K83" s="407"/>
      <c r="L83" s="407"/>
      <c r="M83" s="407"/>
      <c r="N83" s="407"/>
      <c r="O83" s="418"/>
      <c r="P83" s="418"/>
      <c r="Q83" s="418"/>
    </row>
    <row r="84" spans="1:17" x14ac:dyDescent="0.25">
      <c r="A84" s="19"/>
      <c r="B84" s="19"/>
      <c r="C84" s="19"/>
      <c r="D84" s="415">
        <f>SUM(D80:D83)</f>
        <v>60</v>
      </c>
      <c r="E84" s="416"/>
      <c r="F84" s="407"/>
      <c r="G84" s="407"/>
      <c r="H84" s="407"/>
      <c r="I84" s="407"/>
      <c r="J84" s="407"/>
      <c r="K84" s="407"/>
      <c r="L84" s="407"/>
      <c r="M84" s="407"/>
      <c r="N84" s="407"/>
      <c r="O84" s="418"/>
      <c r="P84" s="418"/>
      <c r="Q84" s="418"/>
    </row>
    <row r="85" spans="1:17" x14ac:dyDescent="0.25">
      <c r="A85" s="19"/>
      <c r="B85" s="19"/>
      <c r="C85" s="19"/>
      <c r="D85" s="415"/>
      <c r="E85" s="416"/>
      <c r="F85" s="416"/>
      <c r="G85" s="416"/>
      <c r="H85" s="416"/>
      <c r="I85" s="416"/>
      <c r="J85" s="416"/>
      <c r="K85" s="416"/>
      <c r="L85" s="416"/>
      <c r="M85" s="416"/>
      <c r="N85" s="407"/>
      <c r="O85" s="418"/>
      <c r="P85" s="418"/>
      <c r="Q85" s="418"/>
    </row>
    <row r="86" spans="1:17" x14ac:dyDescent="0.25">
      <c r="A86" s="19"/>
      <c r="B86" s="19"/>
      <c r="C86" s="19"/>
      <c r="D86" s="415"/>
      <c r="E86" s="416"/>
      <c r="F86" s="416"/>
      <c r="G86" s="416"/>
      <c r="H86" s="416"/>
      <c r="I86" s="416"/>
      <c r="J86" s="416"/>
      <c r="K86" s="416"/>
      <c r="L86" s="416"/>
      <c r="M86" s="416"/>
      <c r="N86" s="407"/>
      <c r="O86" s="418"/>
      <c r="P86" s="418"/>
      <c r="Q86" s="418"/>
    </row>
    <row r="87" spans="1:17" x14ac:dyDescent="0.25">
      <c r="A87" s="19"/>
      <c r="B87" s="19"/>
      <c r="C87" s="19"/>
      <c r="D87" s="415"/>
      <c r="E87" s="416"/>
      <c r="F87" s="416"/>
      <c r="G87" s="416"/>
      <c r="H87" s="416"/>
      <c r="I87" s="416"/>
      <c r="J87" s="416"/>
      <c r="K87" s="416"/>
      <c r="L87" s="416"/>
      <c r="M87" s="416"/>
      <c r="N87" s="407"/>
      <c r="O87" s="418"/>
      <c r="P87" s="418"/>
      <c r="Q87" s="418"/>
    </row>
    <row r="88" spans="1:17" x14ac:dyDescent="0.25">
      <c r="A88" s="19"/>
      <c r="B88" s="19"/>
      <c r="C88" s="19"/>
      <c r="D88" s="415"/>
      <c r="E88" s="416"/>
      <c r="F88" s="416"/>
      <c r="G88" s="416"/>
      <c r="H88" s="416"/>
      <c r="I88" s="416"/>
      <c r="J88" s="416"/>
      <c r="K88" s="416"/>
      <c r="L88" s="416"/>
      <c r="M88" s="416"/>
      <c r="N88" s="407"/>
      <c r="O88" s="418"/>
      <c r="P88" s="418"/>
      <c r="Q88" s="418"/>
    </row>
    <row r="89" spans="1:17" x14ac:dyDescent="0.25">
      <c r="A89" s="19"/>
      <c r="B89" s="19"/>
      <c r="C89" s="19"/>
      <c r="D89" s="406" t="s">
        <v>326</v>
      </c>
      <c r="E89" s="407"/>
      <c r="F89" s="407"/>
      <c r="G89" s="407"/>
      <c r="H89" s="407"/>
      <c r="I89" s="407"/>
      <c r="J89" s="407"/>
      <c r="K89" s="407"/>
      <c r="L89" s="407"/>
      <c r="M89" s="407"/>
      <c r="N89" s="407"/>
      <c r="O89" s="418"/>
      <c r="P89" s="418"/>
      <c r="Q89" s="418"/>
    </row>
    <row r="90" spans="1:17" x14ac:dyDescent="0.25">
      <c r="A90" s="19"/>
      <c r="B90" s="19"/>
      <c r="C90" s="19"/>
      <c r="D90" s="1849" t="s">
        <v>261</v>
      </c>
      <c r="E90" s="1844" t="s">
        <v>262</v>
      </c>
      <c r="F90" s="1848" t="s">
        <v>263</v>
      </c>
      <c r="G90" s="1848"/>
      <c r="H90" s="1848"/>
      <c r="I90" s="1848"/>
      <c r="J90" s="1848"/>
      <c r="K90" s="1845"/>
      <c r="L90" s="1844" t="s">
        <v>264</v>
      </c>
      <c r="M90" s="1844" t="s">
        <v>265</v>
      </c>
      <c r="N90" s="1844" t="s">
        <v>266</v>
      </c>
      <c r="O90" s="418"/>
      <c r="P90" s="418"/>
      <c r="Q90" s="418"/>
    </row>
    <row r="91" spans="1:17" x14ac:dyDescent="0.25">
      <c r="A91" s="19"/>
      <c r="B91" s="19"/>
      <c r="C91" s="19"/>
      <c r="D91" s="1849"/>
      <c r="E91" s="1844"/>
      <c r="F91" s="1844" t="s">
        <v>68</v>
      </c>
      <c r="G91" s="1846" t="s">
        <v>267</v>
      </c>
      <c r="H91" s="1846"/>
      <c r="I91" s="1846"/>
      <c r="J91" s="1846"/>
      <c r="K91" s="1844" t="s">
        <v>268</v>
      </c>
      <c r="L91" s="1844"/>
      <c r="M91" s="1844"/>
      <c r="N91" s="1844"/>
      <c r="O91" s="418"/>
      <c r="P91" s="418"/>
      <c r="Q91" s="418"/>
    </row>
    <row r="92" spans="1:17" x14ac:dyDescent="0.25">
      <c r="A92" s="19"/>
      <c r="B92" s="19"/>
      <c r="C92" s="19"/>
      <c r="D92" s="1849"/>
      <c r="E92" s="1844"/>
      <c r="F92" s="1845"/>
      <c r="G92" s="1844" t="s">
        <v>269</v>
      </c>
      <c r="H92" s="1848" t="s">
        <v>270</v>
      </c>
      <c r="I92" s="1845"/>
      <c r="J92" s="1845"/>
      <c r="K92" s="1845"/>
      <c r="L92" s="1844"/>
      <c r="M92" s="1844"/>
      <c r="N92" s="1844"/>
      <c r="O92" s="418"/>
      <c r="P92" s="418"/>
      <c r="Q92" s="418"/>
    </row>
    <row r="93" spans="1:17" x14ac:dyDescent="0.25">
      <c r="A93" s="19"/>
      <c r="B93" s="19"/>
      <c r="C93" s="19"/>
      <c r="D93" s="1849"/>
      <c r="E93" s="1844"/>
      <c r="F93" s="1845"/>
      <c r="G93" s="1847"/>
      <c r="H93" s="1844" t="s">
        <v>271</v>
      </c>
      <c r="I93" s="1844" t="s">
        <v>272</v>
      </c>
      <c r="J93" s="1844" t="s">
        <v>32</v>
      </c>
      <c r="K93" s="1845"/>
      <c r="L93" s="1844"/>
      <c r="M93" s="1844"/>
      <c r="N93" s="1844"/>
      <c r="O93" s="418"/>
      <c r="P93" s="418"/>
      <c r="Q93" s="418"/>
    </row>
    <row r="94" spans="1:17" x14ac:dyDescent="0.25">
      <c r="A94" s="19"/>
      <c r="B94" s="19"/>
      <c r="C94" s="19"/>
      <c r="D94" s="1849"/>
      <c r="E94" s="1844"/>
      <c r="F94" s="1845"/>
      <c r="G94" s="1847"/>
      <c r="H94" s="1844"/>
      <c r="I94" s="1844"/>
      <c r="J94" s="1844"/>
      <c r="K94" s="1845"/>
      <c r="L94" s="1844"/>
      <c r="M94" s="1844"/>
      <c r="N94" s="1844"/>
      <c r="O94" s="418"/>
      <c r="P94" s="418"/>
      <c r="Q94" s="418"/>
    </row>
    <row r="95" spans="1:17" x14ac:dyDescent="0.25">
      <c r="A95" s="19"/>
      <c r="B95" s="19"/>
      <c r="C95" s="19"/>
      <c r="D95" s="1849"/>
      <c r="E95" s="1844"/>
      <c r="F95" s="1845"/>
      <c r="G95" s="1847"/>
      <c r="H95" s="1844"/>
      <c r="I95" s="1844"/>
      <c r="J95" s="1844"/>
      <c r="K95" s="1845"/>
      <c r="L95" s="1844"/>
      <c r="M95" s="1844"/>
      <c r="N95" s="1844"/>
      <c r="O95" s="418"/>
      <c r="P95" s="418"/>
      <c r="Q95" s="418"/>
    </row>
    <row r="96" spans="1:17" x14ac:dyDescent="0.25">
      <c r="A96" s="19"/>
      <c r="B96" s="19"/>
      <c r="C96" s="19"/>
      <c r="D96" s="1849"/>
      <c r="E96" s="1844"/>
      <c r="F96" s="1845"/>
      <c r="G96" s="1847"/>
      <c r="H96" s="1844"/>
      <c r="I96" s="1844"/>
      <c r="J96" s="1844"/>
      <c r="K96" s="1845"/>
      <c r="L96" s="1844"/>
      <c r="M96" s="1844"/>
      <c r="N96" s="1844"/>
      <c r="O96" s="418"/>
      <c r="P96" s="418"/>
      <c r="Q96" s="418"/>
    </row>
    <row r="97" spans="1:17" ht="38.25" customHeight="1" x14ac:dyDescent="0.25">
      <c r="A97" s="19" t="s">
        <v>273</v>
      </c>
      <c r="B97" s="19" t="s">
        <v>314</v>
      </c>
      <c r="C97" s="19" t="s">
        <v>454</v>
      </c>
      <c r="D97" s="525" t="s">
        <v>327</v>
      </c>
      <c r="E97" s="523">
        <v>4</v>
      </c>
      <c r="F97" s="410">
        <f t="shared" ref="F97:F103" si="24">E97*30</f>
        <v>120</v>
      </c>
      <c r="G97" s="410">
        <f t="shared" ref="G97:G103" si="25">H97+I97+J97</f>
        <v>45</v>
      </c>
      <c r="H97" s="410"/>
      <c r="I97" s="410"/>
      <c r="J97" s="410">
        <v>45</v>
      </c>
      <c r="K97" s="410">
        <f t="shared" ref="K97:K103" si="26">F97-G97</f>
        <v>75</v>
      </c>
      <c r="L97" s="411">
        <f t="shared" ref="L97:L103" si="27">G97/15</f>
        <v>3</v>
      </c>
      <c r="M97" s="410" t="s">
        <v>273</v>
      </c>
      <c r="N97" s="411">
        <f t="shared" ref="N97:N103" si="28">G97/F97*100</f>
        <v>37.5</v>
      </c>
      <c r="O97" s="418"/>
      <c r="P97" s="418"/>
      <c r="Q97" s="418"/>
    </row>
    <row r="98" spans="1:17" ht="58.15" customHeight="1" x14ac:dyDescent="0.25">
      <c r="A98" s="19" t="s">
        <v>32</v>
      </c>
      <c r="B98" s="19" t="s">
        <v>274</v>
      </c>
      <c r="C98" s="19" t="s">
        <v>453</v>
      </c>
      <c r="D98" s="525" t="s">
        <v>328</v>
      </c>
      <c r="E98" s="411">
        <v>5</v>
      </c>
      <c r="F98" s="410">
        <f>E98*30</f>
        <v>150</v>
      </c>
      <c r="G98" s="410">
        <f>H98+I98+J98</f>
        <v>60</v>
      </c>
      <c r="H98" s="410">
        <v>30</v>
      </c>
      <c r="I98" s="410">
        <v>30</v>
      </c>
      <c r="J98" s="410"/>
      <c r="K98" s="410">
        <f>F98-G98</f>
        <v>90</v>
      </c>
      <c r="L98" s="411">
        <f t="shared" si="27"/>
        <v>4</v>
      </c>
      <c r="M98" s="410" t="s">
        <v>273</v>
      </c>
      <c r="N98" s="411">
        <f>G98/F98*100</f>
        <v>40</v>
      </c>
      <c r="O98" s="418"/>
      <c r="P98" s="418"/>
      <c r="Q98" s="418"/>
    </row>
    <row r="99" spans="1:17" ht="42.75" customHeight="1" x14ac:dyDescent="0.25">
      <c r="A99" s="19" t="s">
        <v>32</v>
      </c>
      <c r="B99" s="19" t="s">
        <v>274</v>
      </c>
      <c r="C99" s="19" t="s">
        <v>453</v>
      </c>
      <c r="D99" s="525" t="s">
        <v>428</v>
      </c>
      <c r="E99" s="411">
        <v>5</v>
      </c>
      <c r="F99" s="410">
        <f t="shared" si="24"/>
        <v>150</v>
      </c>
      <c r="G99" s="410">
        <f t="shared" si="25"/>
        <v>45</v>
      </c>
      <c r="H99" s="410">
        <v>15</v>
      </c>
      <c r="I99" s="410"/>
      <c r="J99" s="410">
        <v>30</v>
      </c>
      <c r="K99" s="410">
        <f t="shared" si="26"/>
        <v>105</v>
      </c>
      <c r="L99" s="411">
        <f t="shared" si="27"/>
        <v>3</v>
      </c>
      <c r="M99" s="410" t="s">
        <v>280</v>
      </c>
      <c r="N99" s="411">
        <f t="shared" si="28"/>
        <v>30</v>
      </c>
      <c r="O99" s="418"/>
      <c r="P99" s="418"/>
      <c r="Q99" s="418"/>
    </row>
    <row r="100" spans="1:17" ht="30" customHeight="1" x14ac:dyDescent="0.25">
      <c r="A100" s="19" t="s">
        <v>32</v>
      </c>
      <c r="B100" s="19" t="s">
        <v>274</v>
      </c>
      <c r="C100" s="19" t="s">
        <v>453</v>
      </c>
      <c r="D100" s="525" t="s">
        <v>429</v>
      </c>
      <c r="E100" s="411">
        <v>5</v>
      </c>
      <c r="F100" s="410">
        <f t="shared" si="24"/>
        <v>150</v>
      </c>
      <c r="G100" s="410">
        <f t="shared" si="25"/>
        <v>60</v>
      </c>
      <c r="H100" s="410">
        <v>30</v>
      </c>
      <c r="I100" s="410"/>
      <c r="J100" s="410">
        <v>30</v>
      </c>
      <c r="K100" s="410">
        <f t="shared" si="26"/>
        <v>90</v>
      </c>
      <c r="L100" s="411">
        <f t="shared" si="27"/>
        <v>4</v>
      </c>
      <c r="M100" s="410" t="s">
        <v>280</v>
      </c>
      <c r="N100" s="411">
        <f t="shared" si="28"/>
        <v>40</v>
      </c>
      <c r="O100" s="418"/>
      <c r="P100" s="418"/>
      <c r="Q100" s="418"/>
    </row>
    <row r="101" spans="1:17" ht="52.5" customHeight="1" x14ac:dyDescent="0.25">
      <c r="A101" s="19" t="s">
        <v>32</v>
      </c>
      <c r="B101" s="19" t="s">
        <v>314</v>
      </c>
      <c r="C101" s="19" t="s">
        <v>455</v>
      </c>
      <c r="D101" s="525" t="s">
        <v>430</v>
      </c>
      <c r="E101" s="411">
        <v>4</v>
      </c>
      <c r="F101" s="410">
        <f t="shared" si="24"/>
        <v>120</v>
      </c>
      <c r="G101" s="410">
        <f t="shared" si="25"/>
        <v>45</v>
      </c>
      <c r="H101" s="410">
        <v>15</v>
      </c>
      <c r="I101" s="410"/>
      <c r="J101" s="410">
        <v>30</v>
      </c>
      <c r="K101" s="410">
        <f t="shared" si="26"/>
        <v>75</v>
      </c>
      <c r="L101" s="411">
        <f t="shared" si="27"/>
        <v>3</v>
      </c>
      <c r="M101" s="410" t="s">
        <v>273</v>
      </c>
      <c r="N101" s="411">
        <f t="shared" si="28"/>
        <v>37.5</v>
      </c>
      <c r="O101" s="418"/>
      <c r="P101" s="418"/>
      <c r="Q101" s="418"/>
    </row>
    <row r="102" spans="1:17" ht="52.5" customHeight="1" x14ac:dyDescent="0.25">
      <c r="A102" s="19" t="s">
        <v>32</v>
      </c>
      <c r="B102" s="19" t="s">
        <v>314</v>
      </c>
      <c r="C102" s="19" t="s">
        <v>455</v>
      </c>
      <c r="D102" s="525" t="s">
        <v>431</v>
      </c>
      <c r="E102" s="411">
        <v>4</v>
      </c>
      <c r="F102" s="410">
        <f t="shared" si="24"/>
        <v>120</v>
      </c>
      <c r="G102" s="410">
        <f t="shared" si="25"/>
        <v>60</v>
      </c>
      <c r="H102" s="410">
        <v>30</v>
      </c>
      <c r="I102" s="410"/>
      <c r="J102" s="410">
        <v>30</v>
      </c>
      <c r="K102" s="410">
        <f t="shared" si="26"/>
        <v>60</v>
      </c>
      <c r="L102" s="411">
        <f t="shared" si="27"/>
        <v>4</v>
      </c>
      <c r="M102" s="410" t="s">
        <v>280</v>
      </c>
      <c r="N102" s="411">
        <f t="shared" si="28"/>
        <v>50</v>
      </c>
      <c r="O102" s="418"/>
      <c r="P102" s="418"/>
      <c r="Q102" s="418"/>
    </row>
    <row r="103" spans="1:17" ht="21" customHeight="1" x14ac:dyDescent="0.25">
      <c r="A103" s="19" t="s">
        <v>273</v>
      </c>
      <c r="B103" s="19" t="s">
        <v>274</v>
      </c>
      <c r="C103" s="19" t="s">
        <v>452</v>
      </c>
      <c r="D103" s="525" t="s">
        <v>335</v>
      </c>
      <c r="E103" s="411">
        <v>3</v>
      </c>
      <c r="F103" s="410">
        <f t="shared" si="24"/>
        <v>90</v>
      </c>
      <c r="G103" s="410">
        <f t="shared" si="25"/>
        <v>30</v>
      </c>
      <c r="H103" s="410">
        <v>15</v>
      </c>
      <c r="I103" s="410"/>
      <c r="J103" s="410">
        <v>15</v>
      </c>
      <c r="K103" s="410">
        <f t="shared" si="26"/>
        <v>60</v>
      </c>
      <c r="L103" s="411">
        <f t="shared" si="27"/>
        <v>2</v>
      </c>
      <c r="M103" s="410" t="s">
        <v>273</v>
      </c>
      <c r="N103" s="411">
        <f t="shared" si="28"/>
        <v>33.333333333333329</v>
      </c>
      <c r="O103" s="418"/>
      <c r="P103" s="418"/>
      <c r="Q103" s="418"/>
    </row>
    <row r="104" spans="1:17" x14ac:dyDescent="0.25">
      <c r="A104" s="19"/>
      <c r="B104" s="19"/>
      <c r="C104" s="19"/>
      <c r="D104" s="412" t="s">
        <v>54</v>
      </c>
      <c r="E104" s="413">
        <f t="shared" ref="E104:N104" si="29">SUM(E97:E103)</f>
        <v>30</v>
      </c>
      <c r="F104" s="449">
        <f t="shared" si="29"/>
        <v>900</v>
      </c>
      <c r="G104" s="449">
        <f t="shared" si="29"/>
        <v>345</v>
      </c>
      <c r="H104" s="449">
        <f t="shared" si="29"/>
        <v>135</v>
      </c>
      <c r="I104" s="449">
        <f t="shared" si="29"/>
        <v>30</v>
      </c>
      <c r="J104" s="449">
        <f t="shared" si="29"/>
        <v>180</v>
      </c>
      <c r="K104" s="449">
        <f t="shared" si="29"/>
        <v>555</v>
      </c>
      <c r="L104" s="449">
        <f t="shared" si="29"/>
        <v>23</v>
      </c>
      <c r="M104" s="449">
        <f t="shared" si="29"/>
        <v>0</v>
      </c>
      <c r="N104" s="449">
        <f t="shared" si="29"/>
        <v>268.33333333333331</v>
      </c>
      <c r="O104" s="418"/>
      <c r="P104" s="418"/>
      <c r="Q104" s="418"/>
    </row>
    <row r="105" spans="1:17" x14ac:dyDescent="0.25">
      <c r="A105" s="19"/>
      <c r="B105" s="19"/>
      <c r="C105" s="19"/>
      <c r="D105" s="415"/>
      <c r="E105" s="416">
        <f>30-E104</f>
        <v>0</v>
      </c>
      <c r="F105" s="407"/>
      <c r="G105" s="407"/>
      <c r="H105" s="407"/>
      <c r="I105" s="407"/>
      <c r="J105" s="407"/>
      <c r="K105" s="407"/>
      <c r="L105" s="407"/>
      <c r="M105" s="407"/>
      <c r="N105" s="407"/>
      <c r="O105" s="418"/>
      <c r="P105" s="418"/>
      <c r="Q105" s="418"/>
    </row>
    <row r="106" spans="1:17" x14ac:dyDescent="0.25">
      <c r="A106" s="19"/>
      <c r="B106" s="19"/>
      <c r="C106" s="19"/>
      <c r="D106" s="406" t="s">
        <v>337</v>
      </c>
      <c r="E106" s="407"/>
      <c r="F106" s="407"/>
      <c r="G106" s="407"/>
      <c r="H106" s="407"/>
      <c r="I106" s="407"/>
      <c r="J106" s="407"/>
      <c r="K106" s="407"/>
      <c r="L106" s="407"/>
      <c r="M106" s="407"/>
      <c r="N106" s="407"/>
      <c r="O106" s="418"/>
      <c r="P106" s="418"/>
      <c r="Q106" s="418"/>
    </row>
    <row r="107" spans="1:17" x14ac:dyDescent="0.25">
      <c r="A107" s="19"/>
      <c r="B107" s="19"/>
      <c r="C107" s="19"/>
      <c r="D107" s="1849" t="s">
        <v>261</v>
      </c>
      <c r="E107" s="1844" t="s">
        <v>262</v>
      </c>
      <c r="F107" s="1848" t="s">
        <v>263</v>
      </c>
      <c r="G107" s="1848"/>
      <c r="H107" s="1848"/>
      <c r="I107" s="1848"/>
      <c r="J107" s="1848"/>
      <c r="K107" s="1845"/>
      <c r="L107" s="1844" t="s">
        <v>264</v>
      </c>
      <c r="M107" s="1844" t="s">
        <v>265</v>
      </c>
      <c r="N107" s="1844" t="s">
        <v>266</v>
      </c>
      <c r="O107" s="418"/>
      <c r="P107" s="418"/>
      <c r="Q107" s="418"/>
    </row>
    <row r="108" spans="1:17" x14ac:dyDescent="0.25">
      <c r="A108" s="19"/>
      <c r="B108" s="19"/>
      <c r="C108" s="19"/>
      <c r="D108" s="1849"/>
      <c r="E108" s="1844"/>
      <c r="F108" s="1844" t="s">
        <v>68</v>
      </c>
      <c r="G108" s="1846" t="s">
        <v>267</v>
      </c>
      <c r="H108" s="1846"/>
      <c r="I108" s="1846"/>
      <c r="J108" s="1846"/>
      <c r="K108" s="1844" t="s">
        <v>268</v>
      </c>
      <c r="L108" s="1844"/>
      <c r="M108" s="1844"/>
      <c r="N108" s="1844"/>
      <c r="O108" s="418"/>
      <c r="P108" s="418"/>
      <c r="Q108" s="418"/>
    </row>
    <row r="109" spans="1:17" x14ac:dyDescent="0.25">
      <c r="A109" s="19"/>
      <c r="B109" s="19"/>
      <c r="C109" s="19"/>
      <c r="D109" s="1849"/>
      <c r="E109" s="1844"/>
      <c r="F109" s="1845"/>
      <c r="G109" s="1844" t="s">
        <v>269</v>
      </c>
      <c r="H109" s="1848" t="s">
        <v>270</v>
      </c>
      <c r="I109" s="1845"/>
      <c r="J109" s="1845"/>
      <c r="K109" s="1845"/>
      <c r="L109" s="1844"/>
      <c r="M109" s="1844"/>
      <c r="N109" s="1844"/>
      <c r="O109" s="418"/>
      <c r="P109" s="418"/>
      <c r="Q109" s="418"/>
    </row>
    <row r="110" spans="1:17" x14ac:dyDescent="0.25">
      <c r="A110" s="19"/>
      <c r="B110" s="19"/>
      <c r="C110" s="19"/>
      <c r="D110" s="1849"/>
      <c r="E110" s="1844"/>
      <c r="F110" s="1845"/>
      <c r="G110" s="1847"/>
      <c r="H110" s="1844" t="s">
        <v>271</v>
      </c>
      <c r="I110" s="1844" t="s">
        <v>272</v>
      </c>
      <c r="J110" s="1844" t="s">
        <v>32</v>
      </c>
      <c r="K110" s="1845"/>
      <c r="L110" s="1844"/>
      <c r="M110" s="1844"/>
      <c r="N110" s="1844"/>
      <c r="O110" s="418"/>
      <c r="P110" s="418"/>
      <c r="Q110" s="418"/>
    </row>
    <row r="111" spans="1:17" x14ac:dyDescent="0.25">
      <c r="A111" s="19"/>
      <c r="B111" s="19"/>
      <c r="C111" s="19"/>
      <c r="D111" s="1849"/>
      <c r="E111" s="1844"/>
      <c r="F111" s="1845"/>
      <c r="G111" s="1847"/>
      <c r="H111" s="1844"/>
      <c r="I111" s="1844"/>
      <c r="J111" s="1844"/>
      <c r="K111" s="1845"/>
      <c r="L111" s="1844"/>
      <c r="M111" s="1844"/>
      <c r="N111" s="1844"/>
      <c r="O111" s="418"/>
      <c r="P111" s="418"/>
      <c r="Q111" s="418"/>
    </row>
    <row r="112" spans="1:17" x14ac:dyDescent="0.25">
      <c r="A112" s="19"/>
      <c r="B112" s="19"/>
      <c r="C112" s="19"/>
      <c r="D112" s="1849"/>
      <c r="E112" s="1844"/>
      <c r="F112" s="1845"/>
      <c r="G112" s="1847"/>
      <c r="H112" s="1844"/>
      <c r="I112" s="1844"/>
      <c r="J112" s="1844"/>
      <c r="K112" s="1845"/>
      <c r="L112" s="1844"/>
      <c r="M112" s="1844"/>
      <c r="N112" s="1844"/>
      <c r="O112" s="418"/>
      <c r="P112" s="418"/>
      <c r="Q112" s="418"/>
    </row>
    <row r="113" spans="1:17" x14ac:dyDescent="0.25">
      <c r="A113" s="19"/>
      <c r="B113" s="19"/>
      <c r="C113" s="19"/>
      <c r="D113" s="1849"/>
      <c r="E113" s="1844"/>
      <c r="F113" s="1845"/>
      <c r="G113" s="1847"/>
      <c r="H113" s="1844"/>
      <c r="I113" s="1844"/>
      <c r="J113" s="1844"/>
      <c r="K113" s="1845"/>
      <c r="L113" s="1844"/>
      <c r="M113" s="1844"/>
      <c r="N113" s="1844"/>
      <c r="O113" s="418"/>
      <c r="P113" s="418"/>
      <c r="Q113" s="418"/>
    </row>
    <row r="114" spans="1:17" ht="37.5" customHeight="1" x14ac:dyDescent="0.25">
      <c r="A114" s="19" t="s">
        <v>32</v>
      </c>
      <c r="B114" s="19" t="s">
        <v>274</v>
      </c>
      <c r="C114" s="19" t="s">
        <v>453</v>
      </c>
      <c r="D114" s="526" t="s">
        <v>338</v>
      </c>
      <c r="E114" s="523">
        <v>3</v>
      </c>
      <c r="F114" s="410">
        <f t="shared" ref="F114:F121" si="30">E114*30</f>
        <v>90</v>
      </c>
      <c r="G114" s="410">
        <f t="shared" ref="G114:G121" si="31">H114+I114+J114</f>
        <v>0</v>
      </c>
      <c r="H114" s="410"/>
      <c r="I114" s="410"/>
      <c r="J114" s="410"/>
      <c r="K114" s="410">
        <f t="shared" ref="K114:K121" si="32">F114-G114</f>
        <v>90</v>
      </c>
      <c r="L114" s="411">
        <f t="shared" ref="L114:L121" si="33">G114/18</f>
        <v>0</v>
      </c>
      <c r="M114" s="410" t="s">
        <v>273</v>
      </c>
      <c r="N114" s="411">
        <f t="shared" ref="N114:N121" si="34">G114/F114*100</f>
        <v>0</v>
      </c>
      <c r="O114" s="418" t="s">
        <v>466</v>
      </c>
      <c r="P114" s="418"/>
      <c r="Q114" s="418"/>
    </row>
    <row r="115" spans="1:17" ht="53.25" customHeight="1" x14ac:dyDescent="0.25">
      <c r="A115" s="19" t="s">
        <v>273</v>
      </c>
      <c r="B115" s="19" t="s">
        <v>314</v>
      </c>
      <c r="C115" s="19" t="s">
        <v>454</v>
      </c>
      <c r="D115" s="525" t="s">
        <v>339</v>
      </c>
      <c r="E115" s="411">
        <v>4</v>
      </c>
      <c r="F115" s="410">
        <f t="shared" si="30"/>
        <v>120</v>
      </c>
      <c r="G115" s="410">
        <f t="shared" si="31"/>
        <v>54</v>
      </c>
      <c r="H115" s="410"/>
      <c r="I115" s="410"/>
      <c r="J115" s="410">
        <v>54</v>
      </c>
      <c r="K115" s="410">
        <f t="shared" si="32"/>
        <v>66</v>
      </c>
      <c r="L115" s="411">
        <f t="shared" si="33"/>
        <v>3</v>
      </c>
      <c r="M115" s="410" t="s">
        <v>273</v>
      </c>
      <c r="N115" s="411">
        <f t="shared" si="34"/>
        <v>45</v>
      </c>
      <c r="O115" s="418" t="s">
        <v>466</v>
      </c>
      <c r="P115" s="418"/>
      <c r="Q115" s="418"/>
    </row>
    <row r="116" spans="1:17" ht="37.5" customHeight="1" x14ac:dyDescent="0.25">
      <c r="A116" s="19" t="s">
        <v>32</v>
      </c>
      <c r="B116" s="19" t="s">
        <v>274</v>
      </c>
      <c r="C116" s="19" t="s">
        <v>453</v>
      </c>
      <c r="D116" s="525" t="s">
        <v>432</v>
      </c>
      <c r="E116" s="411">
        <v>4</v>
      </c>
      <c r="F116" s="410">
        <f t="shared" si="30"/>
        <v>120</v>
      </c>
      <c r="G116" s="410">
        <f t="shared" si="31"/>
        <v>54</v>
      </c>
      <c r="H116" s="410">
        <v>18</v>
      </c>
      <c r="I116" s="410"/>
      <c r="J116" s="410">
        <v>36</v>
      </c>
      <c r="K116" s="410">
        <f t="shared" si="32"/>
        <v>66</v>
      </c>
      <c r="L116" s="411">
        <f t="shared" si="33"/>
        <v>3</v>
      </c>
      <c r="M116" s="410" t="s">
        <v>280</v>
      </c>
      <c r="N116" s="411">
        <f t="shared" si="34"/>
        <v>45</v>
      </c>
      <c r="O116" s="418"/>
      <c r="P116" s="418">
        <f>8/60</f>
        <v>0.13333333333333333</v>
      </c>
      <c r="Q116" s="418"/>
    </row>
    <row r="117" spans="1:17" ht="43.5" customHeight="1" x14ac:dyDescent="0.25">
      <c r="A117" s="19" t="s">
        <v>32</v>
      </c>
      <c r="B117" s="19" t="s">
        <v>274</v>
      </c>
      <c r="C117" s="19" t="s">
        <v>453</v>
      </c>
      <c r="D117" s="525" t="s">
        <v>344</v>
      </c>
      <c r="E117" s="411">
        <v>3</v>
      </c>
      <c r="F117" s="410">
        <f t="shared" si="30"/>
        <v>90</v>
      </c>
      <c r="G117" s="410">
        <f t="shared" si="31"/>
        <v>54</v>
      </c>
      <c r="H117" s="410">
        <v>18</v>
      </c>
      <c r="I117" s="410">
        <v>36</v>
      </c>
      <c r="J117" s="410"/>
      <c r="K117" s="410">
        <f t="shared" si="32"/>
        <v>36</v>
      </c>
      <c r="L117" s="411">
        <f t="shared" si="33"/>
        <v>3</v>
      </c>
      <c r="M117" s="410" t="s">
        <v>280</v>
      </c>
      <c r="N117" s="411">
        <f t="shared" si="34"/>
        <v>60</v>
      </c>
      <c r="O117" s="418"/>
      <c r="P117" s="418">
        <f>1-P116</f>
        <v>0.8666666666666667</v>
      </c>
      <c r="Q117" s="418"/>
    </row>
    <row r="118" spans="1:17" ht="25.5" customHeight="1" x14ac:dyDescent="0.25">
      <c r="A118" s="556" t="s">
        <v>32</v>
      </c>
      <c r="B118" s="556" t="s">
        <v>274</v>
      </c>
      <c r="C118" s="19" t="s">
        <v>453</v>
      </c>
      <c r="D118" s="525" t="s">
        <v>433</v>
      </c>
      <c r="E118" s="529">
        <v>4</v>
      </c>
      <c r="F118" s="527">
        <f t="shared" si="30"/>
        <v>120</v>
      </c>
      <c r="G118" s="527">
        <v>72</v>
      </c>
      <c r="H118" s="527">
        <v>36</v>
      </c>
      <c r="I118" s="527"/>
      <c r="J118" s="527">
        <v>36</v>
      </c>
      <c r="K118" s="527">
        <v>48</v>
      </c>
      <c r="L118" s="529">
        <v>4</v>
      </c>
      <c r="M118" s="527" t="s">
        <v>280</v>
      </c>
      <c r="N118" s="529"/>
      <c r="O118" s="418"/>
      <c r="P118" s="418"/>
      <c r="Q118" s="418"/>
    </row>
    <row r="119" spans="1:17" s="558" customFormat="1" ht="60" customHeight="1" x14ac:dyDescent="0.25">
      <c r="A119" s="556" t="s">
        <v>32</v>
      </c>
      <c r="B119" s="556" t="s">
        <v>314</v>
      </c>
      <c r="C119" s="556" t="s">
        <v>455</v>
      </c>
      <c r="D119" s="525" t="s">
        <v>434</v>
      </c>
      <c r="E119" s="529">
        <v>4</v>
      </c>
      <c r="F119" s="527">
        <f t="shared" si="30"/>
        <v>120</v>
      </c>
      <c r="G119" s="527">
        <f t="shared" si="31"/>
        <v>54</v>
      </c>
      <c r="H119" s="527">
        <v>18</v>
      </c>
      <c r="I119" s="527"/>
      <c r="J119" s="527">
        <v>36</v>
      </c>
      <c r="K119" s="527">
        <f t="shared" si="32"/>
        <v>66</v>
      </c>
      <c r="L119" s="529">
        <f t="shared" si="33"/>
        <v>3</v>
      </c>
      <c r="M119" s="527" t="s">
        <v>273</v>
      </c>
      <c r="N119" s="529">
        <f t="shared" si="34"/>
        <v>45</v>
      </c>
      <c r="O119" s="557"/>
      <c r="P119" s="557"/>
      <c r="Q119" s="557"/>
    </row>
    <row r="120" spans="1:17" s="558" customFormat="1" ht="79.5" customHeight="1" x14ac:dyDescent="0.25">
      <c r="A120" s="556" t="s">
        <v>32</v>
      </c>
      <c r="B120" s="556" t="s">
        <v>314</v>
      </c>
      <c r="C120" s="556" t="s">
        <v>455</v>
      </c>
      <c r="D120" s="525" t="s">
        <v>435</v>
      </c>
      <c r="E120" s="529">
        <v>4</v>
      </c>
      <c r="F120" s="527">
        <f t="shared" si="30"/>
        <v>120</v>
      </c>
      <c r="G120" s="527">
        <f t="shared" si="31"/>
        <v>54</v>
      </c>
      <c r="H120" s="527">
        <v>18</v>
      </c>
      <c r="I120" s="527"/>
      <c r="J120" s="527">
        <v>36</v>
      </c>
      <c r="K120" s="527">
        <f t="shared" si="32"/>
        <v>66</v>
      </c>
      <c r="L120" s="529">
        <f t="shared" si="33"/>
        <v>3</v>
      </c>
      <c r="M120" s="527" t="s">
        <v>273</v>
      </c>
      <c r="N120" s="529">
        <f t="shared" si="34"/>
        <v>45</v>
      </c>
      <c r="O120" s="557"/>
      <c r="P120" s="557"/>
      <c r="Q120" s="557"/>
    </row>
    <row r="121" spans="1:17" s="558" customFormat="1" ht="39.75" customHeight="1" x14ac:dyDescent="0.25">
      <c r="A121" s="556" t="s">
        <v>32</v>
      </c>
      <c r="B121" s="556" t="s">
        <v>314</v>
      </c>
      <c r="C121" s="556" t="s">
        <v>455</v>
      </c>
      <c r="D121" s="525" t="s">
        <v>436</v>
      </c>
      <c r="E121" s="529">
        <v>4</v>
      </c>
      <c r="F121" s="527">
        <f t="shared" si="30"/>
        <v>120</v>
      </c>
      <c r="G121" s="527">
        <f t="shared" si="31"/>
        <v>54</v>
      </c>
      <c r="H121" s="527">
        <v>18</v>
      </c>
      <c r="I121" s="527"/>
      <c r="J121" s="527">
        <v>36</v>
      </c>
      <c r="K121" s="527">
        <f t="shared" si="32"/>
        <v>66</v>
      </c>
      <c r="L121" s="529">
        <f t="shared" si="33"/>
        <v>3</v>
      </c>
      <c r="M121" s="527" t="s">
        <v>280</v>
      </c>
      <c r="N121" s="529">
        <f t="shared" si="34"/>
        <v>45</v>
      </c>
      <c r="O121" s="557"/>
      <c r="P121" s="557"/>
      <c r="Q121" s="557"/>
    </row>
    <row r="122" spans="1:17" x14ac:dyDescent="0.25">
      <c r="A122" s="19"/>
      <c r="B122" s="19"/>
      <c r="C122" s="19"/>
      <c r="D122" s="412"/>
      <c r="E122" s="413">
        <f t="shared" ref="E122:L122" si="35">SUM(E114:E121)</f>
        <v>30</v>
      </c>
      <c r="F122" s="449">
        <f t="shared" si="35"/>
        <v>900</v>
      </c>
      <c r="G122" s="449">
        <f t="shared" si="35"/>
        <v>396</v>
      </c>
      <c r="H122" s="449">
        <f t="shared" si="35"/>
        <v>126</v>
      </c>
      <c r="I122" s="449">
        <f t="shared" si="35"/>
        <v>36</v>
      </c>
      <c r="J122" s="449">
        <f t="shared" si="35"/>
        <v>234</v>
      </c>
      <c r="K122" s="449">
        <f t="shared" si="35"/>
        <v>504</v>
      </c>
      <c r="L122" s="449">
        <f t="shared" si="35"/>
        <v>22</v>
      </c>
      <c r="M122" s="449"/>
      <c r="N122" s="449"/>
      <c r="O122" s="418"/>
      <c r="P122" s="418"/>
      <c r="Q122" s="418"/>
    </row>
    <row r="123" spans="1:17" x14ac:dyDescent="0.25">
      <c r="A123" s="19"/>
      <c r="B123" s="19"/>
      <c r="C123" s="19"/>
      <c r="D123" s="415"/>
      <c r="E123" s="422">
        <f>30-E122</f>
        <v>0</v>
      </c>
      <c r="F123" s="416"/>
      <c r="G123" s="416"/>
      <c r="H123" s="416"/>
      <c r="I123" s="416"/>
      <c r="J123" s="416"/>
      <c r="K123" s="416"/>
      <c r="L123" s="416"/>
      <c r="M123" s="416"/>
      <c r="N123" s="416"/>
      <c r="O123" s="418"/>
      <c r="P123" s="418"/>
      <c r="Q123" s="418"/>
    </row>
    <row r="124" spans="1:17" x14ac:dyDescent="0.25">
      <c r="A124" s="19" t="s">
        <v>273</v>
      </c>
      <c r="B124" s="19" t="s">
        <v>274</v>
      </c>
      <c r="C124" s="19"/>
      <c r="D124" s="415">
        <f>SUMIF(C96:C121,"ЗО",E96:E121)</f>
        <v>3</v>
      </c>
      <c r="E124" s="416"/>
      <c r="F124" s="407"/>
      <c r="G124" s="407"/>
      <c r="H124" s="407"/>
      <c r="I124" s="407"/>
      <c r="J124" s="407"/>
      <c r="K124" s="407"/>
      <c r="L124" s="407"/>
      <c r="M124" s="407"/>
      <c r="N124" s="407"/>
      <c r="O124" s="418"/>
      <c r="P124" s="418"/>
      <c r="Q124" s="418"/>
    </row>
    <row r="125" spans="1:17" x14ac:dyDescent="0.25">
      <c r="A125" s="19" t="s">
        <v>32</v>
      </c>
      <c r="B125" s="19" t="s">
        <v>274</v>
      </c>
      <c r="C125" s="19"/>
      <c r="D125" s="415">
        <f>SUMIF(C96:C121,"ПО",E96:E121)</f>
        <v>29</v>
      </c>
      <c r="E125" s="416"/>
      <c r="F125" s="407"/>
      <c r="G125" s="407"/>
      <c r="H125" s="407"/>
      <c r="I125" s="407"/>
      <c r="J125" s="407"/>
      <c r="K125" s="407"/>
      <c r="L125" s="407"/>
      <c r="M125" s="407"/>
      <c r="N125" s="407"/>
      <c r="O125" s="418"/>
      <c r="P125" s="418"/>
      <c r="Q125" s="418"/>
    </row>
    <row r="126" spans="1:17" x14ac:dyDescent="0.25">
      <c r="A126" s="19" t="s">
        <v>273</v>
      </c>
      <c r="B126" s="19" t="s">
        <v>314</v>
      </c>
      <c r="C126" s="19"/>
      <c r="D126" s="415">
        <f>SUMIF(C96:C121,"ЗВ",E96:E121)</f>
        <v>8</v>
      </c>
      <c r="E126" s="416"/>
      <c r="F126" s="407"/>
      <c r="G126" s="407"/>
      <c r="H126" s="407"/>
      <c r="I126" s="407"/>
      <c r="J126" s="407"/>
      <c r="K126" s="407"/>
      <c r="L126" s="407"/>
      <c r="M126" s="407"/>
      <c r="N126" s="407"/>
      <c r="O126" s="418"/>
      <c r="P126" s="418"/>
      <c r="Q126" s="418"/>
    </row>
    <row r="127" spans="1:17" x14ac:dyDescent="0.25">
      <c r="A127" s="19" t="s">
        <v>32</v>
      </c>
      <c r="B127" s="19" t="s">
        <v>314</v>
      </c>
      <c r="C127" s="19"/>
      <c r="D127" s="415">
        <f>SUMIF(C96:C121,"ПВ",E96:E121)</f>
        <v>20</v>
      </c>
      <c r="E127" s="416"/>
      <c r="F127" s="407"/>
      <c r="G127" s="407"/>
      <c r="H127" s="407"/>
      <c r="I127" s="407"/>
      <c r="J127" s="407"/>
      <c r="K127" s="407"/>
      <c r="L127" s="407"/>
      <c r="M127" s="407"/>
      <c r="N127" s="407"/>
      <c r="O127" s="418"/>
      <c r="P127" s="418"/>
      <c r="Q127" s="418"/>
    </row>
    <row r="128" spans="1:17" x14ac:dyDescent="0.25">
      <c r="A128" s="19"/>
      <c r="B128" s="19"/>
      <c r="C128" s="19"/>
      <c r="D128" s="415">
        <f>SUM(D124:D127)</f>
        <v>60</v>
      </c>
      <c r="E128" s="416"/>
      <c r="F128" s="407"/>
      <c r="G128" s="407"/>
      <c r="H128" s="407"/>
      <c r="I128" s="407"/>
      <c r="J128" s="407"/>
      <c r="K128" s="407"/>
      <c r="L128" s="407"/>
      <c r="M128" s="407"/>
      <c r="N128" s="407"/>
      <c r="O128" s="418"/>
      <c r="P128" s="418"/>
      <c r="Q128" s="418"/>
    </row>
    <row r="129" spans="1:17" x14ac:dyDescent="0.25">
      <c r="A129" s="19"/>
      <c r="B129" s="19"/>
      <c r="C129" s="19"/>
      <c r="D129" s="415"/>
      <c r="E129" s="416"/>
      <c r="F129" s="407"/>
      <c r="G129" s="407"/>
      <c r="H129" s="407"/>
      <c r="I129" s="407"/>
      <c r="J129" s="407"/>
      <c r="K129" s="407"/>
      <c r="L129" s="407"/>
      <c r="M129" s="407"/>
      <c r="N129" s="407"/>
      <c r="O129" s="418"/>
      <c r="P129" s="418"/>
      <c r="Q129" s="418"/>
    </row>
    <row r="130" spans="1:17" x14ac:dyDescent="0.25">
      <c r="A130" s="19"/>
      <c r="B130" s="19"/>
      <c r="C130" s="19"/>
      <c r="D130" s="415"/>
      <c r="E130" s="416"/>
      <c r="F130" s="407"/>
      <c r="G130" s="407"/>
      <c r="H130" s="407"/>
      <c r="I130" s="407"/>
      <c r="J130" s="407"/>
      <c r="K130" s="407"/>
      <c r="L130" s="407"/>
      <c r="M130" s="407"/>
      <c r="N130" s="407"/>
      <c r="O130" s="418"/>
      <c r="P130" s="418"/>
      <c r="Q130" s="418"/>
    </row>
    <row r="131" spans="1:17" ht="25.5" x14ac:dyDescent="0.25">
      <c r="A131" s="19"/>
      <c r="B131" s="19"/>
      <c r="C131" s="527" t="s">
        <v>455</v>
      </c>
      <c r="D131" s="695" t="s">
        <v>469</v>
      </c>
      <c r="E131" s="696" t="s">
        <v>84</v>
      </c>
      <c r="F131" s="696" t="s">
        <v>467</v>
      </c>
      <c r="G131" s="697">
        <v>3</v>
      </c>
      <c r="H131" s="698">
        <v>9</v>
      </c>
      <c r="I131" s="698">
        <v>0</v>
      </c>
      <c r="J131" s="698">
        <v>18</v>
      </c>
      <c r="K131" s="407"/>
      <c r="L131" s="407"/>
      <c r="M131" s="407"/>
      <c r="N131" s="407"/>
      <c r="O131" s="418"/>
      <c r="P131" s="418"/>
      <c r="Q131" s="418"/>
    </row>
    <row r="132" spans="1:17" ht="25.5" x14ac:dyDescent="0.25">
      <c r="A132" s="19"/>
      <c r="B132" s="19"/>
      <c r="C132" s="527" t="s">
        <v>455</v>
      </c>
      <c r="D132" s="695" t="s">
        <v>214</v>
      </c>
      <c r="E132" s="696" t="s">
        <v>84</v>
      </c>
      <c r="F132" s="696" t="s">
        <v>467</v>
      </c>
      <c r="G132" s="698">
        <v>3</v>
      </c>
      <c r="H132" s="698">
        <v>9</v>
      </c>
      <c r="I132" s="698">
        <v>0</v>
      </c>
      <c r="J132" s="698">
        <v>18</v>
      </c>
      <c r="K132" s="407"/>
      <c r="L132" s="407"/>
      <c r="M132" s="407"/>
      <c r="N132" s="407"/>
      <c r="O132" s="418"/>
      <c r="P132" s="418"/>
      <c r="Q132" s="418"/>
    </row>
    <row r="133" spans="1:17" ht="15.75" x14ac:dyDescent="0.25">
      <c r="A133" s="19"/>
      <c r="B133" s="19"/>
      <c r="C133" s="699" t="s">
        <v>455</v>
      </c>
      <c r="D133" s="700" t="s">
        <v>470</v>
      </c>
      <c r="E133" s="701" t="s">
        <v>84</v>
      </c>
      <c r="F133" s="701" t="s">
        <v>467</v>
      </c>
      <c r="G133" s="703">
        <v>3</v>
      </c>
      <c r="H133" s="703">
        <v>9</v>
      </c>
      <c r="I133" s="703">
        <v>0</v>
      </c>
      <c r="J133" s="703">
        <v>18</v>
      </c>
      <c r="K133" s="407"/>
      <c r="L133" s="407"/>
      <c r="M133" s="407"/>
      <c r="N133" s="407"/>
      <c r="O133" s="418"/>
      <c r="P133" s="418"/>
      <c r="Q133" s="418"/>
    </row>
    <row r="134" spans="1:17" x14ac:dyDescent="0.25">
      <c r="A134" s="19"/>
      <c r="B134" s="19"/>
      <c r="C134" s="19"/>
      <c r="D134" s="415"/>
      <c r="E134" s="416"/>
      <c r="F134" s="407"/>
      <c r="G134" s="407"/>
      <c r="H134" s="407"/>
      <c r="I134" s="407"/>
      <c r="J134" s="407"/>
      <c r="K134" s="407"/>
      <c r="L134" s="407"/>
      <c r="M134" s="407"/>
      <c r="N134" s="407"/>
      <c r="O134" s="418"/>
      <c r="P134" s="418"/>
      <c r="Q134" s="418"/>
    </row>
    <row r="135" spans="1:17" x14ac:dyDescent="0.25">
      <c r="A135" s="19"/>
      <c r="B135" s="19"/>
      <c r="C135" s="19"/>
      <c r="D135" s="415"/>
      <c r="E135" s="416"/>
      <c r="F135" s="407"/>
      <c r="G135" s="407"/>
      <c r="H135" s="407"/>
      <c r="I135" s="407"/>
      <c r="J135" s="407"/>
      <c r="K135" s="407"/>
      <c r="L135" s="407"/>
      <c r="M135" s="407"/>
      <c r="N135" s="407"/>
      <c r="O135" s="418"/>
      <c r="P135" s="418"/>
      <c r="Q135" s="418"/>
    </row>
    <row r="136" spans="1:17" ht="47.25" x14ac:dyDescent="0.25">
      <c r="A136" s="19"/>
      <c r="B136" s="19"/>
      <c r="C136" s="704" t="s">
        <v>455</v>
      </c>
      <c r="D136" s="705" t="s">
        <v>469</v>
      </c>
      <c r="E136" s="706" t="s">
        <v>85</v>
      </c>
      <c r="F136" s="706" t="s">
        <v>467</v>
      </c>
      <c r="G136" s="708">
        <v>3</v>
      </c>
      <c r="H136" s="709">
        <v>9</v>
      </c>
      <c r="I136" s="709">
        <v>0</v>
      </c>
      <c r="J136" s="709">
        <v>18</v>
      </c>
      <c r="K136" s="707" t="s">
        <v>471</v>
      </c>
      <c r="L136" s="407"/>
      <c r="M136" s="407"/>
      <c r="N136" s="407"/>
      <c r="O136" s="418"/>
      <c r="P136" s="418"/>
      <c r="Q136" s="418"/>
    </row>
    <row r="137" spans="1:17" ht="31.5" x14ac:dyDescent="0.25">
      <c r="A137" s="19"/>
      <c r="B137" s="19"/>
      <c r="C137" s="704" t="s">
        <v>455</v>
      </c>
      <c r="D137" s="705" t="s">
        <v>214</v>
      </c>
      <c r="E137" s="706" t="s">
        <v>85</v>
      </c>
      <c r="F137" s="706" t="s">
        <v>467</v>
      </c>
      <c r="G137" s="709">
        <v>3</v>
      </c>
      <c r="H137" s="709">
        <v>9</v>
      </c>
      <c r="I137" s="709">
        <v>0</v>
      </c>
      <c r="J137" s="709">
        <v>18</v>
      </c>
      <c r="K137" s="707" t="s">
        <v>471</v>
      </c>
      <c r="L137" s="407"/>
      <c r="M137" s="407"/>
      <c r="N137" s="407"/>
      <c r="O137" s="418"/>
      <c r="P137" s="418"/>
      <c r="Q137" s="418"/>
    </row>
    <row r="138" spans="1:17" ht="15.75" x14ac:dyDescent="0.25">
      <c r="A138" s="19"/>
      <c r="B138" s="19"/>
      <c r="C138" s="699" t="s">
        <v>455</v>
      </c>
      <c r="D138" s="700" t="s">
        <v>470</v>
      </c>
      <c r="E138" s="701" t="s">
        <v>84</v>
      </c>
      <c r="F138" s="701" t="s">
        <v>467</v>
      </c>
      <c r="G138" s="703">
        <v>3</v>
      </c>
      <c r="H138" s="703">
        <v>9</v>
      </c>
      <c r="I138" s="703">
        <v>0</v>
      </c>
      <c r="J138" s="703">
        <v>18</v>
      </c>
      <c r="K138" s="702" t="s">
        <v>468</v>
      </c>
      <c r="L138" s="407"/>
      <c r="M138" s="407"/>
      <c r="N138" s="407"/>
      <c r="O138" s="418"/>
      <c r="P138" s="418"/>
      <c r="Q138" s="418"/>
    </row>
    <row r="139" spans="1:17" ht="18.600000000000001" customHeight="1" x14ac:dyDescent="0.25">
      <c r="A139" s="19"/>
      <c r="B139" s="19"/>
      <c r="C139" s="19"/>
      <c r="D139" s="415"/>
      <c r="E139" s="416"/>
      <c r="F139" s="407"/>
      <c r="G139" s="407"/>
      <c r="H139" s="407"/>
      <c r="I139" s="407"/>
      <c r="J139" s="407"/>
      <c r="K139" s="407"/>
      <c r="L139" s="407"/>
      <c r="M139" s="407"/>
      <c r="N139" s="407"/>
      <c r="O139" s="418"/>
      <c r="P139" s="418"/>
      <c r="Q139" s="418"/>
    </row>
    <row r="140" spans="1:17" x14ac:dyDescent="0.25">
      <c r="A140" s="19"/>
      <c r="B140" s="19"/>
      <c r="C140" s="19"/>
      <c r="D140" s="415"/>
      <c r="E140" s="416"/>
      <c r="F140" s="407"/>
      <c r="G140" s="407"/>
      <c r="H140" s="407"/>
      <c r="I140" s="407"/>
      <c r="J140" s="407"/>
      <c r="K140" s="407"/>
      <c r="L140" s="407"/>
      <c r="M140" s="407"/>
      <c r="N140" s="407"/>
      <c r="O140" s="418"/>
      <c r="P140" s="418"/>
      <c r="Q140" s="418"/>
    </row>
    <row r="141" spans="1:17" x14ac:dyDescent="0.25">
      <c r="A141" s="19"/>
      <c r="B141" s="19"/>
      <c r="C141" s="19"/>
      <c r="D141" s="415"/>
      <c r="E141" s="416"/>
      <c r="F141" s="407"/>
      <c r="G141" s="407"/>
      <c r="H141" s="407"/>
      <c r="I141" s="407"/>
      <c r="J141" s="407"/>
      <c r="K141" s="407"/>
      <c r="L141" s="407"/>
      <c r="M141" s="407"/>
      <c r="N141" s="407"/>
      <c r="O141" s="418"/>
      <c r="P141" s="418"/>
      <c r="Q141" s="418"/>
    </row>
    <row r="142" spans="1:17" x14ac:dyDescent="0.25">
      <c r="A142" s="19"/>
      <c r="B142" s="19"/>
      <c r="C142" s="19"/>
      <c r="D142" s="415"/>
      <c r="E142" s="422"/>
      <c r="F142" s="416"/>
      <c r="G142" s="416"/>
      <c r="H142" s="416"/>
      <c r="I142" s="416"/>
      <c r="J142" s="416"/>
      <c r="K142" s="416"/>
      <c r="L142" s="416"/>
      <c r="M142" s="416"/>
      <c r="N142" s="416"/>
      <c r="O142" s="418"/>
      <c r="P142" s="418"/>
      <c r="Q142" s="418"/>
    </row>
    <row r="143" spans="1:17" x14ac:dyDescent="0.25">
      <c r="A143" s="19"/>
      <c r="B143" s="19"/>
      <c r="C143" s="19"/>
      <c r="D143" s="415"/>
      <c r="E143" s="422"/>
      <c r="F143" s="416"/>
      <c r="G143" s="416"/>
      <c r="H143" s="416"/>
      <c r="I143" s="416"/>
      <c r="J143" s="416"/>
      <c r="K143" s="416"/>
      <c r="L143" s="416"/>
      <c r="M143" s="416"/>
      <c r="N143" s="416"/>
      <c r="O143" s="418"/>
      <c r="P143" s="418"/>
      <c r="Q143" s="418"/>
    </row>
    <row r="144" spans="1:17" x14ac:dyDescent="0.25">
      <c r="A144" s="19"/>
      <c r="B144" s="19"/>
      <c r="C144" s="19"/>
      <c r="D144" s="415"/>
      <c r="E144" s="422"/>
      <c r="F144" s="416"/>
      <c r="G144" s="416"/>
      <c r="H144" s="416"/>
      <c r="I144" s="416"/>
      <c r="J144" s="416"/>
      <c r="K144" s="416"/>
      <c r="L144" s="416"/>
      <c r="M144" s="416"/>
      <c r="N144" s="416"/>
      <c r="O144" s="418"/>
      <c r="P144" s="418"/>
      <c r="Q144" s="418"/>
    </row>
    <row r="145" spans="1:17" x14ac:dyDescent="0.25">
      <c r="A145" s="19"/>
      <c r="B145" s="19"/>
      <c r="C145" s="19"/>
      <c r="D145" s="406" t="s">
        <v>350</v>
      </c>
      <c r="E145" s="407"/>
      <c r="F145" s="407"/>
      <c r="G145" s="407"/>
      <c r="H145" s="407"/>
      <c r="I145" s="407"/>
      <c r="J145" s="407"/>
      <c r="K145" s="407"/>
      <c r="L145" s="407"/>
      <c r="M145" s="407"/>
      <c r="N145" s="407"/>
      <c r="O145" s="418"/>
      <c r="P145" s="418"/>
      <c r="Q145" s="418"/>
    </row>
    <row r="146" spans="1:17" x14ac:dyDescent="0.25">
      <c r="A146" s="19"/>
      <c r="B146" s="19"/>
      <c r="C146" s="19"/>
      <c r="D146" s="1849" t="s">
        <v>261</v>
      </c>
      <c r="E146" s="1844" t="s">
        <v>262</v>
      </c>
      <c r="F146" s="1848" t="s">
        <v>263</v>
      </c>
      <c r="G146" s="1848"/>
      <c r="H146" s="1848"/>
      <c r="I146" s="1848"/>
      <c r="J146" s="1848"/>
      <c r="K146" s="1845"/>
      <c r="L146" s="1844" t="s">
        <v>264</v>
      </c>
      <c r="M146" s="1844" t="s">
        <v>265</v>
      </c>
      <c r="N146" s="1844" t="s">
        <v>266</v>
      </c>
      <c r="O146" s="418"/>
      <c r="P146" s="418"/>
      <c r="Q146" s="418"/>
    </row>
    <row r="147" spans="1:17" x14ac:dyDescent="0.25">
      <c r="A147" s="19"/>
      <c r="B147" s="19"/>
      <c r="C147" s="19"/>
      <c r="D147" s="1849"/>
      <c r="E147" s="1844"/>
      <c r="F147" s="1844" t="s">
        <v>68</v>
      </c>
      <c r="G147" s="1846" t="s">
        <v>267</v>
      </c>
      <c r="H147" s="1846"/>
      <c r="I147" s="1846"/>
      <c r="J147" s="1846"/>
      <c r="K147" s="1844" t="s">
        <v>268</v>
      </c>
      <c r="L147" s="1844"/>
      <c r="M147" s="1844"/>
      <c r="N147" s="1844"/>
      <c r="O147" s="418"/>
      <c r="P147" s="418"/>
      <c r="Q147" s="418"/>
    </row>
    <row r="148" spans="1:17" x14ac:dyDescent="0.25">
      <c r="A148" s="19"/>
      <c r="B148" s="19"/>
      <c r="C148" s="19"/>
      <c r="D148" s="1849"/>
      <c r="E148" s="1844"/>
      <c r="F148" s="1845"/>
      <c r="G148" s="1844" t="s">
        <v>269</v>
      </c>
      <c r="H148" s="1848" t="s">
        <v>270</v>
      </c>
      <c r="I148" s="1845"/>
      <c r="J148" s="1845"/>
      <c r="K148" s="1845"/>
      <c r="L148" s="1844"/>
      <c r="M148" s="1844"/>
      <c r="N148" s="1844"/>
      <c r="O148" s="418"/>
      <c r="P148" s="418"/>
      <c r="Q148" s="418"/>
    </row>
    <row r="149" spans="1:17" x14ac:dyDescent="0.25">
      <c r="A149" s="19"/>
      <c r="B149" s="19"/>
      <c r="C149" s="19"/>
      <c r="D149" s="1849"/>
      <c r="E149" s="1844"/>
      <c r="F149" s="1845"/>
      <c r="G149" s="1847"/>
      <c r="H149" s="1844" t="s">
        <v>271</v>
      </c>
      <c r="I149" s="1844" t="s">
        <v>272</v>
      </c>
      <c r="J149" s="1844" t="s">
        <v>32</v>
      </c>
      <c r="K149" s="1845"/>
      <c r="L149" s="1844"/>
      <c r="M149" s="1844"/>
      <c r="N149" s="1844"/>
      <c r="O149" s="418"/>
      <c r="P149" s="418"/>
      <c r="Q149" s="418"/>
    </row>
    <row r="150" spans="1:17" x14ac:dyDescent="0.25">
      <c r="A150" s="19"/>
      <c r="B150" s="19"/>
      <c r="C150" s="19"/>
      <c r="D150" s="1849"/>
      <c r="E150" s="1844"/>
      <c r="F150" s="1845"/>
      <c r="G150" s="1847"/>
      <c r="H150" s="1844"/>
      <c r="I150" s="1844"/>
      <c r="J150" s="1844"/>
      <c r="K150" s="1845"/>
      <c r="L150" s="1844"/>
      <c r="M150" s="1844"/>
      <c r="N150" s="1844"/>
      <c r="O150" s="418"/>
      <c r="P150" s="418"/>
      <c r="Q150" s="418"/>
    </row>
    <row r="151" spans="1:17" x14ac:dyDescent="0.25">
      <c r="A151" s="19"/>
      <c r="B151" s="19"/>
      <c r="C151" s="19"/>
      <c r="D151" s="1849"/>
      <c r="E151" s="1844"/>
      <c r="F151" s="1845"/>
      <c r="G151" s="1847"/>
      <c r="H151" s="1844"/>
      <c r="I151" s="1844"/>
      <c r="J151" s="1844"/>
      <c r="K151" s="1845"/>
      <c r="L151" s="1844"/>
      <c r="M151" s="1844"/>
      <c r="N151" s="1844"/>
      <c r="O151" s="418"/>
      <c r="P151" s="418"/>
      <c r="Q151" s="418"/>
    </row>
    <row r="152" spans="1:17" x14ac:dyDescent="0.25">
      <c r="A152" s="19"/>
      <c r="B152" s="19"/>
      <c r="C152" s="19"/>
      <c r="D152" s="1849"/>
      <c r="E152" s="1844"/>
      <c r="F152" s="1845"/>
      <c r="G152" s="1847"/>
      <c r="H152" s="1844"/>
      <c r="I152" s="1844"/>
      <c r="J152" s="1844"/>
      <c r="K152" s="1845"/>
      <c r="L152" s="1844"/>
      <c r="M152" s="1844"/>
      <c r="N152" s="1844"/>
      <c r="O152" s="418"/>
      <c r="P152" s="418"/>
      <c r="Q152" s="418"/>
    </row>
    <row r="153" spans="1:17" ht="57.75" customHeight="1" x14ac:dyDescent="0.25">
      <c r="A153" s="19" t="s">
        <v>273</v>
      </c>
      <c r="B153" s="19" t="s">
        <v>314</v>
      </c>
      <c r="C153" s="19" t="s">
        <v>454</v>
      </c>
      <c r="D153" s="525" t="s">
        <v>351</v>
      </c>
      <c r="E153" s="523">
        <v>4</v>
      </c>
      <c r="F153" s="410">
        <f t="shared" ref="F153:F160" si="36">E153*30</f>
        <v>120</v>
      </c>
      <c r="G153" s="410">
        <f t="shared" ref="G153:G160" si="37">H153+I153+J153</f>
        <v>45</v>
      </c>
      <c r="H153" s="410"/>
      <c r="I153" s="410"/>
      <c r="J153" s="410">
        <v>45</v>
      </c>
      <c r="K153" s="410">
        <f t="shared" ref="K153:K160" si="38">F153-G153</f>
        <v>75</v>
      </c>
      <c r="L153" s="411">
        <f t="shared" ref="L153:L160" si="39">G153/15</f>
        <v>3</v>
      </c>
      <c r="M153" s="410" t="s">
        <v>273</v>
      </c>
      <c r="N153" s="411">
        <f t="shared" ref="N153:N160" si="40">G153/F153*100</f>
        <v>37.5</v>
      </c>
      <c r="O153" s="418"/>
      <c r="P153" s="420"/>
      <c r="Q153" s="418"/>
    </row>
    <row r="154" spans="1:17" s="558" customFormat="1" ht="64.5" customHeight="1" x14ac:dyDescent="0.25">
      <c r="A154" s="556" t="s">
        <v>32</v>
      </c>
      <c r="B154" s="556" t="s">
        <v>314</v>
      </c>
      <c r="C154" s="556" t="s">
        <v>455</v>
      </c>
      <c r="D154" s="525" t="s">
        <v>437</v>
      </c>
      <c r="E154" s="529">
        <v>4</v>
      </c>
      <c r="F154" s="527">
        <f t="shared" si="36"/>
        <v>120</v>
      </c>
      <c r="G154" s="527">
        <f t="shared" si="37"/>
        <v>45</v>
      </c>
      <c r="H154" s="527">
        <v>30</v>
      </c>
      <c r="I154" s="527"/>
      <c r="J154" s="527">
        <v>15</v>
      </c>
      <c r="K154" s="527">
        <f t="shared" si="38"/>
        <v>75</v>
      </c>
      <c r="L154" s="529">
        <f t="shared" si="39"/>
        <v>3</v>
      </c>
      <c r="M154" s="527" t="s">
        <v>273</v>
      </c>
      <c r="N154" s="529">
        <f t="shared" si="40"/>
        <v>37.5</v>
      </c>
      <c r="O154" s="557"/>
      <c r="P154" s="557"/>
      <c r="Q154" s="557"/>
    </row>
    <row r="155" spans="1:17" s="558" customFormat="1" ht="57.75" customHeight="1" x14ac:dyDescent="0.25">
      <c r="A155" s="556" t="s">
        <v>32</v>
      </c>
      <c r="B155" s="556" t="s">
        <v>314</v>
      </c>
      <c r="C155" s="556" t="s">
        <v>455</v>
      </c>
      <c r="D155" s="525" t="s">
        <v>438</v>
      </c>
      <c r="E155" s="529">
        <v>4</v>
      </c>
      <c r="F155" s="527">
        <f t="shared" si="36"/>
        <v>120</v>
      </c>
      <c r="G155" s="527">
        <f t="shared" si="37"/>
        <v>75</v>
      </c>
      <c r="H155" s="527">
        <v>30</v>
      </c>
      <c r="I155" s="527"/>
      <c r="J155" s="527">
        <v>45</v>
      </c>
      <c r="K155" s="527">
        <f t="shared" si="38"/>
        <v>45</v>
      </c>
      <c r="L155" s="529">
        <f t="shared" si="39"/>
        <v>5</v>
      </c>
      <c r="M155" s="527" t="s">
        <v>280</v>
      </c>
      <c r="N155" s="529">
        <f t="shared" si="40"/>
        <v>62.5</v>
      </c>
      <c r="O155" s="557"/>
      <c r="P155" s="630"/>
      <c r="Q155" s="557"/>
    </row>
    <row r="156" spans="1:17" s="558" customFormat="1" ht="36" customHeight="1" x14ac:dyDescent="0.25">
      <c r="A156" s="556" t="s">
        <v>32</v>
      </c>
      <c r="B156" s="556" t="s">
        <v>274</v>
      </c>
      <c r="C156" s="556" t="s">
        <v>453</v>
      </c>
      <c r="D156" s="525" t="s">
        <v>356</v>
      </c>
      <c r="E156" s="529">
        <v>6</v>
      </c>
      <c r="F156" s="527">
        <f t="shared" si="36"/>
        <v>180</v>
      </c>
      <c r="G156" s="527">
        <f t="shared" si="37"/>
        <v>60</v>
      </c>
      <c r="H156" s="527">
        <v>30</v>
      </c>
      <c r="I156" s="527"/>
      <c r="J156" s="527">
        <v>30</v>
      </c>
      <c r="K156" s="527">
        <f t="shared" si="38"/>
        <v>120</v>
      </c>
      <c r="L156" s="529">
        <f t="shared" si="39"/>
        <v>4</v>
      </c>
      <c r="M156" s="527" t="s">
        <v>280</v>
      </c>
      <c r="N156" s="529">
        <f t="shared" si="40"/>
        <v>33.333333333333329</v>
      </c>
      <c r="O156" s="557"/>
      <c r="P156" s="557"/>
      <c r="Q156" s="557"/>
    </row>
    <row r="157" spans="1:17" s="558" customFormat="1" ht="45" customHeight="1" x14ac:dyDescent="0.25">
      <c r="A157" s="556" t="s">
        <v>32</v>
      </c>
      <c r="B157" s="556" t="s">
        <v>274</v>
      </c>
      <c r="C157" s="556" t="s">
        <v>453</v>
      </c>
      <c r="D157" s="525" t="s">
        <v>357</v>
      </c>
      <c r="E157" s="529">
        <v>1</v>
      </c>
      <c r="F157" s="527">
        <f t="shared" si="36"/>
        <v>30</v>
      </c>
      <c r="G157" s="527"/>
      <c r="H157" s="527"/>
      <c r="I157" s="527"/>
      <c r="J157" s="527"/>
      <c r="K157" s="527">
        <f t="shared" si="38"/>
        <v>30</v>
      </c>
      <c r="L157" s="529">
        <f t="shared" si="39"/>
        <v>0</v>
      </c>
      <c r="M157" s="527" t="s">
        <v>273</v>
      </c>
      <c r="N157" s="529"/>
      <c r="O157" s="557"/>
      <c r="P157" s="630"/>
      <c r="Q157" s="557"/>
    </row>
    <row r="158" spans="1:17" s="558" customFormat="1" ht="33.75" customHeight="1" x14ac:dyDescent="0.25">
      <c r="A158" s="556" t="s">
        <v>32</v>
      </c>
      <c r="B158" s="556" t="s">
        <v>274</v>
      </c>
      <c r="C158" s="556" t="s">
        <v>453</v>
      </c>
      <c r="D158" s="525" t="s">
        <v>439</v>
      </c>
      <c r="E158" s="529">
        <v>5</v>
      </c>
      <c r="F158" s="527">
        <f>E158*30</f>
        <v>150</v>
      </c>
      <c r="G158" s="527">
        <f>H158+I158+J158</f>
        <v>45</v>
      </c>
      <c r="H158" s="527">
        <v>15</v>
      </c>
      <c r="I158" s="527">
        <v>30</v>
      </c>
      <c r="J158" s="527"/>
      <c r="K158" s="527">
        <f>F158-G158</f>
        <v>105</v>
      </c>
      <c r="L158" s="529">
        <f t="shared" si="39"/>
        <v>3</v>
      </c>
      <c r="M158" s="527" t="s">
        <v>280</v>
      </c>
      <c r="N158" s="529">
        <f>G158/F158*100</f>
        <v>30</v>
      </c>
      <c r="O158" s="557"/>
      <c r="P158" s="557"/>
      <c r="Q158" s="557"/>
    </row>
    <row r="159" spans="1:17" s="558" customFormat="1" ht="21" customHeight="1" x14ac:dyDescent="0.25">
      <c r="A159" s="556" t="s">
        <v>32</v>
      </c>
      <c r="B159" s="556" t="s">
        <v>274</v>
      </c>
      <c r="C159" s="556" t="s">
        <v>453</v>
      </c>
      <c r="D159" s="525" t="s">
        <v>440</v>
      </c>
      <c r="E159" s="529">
        <v>3</v>
      </c>
      <c r="F159" s="527">
        <f>E159*30</f>
        <v>90</v>
      </c>
      <c r="G159" s="527">
        <v>60</v>
      </c>
      <c r="H159" s="527">
        <v>30</v>
      </c>
      <c r="I159" s="527"/>
      <c r="J159" s="527">
        <v>30</v>
      </c>
      <c r="K159" s="527">
        <v>30</v>
      </c>
      <c r="L159" s="529">
        <v>4</v>
      </c>
      <c r="M159" s="527" t="s">
        <v>280</v>
      </c>
      <c r="N159" s="529"/>
      <c r="O159" s="557"/>
      <c r="P159" s="557"/>
      <c r="Q159" s="557"/>
    </row>
    <row r="160" spans="1:17" s="558" customFormat="1" ht="29.25" customHeight="1" x14ac:dyDescent="0.25">
      <c r="A160" s="556" t="s">
        <v>273</v>
      </c>
      <c r="B160" s="556" t="s">
        <v>274</v>
      </c>
      <c r="C160" s="556" t="s">
        <v>452</v>
      </c>
      <c r="D160" s="525" t="s">
        <v>360</v>
      </c>
      <c r="E160" s="529">
        <v>3</v>
      </c>
      <c r="F160" s="527">
        <f t="shared" si="36"/>
        <v>90</v>
      </c>
      <c r="G160" s="527">
        <f t="shared" si="37"/>
        <v>30</v>
      </c>
      <c r="H160" s="527">
        <v>15</v>
      </c>
      <c r="I160" s="527">
        <v>7</v>
      </c>
      <c r="J160" s="527">
        <v>8</v>
      </c>
      <c r="K160" s="527">
        <f t="shared" si="38"/>
        <v>60</v>
      </c>
      <c r="L160" s="529">
        <f t="shared" si="39"/>
        <v>2</v>
      </c>
      <c r="M160" s="527" t="s">
        <v>287</v>
      </c>
      <c r="N160" s="529">
        <f t="shared" si="40"/>
        <v>33.333333333333329</v>
      </c>
      <c r="O160" s="557"/>
      <c r="P160" s="557"/>
      <c r="Q160" s="557"/>
    </row>
    <row r="161" spans="1:19" x14ac:dyDescent="0.25">
      <c r="A161" s="19"/>
      <c r="B161" s="19"/>
      <c r="C161" s="19"/>
      <c r="D161" s="412" t="s">
        <v>54</v>
      </c>
      <c r="E161" s="413">
        <f>SUM(E153:E160)</f>
        <v>30</v>
      </c>
      <c r="F161" s="449">
        <f t="shared" ref="F161:L161" si="41">SUM(F153:F160)</f>
        <v>900</v>
      </c>
      <c r="G161" s="449">
        <f t="shared" si="41"/>
        <v>360</v>
      </c>
      <c r="H161" s="449">
        <f t="shared" si="41"/>
        <v>150</v>
      </c>
      <c r="I161" s="449">
        <f t="shared" si="41"/>
        <v>37</v>
      </c>
      <c r="J161" s="449">
        <f t="shared" si="41"/>
        <v>173</v>
      </c>
      <c r="K161" s="449">
        <f t="shared" si="41"/>
        <v>540</v>
      </c>
      <c r="L161" s="449">
        <f t="shared" si="41"/>
        <v>24</v>
      </c>
      <c r="M161" s="449"/>
      <c r="N161" s="449"/>
      <c r="O161" s="418"/>
      <c r="P161" s="418"/>
      <c r="Q161" s="418"/>
    </row>
    <row r="162" spans="1:19" x14ac:dyDescent="0.25">
      <c r="A162" s="19"/>
      <c r="B162" s="19"/>
      <c r="C162" s="19"/>
      <c r="D162" s="415" t="s">
        <v>362</v>
      </c>
      <c r="E162" s="416">
        <f>30-E161</f>
        <v>0</v>
      </c>
      <c r="F162" s="407"/>
      <c r="G162" s="407"/>
      <c r="H162" s="407"/>
      <c r="I162" s="407"/>
      <c r="J162" s="407"/>
      <c r="K162" s="407"/>
      <c r="L162" s="407"/>
      <c r="M162" s="407"/>
      <c r="N162" s="407"/>
      <c r="O162" s="418"/>
      <c r="P162" s="418"/>
      <c r="Q162" s="418"/>
    </row>
    <row r="163" spans="1:19" x14ac:dyDescent="0.25">
      <c r="A163" s="19"/>
      <c r="B163" s="19"/>
      <c r="C163" s="19"/>
      <c r="D163" s="406" t="s">
        <v>441</v>
      </c>
      <c r="E163" s="407"/>
      <c r="F163" s="407"/>
      <c r="G163" s="407"/>
      <c r="H163" s="407"/>
      <c r="I163" s="407"/>
      <c r="J163" s="407"/>
      <c r="K163" s="407"/>
      <c r="L163" s="407"/>
      <c r="M163" s="407"/>
      <c r="N163" s="407"/>
      <c r="O163" s="418"/>
      <c r="P163" s="418"/>
      <c r="Q163" s="418"/>
    </row>
    <row r="164" spans="1:19" x14ac:dyDescent="0.25">
      <c r="A164" s="19"/>
      <c r="B164" s="19"/>
      <c r="C164" s="19"/>
      <c r="D164" s="1849" t="s">
        <v>261</v>
      </c>
      <c r="E164" s="1844" t="s">
        <v>262</v>
      </c>
      <c r="F164" s="1848" t="s">
        <v>263</v>
      </c>
      <c r="G164" s="1848"/>
      <c r="H164" s="1848"/>
      <c r="I164" s="1848"/>
      <c r="J164" s="1848"/>
      <c r="K164" s="1845"/>
      <c r="L164" s="1844" t="s">
        <v>264</v>
      </c>
      <c r="M164" s="1844" t="s">
        <v>265</v>
      </c>
      <c r="N164" s="1844" t="s">
        <v>266</v>
      </c>
      <c r="O164" s="418"/>
      <c r="P164" s="418"/>
      <c r="Q164" s="418"/>
    </row>
    <row r="165" spans="1:19" x14ac:dyDescent="0.25">
      <c r="A165" s="19"/>
      <c r="B165" s="19"/>
      <c r="C165" s="19"/>
      <c r="D165" s="1849"/>
      <c r="E165" s="1844"/>
      <c r="F165" s="1844" t="s">
        <v>68</v>
      </c>
      <c r="G165" s="1846" t="s">
        <v>267</v>
      </c>
      <c r="H165" s="1846"/>
      <c r="I165" s="1846"/>
      <c r="J165" s="1846"/>
      <c r="K165" s="1844" t="s">
        <v>268</v>
      </c>
      <c r="L165" s="1844"/>
      <c r="M165" s="1844"/>
      <c r="N165" s="1844"/>
      <c r="O165" s="418"/>
      <c r="P165" s="418"/>
      <c r="Q165" s="418"/>
    </row>
    <row r="166" spans="1:19" x14ac:dyDescent="0.25">
      <c r="A166" s="19"/>
      <c r="B166" s="19"/>
      <c r="C166" s="19"/>
      <c r="D166" s="1849"/>
      <c r="E166" s="1844"/>
      <c r="F166" s="1845"/>
      <c r="G166" s="1844" t="s">
        <v>269</v>
      </c>
      <c r="H166" s="1848" t="s">
        <v>270</v>
      </c>
      <c r="I166" s="1845"/>
      <c r="J166" s="1845"/>
      <c r="K166" s="1845"/>
      <c r="L166" s="1844"/>
      <c r="M166" s="1844"/>
      <c r="N166" s="1844"/>
      <c r="O166" s="418"/>
      <c r="P166" s="418"/>
      <c r="Q166" s="418"/>
    </row>
    <row r="167" spans="1:19" x14ac:dyDescent="0.25">
      <c r="A167" s="19"/>
      <c r="B167" s="19"/>
      <c r="C167" s="19"/>
      <c r="D167" s="1849"/>
      <c r="E167" s="1844"/>
      <c r="F167" s="1845"/>
      <c r="G167" s="1847"/>
      <c r="H167" s="1844" t="s">
        <v>271</v>
      </c>
      <c r="I167" s="1844" t="s">
        <v>272</v>
      </c>
      <c r="J167" s="1844" t="s">
        <v>32</v>
      </c>
      <c r="K167" s="1845"/>
      <c r="L167" s="1844"/>
      <c r="M167" s="1844"/>
      <c r="N167" s="1844"/>
      <c r="O167" s="418"/>
      <c r="P167" s="418"/>
      <c r="Q167" s="418"/>
    </row>
    <row r="168" spans="1:19" x14ac:dyDescent="0.25">
      <c r="A168" s="19"/>
      <c r="B168" s="19"/>
      <c r="C168" s="19"/>
      <c r="D168" s="1849"/>
      <c r="E168" s="1844"/>
      <c r="F168" s="1845"/>
      <c r="G168" s="1847"/>
      <c r="H168" s="1844"/>
      <c r="I168" s="1844"/>
      <c r="J168" s="1844"/>
      <c r="K168" s="1845"/>
      <c r="L168" s="1844"/>
      <c r="M168" s="1844"/>
      <c r="N168" s="1844"/>
      <c r="O168" s="418"/>
      <c r="P168" s="418"/>
      <c r="Q168" s="418"/>
    </row>
    <row r="169" spans="1:19" x14ac:dyDescent="0.25">
      <c r="A169" s="19"/>
      <c r="B169" s="19"/>
      <c r="C169" s="19"/>
      <c r="D169" s="1849"/>
      <c r="E169" s="1844"/>
      <c r="F169" s="1845"/>
      <c r="G169" s="1847"/>
      <c r="H169" s="1844"/>
      <c r="I169" s="1844"/>
      <c r="J169" s="1844"/>
      <c r="K169" s="1845"/>
      <c r="L169" s="1844"/>
      <c r="M169" s="1844"/>
      <c r="N169" s="1844"/>
      <c r="O169" s="418"/>
      <c r="P169" s="418"/>
      <c r="Q169" s="418"/>
    </row>
    <row r="170" spans="1:19" x14ac:dyDescent="0.25">
      <c r="A170" s="19"/>
      <c r="B170" s="19"/>
      <c r="C170" s="19"/>
      <c r="D170" s="1849"/>
      <c r="E170" s="1844"/>
      <c r="F170" s="1845"/>
      <c r="G170" s="1847"/>
      <c r="H170" s="1844"/>
      <c r="I170" s="1844"/>
      <c r="J170" s="1844"/>
      <c r="K170" s="1845"/>
      <c r="L170" s="1844"/>
      <c r="M170" s="1844"/>
      <c r="N170" s="1844"/>
      <c r="O170" s="418"/>
      <c r="P170" s="418"/>
      <c r="Q170" s="418"/>
    </row>
    <row r="171" spans="1:19" ht="40.5" customHeight="1" x14ac:dyDescent="0.25">
      <c r="A171" s="19" t="s">
        <v>32</v>
      </c>
      <c r="B171" s="19" t="s">
        <v>274</v>
      </c>
      <c r="C171" s="19" t="s">
        <v>453</v>
      </c>
      <c r="D171" s="526" t="s">
        <v>442</v>
      </c>
      <c r="E171" s="523">
        <v>6</v>
      </c>
      <c r="F171" s="410">
        <f t="shared" ref="F171:F177" si="42">E171*30</f>
        <v>180</v>
      </c>
      <c r="G171" s="410">
        <f t="shared" ref="G171:G177" si="43">H171+I171+J171</f>
        <v>0</v>
      </c>
      <c r="H171" s="410"/>
      <c r="I171" s="410"/>
      <c r="J171" s="410"/>
      <c r="K171" s="410">
        <f t="shared" ref="K171:K177" si="44">F171-G171</f>
        <v>180</v>
      </c>
      <c r="L171" s="411">
        <f>G171/13</f>
        <v>0</v>
      </c>
      <c r="M171" s="410" t="s">
        <v>273</v>
      </c>
      <c r="N171" s="411">
        <f t="shared" ref="N171:N177" si="45">G171/F171*100</f>
        <v>0</v>
      </c>
      <c r="O171" s="418"/>
      <c r="P171" s="420"/>
      <c r="Q171" s="418"/>
    </row>
    <row r="172" spans="1:19" s="558" customFormat="1" ht="45" customHeight="1" x14ac:dyDescent="0.25">
      <c r="A172" s="556" t="s">
        <v>32</v>
      </c>
      <c r="B172" s="556" t="s">
        <v>274</v>
      </c>
      <c r="C172" s="556" t="s">
        <v>453</v>
      </c>
      <c r="D172" s="525" t="s">
        <v>366</v>
      </c>
      <c r="E172" s="529">
        <v>6</v>
      </c>
      <c r="F172" s="527">
        <f t="shared" si="42"/>
        <v>180</v>
      </c>
      <c r="G172" s="527">
        <f t="shared" si="43"/>
        <v>91</v>
      </c>
      <c r="H172" s="527">
        <v>52</v>
      </c>
      <c r="I172" s="527"/>
      <c r="J172" s="527">
        <v>39</v>
      </c>
      <c r="K172" s="527">
        <f t="shared" si="44"/>
        <v>89</v>
      </c>
      <c r="L172" s="529">
        <v>7</v>
      </c>
      <c r="M172" s="527" t="s">
        <v>280</v>
      </c>
      <c r="N172" s="529">
        <f t="shared" si="45"/>
        <v>50.555555555555557</v>
      </c>
      <c r="O172" s="557" t="s">
        <v>443</v>
      </c>
      <c r="P172" s="557">
        <v>60</v>
      </c>
      <c r="Q172" s="557">
        <f>P172/13</f>
        <v>4.615384615384615</v>
      </c>
      <c r="R172" s="558">
        <v>90</v>
      </c>
      <c r="S172" s="558">
        <f>R172/13</f>
        <v>6.9230769230769234</v>
      </c>
    </row>
    <row r="173" spans="1:19" s="558" customFormat="1" ht="57.75" customHeight="1" x14ac:dyDescent="0.25">
      <c r="A173" s="556" t="s">
        <v>273</v>
      </c>
      <c r="B173" s="556" t="s">
        <v>314</v>
      </c>
      <c r="C173" s="556" t="s">
        <v>454</v>
      </c>
      <c r="D173" s="525" t="s">
        <v>367</v>
      </c>
      <c r="E173" s="529">
        <v>4</v>
      </c>
      <c r="F173" s="527">
        <f>E173*30</f>
        <v>120</v>
      </c>
      <c r="G173" s="527">
        <f>H173+I173+J173</f>
        <v>52</v>
      </c>
      <c r="H173" s="527"/>
      <c r="I173" s="527"/>
      <c r="J173" s="527">
        <f>4*13</f>
        <v>52</v>
      </c>
      <c r="K173" s="527">
        <f>F173-G173</f>
        <v>68</v>
      </c>
      <c r="L173" s="529">
        <v>4</v>
      </c>
      <c r="M173" s="527" t="s">
        <v>273</v>
      </c>
      <c r="N173" s="529">
        <f>G173/F173*100</f>
        <v>43.333333333333336</v>
      </c>
      <c r="O173" s="557"/>
      <c r="P173" s="630">
        <v>45</v>
      </c>
      <c r="Q173" s="557">
        <f t="shared" ref="Q173:Q174" si="46">P173/13</f>
        <v>3.4615384615384617</v>
      </c>
      <c r="R173" s="558">
        <v>60</v>
      </c>
      <c r="S173" s="558">
        <f t="shared" ref="S173:S174" si="47">R173/13</f>
        <v>4.615384615384615</v>
      </c>
    </row>
    <row r="174" spans="1:19" ht="60" customHeight="1" x14ac:dyDescent="0.25">
      <c r="A174" s="19" t="s">
        <v>32</v>
      </c>
      <c r="B174" s="19" t="s">
        <v>314</v>
      </c>
      <c r="C174" s="19" t="s">
        <v>455</v>
      </c>
      <c r="D174" s="421" t="s">
        <v>444</v>
      </c>
      <c r="E174" s="411">
        <v>5</v>
      </c>
      <c r="F174" s="410">
        <f>E174*30</f>
        <v>150</v>
      </c>
      <c r="G174" s="410">
        <f>H174+I174+J174</f>
        <v>65</v>
      </c>
      <c r="H174" s="527">
        <v>39</v>
      </c>
      <c r="I174" s="527"/>
      <c r="J174" s="527">
        <v>26</v>
      </c>
      <c r="K174" s="527">
        <f>F174-G174</f>
        <v>85</v>
      </c>
      <c r="L174" s="528">
        <v>5</v>
      </c>
      <c r="M174" s="527" t="s">
        <v>280</v>
      </c>
      <c r="N174" s="529">
        <f>G174/F174*100</f>
        <v>43.333333333333336</v>
      </c>
      <c r="O174" s="418" t="s">
        <v>445</v>
      </c>
      <c r="P174" s="418">
        <v>50</v>
      </c>
      <c r="Q174" s="418">
        <f t="shared" si="46"/>
        <v>3.8461538461538463</v>
      </c>
      <c r="R174">
        <v>75</v>
      </c>
      <c r="S174">
        <f t="shared" si="47"/>
        <v>5.7692307692307692</v>
      </c>
    </row>
    <row r="175" spans="1:19" ht="26.25" customHeight="1" x14ac:dyDescent="0.25">
      <c r="A175" s="19" t="s">
        <v>32</v>
      </c>
      <c r="B175" s="19" t="s">
        <v>274</v>
      </c>
      <c r="C175" s="19" t="s">
        <v>453</v>
      </c>
      <c r="D175" s="525" t="s">
        <v>446</v>
      </c>
      <c r="E175" s="411">
        <v>6</v>
      </c>
      <c r="F175" s="410">
        <f t="shared" si="42"/>
        <v>180</v>
      </c>
      <c r="G175" s="410">
        <f t="shared" si="43"/>
        <v>0</v>
      </c>
      <c r="H175" s="410"/>
      <c r="I175" s="410"/>
      <c r="J175" s="410"/>
      <c r="K175" s="410">
        <f t="shared" si="44"/>
        <v>180</v>
      </c>
      <c r="L175" s="411">
        <f t="shared" ref="L175:L177" si="48">G175/13</f>
        <v>0</v>
      </c>
      <c r="M175" s="410"/>
      <c r="N175" s="411">
        <f t="shared" si="45"/>
        <v>0</v>
      </c>
      <c r="O175" s="418"/>
      <c r="P175" s="418"/>
      <c r="Q175" s="418"/>
    </row>
    <row r="176" spans="1:19" ht="27.75" customHeight="1" x14ac:dyDescent="0.25">
      <c r="A176" s="19" t="s">
        <v>32</v>
      </c>
      <c r="B176" s="19" t="s">
        <v>274</v>
      </c>
      <c r="C176" s="19" t="s">
        <v>453</v>
      </c>
      <c r="D176" s="408" t="s">
        <v>447</v>
      </c>
      <c r="E176" s="411">
        <v>0</v>
      </c>
      <c r="F176" s="410">
        <f>E176*30</f>
        <v>0</v>
      </c>
      <c r="G176" s="410">
        <f>H176+I176+J176</f>
        <v>0</v>
      </c>
      <c r="H176" s="410"/>
      <c r="I176" s="410"/>
      <c r="J176" s="410"/>
      <c r="K176" s="410">
        <f>F176-G176</f>
        <v>0</v>
      </c>
      <c r="L176" s="411">
        <f>G176/13</f>
        <v>0</v>
      </c>
      <c r="M176" s="410"/>
      <c r="N176" s="411"/>
      <c r="O176" s="418"/>
      <c r="P176" s="418"/>
      <c r="Q176" s="418"/>
    </row>
    <row r="177" spans="1:17" ht="42" customHeight="1" x14ac:dyDescent="0.25">
      <c r="A177" s="19" t="s">
        <v>32</v>
      </c>
      <c r="B177" s="19" t="s">
        <v>274</v>
      </c>
      <c r="C177" s="19" t="s">
        <v>453</v>
      </c>
      <c r="D177" s="525" t="s">
        <v>448</v>
      </c>
      <c r="E177" s="411">
        <v>3</v>
      </c>
      <c r="F177" s="410">
        <f t="shared" si="42"/>
        <v>90</v>
      </c>
      <c r="G177" s="410">
        <f t="shared" si="43"/>
        <v>0</v>
      </c>
      <c r="H177" s="410"/>
      <c r="I177" s="410"/>
      <c r="J177" s="410"/>
      <c r="K177" s="410">
        <f t="shared" si="44"/>
        <v>90</v>
      </c>
      <c r="L177" s="411">
        <f t="shared" si="48"/>
        <v>0</v>
      </c>
      <c r="M177" s="410"/>
      <c r="N177" s="411">
        <f t="shared" si="45"/>
        <v>0</v>
      </c>
      <c r="O177" s="418"/>
      <c r="P177" s="418"/>
      <c r="Q177" s="418"/>
    </row>
    <row r="178" spans="1:17" x14ac:dyDescent="0.25">
      <c r="A178" s="19"/>
      <c r="B178" s="19"/>
      <c r="C178" s="19"/>
      <c r="D178" s="412" t="s">
        <v>54</v>
      </c>
      <c r="E178" s="413">
        <f>SUM(E171:E177)</f>
        <v>30</v>
      </c>
      <c r="F178" s="449">
        <f t="shared" ref="F178:L178" si="49">SUM(F171:F177)</f>
        <v>900</v>
      </c>
      <c r="G178" s="449">
        <f t="shared" si="49"/>
        <v>208</v>
      </c>
      <c r="H178" s="449">
        <f t="shared" si="49"/>
        <v>91</v>
      </c>
      <c r="I178" s="449">
        <f t="shared" si="49"/>
        <v>0</v>
      </c>
      <c r="J178" s="449">
        <f t="shared" si="49"/>
        <v>117</v>
      </c>
      <c r="K178" s="449">
        <f t="shared" si="49"/>
        <v>692</v>
      </c>
      <c r="L178" s="449">
        <f t="shared" si="49"/>
        <v>16</v>
      </c>
      <c r="M178" s="449"/>
      <c r="N178" s="449">
        <f>SUM(N171:N177)</f>
        <v>137.22222222222223</v>
      </c>
      <c r="O178" s="418"/>
      <c r="P178" s="418"/>
      <c r="Q178" s="418"/>
    </row>
    <row r="179" spans="1:17" x14ac:dyDescent="0.25">
      <c r="A179" s="19"/>
      <c r="B179" s="19"/>
      <c r="C179" s="19"/>
      <c r="D179" s="415" t="s">
        <v>362</v>
      </c>
      <c r="E179" s="422">
        <f>30-E178</f>
        <v>0</v>
      </c>
      <c r="F179" s="407"/>
      <c r="G179" s="407"/>
      <c r="H179" s="407"/>
      <c r="I179" s="407"/>
      <c r="J179" s="407"/>
      <c r="K179" s="407"/>
      <c r="L179" s="407"/>
      <c r="M179" s="407"/>
      <c r="N179" s="407"/>
      <c r="O179" s="418"/>
      <c r="P179" s="418"/>
      <c r="Q179" s="418"/>
    </row>
    <row r="180" spans="1:17" x14ac:dyDescent="0.25">
      <c r="A180" s="19" t="s">
        <v>273</v>
      </c>
      <c r="B180" s="19" t="s">
        <v>274</v>
      </c>
      <c r="C180" s="19"/>
      <c r="D180" s="415">
        <f>SUMIF(C152:C177,"ЗО",E152:E177)</f>
        <v>3</v>
      </c>
      <c r="E180" s="416"/>
      <c r="F180" s="407"/>
      <c r="G180" s="407"/>
      <c r="H180" s="407"/>
      <c r="I180" s="407"/>
      <c r="J180" s="407"/>
      <c r="K180" s="407"/>
      <c r="L180" s="407"/>
      <c r="M180" s="407"/>
      <c r="N180" s="407"/>
      <c r="O180" s="418"/>
      <c r="P180" s="418"/>
      <c r="Q180" s="418"/>
    </row>
    <row r="181" spans="1:17" x14ac:dyDescent="0.25">
      <c r="A181" s="19" t="s">
        <v>32</v>
      </c>
      <c r="B181" s="19" t="s">
        <v>274</v>
      </c>
      <c r="C181" s="19"/>
      <c r="D181" s="415">
        <f>SUMIF(C152:C177,"ПО",E152:E177)</f>
        <v>36</v>
      </c>
      <c r="E181" s="416"/>
      <c r="F181" s="407"/>
      <c r="G181" s="407"/>
      <c r="H181" s="407"/>
      <c r="I181" s="407"/>
      <c r="J181" s="407"/>
      <c r="K181" s="407"/>
      <c r="L181" s="407"/>
      <c r="M181" s="407"/>
      <c r="N181" s="407"/>
      <c r="O181" s="418"/>
      <c r="P181" s="418"/>
      <c r="Q181" s="418"/>
    </row>
    <row r="182" spans="1:17" x14ac:dyDescent="0.25">
      <c r="A182" s="19" t="s">
        <v>273</v>
      </c>
      <c r="B182" s="19" t="s">
        <v>314</v>
      </c>
      <c r="C182" s="19"/>
      <c r="D182" s="415">
        <f>SUMIF(C152:C177,"ЗВ",E152:E177)</f>
        <v>8</v>
      </c>
      <c r="E182" s="416"/>
      <c r="F182" s="407"/>
      <c r="G182" s="407"/>
      <c r="H182" s="407"/>
      <c r="I182" s="407"/>
      <c r="J182" s="407"/>
      <c r="K182" s="407"/>
      <c r="L182" s="407"/>
      <c r="M182" s="407"/>
      <c r="N182" s="407"/>
      <c r="O182" s="418"/>
      <c r="P182" s="418"/>
      <c r="Q182" s="418"/>
    </row>
    <row r="183" spans="1:17" x14ac:dyDescent="0.25">
      <c r="A183" s="19" t="s">
        <v>32</v>
      </c>
      <c r="B183" s="19" t="s">
        <v>314</v>
      </c>
      <c r="C183" s="19"/>
      <c r="D183" s="415">
        <f>SUMIF(C152:C177,"ПВ",E152:E177)</f>
        <v>13</v>
      </c>
      <c r="E183" s="416"/>
      <c r="F183" s="407"/>
      <c r="G183" s="407"/>
      <c r="H183" s="407"/>
      <c r="I183" s="407"/>
      <c r="J183" s="407"/>
      <c r="K183" s="407"/>
      <c r="L183" s="407"/>
      <c r="M183" s="407"/>
      <c r="N183" s="407"/>
      <c r="O183" s="418"/>
      <c r="P183" s="418"/>
      <c r="Q183" s="418"/>
    </row>
    <row r="184" spans="1:17" x14ac:dyDescent="0.25">
      <c r="A184" s="19"/>
      <c r="B184" s="19"/>
      <c r="C184" s="19"/>
      <c r="D184" s="415">
        <f>SUM(D180:D183)</f>
        <v>60</v>
      </c>
      <c r="E184" s="416"/>
      <c r="F184" s="407"/>
      <c r="G184" s="407"/>
      <c r="H184" s="407"/>
      <c r="I184" s="407"/>
      <c r="J184" s="407"/>
      <c r="K184" s="407"/>
      <c r="L184" s="407"/>
      <c r="M184" s="407"/>
      <c r="N184" s="407"/>
      <c r="O184" s="418"/>
      <c r="P184" s="418"/>
      <c r="Q184" s="418"/>
    </row>
    <row r="185" spans="1:17" x14ac:dyDescent="0.25">
      <c r="A185" s="19"/>
      <c r="B185" s="19"/>
      <c r="C185" s="19"/>
      <c r="D185" s="406"/>
      <c r="E185" s="425"/>
      <c r="F185" s="429"/>
      <c r="G185" s="425"/>
      <c r="H185" s="19"/>
      <c r="I185" s="407"/>
      <c r="J185" s="407"/>
      <c r="K185" s="407"/>
      <c r="L185" s="407"/>
      <c r="M185" s="407"/>
      <c r="N185" s="407"/>
      <c r="O185" s="418"/>
      <c r="P185" s="418"/>
      <c r="Q185" s="418"/>
    </row>
    <row r="186" spans="1:17" x14ac:dyDescent="0.25">
      <c r="A186" s="19"/>
      <c r="B186" s="19"/>
      <c r="C186" s="19"/>
      <c r="D186" s="406"/>
      <c r="E186" s="425"/>
      <c r="F186" s="19"/>
      <c r="G186" s="425"/>
      <c r="H186" s="19"/>
      <c r="I186" s="407"/>
      <c r="J186" s="407"/>
      <c r="K186" s="428"/>
      <c r="L186" s="407"/>
      <c r="M186" s="407"/>
      <c r="N186" s="407"/>
      <c r="O186" s="418"/>
      <c r="P186" s="418"/>
      <c r="Q186" s="418"/>
    </row>
    <row r="187" spans="1:17" x14ac:dyDescent="0.25">
      <c r="A187" s="19"/>
      <c r="B187" s="19"/>
      <c r="C187" s="19"/>
      <c r="D187" s="406" t="s">
        <v>456</v>
      </c>
      <c r="E187" s="19"/>
      <c r="F187" s="19"/>
      <c r="G187" s="425"/>
      <c r="H187" s="19"/>
      <c r="I187" s="407"/>
      <c r="J187" s="407"/>
      <c r="K187" s="407"/>
      <c r="L187" s="407"/>
      <c r="M187" s="407"/>
      <c r="N187" s="407"/>
      <c r="O187" s="418"/>
      <c r="P187" s="418"/>
      <c r="Q187" s="418"/>
    </row>
    <row r="189" spans="1:17" x14ac:dyDescent="0.25">
      <c r="A189" s="19" t="s">
        <v>273</v>
      </c>
      <c r="B189" s="19" t="s">
        <v>274</v>
      </c>
      <c r="D189">
        <f>D38+D80+D124+D180</f>
        <v>70</v>
      </c>
    </row>
    <row r="190" spans="1:17" x14ac:dyDescent="0.25">
      <c r="A190" s="19" t="s">
        <v>32</v>
      </c>
      <c r="B190" s="19" t="s">
        <v>274</v>
      </c>
      <c r="D190">
        <f>D39+D81+D125+D181</f>
        <v>117</v>
      </c>
    </row>
    <row r="191" spans="1:17" x14ac:dyDescent="0.25">
      <c r="A191" s="19" t="s">
        <v>273</v>
      </c>
      <c r="B191" s="19" t="s">
        <v>314</v>
      </c>
      <c r="D191">
        <f>D40+D82+D126+D182</f>
        <v>20</v>
      </c>
    </row>
    <row r="192" spans="1:17" x14ac:dyDescent="0.25">
      <c r="A192" s="19" t="s">
        <v>32</v>
      </c>
      <c r="B192" s="19" t="s">
        <v>314</v>
      </c>
      <c r="D192">
        <f>D41+D83+D127+D183</f>
        <v>33</v>
      </c>
    </row>
    <row r="193" spans="3:4" x14ac:dyDescent="0.25">
      <c r="C193" t="s">
        <v>456</v>
      </c>
      <c r="D193">
        <f>D42+D84+D128+D184</f>
        <v>240</v>
      </c>
    </row>
    <row r="194" spans="3:4" x14ac:dyDescent="0.25">
      <c r="C194" t="s">
        <v>464</v>
      </c>
      <c r="D194">
        <f>D189+D190</f>
        <v>187</v>
      </c>
    </row>
    <row r="195" spans="3:4" x14ac:dyDescent="0.25">
      <c r="C195" t="s">
        <v>237</v>
      </c>
      <c r="D195">
        <f>D191+D192</f>
        <v>53</v>
      </c>
    </row>
  </sheetData>
  <mergeCells count="113">
    <mergeCell ref="D1:N1"/>
    <mergeCell ref="D3:D9"/>
    <mergeCell ref="E3:E9"/>
    <mergeCell ref="F3:K3"/>
    <mergeCell ref="L3:L9"/>
    <mergeCell ref="M3:M9"/>
    <mergeCell ref="N3:N9"/>
    <mergeCell ref="F4:F9"/>
    <mergeCell ref="G4:J4"/>
    <mergeCell ref="K4:K9"/>
    <mergeCell ref="G5:G9"/>
    <mergeCell ref="H5:J5"/>
    <mergeCell ref="H6:H9"/>
    <mergeCell ref="I6:I9"/>
    <mergeCell ref="J6:J9"/>
    <mergeCell ref="D21:D27"/>
    <mergeCell ref="E21:E27"/>
    <mergeCell ref="F21:K21"/>
    <mergeCell ref="J24:J27"/>
    <mergeCell ref="L45:L51"/>
    <mergeCell ref="M45:M51"/>
    <mergeCell ref="N45:N51"/>
    <mergeCell ref="F46:F51"/>
    <mergeCell ref="G46:J46"/>
    <mergeCell ref="K46:K51"/>
    <mergeCell ref="G47:G51"/>
    <mergeCell ref="L21:L27"/>
    <mergeCell ref="M21:M27"/>
    <mergeCell ref="N21:N27"/>
    <mergeCell ref="F22:F27"/>
    <mergeCell ref="G22:J22"/>
    <mergeCell ref="K22:K27"/>
    <mergeCell ref="G23:G27"/>
    <mergeCell ref="H23:J23"/>
    <mergeCell ref="H24:H27"/>
    <mergeCell ref="I24:I27"/>
    <mergeCell ref="H47:J47"/>
    <mergeCell ref="H48:H51"/>
    <mergeCell ref="I48:I51"/>
    <mergeCell ref="J48:J51"/>
    <mergeCell ref="D63:D69"/>
    <mergeCell ref="E63:E69"/>
    <mergeCell ref="F63:K63"/>
    <mergeCell ref="J66:J69"/>
    <mergeCell ref="D45:D51"/>
    <mergeCell ref="E45:E51"/>
    <mergeCell ref="F45:K45"/>
    <mergeCell ref="L90:L96"/>
    <mergeCell ref="L63:L69"/>
    <mergeCell ref="D90:D96"/>
    <mergeCell ref="E90:E96"/>
    <mergeCell ref="F90:K90"/>
    <mergeCell ref="M63:M69"/>
    <mergeCell ref="N63:N69"/>
    <mergeCell ref="F64:F69"/>
    <mergeCell ref="G64:J64"/>
    <mergeCell ref="K64:K69"/>
    <mergeCell ref="G65:G69"/>
    <mergeCell ref="H65:J65"/>
    <mergeCell ref="H66:H69"/>
    <mergeCell ref="I66:I69"/>
    <mergeCell ref="M90:M96"/>
    <mergeCell ref="L107:L113"/>
    <mergeCell ref="M107:M113"/>
    <mergeCell ref="N90:N96"/>
    <mergeCell ref="F91:F96"/>
    <mergeCell ref="G91:J91"/>
    <mergeCell ref="K91:K96"/>
    <mergeCell ref="G92:G96"/>
    <mergeCell ref="H92:J92"/>
    <mergeCell ref="H93:H96"/>
    <mergeCell ref="I93:I96"/>
    <mergeCell ref="J93:J96"/>
    <mergeCell ref="N107:N113"/>
    <mergeCell ref="F108:F113"/>
    <mergeCell ref="G108:J108"/>
    <mergeCell ref="K108:K113"/>
    <mergeCell ref="G109:G113"/>
    <mergeCell ref="H109:J109"/>
    <mergeCell ref="H110:H113"/>
    <mergeCell ref="I110:I113"/>
    <mergeCell ref="D146:D152"/>
    <mergeCell ref="E146:E152"/>
    <mergeCell ref="F146:K146"/>
    <mergeCell ref="D107:D113"/>
    <mergeCell ref="E107:E113"/>
    <mergeCell ref="F107:K107"/>
    <mergeCell ref="J110:J113"/>
    <mergeCell ref="D164:D170"/>
    <mergeCell ref="E164:E170"/>
    <mergeCell ref="F164:K164"/>
    <mergeCell ref="J167:J170"/>
    <mergeCell ref="L164:L170"/>
    <mergeCell ref="M164:M170"/>
    <mergeCell ref="N146:N152"/>
    <mergeCell ref="F147:F152"/>
    <mergeCell ref="G147:J147"/>
    <mergeCell ref="K147:K152"/>
    <mergeCell ref="G148:G152"/>
    <mergeCell ref="H148:J148"/>
    <mergeCell ref="H149:H152"/>
    <mergeCell ref="I149:I152"/>
    <mergeCell ref="J149:J152"/>
    <mergeCell ref="N164:N170"/>
    <mergeCell ref="F165:F170"/>
    <mergeCell ref="G165:J165"/>
    <mergeCell ref="K165:K170"/>
    <mergeCell ref="G166:G170"/>
    <mergeCell ref="H166:J166"/>
    <mergeCell ref="H167:H170"/>
    <mergeCell ref="I167:I170"/>
    <mergeCell ref="L146:L152"/>
    <mergeCell ref="M146:M15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82"/>
  <sheetViews>
    <sheetView topLeftCell="A141" workbookViewId="0">
      <selection activeCell="E146" sqref="E146"/>
    </sheetView>
  </sheetViews>
  <sheetFormatPr defaultRowHeight="15" x14ac:dyDescent="0.25"/>
  <cols>
    <col min="1" max="1" width="3.7109375" customWidth="1"/>
    <col min="2" max="2" width="2.85546875" customWidth="1"/>
    <col min="3" max="3" width="9.140625" customWidth="1"/>
    <col min="4" max="4" width="33.140625" customWidth="1"/>
    <col min="15" max="15" width="34.85546875" customWidth="1"/>
  </cols>
  <sheetData>
    <row r="1" spans="1:17" x14ac:dyDescent="0.25">
      <c r="A1" s="19"/>
      <c r="B1" s="19"/>
      <c r="C1" s="19"/>
      <c r="D1" s="1850" t="s">
        <v>259</v>
      </c>
      <c r="E1" s="1850"/>
      <c r="F1" s="1850"/>
      <c r="G1" s="1850"/>
      <c r="H1" s="1850"/>
      <c r="I1" s="1850"/>
      <c r="J1" s="1850"/>
      <c r="K1" s="1850"/>
      <c r="L1" s="1850"/>
      <c r="M1" s="1850"/>
      <c r="N1" s="1850"/>
      <c r="O1" s="418"/>
      <c r="P1" s="418"/>
      <c r="Q1" s="418"/>
    </row>
    <row r="2" spans="1:17" x14ac:dyDescent="0.25">
      <c r="A2" s="19"/>
      <c r="B2" s="19"/>
      <c r="C2" s="19"/>
      <c r="D2" s="406" t="s">
        <v>260</v>
      </c>
      <c r="E2" s="407"/>
      <c r="F2" s="407"/>
      <c r="G2" s="407"/>
      <c r="H2" s="407"/>
      <c r="I2" s="407"/>
      <c r="J2" s="407"/>
      <c r="K2" s="407"/>
      <c r="L2" s="407"/>
      <c r="M2" s="407"/>
      <c r="N2" s="407"/>
      <c r="O2" s="418"/>
      <c r="P2" s="418"/>
      <c r="Q2" s="418"/>
    </row>
    <row r="3" spans="1:17" x14ac:dyDescent="0.25">
      <c r="A3" s="19"/>
      <c r="B3" s="19"/>
      <c r="C3" s="19"/>
      <c r="D3" s="1849" t="s">
        <v>261</v>
      </c>
      <c r="E3" s="1844" t="s">
        <v>262</v>
      </c>
      <c r="F3" s="1848" t="s">
        <v>263</v>
      </c>
      <c r="G3" s="1848"/>
      <c r="H3" s="1848"/>
      <c r="I3" s="1848"/>
      <c r="J3" s="1848"/>
      <c r="K3" s="1845"/>
      <c r="L3" s="1844" t="s">
        <v>264</v>
      </c>
      <c r="M3" s="1844" t="s">
        <v>265</v>
      </c>
      <c r="N3" s="1844" t="s">
        <v>266</v>
      </c>
      <c r="O3" s="418"/>
      <c r="P3" s="418"/>
      <c r="Q3" s="418"/>
    </row>
    <row r="4" spans="1:17" x14ac:dyDescent="0.25">
      <c r="A4" s="19"/>
      <c r="B4" s="19"/>
      <c r="C4" s="19"/>
      <c r="D4" s="1849"/>
      <c r="E4" s="1844"/>
      <c r="F4" s="1844" t="s">
        <v>68</v>
      </c>
      <c r="G4" s="1846" t="s">
        <v>267</v>
      </c>
      <c r="H4" s="1846"/>
      <c r="I4" s="1846"/>
      <c r="J4" s="1846"/>
      <c r="K4" s="1844" t="s">
        <v>268</v>
      </c>
      <c r="L4" s="1844"/>
      <c r="M4" s="1844"/>
      <c r="N4" s="1844"/>
      <c r="O4" s="418"/>
      <c r="P4" s="418"/>
      <c r="Q4" s="418"/>
    </row>
    <row r="5" spans="1:17" x14ac:dyDescent="0.25">
      <c r="A5" s="19"/>
      <c r="B5" s="19"/>
      <c r="C5" s="19"/>
      <c r="D5" s="1849"/>
      <c r="E5" s="1844"/>
      <c r="F5" s="1845"/>
      <c r="G5" s="1844" t="s">
        <v>269</v>
      </c>
      <c r="H5" s="1848" t="s">
        <v>270</v>
      </c>
      <c r="I5" s="1845"/>
      <c r="J5" s="1845"/>
      <c r="K5" s="1845"/>
      <c r="L5" s="1844"/>
      <c r="M5" s="1844"/>
      <c r="N5" s="1844"/>
      <c r="O5" s="418"/>
      <c r="P5" s="418"/>
      <c r="Q5" s="418"/>
    </row>
    <row r="6" spans="1:17" x14ac:dyDescent="0.25">
      <c r="A6" s="19"/>
      <c r="B6" s="19"/>
      <c r="C6" s="19"/>
      <c r="D6" s="1849"/>
      <c r="E6" s="1844"/>
      <c r="F6" s="1845"/>
      <c r="G6" s="1847"/>
      <c r="H6" s="1844" t="s">
        <v>271</v>
      </c>
      <c r="I6" s="1844" t="s">
        <v>272</v>
      </c>
      <c r="J6" s="1844" t="s">
        <v>32</v>
      </c>
      <c r="K6" s="1845"/>
      <c r="L6" s="1844"/>
      <c r="M6" s="1844"/>
      <c r="N6" s="1844"/>
      <c r="O6" s="418"/>
      <c r="P6" s="418"/>
      <c r="Q6" s="418"/>
    </row>
    <row r="7" spans="1:17" x14ac:dyDescent="0.25">
      <c r="A7" s="19"/>
      <c r="B7" s="19"/>
      <c r="C7" s="19"/>
      <c r="D7" s="1849"/>
      <c r="E7" s="1844"/>
      <c r="F7" s="1845"/>
      <c r="G7" s="1847"/>
      <c r="H7" s="1844"/>
      <c r="I7" s="1844"/>
      <c r="J7" s="1844"/>
      <c r="K7" s="1845"/>
      <c r="L7" s="1844"/>
      <c r="M7" s="1844"/>
      <c r="N7" s="1844"/>
      <c r="O7" s="418"/>
      <c r="P7" s="418"/>
      <c r="Q7" s="418"/>
    </row>
    <row r="8" spans="1:17" x14ac:dyDescent="0.25">
      <c r="A8" s="19"/>
      <c r="B8" s="19"/>
      <c r="C8" s="19"/>
      <c r="D8" s="1849"/>
      <c r="E8" s="1844"/>
      <c r="F8" s="1845"/>
      <c r="G8" s="1847"/>
      <c r="H8" s="1844"/>
      <c r="I8" s="1844"/>
      <c r="J8" s="1844"/>
      <c r="K8" s="1845"/>
      <c r="L8" s="1844"/>
      <c r="M8" s="1844"/>
      <c r="N8" s="1844"/>
      <c r="O8" s="418"/>
      <c r="P8" s="418"/>
      <c r="Q8" s="418"/>
    </row>
    <row r="9" spans="1:17" x14ac:dyDescent="0.25">
      <c r="A9" s="19"/>
      <c r="B9" s="19"/>
      <c r="C9" s="19"/>
      <c r="D9" s="1849"/>
      <c r="E9" s="1844"/>
      <c r="F9" s="1845"/>
      <c r="G9" s="1847"/>
      <c r="H9" s="1844"/>
      <c r="I9" s="1844"/>
      <c r="J9" s="1844"/>
      <c r="K9" s="1845"/>
      <c r="L9" s="1844"/>
      <c r="M9" s="1844"/>
      <c r="N9" s="1844"/>
      <c r="O9" s="418"/>
      <c r="P9" s="418"/>
      <c r="Q9" s="418"/>
    </row>
    <row r="10" spans="1:17" ht="14.25" customHeight="1" x14ac:dyDescent="0.25">
      <c r="A10" s="19" t="s">
        <v>273</v>
      </c>
      <c r="B10" s="19" t="s">
        <v>274</v>
      </c>
      <c r="C10" s="19" t="s">
        <v>452</v>
      </c>
      <c r="D10" s="417" t="s">
        <v>275</v>
      </c>
      <c r="E10" s="523">
        <v>3</v>
      </c>
      <c r="F10" s="410">
        <v>90</v>
      </c>
      <c r="G10" s="410">
        <v>45</v>
      </c>
      <c r="H10" s="410"/>
      <c r="I10" s="410"/>
      <c r="J10" s="410">
        <v>45</v>
      </c>
      <c r="K10" s="410">
        <f t="shared" ref="K10:K16" si="0">F10-G10</f>
        <v>45</v>
      </c>
      <c r="L10" s="411">
        <v>3</v>
      </c>
      <c r="M10" s="410" t="s">
        <v>273</v>
      </c>
      <c r="N10" s="411">
        <f t="shared" ref="N10:N16" si="1">G10/F10*100</f>
        <v>50</v>
      </c>
      <c r="O10" s="418"/>
      <c r="P10" s="418"/>
      <c r="Q10" s="418"/>
    </row>
    <row r="11" spans="1:17" ht="25.5" customHeight="1" x14ac:dyDescent="0.25">
      <c r="A11" s="19" t="s">
        <v>273</v>
      </c>
      <c r="B11" s="19" t="s">
        <v>274</v>
      </c>
      <c r="C11" s="19" t="s">
        <v>452</v>
      </c>
      <c r="D11" s="417" t="s">
        <v>407</v>
      </c>
      <c r="E11" s="411">
        <v>6</v>
      </c>
      <c r="F11" s="410">
        <f t="shared" ref="F11:F16" si="2">E11*30</f>
        <v>180</v>
      </c>
      <c r="G11" s="410">
        <f t="shared" ref="G11:G16" si="3">H11+I11+J11</f>
        <v>75</v>
      </c>
      <c r="H11" s="410">
        <v>45</v>
      </c>
      <c r="I11" s="410"/>
      <c r="J11" s="410">
        <v>30</v>
      </c>
      <c r="K11" s="410">
        <f t="shared" si="0"/>
        <v>105</v>
      </c>
      <c r="L11" s="411">
        <f t="shared" ref="L11:L16" si="4">G11/15</f>
        <v>5</v>
      </c>
      <c r="M11" s="410" t="s">
        <v>280</v>
      </c>
      <c r="N11" s="411">
        <f t="shared" si="1"/>
        <v>41.666666666666671</v>
      </c>
      <c r="O11" s="418"/>
      <c r="P11" s="418"/>
      <c r="Q11" s="418"/>
    </row>
    <row r="12" spans="1:17" ht="33" customHeight="1" x14ac:dyDescent="0.25">
      <c r="A12" s="19" t="s">
        <v>273</v>
      </c>
      <c r="B12" s="19" t="s">
        <v>274</v>
      </c>
      <c r="C12" s="19" t="s">
        <v>452</v>
      </c>
      <c r="D12" s="408" t="s">
        <v>408</v>
      </c>
      <c r="E12" s="411">
        <v>6</v>
      </c>
      <c r="F12" s="410">
        <f t="shared" si="2"/>
        <v>180</v>
      </c>
      <c r="G12" s="410">
        <f t="shared" si="3"/>
        <v>75</v>
      </c>
      <c r="H12" s="410">
        <v>30</v>
      </c>
      <c r="I12" s="410"/>
      <c r="J12" s="410">
        <v>45</v>
      </c>
      <c r="K12" s="410">
        <f t="shared" si="0"/>
        <v>105</v>
      </c>
      <c r="L12" s="411">
        <f t="shared" si="4"/>
        <v>5</v>
      </c>
      <c r="M12" s="410" t="s">
        <v>280</v>
      </c>
      <c r="N12" s="411">
        <f t="shared" si="1"/>
        <v>41.666666666666671</v>
      </c>
      <c r="O12" s="418"/>
      <c r="P12" s="418"/>
      <c r="Q12" s="418"/>
    </row>
    <row r="13" spans="1:17" ht="24.75" customHeight="1" x14ac:dyDescent="0.25">
      <c r="A13" s="19" t="s">
        <v>273</v>
      </c>
      <c r="B13" s="19" t="s">
        <v>274</v>
      </c>
      <c r="C13" s="19" t="s">
        <v>452</v>
      </c>
      <c r="D13" s="417" t="s">
        <v>409</v>
      </c>
      <c r="E13" s="411">
        <v>5</v>
      </c>
      <c r="F13" s="410">
        <f t="shared" si="2"/>
        <v>150</v>
      </c>
      <c r="G13" s="410">
        <f t="shared" si="3"/>
        <v>60</v>
      </c>
      <c r="H13" s="410">
        <v>30</v>
      </c>
      <c r="I13" s="410"/>
      <c r="J13" s="410">
        <v>30</v>
      </c>
      <c r="K13" s="410">
        <f t="shared" si="0"/>
        <v>90</v>
      </c>
      <c r="L13" s="411">
        <f t="shared" si="4"/>
        <v>4</v>
      </c>
      <c r="M13" s="410" t="s">
        <v>280</v>
      </c>
      <c r="N13" s="411">
        <f t="shared" si="1"/>
        <v>40</v>
      </c>
      <c r="O13" s="418"/>
      <c r="P13" s="418"/>
      <c r="Q13" s="418"/>
    </row>
    <row r="14" spans="1:17" ht="24.75" customHeight="1" x14ac:dyDescent="0.25">
      <c r="A14" s="19" t="s">
        <v>273</v>
      </c>
      <c r="B14" s="19" t="s">
        <v>274</v>
      </c>
      <c r="C14" s="19" t="s">
        <v>452</v>
      </c>
      <c r="D14" s="417" t="s">
        <v>410</v>
      </c>
      <c r="E14" s="411">
        <v>4</v>
      </c>
      <c r="F14" s="410">
        <v>120</v>
      </c>
      <c r="G14" s="410">
        <v>45</v>
      </c>
      <c r="H14" s="410">
        <v>30</v>
      </c>
      <c r="I14" s="410"/>
      <c r="J14" s="410">
        <v>15</v>
      </c>
      <c r="K14" s="410">
        <v>75</v>
      </c>
      <c r="L14" s="411">
        <v>3</v>
      </c>
      <c r="M14" s="410" t="s">
        <v>280</v>
      </c>
      <c r="N14" s="411"/>
      <c r="O14" s="418"/>
      <c r="P14" s="418"/>
      <c r="Q14" s="418"/>
    </row>
    <row r="15" spans="1:17" ht="27" customHeight="1" x14ac:dyDescent="0.25">
      <c r="A15" s="19" t="s">
        <v>32</v>
      </c>
      <c r="B15" s="19" t="s">
        <v>274</v>
      </c>
      <c r="C15" s="19" t="s">
        <v>453</v>
      </c>
      <c r="D15" s="408" t="s">
        <v>411</v>
      </c>
      <c r="E15" s="411">
        <v>4</v>
      </c>
      <c r="F15" s="410">
        <f t="shared" si="2"/>
        <v>120</v>
      </c>
      <c r="G15" s="410">
        <f t="shared" si="3"/>
        <v>45</v>
      </c>
      <c r="H15" s="410">
        <v>15</v>
      </c>
      <c r="I15" s="410">
        <v>30</v>
      </c>
      <c r="J15" s="410"/>
      <c r="K15" s="410">
        <f t="shared" si="0"/>
        <v>75</v>
      </c>
      <c r="L15" s="411">
        <f t="shared" si="4"/>
        <v>3</v>
      </c>
      <c r="M15" s="410" t="s">
        <v>273</v>
      </c>
      <c r="N15" s="411">
        <f t="shared" si="1"/>
        <v>37.5</v>
      </c>
      <c r="O15" s="418"/>
      <c r="P15" s="418"/>
      <c r="Q15" s="418"/>
    </row>
    <row r="16" spans="1:17" ht="24.75" customHeight="1" x14ac:dyDescent="0.25">
      <c r="A16" s="19" t="s">
        <v>273</v>
      </c>
      <c r="B16" s="19" t="s">
        <v>274</v>
      </c>
      <c r="C16" s="19" t="s">
        <v>452</v>
      </c>
      <c r="D16" s="408" t="s">
        <v>412</v>
      </c>
      <c r="E16" s="411">
        <v>2</v>
      </c>
      <c r="F16" s="410">
        <f t="shared" si="2"/>
        <v>60</v>
      </c>
      <c r="G16" s="410">
        <f t="shared" si="3"/>
        <v>15</v>
      </c>
      <c r="H16" s="410">
        <v>8</v>
      </c>
      <c r="I16" s="410"/>
      <c r="J16" s="410">
        <v>7</v>
      </c>
      <c r="K16" s="410">
        <f t="shared" si="0"/>
        <v>45</v>
      </c>
      <c r="L16" s="411">
        <f t="shared" si="4"/>
        <v>1</v>
      </c>
      <c r="M16" s="410" t="s">
        <v>273</v>
      </c>
      <c r="N16" s="411">
        <f t="shared" si="1"/>
        <v>25</v>
      </c>
      <c r="O16" s="418"/>
      <c r="P16" s="418"/>
      <c r="Q16" s="418"/>
    </row>
    <row r="17" spans="1:17" ht="12.75" customHeight="1" x14ac:dyDescent="0.25">
      <c r="A17" s="19"/>
      <c r="B17" s="19"/>
      <c r="C17" s="19"/>
      <c r="D17" s="412" t="s">
        <v>54</v>
      </c>
      <c r="E17" s="413">
        <f t="shared" ref="E17:L17" si="5">SUM(E10:E16)</f>
        <v>30</v>
      </c>
      <c r="F17" s="450">
        <f t="shared" si="5"/>
        <v>900</v>
      </c>
      <c r="G17" s="450">
        <f t="shared" si="5"/>
        <v>360</v>
      </c>
      <c r="H17" s="450">
        <f t="shared" si="5"/>
        <v>158</v>
      </c>
      <c r="I17" s="450">
        <f t="shared" si="5"/>
        <v>30</v>
      </c>
      <c r="J17" s="450">
        <f t="shared" si="5"/>
        <v>172</v>
      </c>
      <c r="K17" s="450">
        <f t="shared" si="5"/>
        <v>540</v>
      </c>
      <c r="L17" s="450">
        <f t="shared" si="5"/>
        <v>24</v>
      </c>
      <c r="M17" s="450"/>
      <c r="N17" s="450"/>
      <c r="O17" s="418"/>
      <c r="P17" s="418"/>
      <c r="Q17" s="418"/>
    </row>
    <row r="18" spans="1:17" x14ac:dyDescent="0.25">
      <c r="A18" s="19"/>
      <c r="B18" s="19"/>
      <c r="C18" s="19"/>
      <c r="D18" s="415" t="s">
        <v>362</v>
      </c>
      <c r="E18" s="416">
        <f>30-E17</f>
        <v>0</v>
      </c>
      <c r="F18" s="416"/>
      <c r="G18" s="416"/>
      <c r="H18" s="416"/>
      <c r="I18" s="416"/>
      <c r="J18" s="416"/>
      <c r="K18" s="416"/>
      <c r="L18" s="416"/>
      <c r="M18" s="416"/>
      <c r="N18" s="407"/>
      <c r="O18" s="418"/>
      <c r="P18" s="418"/>
      <c r="Q18" s="418"/>
    </row>
    <row r="19" spans="1:17" x14ac:dyDescent="0.25">
      <c r="A19" s="19"/>
      <c r="B19" s="19"/>
      <c r="C19" s="19"/>
      <c r="D19" s="406"/>
      <c r="E19" s="407"/>
      <c r="F19" s="407"/>
      <c r="G19" s="407"/>
      <c r="H19" s="407"/>
      <c r="I19" s="407"/>
      <c r="J19" s="407"/>
      <c r="K19" s="407"/>
      <c r="L19" s="407"/>
      <c r="M19" s="407"/>
      <c r="N19" s="407"/>
      <c r="O19" s="418"/>
      <c r="P19" s="418"/>
      <c r="Q19" s="418"/>
    </row>
    <row r="20" spans="1:17" x14ac:dyDescent="0.25">
      <c r="A20" s="19"/>
      <c r="B20" s="19"/>
      <c r="C20" s="19"/>
      <c r="D20" s="406" t="s">
        <v>291</v>
      </c>
      <c r="E20" s="407"/>
      <c r="F20" s="407"/>
      <c r="G20" s="407"/>
      <c r="H20" s="407"/>
      <c r="I20" s="407"/>
      <c r="J20" s="407"/>
      <c r="K20" s="407"/>
      <c r="L20" s="407"/>
      <c r="M20" s="407"/>
      <c r="N20" s="407"/>
      <c r="O20" s="418"/>
      <c r="P20" s="418"/>
      <c r="Q20" s="418"/>
    </row>
    <row r="21" spans="1:17" x14ac:dyDescent="0.25">
      <c r="A21" s="19"/>
      <c r="B21" s="19"/>
      <c r="C21" s="19"/>
      <c r="D21" s="1849" t="s">
        <v>261</v>
      </c>
      <c r="E21" s="1844" t="s">
        <v>262</v>
      </c>
      <c r="F21" s="1848" t="s">
        <v>263</v>
      </c>
      <c r="G21" s="1848"/>
      <c r="H21" s="1848"/>
      <c r="I21" s="1848"/>
      <c r="J21" s="1848"/>
      <c r="K21" s="1845"/>
      <c r="L21" s="1844" t="s">
        <v>264</v>
      </c>
      <c r="M21" s="1844" t="s">
        <v>265</v>
      </c>
      <c r="N21" s="1844" t="s">
        <v>266</v>
      </c>
      <c r="O21" s="418"/>
      <c r="P21" s="418"/>
      <c r="Q21" s="418"/>
    </row>
    <row r="22" spans="1:17" x14ac:dyDescent="0.25">
      <c r="A22" s="19"/>
      <c r="B22" s="19"/>
      <c r="C22" s="19"/>
      <c r="D22" s="1849"/>
      <c r="E22" s="1844"/>
      <c r="F22" s="1844" t="s">
        <v>68</v>
      </c>
      <c r="G22" s="1846" t="s">
        <v>267</v>
      </c>
      <c r="H22" s="1846"/>
      <c r="I22" s="1846"/>
      <c r="J22" s="1846"/>
      <c r="K22" s="1844" t="s">
        <v>268</v>
      </c>
      <c r="L22" s="1844"/>
      <c r="M22" s="1844"/>
      <c r="N22" s="1844"/>
      <c r="O22" s="418"/>
      <c r="P22" s="418"/>
      <c r="Q22" s="418"/>
    </row>
    <row r="23" spans="1:17" x14ac:dyDescent="0.25">
      <c r="A23" s="19"/>
      <c r="B23" s="19"/>
      <c r="C23" s="19"/>
      <c r="D23" s="1849"/>
      <c r="E23" s="1844"/>
      <c r="F23" s="1845"/>
      <c r="G23" s="1844" t="s">
        <v>269</v>
      </c>
      <c r="H23" s="1848" t="s">
        <v>270</v>
      </c>
      <c r="I23" s="1845"/>
      <c r="J23" s="1845"/>
      <c r="K23" s="1845"/>
      <c r="L23" s="1844"/>
      <c r="M23" s="1844"/>
      <c r="N23" s="1844"/>
      <c r="O23" s="418"/>
      <c r="P23" s="418"/>
      <c r="Q23" s="418"/>
    </row>
    <row r="24" spans="1:17" x14ac:dyDescent="0.25">
      <c r="A24" s="19"/>
      <c r="B24" s="19"/>
      <c r="C24" s="19"/>
      <c r="D24" s="1849"/>
      <c r="E24" s="1844"/>
      <c r="F24" s="1845"/>
      <c r="G24" s="1847"/>
      <c r="H24" s="1844" t="s">
        <v>271</v>
      </c>
      <c r="I24" s="1844" t="s">
        <v>272</v>
      </c>
      <c r="J24" s="1844" t="s">
        <v>32</v>
      </c>
      <c r="K24" s="1845"/>
      <c r="L24" s="1844"/>
      <c r="M24" s="1844"/>
      <c r="N24" s="1844"/>
      <c r="O24" s="418"/>
      <c r="P24" s="418"/>
      <c r="Q24" s="418"/>
    </row>
    <row r="25" spans="1:17" x14ac:dyDescent="0.25">
      <c r="A25" s="19"/>
      <c r="B25" s="19"/>
      <c r="C25" s="19"/>
      <c r="D25" s="1849"/>
      <c r="E25" s="1844"/>
      <c r="F25" s="1845"/>
      <c r="G25" s="1847"/>
      <c r="H25" s="1844"/>
      <c r="I25" s="1844"/>
      <c r="J25" s="1844"/>
      <c r="K25" s="1845"/>
      <c r="L25" s="1844"/>
      <c r="M25" s="1844"/>
      <c r="N25" s="1844"/>
      <c r="O25" s="418"/>
      <c r="P25" s="418"/>
      <c r="Q25" s="418"/>
    </row>
    <row r="26" spans="1:17" x14ac:dyDescent="0.25">
      <c r="A26" s="19"/>
      <c r="B26" s="19"/>
      <c r="C26" s="19"/>
      <c r="D26" s="1849"/>
      <c r="E26" s="1844"/>
      <c r="F26" s="1845"/>
      <c r="G26" s="1847"/>
      <c r="H26" s="1844"/>
      <c r="I26" s="1844"/>
      <c r="J26" s="1844"/>
      <c r="K26" s="1845"/>
      <c r="L26" s="1844"/>
      <c r="M26" s="1844"/>
      <c r="N26" s="1844"/>
      <c r="O26" s="418"/>
      <c r="P26" s="418"/>
      <c r="Q26" s="418"/>
    </row>
    <row r="27" spans="1:17" x14ac:dyDescent="0.25">
      <c r="A27" s="19"/>
      <c r="B27" s="19"/>
      <c r="C27" s="19"/>
      <c r="D27" s="1849"/>
      <c r="E27" s="1844"/>
      <c r="F27" s="1845"/>
      <c r="G27" s="1847"/>
      <c r="H27" s="1844"/>
      <c r="I27" s="1844"/>
      <c r="J27" s="1844"/>
      <c r="K27" s="1845"/>
      <c r="L27" s="1844"/>
      <c r="M27" s="1844"/>
      <c r="N27" s="1844"/>
      <c r="O27" s="418"/>
      <c r="P27" s="418"/>
      <c r="Q27" s="418"/>
    </row>
    <row r="28" spans="1:17" ht="19.5" customHeight="1" x14ac:dyDescent="0.25">
      <c r="A28" s="19" t="s">
        <v>273</v>
      </c>
      <c r="B28" s="19" t="s">
        <v>274</v>
      </c>
      <c r="C28" s="19" t="s">
        <v>452</v>
      </c>
      <c r="D28" s="417" t="s">
        <v>275</v>
      </c>
      <c r="E28" s="523">
        <v>3</v>
      </c>
      <c r="F28" s="410">
        <f t="shared" ref="F28:F35" si="6">E28*30</f>
        <v>90</v>
      </c>
      <c r="G28" s="410">
        <v>36</v>
      </c>
      <c r="H28" s="410"/>
      <c r="I28" s="410"/>
      <c r="J28" s="410">
        <v>36</v>
      </c>
      <c r="K28" s="410">
        <f t="shared" ref="K28:K35" si="7">F28-G28</f>
        <v>54</v>
      </c>
      <c r="L28" s="411">
        <f t="shared" ref="L28:L35" si="8">G28/18</f>
        <v>2</v>
      </c>
      <c r="M28" s="410" t="s">
        <v>273</v>
      </c>
      <c r="N28" s="411">
        <f t="shared" ref="N28:N35" si="9">G28/F28*100</f>
        <v>40</v>
      </c>
      <c r="O28" s="418"/>
      <c r="P28" s="418"/>
      <c r="Q28" s="418"/>
    </row>
    <row r="29" spans="1:17" ht="33" customHeight="1" x14ac:dyDescent="0.25">
      <c r="A29" s="19" t="s">
        <v>32</v>
      </c>
      <c r="B29" s="19" t="s">
        <v>274</v>
      </c>
      <c r="C29" s="19" t="s">
        <v>453</v>
      </c>
      <c r="D29" s="524" t="s">
        <v>413</v>
      </c>
      <c r="E29" s="411">
        <v>4</v>
      </c>
      <c r="F29" s="410">
        <f t="shared" si="6"/>
        <v>120</v>
      </c>
      <c r="G29" s="410">
        <f t="shared" ref="G29:G35" si="10">H29+I29+J29</f>
        <v>54</v>
      </c>
      <c r="H29" s="410">
        <v>18</v>
      </c>
      <c r="I29" s="410"/>
      <c r="J29" s="410">
        <v>36</v>
      </c>
      <c r="K29" s="410">
        <f t="shared" si="7"/>
        <v>66</v>
      </c>
      <c r="L29" s="411">
        <f t="shared" si="8"/>
        <v>3</v>
      </c>
      <c r="M29" s="410" t="s">
        <v>280</v>
      </c>
      <c r="N29" s="411">
        <f t="shared" si="9"/>
        <v>45</v>
      </c>
      <c r="O29" s="418"/>
      <c r="P29" s="418"/>
      <c r="Q29" s="418"/>
    </row>
    <row r="30" spans="1:17" ht="18.75" customHeight="1" x14ac:dyDescent="0.25">
      <c r="A30" s="19" t="s">
        <v>273</v>
      </c>
      <c r="B30" s="19" t="s">
        <v>274</v>
      </c>
      <c r="C30" s="19" t="s">
        <v>452</v>
      </c>
      <c r="D30" s="417" t="s">
        <v>414</v>
      </c>
      <c r="E30" s="411">
        <v>3</v>
      </c>
      <c r="F30" s="410">
        <f t="shared" si="6"/>
        <v>90</v>
      </c>
      <c r="G30" s="410">
        <f t="shared" si="10"/>
        <v>54</v>
      </c>
      <c r="H30" s="410">
        <v>18</v>
      </c>
      <c r="I30" s="410"/>
      <c r="J30" s="410">
        <v>36</v>
      </c>
      <c r="K30" s="410">
        <f t="shared" si="7"/>
        <v>36</v>
      </c>
      <c r="L30" s="411">
        <f t="shared" si="8"/>
        <v>3</v>
      </c>
      <c r="M30" s="410" t="s">
        <v>273</v>
      </c>
      <c r="N30" s="411">
        <f t="shared" si="9"/>
        <v>60</v>
      </c>
      <c r="O30" s="418"/>
      <c r="P30" s="418"/>
      <c r="Q30" s="418"/>
    </row>
    <row r="31" spans="1:17" ht="21.75" customHeight="1" x14ac:dyDescent="0.25">
      <c r="A31" s="19" t="s">
        <v>273</v>
      </c>
      <c r="B31" s="19" t="s">
        <v>274</v>
      </c>
      <c r="C31" s="19" t="s">
        <v>452</v>
      </c>
      <c r="D31" s="524" t="s">
        <v>415</v>
      </c>
      <c r="E31" s="411">
        <v>5</v>
      </c>
      <c r="F31" s="410">
        <f t="shared" si="6"/>
        <v>150</v>
      </c>
      <c r="G31" s="410">
        <f t="shared" si="10"/>
        <v>72</v>
      </c>
      <c r="H31" s="410">
        <v>36</v>
      </c>
      <c r="I31" s="410"/>
      <c r="J31" s="410">
        <v>36</v>
      </c>
      <c r="K31" s="410">
        <f t="shared" si="7"/>
        <v>78</v>
      </c>
      <c r="L31" s="411">
        <f t="shared" si="8"/>
        <v>4</v>
      </c>
      <c r="M31" s="410" t="s">
        <v>280</v>
      </c>
      <c r="N31" s="411">
        <f t="shared" si="9"/>
        <v>48</v>
      </c>
      <c r="O31" s="418"/>
      <c r="P31" s="420"/>
      <c r="Q31" s="418"/>
    </row>
    <row r="32" spans="1:17" ht="21.75" customHeight="1" x14ac:dyDescent="0.25">
      <c r="A32" s="19" t="s">
        <v>273</v>
      </c>
      <c r="B32" s="19" t="s">
        <v>274</v>
      </c>
      <c r="C32" s="19" t="s">
        <v>452</v>
      </c>
      <c r="D32" s="524" t="s">
        <v>416</v>
      </c>
      <c r="E32" s="411">
        <v>5</v>
      </c>
      <c r="F32" s="410">
        <f t="shared" si="6"/>
        <v>150</v>
      </c>
      <c r="G32" s="410">
        <v>72</v>
      </c>
      <c r="H32" s="410">
        <v>36</v>
      </c>
      <c r="I32" s="410"/>
      <c r="J32" s="410">
        <v>36</v>
      </c>
      <c r="K32" s="410">
        <v>78</v>
      </c>
      <c r="L32" s="411">
        <v>4</v>
      </c>
      <c r="M32" s="410" t="s">
        <v>280</v>
      </c>
      <c r="N32" s="411">
        <v>48</v>
      </c>
      <c r="O32" s="418"/>
      <c r="P32" s="420"/>
      <c r="Q32" s="418"/>
    </row>
    <row r="33" spans="1:17" ht="41.25" customHeight="1" x14ac:dyDescent="0.25">
      <c r="A33" s="19" t="s">
        <v>273</v>
      </c>
      <c r="B33" s="19" t="s">
        <v>274</v>
      </c>
      <c r="C33" s="19" t="s">
        <v>452</v>
      </c>
      <c r="D33" s="408" t="s">
        <v>417</v>
      </c>
      <c r="E33" s="411">
        <v>4</v>
      </c>
      <c r="F33" s="410">
        <f t="shared" si="6"/>
        <v>120</v>
      </c>
      <c r="G33" s="410">
        <f t="shared" si="10"/>
        <v>72</v>
      </c>
      <c r="H33" s="410">
        <v>36</v>
      </c>
      <c r="I33" s="410"/>
      <c r="J33" s="410">
        <v>36</v>
      </c>
      <c r="K33" s="410">
        <f t="shared" si="7"/>
        <v>48</v>
      </c>
      <c r="L33" s="411">
        <f t="shared" si="8"/>
        <v>4</v>
      </c>
      <c r="M33" s="410" t="s">
        <v>280</v>
      </c>
      <c r="N33" s="411">
        <f t="shared" si="9"/>
        <v>60</v>
      </c>
      <c r="O33" s="418"/>
      <c r="P33" s="418"/>
      <c r="Q33" s="418"/>
    </row>
    <row r="34" spans="1:17" ht="26.25" customHeight="1" x14ac:dyDescent="0.25">
      <c r="A34" s="19" t="s">
        <v>273</v>
      </c>
      <c r="B34" s="19" t="s">
        <v>274</v>
      </c>
      <c r="C34" s="19" t="s">
        <v>452</v>
      </c>
      <c r="D34" s="417" t="s">
        <v>418</v>
      </c>
      <c r="E34" s="411">
        <v>3</v>
      </c>
      <c r="F34" s="410">
        <f t="shared" si="6"/>
        <v>90</v>
      </c>
      <c r="G34" s="410">
        <f t="shared" si="10"/>
        <v>36</v>
      </c>
      <c r="H34" s="410">
        <v>18</v>
      </c>
      <c r="I34" s="410"/>
      <c r="J34" s="410">
        <v>18</v>
      </c>
      <c r="K34" s="410">
        <f t="shared" si="7"/>
        <v>54</v>
      </c>
      <c r="L34" s="411">
        <f t="shared" si="8"/>
        <v>2</v>
      </c>
      <c r="M34" s="410" t="s">
        <v>273</v>
      </c>
      <c r="N34" s="411">
        <f t="shared" si="9"/>
        <v>40</v>
      </c>
      <c r="O34" s="418"/>
      <c r="P34" s="418"/>
      <c r="Q34" s="418"/>
    </row>
    <row r="35" spans="1:17" ht="24.75" customHeight="1" x14ac:dyDescent="0.25">
      <c r="A35" s="19" t="s">
        <v>32</v>
      </c>
      <c r="B35" s="19" t="s">
        <v>274</v>
      </c>
      <c r="C35" s="19" t="s">
        <v>453</v>
      </c>
      <c r="D35" s="417" t="s">
        <v>419</v>
      </c>
      <c r="E35" s="411">
        <v>3</v>
      </c>
      <c r="F35" s="410">
        <f t="shared" si="6"/>
        <v>90</v>
      </c>
      <c r="G35" s="410">
        <f t="shared" si="10"/>
        <v>18</v>
      </c>
      <c r="H35" s="410"/>
      <c r="I35" s="410"/>
      <c r="J35" s="410">
        <v>18</v>
      </c>
      <c r="K35" s="410">
        <f t="shared" si="7"/>
        <v>72</v>
      </c>
      <c r="L35" s="411">
        <f t="shared" si="8"/>
        <v>1</v>
      </c>
      <c r="M35" s="410" t="s">
        <v>273</v>
      </c>
      <c r="N35" s="411">
        <f t="shared" si="9"/>
        <v>20</v>
      </c>
      <c r="O35" s="418"/>
      <c r="P35" s="418"/>
      <c r="Q35" s="418"/>
    </row>
    <row r="36" spans="1:17" x14ac:dyDescent="0.25">
      <c r="A36" s="19"/>
      <c r="B36" s="19"/>
      <c r="C36" s="19"/>
      <c r="D36" s="412" t="s">
        <v>54</v>
      </c>
      <c r="E36" s="413">
        <f t="shared" ref="E36:L36" si="11">SUM(E28:E35)</f>
        <v>30</v>
      </c>
      <c r="F36" s="450">
        <f t="shared" si="11"/>
        <v>900</v>
      </c>
      <c r="G36" s="450">
        <f t="shared" si="11"/>
        <v>414</v>
      </c>
      <c r="H36" s="450">
        <f t="shared" si="11"/>
        <v>162</v>
      </c>
      <c r="I36" s="450">
        <f t="shared" si="11"/>
        <v>0</v>
      </c>
      <c r="J36" s="450">
        <f t="shared" si="11"/>
        <v>252</v>
      </c>
      <c r="K36" s="450">
        <f t="shared" si="11"/>
        <v>486</v>
      </c>
      <c r="L36" s="450">
        <f t="shared" si="11"/>
        <v>23</v>
      </c>
      <c r="M36" s="450"/>
      <c r="N36" s="450"/>
      <c r="O36" s="418"/>
      <c r="P36" s="418"/>
      <c r="Q36" s="418"/>
    </row>
    <row r="37" spans="1:17" x14ac:dyDescent="0.25">
      <c r="A37" s="19"/>
      <c r="B37" s="19"/>
      <c r="C37" s="19"/>
      <c r="D37" s="415" t="s">
        <v>362</v>
      </c>
      <c r="E37" s="416">
        <f>30-E36</f>
        <v>0</v>
      </c>
      <c r="F37" s="407"/>
      <c r="G37" s="407"/>
      <c r="H37" s="407"/>
      <c r="I37" s="407"/>
      <c r="J37" s="407"/>
      <c r="K37" s="407"/>
      <c r="L37" s="407"/>
      <c r="M37" s="407"/>
      <c r="N37" s="407"/>
      <c r="O37" s="418"/>
      <c r="P37" s="418"/>
      <c r="Q37" s="418"/>
    </row>
    <row r="38" spans="1:17" x14ac:dyDescent="0.25">
      <c r="A38" s="19" t="s">
        <v>273</v>
      </c>
      <c r="B38" s="19" t="s">
        <v>274</v>
      </c>
      <c r="C38" s="19"/>
      <c r="D38" s="415">
        <f>SUMIF(C10:C35,"ЗО",E10:E35)</f>
        <v>49</v>
      </c>
      <c r="E38" s="416"/>
      <c r="F38" s="407"/>
      <c r="G38" s="407"/>
      <c r="H38" s="407"/>
      <c r="I38" s="407"/>
      <c r="J38" s="407"/>
      <c r="K38" s="407"/>
      <c r="L38" s="407"/>
      <c r="M38" s="407"/>
      <c r="N38" s="407"/>
      <c r="O38" s="418"/>
      <c r="P38" s="418"/>
      <c r="Q38" s="418"/>
    </row>
    <row r="39" spans="1:17" x14ac:dyDescent="0.25">
      <c r="A39" s="19" t="s">
        <v>32</v>
      </c>
      <c r="B39" s="19" t="s">
        <v>274</v>
      </c>
      <c r="C39" s="19"/>
      <c r="D39" s="415">
        <f>SUMIF(C10:C35,"ПО",E10:E35)</f>
        <v>11</v>
      </c>
      <c r="E39" s="416"/>
      <c r="F39" s="407"/>
      <c r="G39" s="407"/>
      <c r="H39" s="407"/>
      <c r="I39" s="407"/>
      <c r="J39" s="407"/>
      <c r="K39" s="407"/>
      <c r="L39" s="407"/>
      <c r="M39" s="407"/>
      <c r="N39" s="407"/>
      <c r="O39" s="418"/>
      <c r="P39" s="418"/>
      <c r="Q39" s="418"/>
    </row>
    <row r="40" spans="1:17" x14ac:dyDescent="0.25">
      <c r="A40" s="19" t="s">
        <v>273</v>
      </c>
      <c r="B40" s="19" t="s">
        <v>314</v>
      </c>
      <c r="C40" s="19"/>
      <c r="D40" s="415"/>
      <c r="E40" s="416"/>
      <c r="F40" s="407"/>
      <c r="G40" s="407"/>
      <c r="H40" s="407"/>
      <c r="I40" s="407"/>
      <c r="J40" s="407"/>
      <c r="K40" s="407"/>
      <c r="L40" s="407"/>
      <c r="M40" s="407"/>
      <c r="N40" s="407"/>
      <c r="O40" s="418"/>
      <c r="P40" s="418"/>
      <c r="Q40" s="418"/>
    </row>
    <row r="41" spans="1:17" x14ac:dyDescent="0.25">
      <c r="A41" s="19" t="s">
        <v>32</v>
      </c>
      <c r="B41" s="19" t="s">
        <v>314</v>
      </c>
      <c r="C41" s="19"/>
      <c r="D41" s="415"/>
      <c r="E41" s="416"/>
      <c r="F41" s="407"/>
      <c r="G41" s="407"/>
      <c r="H41" s="407"/>
      <c r="I41" s="407"/>
      <c r="J41" s="407"/>
      <c r="K41" s="407"/>
      <c r="L41" s="407"/>
      <c r="M41" s="407"/>
      <c r="N41" s="407"/>
      <c r="O41" s="418"/>
      <c r="P41" s="418"/>
      <c r="Q41" s="418"/>
    </row>
    <row r="42" spans="1:17" x14ac:dyDescent="0.25">
      <c r="A42" s="19"/>
      <c r="B42" s="19"/>
      <c r="C42" s="19"/>
      <c r="D42" s="415">
        <f>SUM(D38:D41)</f>
        <v>60</v>
      </c>
      <c r="E42" s="416"/>
      <c r="F42" s="407"/>
      <c r="G42" s="407"/>
      <c r="H42" s="407"/>
      <c r="I42" s="407"/>
      <c r="J42" s="407"/>
      <c r="K42" s="407"/>
      <c r="L42" s="407"/>
      <c r="M42" s="407"/>
      <c r="N42" s="407"/>
      <c r="O42" s="418"/>
      <c r="P42" s="418"/>
      <c r="Q42" s="418"/>
    </row>
    <row r="43" spans="1:17" x14ac:dyDescent="0.25">
      <c r="A43" s="19"/>
      <c r="B43" s="19"/>
      <c r="C43" s="19"/>
      <c r="D43" s="415"/>
      <c r="E43" s="416"/>
      <c r="F43" s="407"/>
      <c r="G43" s="407"/>
      <c r="H43" s="407"/>
      <c r="I43" s="407"/>
      <c r="J43" s="407"/>
      <c r="K43" s="407"/>
      <c r="L43" s="407"/>
      <c r="M43" s="407"/>
      <c r="N43" s="407"/>
      <c r="O43" s="418"/>
      <c r="P43" s="418"/>
      <c r="Q43" s="418"/>
    </row>
    <row r="44" spans="1:17" x14ac:dyDescent="0.25">
      <c r="A44" s="19"/>
      <c r="B44" s="19"/>
      <c r="C44" s="19"/>
      <c r="D44" s="406" t="s">
        <v>302</v>
      </c>
      <c r="E44" s="407"/>
      <c r="F44" s="407"/>
      <c r="G44" s="407"/>
      <c r="H44" s="407"/>
      <c r="I44" s="407"/>
      <c r="J44" s="407"/>
      <c r="K44" s="407"/>
      <c r="L44" s="407"/>
      <c r="M44" s="407"/>
      <c r="N44" s="407"/>
      <c r="O44" s="418"/>
      <c r="P44" s="418"/>
      <c r="Q44" s="418"/>
    </row>
    <row r="45" spans="1:17" x14ac:dyDescent="0.25">
      <c r="A45" s="19"/>
      <c r="B45" s="19"/>
      <c r="C45" s="19"/>
      <c r="D45" s="1849" t="s">
        <v>261</v>
      </c>
      <c r="E45" s="1844" t="s">
        <v>262</v>
      </c>
      <c r="F45" s="1848" t="s">
        <v>263</v>
      </c>
      <c r="G45" s="1848"/>
      <c r="H45" s="1848"/>
      <c r="I45" s="1848"/>
      <c r="J45" s="1848"/>
      <c r="K45" s="1845"/>
      <c r="L45" s="1844" t="s">
        <v>264</v>
      </c>
      <c r="M45" s="1844" t="s">
        <v>265</v>
      </c>
      <c r="N45" s="1844" t="s">
        <v>266</v>
      </c>
      <c r="O45" s="418"/>
      <c r="P45" s="418"/>
      <c r="Q45" s="418"/>
    </row>
    <row r="46" spans="1:17" x14ac:dyDescent="0.25">
      <c r="A46" s="19"/>
      <c r="B46" s="19"/>
      <c r="C46" s="19"/>
      <c r="D46" s="1849"/>
      <c r="E46" s="1844"/>
      <c r="F46" s="1844" t="s">
        <v>68</v>
      </c>
      <c r="G46" s="1846" t="s">
        <v>267</v>
      </c>
      <c r="H46" s="1846"/>
      <c r="I46" s="1846"/>
      <c r="J46" s="1846"/>
      <c r="K46" s="1844" t="s">
        <v>268</v>
      </c>
      <c r="L46" s="1844"/>
      <c r="M46" s="1844"/>
      <c r="N46" s="1844"/>
      <c r="O46" s="418"/>
      <c r="P46" s="418"/>
      <c r="Q46" s="418"/>
    </row>
    <row r="47" spans="1:17" x14ac:dyDescent="0.25">
      <c r="A47" s="19"/>
      <c r="B47" s="19"/>
      <c r="C47" s="19"/>
      <c r="D47" s="1849"/>
      <c r="E47" s="1844"/>
      <c r="F47" s="1845"/>
      <c r="G47" s="1844" t="s">
        <v>269</v>
      </c>
      <c r="H47" s="1848" t="s">
        <v>270</v>
      </c>
      <c r="I47" s="1845"/>
      <c r="J47" s="1845"/>
      <c r="K47" s="1845"/>
      <c r="L47" s="1844"/>
      <c r="M47" s="1844"/>
      <c r="N47" s="1844"/>
      <c r="O47" s="418"/>
      <c r="P47" s="418"/>
      <c r="Q47" s="418"/>
    </row>
    <row r="48" spans="1:17" x14ac:dyDescent="0.25">
      <c r="A48" s="19"/>
      <c r="B48" s="19"/>
      <c r="C48" s="19"/>
      <c r="D48" s="1849"/>
      <c r="E48" s="1844"/>
      <c r="F48" s="1845"/>
      <c r="G48" s="1847"/>
      <c r="H48" s="1844" t="s">
        <v>271</v>
      </c>
      <c r="I48" s="1844" t="s">
        <v>272</v>
      </c>
      <c r="J48" s="1844" t="s">
        <v>32</v>
      </c>
      <c r="K48" s="1845"/>
      <c r="L48" s="1844"/>
      <c r="M48" s="1844"/>
      <c r="N48" s="1844"/>
      <c r="O48" s="418"/>
      <c r="P48" s="418"/>
      <c r="Q48" s="418"/>
    </row>
    <row r="49" spans="1:17" x14ac:dyDescent="0.25">
      <c r="A49" s="19"/>
      <c r="B49" s="19"/>
      <c r="C49" s="19"/>
      <c r="D49" s="1849"/>
      <c r="E49" s="1844"/>
      <c r="F49" s="1845"/>
      <c r="G49" s="1847"/>
      <c r="H49" s="1844"/>
      <c r="I49" s="1844"/>
      <c r="J49" s="1844"/>
      <c r="K49" s="1845"/>
      <c r="L49" s="1844"/>
      <c r="M49" s="1844"/>
      <c r="N49" s="1844"/>
      <c r="O49" s="418"/>
      <c r="P49" s="418"/>
      <c r="Q49" s="418"/>
    </row>
    <row r="50" spans="1:17" x14ac:dyDescent="0.25">
      <c r="A50" s="19"/>
      <c r="B50" s="19"/>
      <c r="C50" s="19"/>
      <c r="D50" s="1849"/>
      <c r="E50" s="1844"/>
      <c r="F50" s="1845"/>
      <c r="G50" s="1847"/>
      <c r="H50" s="1844"/>
      <c r="I50" s="1844"/>
      <c r="J50" s="1844"/>
      <c r="K50" s="1845"/>
      <c r="L50" s="1844"/>
      <c r="M50" s="1844"/>
      <c r="N50" s="1844"/>
      <c r="O50" s="418"/>
      <c r="P50" s="418"/>
      <c r="Q50" s="418"/>
    </row>
    <row r="51" spans="1:17" x14ac:dyDescent="0.25">
      <c r="A51" s="19"/>
      <c r="B51" s="19"/>
      <c r="C51" s="19"/>
      <c r="D51" s="1849"/>
      <c r="E51" s="1844"/>
      <c r="F51" s="1845"/>
      <c r="G51" s="1847"/>
      <c r="H51" s="1844"/>
      <c r="I51" s="1844"/>
      <c r="J51" s="1844"/>
      <c r="K51" s="1845"/>
      <c r="L51" s="1844"/>
      <c r="M51" s="1844"/>
      <c r="N51" s="1844"/>
      <c r="O51" s="418"/>
      <c r="P51" s="418"/>
      <c r="Q51" s="418"/>
    </row>
    <row r="52" spans="1:17" ht="19.5" customHeight="1" x14ac:dyDescent="0.25">
      <c r="A52" s="19" t="s">
        <v>273</v>
      </c>
      <c r="B52" s="19" t="s">
        <v>274</v>
      </c>
      <c r="C52" s="19" t="s">
        <v>452</v>
      </c>
      <c r="D52" s="417" t="s">
        <v>275</v>
      </c>
      <c r="E52" s="523">
        <v>4</v>
      </c>
      <c r="F52" s="410">
        <f t="shared" ref="F52:F58" si="12">E52*30</f>
        <v>120</v>
      </c>
      <c r="G52" s="410">
        <f t="shared" ref="G52:G58" si="13">H52+I52+J52</f>
        <v>60</v>
      </c>
      <c r="H52" s="410"/>
      <c r="I52" s="410"/>
      <c r="J52" s="410">
        <v>60</v>
      </c>
      <c r="K52" s="410">
        <f t="shared" ref="K52:K58" si="14">F52-G52</f>
        <v>60</v>
      </c>
      <c r="L52" s="411">
        <f t="shared" ref="L52:L58" si="15">G52/15</f>
        <v>4</v>
      </c>
      <c r="M52" s="410" t="s">
        <v>273</v>
      </c>
      <c r="N52" s="411">
        <f t="shared" ref="N52:N58" si="16">G52/F52*100</f>
        <v>50</v>
      </c>
      <c r="O52" s="418"/>
      <c r="P52" s="418"/>
      <c r="Q52" s="418"/>
    </row>
    <row r="53" spans="1:17" ht="24.75" customHeight="1" x14ac:dyDescent="0.25">
      <c r="A53" s="19" t="s">
        <v>32</v>
      </c>
      <c r="B53" s="19" t="s">
        <v>274</v>
      </c>
      <c r="C53" s="19" t="s">
        <v>453</v>
      </c>
      <c r="D53" s="524" t="s">
        <v>420</v>
      </c>
      <c r="E53" s="411">
        <v>5</v>
      </c>
      <c r="F53" s="410">
        <f t="shared" si="12"/>
        <v>150</v>
      </c>
      <c r="G53" s="410">
        <f t="shared" si="13"/>
        <v>60</v>
      </c>
      <c r="H53" s="410">
        <v>30</v>
      </c>
      <c r="I53" s="410"/>
      <c r="J53" s="410">
        <v>30</v>
      </c>
      <c r="K53" s="410">
        <f t="shared" si="14"/>
        <v>90</v>
      </c>
      <c r="L53" s="411">
        <f t="shared" si="15"/>
        <v>4</v>
      </c>
      <c r="M53" s="410" t="s">
        <v>280</v>
      </c>
      <c r="N53" s="411">
        <f t="shared" si="16"/>
        <v>40</v>
      </c>
      <c r="O53" s="418"/>
      <c r="P53" s="418"/>
      <c r="Q53" s="418"/>
    </row>
    <row r="54" spans="1:17" ht="21.75" customHeight="1" x14ac:dyDescent="0.25">
      <c r="A54" s="19" t="s">
        <v>32</v>
      </c>
      <c r="B54" s="19" t="s">
        <v>274</v>
      </c>
      <c r="C54" s="19" t="s">
        <v>453</v>
      </c>
      <c r="D54" s="417" t="s">
        <v>305</v>
      </c>
      <c r="E54" s="411">
        <v>6</v>
      </c>
      <c r="F54" s="410">
        <f t="shared" si="12"/>
        <v>180</v>
      </c>
      <c r="G54" s="410">
        <f t="shared" si="13"/>
        <v>60</v>
      </c>
      <c r="H54" s="410">
        <v>30</v>
      </c>
      <c r="I54" s="410"/>
      <c r="J54" s="410">
        <v>30</v>
      </c>
      <c r="K54" s="410">
        <f t="shared" si="14"/>
        <v>120</v>
      </c>
      <c r="L54" s="411">
        <f t="shared" si="15"/>
        <v>4</v>
      </c>
      <c r="M54" s="410" t="s">
        <v>280</v>
      </c>
      <c r="N54" s="411">
        <f t="shared" si="16"/>
        <v>33.333333333333329</v>
      </c>
      <c r="O54" s="418"/>
      <c r="P54" s="418"/>
      <c r="Q54" s="418"/>
    </row>
    <row r="55" spans="1:17" ht="21" customHeight="1" x14ac:dyDescent="0.25">
      <c r="A55" s="19" t="s">
        <v>32</v>
      </c>
      <c r="B55" s="19" t="s">
        <v>274</v>
      </c>
      <c r="C55" s="19" t="s">
        <v>453</v>
      </c>
      <c r="D55" s="417" t="s">
        <v>421</v>
      </c>
      <c r="E55" s="411">
        <v>4</v>
      </c>
      <c r="F55" s="410">
        <f t="shared" si="12"/>
        <v>120</v>
      </c>
      <c r="G55" s="410">
        <f t="shared" si="13"/>
        <v>60</v>
      </c>
      <c r="H55" s="410">
        <v>30</v>
      </c>
      <c r="I55" s="410"/>
      <c r="J55" s="410">
        <v>30</v>
      </c>
      <c r="K55" s="410">
        <f t="shared" si="14"/>
        <v>60</v>
      </c>
      <c r="L55" s="411">
        <f t="shared" si="15"/>
        <v>4</v>
      </c>
      <c r="M55" s="410" t="s">
        <v>273</v>
      </c>
      <c r="N55" s="411">
        <f t="shared" si="16"/>
        <v>50</v>
      </c>
      <c r="O55" s="418"/>
      <c r="P55" s="418"/>
      <c r="Q55" s="418"/>
    </row>
    <row r="56" spans="1:17" ht="20.25" customHeight="1" x14ac:dyDescent="0.25">
      <c r="A56" s="19" t="s">
        <v>32</v>
      </c>
      <c r="B56" s="19" t="s">
        <v>274</v>
      </c>
      <c r="C56" s="19" t="s">
        <v>453</v>
      </c>
      <c r="D56" s="408" t="s">
        <v>422</v>
      </c>
      <c r="E56" s="411">
        <v>4</v>
      </c>
      <c r="F56" s="410">
        <f t="shared" si="12"/>
        <v>120</v>
      </c>
      <c r="G56" s="410">
        <f t="shared" si="13"/>
        <v>45</v>
      </c>
      <c r="H56" s="410">
        <v>15</v>
      </c>
      <c r="I56" s="410"/>
      <c r="J56" s="410">
        <v>30</v>
      </c>
      <c r="K56" s="410">
        <f t="shared" si="14"/>
        <v>75</v>
      </c>
      <c r="L56" s="411">
        <f t="shared" si="15"/>
        <v>3</v>
      </c>
      <c r="M56" s="410" t="s">
        <v>273</v>
      </c>
      <c r="N56" s="411">
        <f t="shared" si="16"/>
        <v>37.5</v>
      </c>
      <c r="O56" s="418"/>
      <c r="P56" s="418"/>
      <c r="Q56" s="418"/>
    </row>
    <row r="57" spans="1:17" ht="15.75" customHeight="1" x14ac:dyDescent="0.25">
      <c r="A57" s="19" t="s">
        <v>273</v>
      </c>
      <c r="B57" s="19" t="s">
        <v>274</v>
      </c>
      <c r="C57" s="19" t="s">
        <v>452</v>
      </c>
      <c r="D57" s="417" t="s">
        <v>311</v>
      </c>
      <c r="E57" s="411">
        <v>3</v>
      </c>
      <c r="F57" s="410">
        <f t="shared" si="12"/>
        <v>90</v>
      </c>
      <c r="G57" s="410">
        <f t="shared" si="13"/>
        <v>30</v>
      </c>
      <c r="H57" s="410">
        <v>15</v>
      </c>
      <c r="I57" s="410"/>
      <c r="J57" s="410">
        <v>15</v>
      </c>
      <c r="K57" s="410">
        <f t="shared" si="14"/>
        <v>60</v>
      </c>
      <c r="L57" s="411">
        <f t="shared" si="15"/>
        <v>2</v>
      </c>
      <c r="M57" s="410" t="s">
        <v>273</v>
      </c>
      <c r="N57" s="411">
        <f t="shared" si="16"/>
        <v>33.333333333333329</v>
      </c>
      <c r="O57" s="418"/>
      <c r="P57" s="418"/>
      <c r="Q57" s="418"/>
    </row>
    <row r="58" spans="1:17" ht="37.5" customHeight="1" x14ac:dyDescent="0.25">
      <c r="A58" s="19" t="s">
        <v>273</v>
      </c>
      <c r="B58" s="19" t="s">
        <v>314</v>
      </c>
      <c r="C58" s="19" t="s">
        <v>454</v>
      </c>
      <c r="D58" s="408" t="s">
        <v>423</v>
      </c>
      <c r="E58" s="411">
        <v>4</v>
      </c>
      <c r="F58" s="410">
        <f t="shared" si="12"/>
        <v>120</v>
      </c>
      <c r="G58" s="410">
        <f t="shared" si="13"/>
        <v>45</v>
      </c>
      <c r="H58" s="410">
        <v>15</v>
      </c>
      <c r="I58" s="410"/>
      <c r="J58" s="410">
        <v>30</v>
      </c>
      <c r="K58" s="410">
        <f t="shared" si="14"/>
        <v>75</v>
      </c>
      <c r="L58" s="411">
        <f t="shared" si="15"/>
        <v>3</v>
      </c>
      <c r="M58" s="410" t="s">
        <v>280</v>
      </c>
      <c r="N58" s="411">
        <f t="shared" si="16"/>
        <v>37.5</v>
      </c>
      <c r="O58" s="418"/>
      <c r="P58" s="418"/>
      <c r="Q58" s="418"/>
    </row>
    <row r="59" spans="1:17" x14ac:dyDescent="0.25">
      <c r="A59" s="19"/>
      <c r="B59" s="19"/>
      <c r="C59" s="19"/>
      <c r="D59" s="412" t="s">
        <v>54</v>
      </c>
      <c r="E59" s="413">
        <f t="shared" ref="E59:M59" si="17">SUM(E52:E58)</f>
        <v>30</v>
      </c>
      <c r="F59" s="450">
        <f t="shared" si="17"/>
        <v>900</v>
      </c>
      <c r="G59" s="450">
        <f t="shared" si="17"/>
        <v>360</v>
      </c>
      <c r="H59" s="450">
        <f t="shared" si="17"/>
        <v>135</v>
      </c>
      <c r="I59" s="450">
        <f t="shared" si="17"/>
        <v>0</v>
      </c>
      <c r="J59" s="450">
        <f t="shared" si="17"/>
        <v>225</v>
      </c>
      <c r="K59" s="450">
        <f t="shared" si="17"/>
        <v>540</v>
      </c>
      <c r="L59" s="450">
        <f t="shared" si="17"/>
        <v>24</v>
      </c>
      <c r="M59" s="450">
        <f t="shared" si="17"/>
        <v>0</v>
      </c>
      <c r="N59" s="450"/>
      <c r="O59" s="418"/>
      <c r="P59" s="418"/>
      <c r="Q59" s="418"/>
    </row>
    <row r="60" spans="1:17" x14ac:dyDescent="0.25">
      <c r="A60" s="19"/>
      <c r="B60" s="19"/>
      <c r="C60" s="19"/>
      <c r="D60" s="415"/>
      <c r="E60" s="416">
        <f>30-E59</f>
        <v>0</v>
      </c>
      <c r="F60" s="416"/>
      <c r="G60" s="416"/>
      <c r="H60" s="416"/>
      <c r="I60" s="416"/>
      <c r="J60" s="416"/>
      <c r="K60" s="416"/>
      <c r="L60" s="416"/>
      <c r="M60" s="416"/>
      <c r="N60" s="416"/>
      <c r="O60" s="418"/>
      <c r="P60" s="418"/>
      <c r="Q60" s="418"/>
    </row>
    <row r="61" spans="1:17" x14ac:dyDescent="0.25">
      <c r="A61" s="19"/>
      <c r="B61" s="19"/>
      <c r="C61" s="19"/>
      <c r="D61" s="415"/>
      <c r="E61" s="416"/>
      <c r="F61" s="416"/>
      <c r="G61" s="416"/>
      <c r="H61" s="416"/>
      <c r="I61" s="416"/>
      <c r="J61" s="416"/>
      <c r="K61" s="416"/>
      <c r="L61" s="416"/>
      <c r="M61" s="416"/>
      <c r="N61" s="416"/>
      <c r="O61" s="418"/>
      <c r="P61" s="418"/>
      <c r="Q61" s="418"/>
    </row>
    <row r="62" spans="1:17" x14ac:dyDescent="0.25">
      <c r="A62" s="19"/>
      <c r="B62" s="19"/>
      <c r="C62" s="19"/>
      <c r="D62" s="406" t="s">
        <v>317</v>
      </c>
      <c r="E62" s="407"/>
      <c r="F62" s="407"/>
      <c r="G62" s="407"/>
      <c r="H62" s="407"/>
      <c r="I62" s="407"/>
      <c r="J62" s="407"/>
      <c r="K62" s="407"/>
      <c r="L62" s="407"/>
      <c r="M62" s="407"/>
      <c r="N62" s="407"/>
      <c r="O62" s="418"/>
      <c r="P62" s="418"/>
      <c r="Q62" s="418"/>
    </row>
    <row r="63" spans="1:17" x14ac:dyDescent="0.25">
      <c r="A63" s="19"/>
      <c r="B63" s="19"/>
      <c r="C63" s="19"/>
      <c r="D63" s="1849" t="s">
        <v>261</v>
      </c>
      <c r="E63" s="1844" t="s">
        <v>262</v>
      </c>
      <c r="F63" s="1848" t="s">
        <v>263</v>
      </c>
      <c r="G63" s="1848"/>
      <c r="H63" s="1848"/>
      <c r="I63" s="1848"/>
      <c r="J63" s="1848"/>
      <c r="K63" s="1845"/>
      <c r="L63" s="1844" t="s">
        <v>264</v>
      </c>
      <c r="M63" s="1844" t="s">
        <v>265</v>
      </c>
      <c r="N63" s="1844" t="s">
        <v>266</v>
      </c>
      <c r="O63" s="418"/>
      <c r="P63" s="418"/>
      <c r="Q63" s="418"/>
    </row>
    <row r="64" spans="1:17" x14ac:dyDescent="0.25">
      <c r="A64" s="19"/>
      <c r="B64" s="19"/>
      <c r="C64" s="19"/>
      <c r="D64" s="1849"/>
      <c r="E64" s="1844"/>
      <c r="F64" s="1844" t="s">
        <v>68</v>
      </c>
      <c r="G64" s="1846" t="s">
        <v>267</v>
      </c>
      <c r="H64" s="1846"/>
      <c r="I64" s="1846"/>
      <c r="J64" s="1846"/>
      <c r="K64" s="1844" t="s">
        <v>268</v>
      </c>
      <c r="L64" s="1844"/>
      <c r="M64" s="1844"/>
      <c r="N64" s="1844"/>
      <c r="O64" s="418"/>
      <c r="P64" s="418"/>
      <c r="Q64" s="418"/>
    </row>
    <row r="65" spans="1:17" x14ac:dyDescent="0.25">
      <c r="A65" s="19"/>
      <c r="B65" s="19"/>
      <c r="C65" s="19"/>
      <c r="D65" s="1849"/>
      <c r="E65" s="1844"/>
      <c r="F65" s="1845"/>
      <c r="G65" s="1844" t="s">
        <v>269</v>
      </c>
      <c r="H65" s="1848" t="s">
        <v>270</v>
      </c>
      <c r="I65" s="1845"/>
      <c r="J65" s="1845"/>
      <c r="K65" s="1845"/>
      <c r="L65" s="1844"/>
      <c r="M65" s="1844"/>
      <c r="N65" s="1844"/>
      <c r="O65" s="418"/>
      <c r="P65" s="418"/>
      <c r="Q65" s="418"/>
    </row>
    <row r="66" spans="1:17" x14ac:dyDescent="0.25">
      <c r="A66" s="19"/>
      <c r="B66" s="19"/>
      <c r="C66" s="19"/>
      <c r="D66" s="1849"/>
      <c r="E66" s="1844"/>
      <c r="F66" s="1845"/>
      <c r="G66" s="1847"/>
      <c r="H66" s="1844" t="s">
        <v>271</v>
      </c>
      <c r="I66" s="1844" t="s">
        <v>272</v>
      </c>
      <c r="J66" s="1844" t="s">
        <v>32</v>
      </c>
      <c r="K66" s="1845"/>
      <c r="L66" s="1844"/>
      <c r="M66" s="1844"/>
      <c r="N66" s="1844"/>
      <c r="O66" s="418"/>
      <c r="P66" s="418"/>
      <c r="Q66" s="418"/>
    </row>
    <row r="67" spans="1:17" x14ac:dyDescent="0.25">
      <c r="A67" s="19"/>
      <c r="B67" s="19"/>
      <c r="C67" s="19"/>
      <c r="D67" s="1849"/>
      <c r="E67" s="1844"/>
      <c r="F67" s="1845"/>
      <c r="G67" s="1847"/>
      <c r="H67" s="1844"/>
      <c r="I67" s="1844"/>
      <c r="J67" s="1844"/>
      <c r="K67" s="1845"/>
      <c r="L67" s="1844"/>
      <c r="M67" s="1844"/>
      <c r="N67" s="1844"/>
      <c r="O67" s="418"/>
      <c r="P67" s="418"/>
      <c r="Q67" s="418"/>
    </row>
    <row r="68" spans="1:17" x14ac:dyDescent="0.25">
      <c r="A68" s="19"/>
      <c r="B68" s="19"/>
      <c r="C68" s="19"/>
      <c r="D68" s="1849"/>
      <c r="E68" s="1844"/>
      <c r="F68" s="1845"/>
      <c r="G68" s="1847"/>
      <c r="H68" s="1844"/>
      <c r="I68" s="1844"/>
      <c r="J68" s="1844"/>
      <c r="K68" s="1845"/>
      <c r="L68" s="1844"/>
      <c r="M68" s="1844"/>
      <c r="N68" s="1844"/>
      <c r="O68" s="418"/>
      <c r="P68" s="418"/>
      <c r="Q68" s="418"/>
    </row>
    <row r="69" spans="1:17" x14ac:dyDescent="0.25">
      <c r="A69" s="19"/>
      <c r="B69" s="19"/>
      <c r="C69" s="19"/>
      <c r="D69" s="1849"/>
      <c r="E69" s="1844"/>
      <c r="F69" s="1845"/>
      <c r="G69" s="1847"/>
      <c r="H69" s="1844"/>
      <c r="I69" s="1844"/>
      <c r="J69" s="1844"/>
      <c r="K69" s="1845"/>
      <c r="L69" s="1844"/>
      <c r="M69" s="1844"/>
      <c r="N69" s="1844"/>
      <c r="O69" s="418"/>
      <c r="P69" s="418"/>
      <c r="Q69" s="418"/>
    </row>
    <row r="70" spans="1:17" ht="48" customHeight="1" x14ac:dyDescent="0.25">
      <c r="A70" s="19" t="s">
        <v>32</v>
      </c>
      <c r="B70" s="19" t="s">
        <v>274</v>
      </c>
      <c r="C70" s="19" t="s">
        <v>453</v>
      </c>
      <c r="D70" s="419" t="s">
        <v>318</v>
      </c>
      <c r="E70" s="523">
        <v>3</v>
      </c>
      <c r="F70" s="410">
        <f t="shared" ref="F70:F76" si="18">E70*30</f>
        <v>90</v>
      </c>
      <c r="G70" s="410">
        <f t="shared" ref="G70:G76" si="19">H70+I70+J70</f>
        <v>0</v>
      </c>
      <c r="H70" s="410"/>
      <c r="I70" s="410"/>
      <c r="J70" s="410"/>
      <c r="K70" s="410">
        <f t="shared" ref="K70:K76" si="20">F70-G70</f>
        <v>90</v>
      </c>
      <c r="L70" s="411">
        <f t="shared" ref="L70:L76" si="21">G70/18</f>
        <v>0</v>
      </c>
      <c r="M70" s="410" t="s">
        <v>273</v>
      </c>
      <c r="N70" s="411">
        <f t="shared" ref="N70:N76" si="22">G70/F70*100</f>
        <v>0</v>
      </c>
      <c r="O70" s="418"/>
      <c r="P70" s="418"/>
      <c r="Q70" s="418"/>
    </row>
    <row r="71" spans="1:17" ht="18" customHeight="1" x14ac:dyDescent="0.25">
      <c r="A71" s="19" t="s">
        <v>273</v>
      </c>
      <c r="B71" s="19" t="s">
        <v>274</v>
      </c>
      <c r="C71" s="19" t="s">
        <v>452</v>
      </c>
      <c r="D71" s="417" t="s">
        <v>275</v>
      </c>
      <c r="E71" s="411">
        <v>4</v>
      </c>
      <c r="F71" s="410">
        <f t="shared" si="18"/>
        <v>120</v>
      </c>
      <c r="G71" s="410">
        <f t="shared" si="19"/>
        <v>54</v>
      </c>
      <c r="H71" s="410"/>
      <c r="I71" s="410"/>
      <c r="J71" s="410">
        <v>54</v>
      </c>
      <c r="K71" s="410">
        <f t="shared" si="20"/>
        <v>66</v>
      </c>
      <c r="L71" s="411">
        <f t="shared" si="21"/>
        <v>3</v>
      </c>
      <c r="M71" s="410" t="s">
        <v>273</v>
      </c>
      <c r="N71" s="411">
        <f t="shared" si="22"/>
        <v>45</v>
      </c>
      <c r="O71" s="418"/>
      <c r="P71" s="418"/>
      <c r="Q71" s="418"/>
    </row>
    <row r="72" spans="1:17" ht="40.5" customHeight="1" x14ac:dyDescent="0.25">
      <c r="A72" s="19" t="s">
        <v>273</v>
      </c>
      <c r="B72" s="19" t="s">
        <v>274</v>
      </c>
      <c r="C72" s="19" t="s">
        <v>452</v>
      </c>
      <c r="D72" s="417" t="s">
        <v>424</v>
      </c>
      <c r="E72" s="411">
        <v>4</v>
      </c>
      <c r="F72" s="410">
        <f t="shared" si="18"/>
        <v>120</v>
      </c>
      <c r="G72" s="410">
        <f t="shared" si="19"/>
        <v>54</v>
      </c>
      <c r="H72" s="410">
        <v>18</v>
      </c>
      <c r="I72" s="410"/>
      <c r="J72" s="410">
        <v>36</v>
      </c>
      <c r="K72" s="410">
        <f t="shared" si="20"/>
        <v>66</v>
      </c>
      <c r="L72" s="411">
        <f t="shared" si="21"/>
        <v>3</v>
      </c>
      <c r="M72" s="410" t="s">
        <v>280</v>
      </c>
      <c r="N72" s="411">
        <f t="shared" si="22"/>
        <v>45</v>
      </c>
      <c r="O72" s="418"/>
      <c r="P72" s="418"/>
      <c r="Q72" s="418"/>
    </row>
    <row r="73" spans="1:17" ht="24.75" customHeight="1" x14ac:dyDescent="0.25">
      <c r="A73" s="19" t="s">
        <v>32</v>
      </c>
      <c r="B73" s="19" t="s">
        <v>274</v>
      </c>
      <c r="C73" s="19" t="s">
        <v>453</v>
      </c>
      <c r="D73" s="408" t="s">
        <v>425</v>
      </c>
      <c r="E73" s="411">
        <v>5</v>
      </c>
      <c r="F73" s="410">
        <f>E73*30</f>
        <v>150</v>
      </c>
      <c r="G73" s="410">
        <f>H73+I73+J73</f>
        <v>72</v>
      </c>
      <c r="H73" s="410">
        <v>36</v>
      </c>
      <c r="I73" s="410"/>
      <c r="J73" s="410">
        <v>36</v>
      </c>
      <c r="K73" s="410">
        <f>F73-G73</f>
        <v>78</v>
      </c>
      <c r="L73" s="411">
        <f t="shared" si="21"/>
        <v>4</v>
      </c>
      <c r="M73" s="410" t="s">
        <v>273</v>
      </c>
      <c r="N73" s="411">
        <f>G73/F73*100</f>
        <v>48</v>
      </c>
      <c r="O73" s="418"/>
      <c r="P73" s="418"/>
      <c r="Q73" s="418"/>
    </row>
    <row r="74" spans="1:17" ht="33.75" customHeight="1" x14ac:dyDescent="0.25">
      <c r="A74" s="19" t="s">
        <v>32</v>
      </c>
      <c r="B74" s="19" t="s">
        <v>274</v>
      </c>
      <c r="C74" s="19" t="s">
        <v>453</v>
      </c>
      <c r="D74" s="408" t="s">
        <v>322</v>
      </c>
      <c r="E74" s="411">
        <v>4</v>
      </c>
      <c r="F74" s="410">
        <f t="shared" si="18"/>
        <v>120</v>
      </c>
      <c r="G74" s="410">
        <f t="shared" si="19"/>
        <v>72</v>
      </c>
      <c r="H74" s="410">
        <v>36</v>
      </c>
      <c r="I74" s="410"/>
      <c r="J74" s="410">
        <v>36</v>
      </c>
      <c r="K74" s="410">
        <f t="shared" si="20"/>
        <v>48</v>
      </c>
      <c r="L74" s="411">
        <f t="shared" si="21"/>
        <v>4</v>
      </c>
      <c r="M74" s="410" t="s">
        <v>280</v>
      </c>
      <c r="N74" s="411">
        <f t="shared" si="22"/>
        <v>60</v>
      </c>
      <c r="O74" s="418"/>
      <c r="P74" s="418"/>
      <c r="Q74" s="418"/>
    </row>
    <row r="75" spans="1:17" ht="21.75" customHeight="1" x14ac:dyDescent="0.25">
      <c r="A75" s="19" t="s">
        <v>32</v>
      </c>
      <c r="B75" s="19" t="s">
        <v>274</v>
      </c>
      <c r="C75" s="19" t="s">
        <v>453</v>
      </c>
      <c r="D75" s="408" t="s">
        <v>426</v>
      </c>
      <c r="E75" s="411">
        <v>3</v>
      </c>
      <c r="F75" s="410">
        <f t="shared" si="18"/>
        <v>90</v>
      </c>
      <c r="G75" s="410">
        <v>72</v>
      </c>
      <c r="H75" s="410"/>
      <c r="I75" s="410"/>
      <c r="J75" s="410">
        <v>72</v>
      </c>
      <c r="K75" s="410">
        <v>18</v>
      </c>
      <c r="L75" s="411">
        <v>4</v>
      </c>
      <c r="M75" s="410" t="s">
        <v>280</v>
      </c>
      <c r="N75" s="411"/>
      <c r="O75" s="418"/>
      <c r="P75" s="418"/>
      <c r="Q75" s="418"/>
    </row>
    <row r="76" spans="1:17" ht="27.75" customHeight="1" x14ac:dyDescent="0.25">
      <c r="A76" s="19" t="s">
        <v>32</v>
      </c>
      <c r="B76" s="19" t="s">
        <v>274</v>
      </c>
      <c r="C76" s="19" t="s">
        <v>453</v>
      </c>
      <c r="D76" s="524" t="s">
        <v>323</v>
      </c>
      <c r="E76" s="411">
        <v>6</v>
      </c>
      <c r="F76" s="410">
        <f t="shared" si="18"/>
        <v>180</v>
      </c>
      <c r="G76" s="410">
        <f t="shared" si="19"/>
        <v>72</v>
      </c>
      <c r="H76" s="410">
        <v>36</v>
      </c>
      <c r="I76" s="410"/>
      <c r="J76" s="410">
        <v>36</v>
      </c>
      <c r="K76" s="410">
        <f t="shared" si="20"/>
        <v>108</v>
      </c>
      <c r="L76" s="411">
        <f t="shared" si="21"/>
        <v>4</v>
      </c>
      <c r="M76" s="410" t="s">
        <v>280</v>
      </c>
      <c r="N76" s="411">
        <f t="shared" si="22"/>
        <v>40</v>
      </c>
      <c r="O76" s="418"/>
      <c r="P76" s="418"/>
      <c r="Q76" s="418"/>
    </row>
    <row r="77" spans="1:17" ht="42.75" customHeight="1" x14ac:dyDescent="0.25">
      <c r="A77" s="19" t="s">
        <v>32</v>
      </c>
      <c r="B77" s="19" t="s">
        <v>274</v>
      </c>
      <c r="C77" s="19" t="s">
        <v>453</v>
      </c>
      <c r="D77" s="408" t="s">
        <v>427</v>
      </c>
      <c r="E77" s="411">
        <v>1</v>
      </c>
      <c r="F77" s="410">
        <f>E77*30</f>
        <v>30</v>
      </c>
      <c r="G77" s="410">
        <f>H77+I77+J77</f>
        <v>15</v>
      </c>
      <c r="H77" s="410"/>
      <c r="I77" s="410"/>
      <c r="J77" s="410">
        <v>15</v>
      </c>
      <c r="K77" s="410">
        <f>F77-G77</f>
        <v>15</v>
      </c>
      <c r="L77" s="411">
        <f>G77/18</f>
        <v>0.83333333333333337</v>
      </c>
      <c r="M77" s="410" t="s">
        <v>273</v>
      </c>
      <c r="N77" s="411">
        <f>G77/F77*100</f>
        <v>50</v>
      </c>
      <c r="O77" s="418"/>
      <c r="P77" s="420"/>
      <c r="Q77" s="418"/>
    </row>
    <row r="78" spans="1:17" x14ac:dyDescent="0.25">
      <c r="A78" s="19"/>
      <c r="B78" s="19"/>
      <c r="C78" s="19"/>
      <c r="D78" s="412" t="s">
        <v>54</v>
      </c>
      <c r="E78" s="413">
        <f t="shared" ref="E78:L78" si="23">SUM(E70:E77)</f>
        <v>30</v>
      </c>
      <c r="F78" s="450">
        <f t="shared" si="23"/>
        <v>900</v>
      </c>
      <c r="G78" s="450">
        <f t="shared" si="23"/>
        <v>411</v>
      </c>
      <c r="H78" s="450">
        <f t="shared" si="23"/>
        <v>126</v>
      </c>
      <c r="I78" s="450">
        <f t="shared" si="23"/>
        <v>0</v>
      </c>
      <c r="J78" s="450">
        <f t="shared" si="23"/>
        <v>285</v>
      </c>
      <c r="K78" s="450">
        <f t="shared" si="23"/>
        <v>489</v>
      </c>
      <c r="L78" s="450">
        <f t="shared" si="23"/>
        <v>22.833333333333332</v>
      </c>
      <c r="M78" s="450"/>
      <c r="N78" s="450"/>
      <c r="O78" s="418"/>
      <c r="P78" s="418"/>
      <c r="Q78" s="418"/>
    </row>
    <row r="79" spans="1:17" x14ac:dyDescent="0.25">
      <c r="A79" s="19"/>
      <c r="B79" s="19"/>
      <c r="C79" s="19"/>
      <c r="D79" s="415"/>
      <c r="E79" s="416">
        <f>30-E78</f>
        <v>0</v>
      </c>
      <c r="F79" s="416"/>
      <c r="G79" s="416"/>
      <c r="H79" s="416"/>
      <c r="I79" s="416"/>
      <c r="J79" s="416"/>
      <c r="K79" s="416"/>
      <c r="L79" s="416"/>
      <c r="M79" s="416"/>
      <c r="N79" s="407"/>
      <c r="O79" s="418"/>
      <c r="P79" s="418"/>
      <c r="Q79" s="418"/>
    </row>
    <row r="80" spans="1:17" x14ac:dyDescent="0.25">
      <c r="A80" s="19" t="s">
        <v>273</v>
      </c>
      <c r="B80" s="19" t="s">
        <v>274</v>
      </c>
      <c r="C80" s="19"/>
      <c r="D80" s="415">
        <f>SUMIF(C52:C77,"ЗО",E52:E77)</f>
        <v>15</v>
      </c>
      <c r="E80" s="416"/>
      <c r="F80" s="407"/>
      <c r="G80" s="407"/>
      <c r="H80" s="407"/>
      <c r="I80" s="407"/>
      <c r="J80" s="407"/>
      <c r="K80" s="407"/>
      <c r="L80" s="407"/>
      <c r="M80" s="407"/>
      <c r="N80" s="407"/>
      <c r="O80" s="418"/>
      <c r="P80" s="418"/>
      <c r="Q80" s="418"/>
    </row>
    <row r="81" spans="1:17" x14ac:dyDescent="0.25">
      <c r="A81" s="19" t="s">
        <v>32</v>
      </c>
      <c r="B81" s="19" t="s">
        <v>274</v>
      </c>
      <c r="C81" s="19"/>
      <c r="D81" s="415">
        <f>SUMIF(C52:C77,"ПО",E52:E77)</f>
        <v>41</v>
      </c>
      <c r="E81" s="416"/>
      <c r="F81" s="407"/>
      <c r="G81" s="407"/>
      <c r="H81" s="407"/>
      <c r="I81" s="407"/>
      <c r="J81" s="407"/>
      <c r="K81" s="407"/>
      <c r="L81" s="407"/>
      <c r="M81" s="407"/>
      <c r="N81" s="407"/>
      <c r="O81" s="418"/>
      <c r="P81" s="418"/>
      <c r="Q81" s="418"/>
    </row>
    <row r="82" spans="1:17" x14ac:dyDescent="0.25">
      <c r="A82" s="19" t="s">
        <v>273</v>
      </c>
      <c r="B82" s="19" t="s">
        <v>314</v>
      </c>
      <c r="C82" s="19"/>
      <c r="D82" s="415">
        <f>SUMIF(C52:C77,"ЗВ",E52:E77)</f>
        <v>4</v>
      </c>
      <c r="E82" s="416"/>
      <c r="F82" s="407"/>
      <c r="G82" s="407"/>
      <c r="H82" s="407"/>
      <c r="I82" s="407"/>
      <c r="J82" s="407"/>
      <c r="K82" s="407"/>
      <c r="L82" s="407"/>
      <c r="M82" s="407"/>
      <c r="N82" s="407"/>
      <c r="O82" s="418"/>
      <c r="P82" s="418"/>
      <c r="Q82" s="418"/>
    </row>
    <row r="83" spans="1:17" x14ac:dyDescent="0.25">
      <c r="A83" s="19" t="s">
        <v>32</v>
      </c>
      <c r="B83" s="19" t="s">
        <v>314</v>
      </c>
      <c r="C83" s="19"/>
      <c r="D83" s="415"/>
      <c r="E83" s="416"/>
      <c r="F83" s="407"/>
      <c r="G83" s="407"/>
      <c r="H83" s="407"/>
      <c r="I83" s="407"/>
      <c r="J83" s="407"/>
      <c r="K83" s="407"/>
      <c r="L83" s="407"/>
      <c r="M83" s="407"/>
      <c r="N83" s="407"/>
      <c r="O83" s="418"/>
      <c r="P83" s="418"/>
      <c r="Q83" s="418"/>
    </row>
    <row r="84" spans="1:17" x14ac:dyDescent="0.25">
      <c r="A84" s="19"/>
      <c r="B84" s="19"/>
      <c r="C84" s="19"/>
      <c r="D84" s="415">
        <f>SUM(D80:D83)</f>
        <v>60</v>
      </c>
      <c r="E84" s="416"/>
      <c r="F84" s="407"/>
      <c r="G84" s="407"/>
      <c r="H84" s="407"/>
      <c r="I84" s="407"/>
      <c r="J84" s="407"/>
      <c r="K84" s="407"/>
      <c r="L84" s="407"/>
      <c r="M84" s="407"/>
      <c r="N84" s="407"/>
      <c r="O84" s="418"/>
      <c r="P84" s="418"/>
      <c r="Q84" s="418"/>
    </row>
    <row r="85" spans="1:17" x14ac:dyDescent="0.25">
      <c r="A85" s="19"/>
      <c r="B85" s="19"/>
      <c r="C85" s="19"/>
      <c r="D85" s="415"/>
      <c r="E85" s="416"/>
      <c r="F85" s="416"/>
      <c r="G85" s="416"/>
      <c r="H85" s="416"/>
      <c r="I85" s="416"/>
      <c r="J85" s="416"/>
      <c r="K85" s="416"/>
      <c r="L85" s="416"/>
      <c r="M85" s="416"/>
      <c r="N85" s="407"/>
      <c r="O85" s="418"/>
      <c r="P85" s="418"/>
      <c r="Q85" s="418"/>
    </row>
    <row r="86" spans="1:17" x14ac:dyDescent="0.25">
      <c r="A86" s="19"/>
      <c r="B86" s="19"/>
      <c r="C86" s="19"/>
      <c r="D86" s="415"/>
      <c r="E86" s="416"/>
      <c r="F86" s="416"/>
      <c r="G86" s="416"/>
      <c r="H86" s="416"/>
      <c r="I86" s="416"/>
      <c r="J86" s="416"/>
      <c r="K86" s="416"/>
      <c r="L86" s="416"/>
      <c r="M86" s="416"/>
      <c r="N86" s="407"/>
      <c r="O86" s="418"/>
      <c r="P86" s="418"/>
      <c r="Q86" s="418"/>
    </row>
    <row r="87" spans="1:17" x14ac:dyDescent="0.25">
      <c r="A87" s="19"/>
      <c r="B87" s="19"/>
      <c r="C87" s="19"/>
      <c r="D87" s="415"/>
      <c r="E87" s="416"/>
      <c r="F87" s="416"/>
      <c r="G87" s="416"/>
      <c r="H87" s="416"/>
      <c r="I87" s="416"/>
      <c r="J87" s="416"/>
      <c r="K87" s="416"/>
      <c r="L87" s="416"/>
      <c r="M87" s="416"/>
      <c r="N87" s="407"/>
      <c r="O87" s="418"/>
      <c r="P87" s="418"/>
      <c r="Q87" s="418"/>
    </row>
    <row r="88" spans="1:17" x14ac:dyDescent="0.25">
      <c r="A88" s="19"/>
      <c r="B88" s="19"/>
      <c r="C88" s="19"/>
      <c r="D88" s="415"/>
      <c r="E88" s="416"/>
      <c r="F88" s="416"/>
      <c r="G88" s="416"/>
      <c r="H88" s="416"/>
      <c r="I88" s="416"/>
      <c r="J88" s="416"/>
      <c r="K88" s="416"/>
      <c r="L88" s="416"/>
      <c r="M88" s="416"/>
      <c r="N88" s="407"/>
      <c r="O88" s="418"/>
      <c r="P88" s="418"/>
      <c r="Q88" s="418"/>
    </row>
    <row r="89" spans="1:17" x14ac:dyDescent="0.25">
      <c r="A89" s="19"/>
      <c r="B89" s="19"/>
      <c r="C89" s="19"/>
      <c r="D89" s="406" t="s">
        <v>326</v>
      </c>
      <c r="E89" s="407"/>
      <c r="F89" s="407"/>
      <c r="G89" s="407"/>
      <c r="H89" s="407"/>
      <c r="I89" s="407"/>
      <c r="J89" s="407"/>
      <c r="K89" s="407"/>
      <c r="L89" s="407"/>
      <c r="M89" s="407"/>
      <c r="N89" s="407"/>
      <c r="O89" s="418"/>
      <c r="P89" s="418"/>
      <c r="Q89" s="418"/>
    </row>
    <row r="90" spans="1:17" x14ac:dyDescent="0.25">
      <c r="A90" s="19"/>
      <c r="B90" s="19"/>
      <c r="C90" s="19"/>
      <c r="D90" s="1849" t="s">
        <v>261</v>
      </c>
      <c r="E90" s="1844" t="s">
        <v>262</v>
      </c>
      <c r="F90" s="1848" t="s">
        <v>263</v>
      </c>
      <c r="G90" s="1848"/>
      <c r="H90" s="1848"/>
      <c r="I90" s="1848"/>
      <c r="J90" s="1848"/>
      <c r="K90" s="1845"/>
      <c r="L90" s="1844" t="s">
        <v>264</v>
      </c>
      <c r="M90" s="1844" t="s">
        <v>265</v>
      </c>
      <c r="N90" s="1844" t="s">
        <v>266</v>
      </c>
      <c r="O90" s="418"/>
      <c r="P90" s="418"/>
      <c r="Q90" s="418"/>
    </row>
    <row r="91" spans="1:17" x14ac:dyDescent="0.25">
      <c r="A91" s="19"/>
      <c r="B91" s="19"/>
      <c r="C91" s="19"/>
      <c r="D91" s="1849"/>
      <c r="E91" s="1844"/>
      <c r="F91" s="1844" t="s">
        <v>68</v>
      </c>
      <c r="G91" s="1846" t="s">
        <v>267</v>
      </c>
      <c r="H91" s="1846"/>
      <c r="I91" s="1846"/>
      <c r="J91" s="1846"/>
      <c r="K91" s="1844" t="s">
        <v>268</v>
      </c>
      <c r="L91" s="1844"/>
      <c r="M91" s="1844"/>
      <c r="N91" s="1844"/>
      <c r="O91" s="418"/>
      <c r="P91" s="418"/>
      <c r="Q91" s="418"/>
    </row>
    <row r="92" spans="1:17" x14ac:dyDescent="0.25">
      <c r="A92" s="19"/>
      <c r="B92" s="19"/>
      <c r="C92" s="19"/>
      <c r="D92" s="1849"/>
      <c r="E92" s="1844"/>
      <c r="F92" s="1845"/>
      <c r="G92" s="1844" t="s">
        <v>269</v>
      </c>
      <c r="H92" s="1848" t="s">
        <v>270</v>
      </c>
      <c r="I92" s="1845"/>
      <c r="J92" s="1845"/>
      <c r="K92" s="1845"/>
      <c r="L92" s="1844"/>
      <c r="M92" s="1844"/>
      <c r="N92" s="1844"/>
      <c r="O92" s="418"/>
      <c r="P92" s="418"/>
      <c r="Q92" s="418"/>
    </row>
    <row r="93" spans="1:17" x14ac:dyDescent="0.25">
      <c r="A93" s="19"/>
      <c r="B93" s="19"/>
      <c r="C93" s="19"/>
      <c r="D93" s="1849"/>
      <c r="E93" s="1844"/>
      <c r="F93" s="1845"/>
      <c r="G93" s="1847"/>
      <c r="H93" s="1844" t="s">
        <v>271</v>
      </c>
      <c r="I93" s="1844" t="s">
        <v>272</v>
      </c>
      <c r="J93" s="1844" t="s">
        <v>32</v>
      </c>
      <c r="K93" s="1845"/>
      <c r="L93" s="1844"/>
      <c r="M93" s="1844"/>
      <c r="N93" s="1844"/>
      <c r="O93" s="418"/>
      <c r="P93" s="418"/>
      <c r="Q93" s="418"/>
    </row>
    <row r="94" spans="1:17" x14ac:dyDescent="0.25">
      <c r="A94" s="19"/>
      <c r="B94" s="19"/>
      <c r="C94" s="19"/>
      <c r="D94" s="1849"/>
      <c r="E94" s="1844"/>
      <c r="F94" s="1845"/>
      <c r="G94" s="1847"/>
      <c r="H94" s="1844"/>
      <c r="I94" s="1844"/>
      <c r="J94" s="1844"/>
      <c r="K94" s="1845"/>
      <c r="L94" s="1844"/>
      <c r="M94" s="1844"/>
      <c r="N94" s="1844"/>
      <c r="O94" s="418"/>
      <c r="P94" s="418"/>
      <c r="Q94" s="418"/>
    </row>
    <row r="95" spans="1:17" x14ac:dyDescent="0.25">
      <c r="A95" s="19"/>
      <c r="B95" s="19"/>
      <c r="C95" s="19"/>
      <c r="D95" s="1849"/>
      <c r="E95" s="1844"/>
      <c r="F95" s="1845"/>
      <c r="G95" s="1847"/>
      <c r="H95" s="1844"/>
      <c r="I95" s="1844"/>
      <c r="J95" s="1844"/>
      <c r="K95" s="1845"/>
      <c r="L95" s="1844"/>
      <c r="M95" s="1844"/>
      <c r="N95" s="1844"/>
      <c r="O95" s="418"/>
      <c r="P95" s="418"/>
      <c r="Q95" s="418"/>
    </row>
    <row r="96" spans="1:17" x14ac:dyDescent="0.25">
      <c r="A96" s="19"/>
      <c r="B96" s="19"/>
      <c r="C96" s="19"/>
      <c r="D96" s="1849"/>
      <c r="E96" s="1844"/>
      <c r="F96" s="1845"/>
      <c r="G96" s="1847"/>
      <c r="H96" s="1844"/>
      <c r="I96" s="1844"/>
      <c r="J96" s="1844"/>
      <c r="K96" s="1845"/>
      <c r="L96" s="1844"/>
      <c r="M96" s="1844"/>
      <c r="N96" s="1844"/>
      <c r="O96" s="418"/>
      <c r="P96" s="418"/>
      <c r="Q96" s="418"/>
    </row>
    <row r="97" spans="1:17" s="688" customFormat="1" ht="38.25" customHeight="1" x14ac:dyDescent="0.25">
      <c r="A97" s="684" t="s">
        <v>273</v>
      </c>
      <c r="B97" s="684" t="s">
        <v>314</v>
      </c>
      <c r="C97" s="684" t="s">
        <v>454</v>
      </c>
      <c r="D97" s="408" t="s">
        <v>327</v>
      </c>
      <c r="E97" s="523">
        <v>4</v>
      </c>
      <c r="F97" s="686">
        <f t="shared" ref="F97:F103" si="24">E97*30</f>
        <v>120</v>
      </c>
      <c r="G97" s="686">
        <f t="shared" ref="G97:G103" si="25">H97+I97+J97</f>
        <v>45</v>
      </c>
      <c r="H97" s="686"/>
      <c r="I97" s="686"/>
      <c r="J97" s="686">
        <v>45</v>
      </c>
      <c r="K97" s="686">
        <f t="shared" ref="K97:K103" si="26">F97-G97</f>
        <v>75</v>
      </c>
      <c r="L97" s="685">
        <f t="shared" ref="L97:L103" si="27">G97/15</f>
        <v>3</v>
      </c>
      <c r="M97" s="686" t="s">
        <v>273</v>
      </c>
      <c r="N97" s="685">
        <f t="shared" ref="N97:N103" si="28">G97/F97*100</f>
        <v>37.5</v>
      </c>
      <c r="O97" s="687"/>
      <c r="P97" s="687"/>
      <c r="Q97" s="687"/>
    </row>
    <row r="98" spans="1:17" s="688" customFormat="1" ht="58.15" customHeight="1" x14ac:dyDescent="0.25">
      <c r="A98" s="684" t="s">
        <v>32</v>
      </c>
      <c r="B98" s="684" t="s">
        <v>274</v>
      </c>
      <c r="C98" s="684" t="s">
        <v>453</v>
      </c>
      <c r="D98" s="408" t="s">
        <v>328</v>
      </c>
      <c r="E98" s="685">
        <v>5</v>
      </c>
      <c r="F98" s="686">
        <f>E98*30</f>
        <v>150</v>
      </c>
      <c r="G98" s="686">
        <f>H98+I98+J98</f>
        <v>60</v>
      </c>
      <c r="H98" s="686">
        <v>30</v>
      </c>
      <c r="I98" s="686">
        <v>30</v>
      </c>
      <c r="J98" s="686"/>
      <c r="K98" s="686">
        <f>F98-G98</f>
        <v>90</v>
      </c>
      <c r="L98" s="685">
        <f t="shared" si="27"/>
        <v>4</v>
      </c>
      <c r="M98" s="686" t="s">
        <v>273</v>
      </c>
      <c r="N98" s="685">
        <f>G98/F98*100</f>
        <v>40</v>
      </c>
      <c r="O98" s="687"/>
      <c r="P98" s="687"/>
      <c r="Q98" s="687"/>
    </row>
    <row r="99" spans="1:17" s="692" customFormat="1" ht="42.75" customHeight="1" x14ac:dyDescent="0.25">
      <c r="A99" s="689" t="s">
        <v>32</v>
      </c>
      <c r="B99" s="689" t="s">
        <v>274</v>
      </c>
      <c r="C99" s="689" t="s">
        <v>453</v>
      </c>
      <c r="D99" s="690" t="s">
        <v>428</v>
      </c>
      <c r="E99" s="682">
        <v>4</v>
      </c>
      <c r="F99" s="683">
        <f t="shared" si="24"/>
        <v>120</v>
      </c>
      <c r="G99" s="683">
        <f t="shared" si="25"/>
        <v>45</v>
      </c>
      <c r="H99" s="683">
        <v>15</v>
      </c>
      <c r="I99" s="683"/>
      <c r="J99" s="683">
        <v>30</v>
      </c>
      <c r="K99" s="683">
        <f t="shared" si="26"/>
        <v>75</v>
      </c>
      <c r="L99" s="682">
        <f t="shared" si="27"/>
        <v>3</v>
      </c>
      <c r="M99" s="683" t="s">
        <v>280</v>
      </c>
      <c r="N99" s="682">
        <f t="shared" si="28"/>
        <v>37.5</v>
      </c>
      <c r="O99" s="691" t="s">
        <v>461</v>
      </c>
      <c r="P99" s="691"/>
      <c r="Q99" s="691"/>
    </row>
    <row r="100" spans="1:17" s="692" customFormat="1" ht="30" customHeight="1" x14ac:dyDescent="0.25">
      <c r="A100" s="689" t="s">
        <v>32</v>
      </c>
      <c r="B100" s="689" t="s">
        <v>274</v>
      </c>
      <c r="C100" s="689" t="s">
        <v>453</v>
      </c>
      <c r="D100" s="690" t="s">
        <v>429</v>
      </c>
      <c r="E100" s="682">
        <v>4</v>
      </c>
      <c r="F100" s="683">
        <f t="shared" si="24"/>
        <v>120</v>
      </c>
      <c r="G100" s="683">
        <f t="shared" si="25"/>
        <v>60</v>
      </c>
      <c r="H100" s="683">
        <v>30</v>
      </c>
      <c r="I100" s="683"/>
      <c r="J100" s="683">
        <v>30</v>
      </c>
      <c r="K100" s="683">
        <f t="shared" si="26"/>
        <v>60</v>
      </c>
      <c r="L100" s="682">
        <f t="shared" si="27"/>
        <v>4</v>
      </c>
      <c r="M100" s="683" t="s">
        <v>280</v>
      </c>
      <c r="N100" s="682">
        <f t="shared" si="28"/>
        <v>50</v>
      </c>
      <c r="O100" s="691" t="s">
        <v>461</v>
      </c>
      <c r="P100" s="691"/>
      <c r="Q100" s="691"/>
    </row>
    <row r="101" spans="1:17" s="688" customFormat="1" ht="52.5" customHeight="1" x14ac:dyDescent="0.25">
      <c r="A101" s="684" t="s">
        <v>32</v>
      </c>
      <c r="B101" s="684" t="s">
        <v>314</v>
      </c>
      <c r="C101" s="684" t="s">
        <v>455</v>
      </c>
      <c r="D101" s="408" t="s">
        <v>430</v>
      </c>
      <c r="E101" s="685">
        <v>4</v>
      </c>
      <c r="F101" s="686">
        <f t="shared" si="24"/>
        <v>120</v>
      </c>
      <c r="G101" s="686">
        <f t="shared" si="25"/>
        <v>45</v>
      </c>
      <c r="H101" s="686">
        <v>15</v>
      </c>
      <c r="I101" s="686"/>
      <c r="J101" s="686">
        <v>30</v>
      </c>
      <c r="K101" s="686">
        <f t="shared" si="26"/>
        <v>75</v>
      </c>
      <c r="L101" s="685">
        <f t="shared" si="27"/>
        <v>3</v>
      </c>
      <c r="M101" s="686" t="s">
        <v>273</v>
      </c>
      <c r="N101" s="685">
        <f t="shared" si="28"/>
        <v>37.5</v>
      </c>
      <c r="O101" s="687"/>
      <c r="P101" s="687"/>
      <c r="Q101" s="687"/>
    </row>
    <row r="102" spans="1:17" s="692" customFormat="1" ht="52.5" customHeight="1" x14ac:dyDescent="0.25">
      <c r="A102" s="689" t="s">
        <v>32</v>
      </c>
      <c r="B102" s="689" t="s">
        <v>314</v>
      </c>
      <c r="C102" s="689" t="s">
        <v>455</v>
      </c>
      <c r="D102" s="690" t="s">
        <v>431</v>
      </c>
      <c r="E102" s="682">
        <v>6</v>
      </c>
      <c r="F102" s="683">
        <f t="shared" si="24"/>
        <v>180</v>
      </c>
      <c r="G102" s="683">
        <f t="shared" si="25"/>
        <v>60</v>
      </c>
      <c r="H102" s="683">
        <v>30</v>
      </c>
      <c r="I102" s="683"/>
      <c r="J102" s="683">
        <v>30</v>
      </c>
      <c r="K102" s="683">
        <f t="shared" si="26"/>
        <v>120</v>
      </c>
      <c r="L102" s="682">
        <f t="shared" si="27"/>
        <v>4</v>
      </c>
      <c r="M102" s="683" t="s">
        <v>280</v>
      </c>
      <c r="N102" s="682">
        <f t="shared" si="28"/>
        <v>33.333333333333329</v>
      </c>
      <c r="O102" s="691" t="s">
        <v>460</v>
      </c>
      <c r="P102" s="691"/>
      <c r="Q102" s="691"/>
    </row>
    <row r="103" spans="1:17" s="688" customFormat="1" ht="21" customHeight="1" x14ac:dyDescent="0.25">
      <c r="A103" s="684" t="s">
        <v>273</v>
      </c>
      <c r="B103" s="684" t="s">
        <v>274</v>
      </c>
      <c r="C103" s="684" t="s">
        <v>452</v>
      </c>
      <c r="D103" s="408" t="s">
        <v>335</v>
      </c>
      <c r="E103" s="685">
        <v>3</v>
      </c>
      <c r="F103" s="686">
        <f t="shared" si="24"/>
        <v>90</v>
      </c>
      <c r="G103" s="686">
        <f t="shared" si="25"/>
        <v>30</v>
      </c>
      <c r="H103" s="686">
        <v>15</v>
      </c>
      <c r="I103" s="686"/>
      <c r="J103" s="686">
        <v>15</v>
      </c>
      <c r="K103" s="686">
        <f t="shared" si="26"/>
        <v>60</v>
      </c>
      <c r="L103" s="685">
        <f t="shared" si="27"/>
        <v>2</v>
      </c>
      <c r="M103" s="686" t="s">
        <v>273</v>
      </c>
      <c r="N103" s="685">
        <f t="shared" si="28"/>
        <v>33.333333333333329</v>
      </c>
      <c r="O103" s="687"/>
      <c r="P103" s="687"/>
      <c r="Q103" s="687"/>
    </row>
    <row r="104" spans="1:17" x14ac:dyDescent="0.25">
      <c r="A104" s="19"/>
      <c r="B104" s="19"/>
      <c r="C104" s="19"/>
      <c r="D104" s="412" t="s">
        <v>54</v>
      </c>
      <c r="E104" s="413">
        <f t="shared" ref="E104:N104" si="29">SUM(E97:E103)</f>
        <v>30</v>
      </c>
      <c r="F104" s="450">
        <f t="shared" si="29"/>
        <v>900</v>
      </c>
      <c r="G104" s="450">
        <f t="shared" si="29"/>
        <v>345</v>
      </c>
      <c r="H104" s="450">
        <f t="shared" si="29"/>
        <v>135</v>
      </c>
      <c r="I104" s="450">
        <f t="shared" si="29"/>
        <v>30</v>
      </c>
      <c r="J104" s="450">
        <f t="shared" si="29"/>
        <v>180</v>
      </c>
      <c r="K104" s="450">
        <f t="shared" si="29"/>
        <v>555</v>
      </c>
      <c r="L104" s="450">
        <f t="shared" si="29"/>
        <v>23</v>
      </c>
      <c r="M104" s="450">
        <f t="shared" si="29"/>
        <v>0</v>
      </c>
      <c r="N104" s="450">
        <f t="shared" si="29"/>
        <v>269.16666666666663</v>
      </c>
      <c r="O104" s="418"/>
      <c r="P104" s="418"/>
      <c r="Q104" s="418"/>
    </row>
    <row r="105" spans="1:17" x14ac:dyDescent="0.25">
      <c r="A105" s="19"/>
      <c r="B105" s="19"/>
      <c r="C105" s="19"/>
      <c r="D105" s="415"/>
      <c r="E105" s="416">
        <f>30-E104</f>
        <v>0</v>
      </c>
      <c r="F105" s="407"/>
      <c r="G105" s="407"/>
      <c r="H105" s="407"/>
      <c r="I105" s="407"/>
      <c r="J105" s="407"/>
      <c r="K105" s="407"/>
      <c r="L105" s="407"/>
      <c r="M105" s="407"/>
      <c r="N105" s="407"/>
      <c r="O105" s="418"/>
      <c r="P105" s="418"/>
      <c r="Q105" s="418"/>
    </row>
    <row r="106" spans="1:17" x14ac:dyDescent="0.25">
      <c r="A106" s="19"/>
      <c r="B106" s="19"/>
      <c r="C106" s="19"/>
      <c r="D106" s="406" t="s">
        <v>337</v>
      </c>
      <c r="E106" s="407"/>
      <c r="F106" s="407"/>
      <c r="G106" s="407"/>
      <c r="H106" s="407"/>
      <c r="I106" s="407"/>
      <c r="J106" s="407"/>
      <c r="K106" s="407"/>
      <c r="L106" s="407"/>
      <c r="M106" s="407"/>
      <c r="N106" s="407"/>
      <c r="O106" s="418"/>
      <c r="P106" s="418"/>
      <c r="Q106" s="418"/>
    </row>
    <row r="107" spans="1:17" x14ac:dyDescent="0.25">
      <c r="A107" s="19"/>
      <c r="B107" s="19"/>
      <c r="C107" s="19"/>
      <c r="D107" s="1849" t="s">
        <v>261</v>
      </c>
      <c r="E107" s="1844" t="s">
        <v>262</v>
      </c>
      <c r="F107" s="1848" t="s">
        <v>263</v>
      </c>
      <c r="G107" s="1848"/>
      <c r="H107" s="1848"/>
      <c r="I107" s="1848"/>
      <c r="J107" s="1848"/>
      <c r="K107" s="1845"/>
      <c r="L107" s="1844" t="s">
        <v>264</v>
      </c>
      <c r="M107" s="1844" t="s">
        <v>265</v>
      </c>
      <c r="N107" s="1844" t="s">
        <v>266</v>
      </c>
      <c r="O107" s="418"/>
      <c r="P107" s="418"/>
      <c r="Q107" s="418"/>
    </row>
    <row r="108" spans="1:17" x14ac:dyDescent="0.25">
      <c r="A108" s="19"/>
      <c r="B108" s="19"/>
      <c r="C108" s="19"/>
      <c r="D108" s="1849"/>
      <c r="E108" s="1844"/>
      <c r="F108" s="1844" t="s">
        <v>68</v>
      </c>
      <c r="G108" s="1846" t="s">
        <v>267</v>
      </c>
      <c r="H108" s="1846"/>
      <c r="I108" s="1846"/>
      <c r="J108" s="1846"/>
      <c r="K108" s="1844" t="s">
        <v>268</v>
      </c>
      <c r="L108" s="1844"/>
      <c r="M108" s="1844"/>
      <c r="N108" s="1844"/>
      <c r="O108" s="418"/>
      <c r="P108" s="418"/>
      <c r="Q108" s="418"/>
    </row>
    <row r="109" spans="1:17" x14ac:dyDescent="0.25">
      <c r="A109" s="19"/>
      <c r="B109" s="19"/>
      <c r="C109" s="19"/>
      <c r="D109" s="1849"/>
      <c r="E109" s="1844"/>
      <c r="F109" s="1845"/>
      <c r="G109" s="1844" t="s">
        <v>269</v>
      </c>
      <c r="H109" s="1848" t="s">
        <v>270</v>
      </c>
      <c r="I109" s="1845"/>
      <c r="J109" s="1845"/>
      <c r="K109" s="1845"/>
      <c r="L109" s="1844"/>
      <c r="M109" s="1844"/>
      <c r="N109" s="1844"/>
      <c r="O109" s="418"/>
      <c r="P109" s="418"/>
      <c r="Q109" s="418"/>
    </row>
    <row r="110" spans="1:17" x14ac:dyDescent="0.25">
      <c r="A110" s="19"/>
      <c r="B110" s="19"/>
      <c r="C110" s="19"/>
      <c r="D110" s="1849"/>
      <c r="E110" s="1844"/>
      <c r="F110" s="1845"/>
      <c r="G110" s="1847"/>
      <c r="H110" s="1844" t="s">
        <v>271</v>
      </c>
      <c r="I110" s="1844" t="s">
        <v>272</v>
      </c>
      <c r="J110" s="1844" t="s">
        <v>32</v>
      </c>
      <c r="K110" s="1845"/>
      <c r="L110" s="1844"/>
      <c r="M110" s="1844"/>
      <c r="N110" s="1844"/>
      <c r="O110" s="418"/>
      <c r="P110" s="418"/>
      <c r="Q110" s="418"/>
    </row>
    <row r="111" spans="1:17" x14ac:dyDescent="0.25">
      <c r="A111" s="19"/>
      <c r="B111" s="19"/>
      <c r="C111" s="19"/>
      <c r="D111" s="1849"/>
      <c r="E111" s="1844"/>
      <c r="F111" s="1845"/>
      <c r="G111" s="1847"/>
      <c r="H111" s="1844"/>
      <c r="I111" s="1844"/>
      <c r="J111" s="1844"/>
      <c r="K111" s="1845"/>
      <c r="L111" s="1844"/>
      <c r="M111" s="1844"/>
      <c r="N111" s="1844"/>
      <c r="O111" s="418"/>
      <c r="P111" s="418"/>
      <c r="Q111" s="418"/>
    </row>
    <row r="112" spans="1:17" x14ac:dyDescent="0.25">
      <c r="A112" s="19"/>
      <c r="B112" s="19"/>
      <c r="C112" s="19"/>
      <c r="D112" s="1849"/>
      <c r="E112" s="1844"/>
      <c r="F112" s="1845"/>
      <c r="G112" s="1847"/>
      <c r="H112" s="1844"/>
      <c r="I112" s="1844"/>
      <c r="J112" s="1844"/>
      <c r="K112" s="1845"/>
      <c r="L112" s="1844"/>
      <c r="M112" s="1844"/>
      <c r="N112" s="1844"/>
      <c r="O112" s="418"/>
      <c r="P112" s="418"/>
      <c r="Q112" s="418"/>
    </row>
    <row r="113" spans="1:17" x14ac:dyDescent="0.25">
      <c r="A113" s="19"/>
      <c r="B113" s="19"/>
      <c r="C113" s="19"/>
      <c r="D113" s="1849"/>
      <c r="E113" s="1844"/>
      <c r="F113" s="1845"/>
      <c r="G113" s="1847"/>
      <c r="H113" s="1844"/>
      <c r="I113" s="1844"/>
      <c r="J113" s="1844"/>
      <c r="K113" s="1845"/>
      <c r="L113" s="1844"/>
      <c r="M113" s="1844"/>
      <c r="N113" s="1844"/>
      <c r="O113" s="418"/>
      <c r="P113" s="418"/>
      <c r="Q113" s="418"/>
    </row>
    <row r="114" spans="1:17" ht="37.5" customHeight="1" x14ac:dyDescent="0.25">
      <c r="A114" s="19" t="s">
        <v>32</v>
      </c>
      <c r="B114" s="19" t="s">
        <v>274</v>
      </c>
      <c r="C114" s="19" t="s">
        <v>453</v>
      </c>
      <c r="D114" s="419" t="s">
        <v>338</v>
      </c>
      <c r="E114" s="523">
        <v>3</v>
      </c>
      <c r="F114" s="410">
        <f t="shared" ref="F114:F121" si="30">E114*30</f>
        <v>90</v>
      </c>
      <c r="G114" s="410">
        <f t="shared" ref="G114:G121" si="31">H114+I114+J114</f>
        <v>0</v>
      </c>
      <c r="H114" s="410"/>
      <c r="I114" s="410"/>
      <c r="J114" s="410"/>
      <c r="K114" s="410">
        <f t="shared" ref="K114:K121" si="32">F114-G114</f>
        <v>90</v>
      </c>
      <c r="L114" s="411">
        <f t="shared" ref="L114:L120" si="33">G114/18</f>
        <v>0</v>
      </c>
      <c r="M114" s="410" t="s">
        <v>273</v>
      </c>
      <c r="N114" s="411">
        <f t="shared" ref="N114:N121" si="34">G114/F114*100</f>
        <v>0</v>
      </c>
      <c r="O114" s="418"/>
      <c r="P114" s="418"/>
      <c r="Q114" s="418"/>
    </row>
    <row r="115" spans="1:17" s="688" customFormat="1" ht="53.25" customHeight="1" x14ac:dyDescent="0.25">
      <c r="A115" s="684" t="s">
        <v>273</v>
      </c>
      <c r="B115" s="684" t="s">
        <v>314</v>
      </c>
      <c r="C115" s="684" t="s">
        <v>454</v>
      </c>
      <c r="D115" s="408" t="s">
        <v>339</v>
      </c>
      <c r="E115" s="685">
        <v>4</v>
      </c>
      <c r="F115" s="686">
        <f t="shared" si="30"/>
        <v>120</v>
      </c>
      <c r="G115" s="686">
        <f t="shared" si="31"/>
        <v>54</v>
      </c>
      <c r="H115" s="686"/>
      <c r="I115" s="686"/>
      <c r="J115" s="686">
        <v>54</v>
      </c>
      <c r="K115" s="686">
        <f t="shared" si="32"/>
        <v>66</v>
      </c>
      <c r="L115" s="685">
        <f t="shared" si="33"/>
        <v>3</v>
      </c>
      <c r="M115" s="686" t="s">
        <v>273</v>
      </c>
      <c r="N115" s="685">
        <f t="shared" si="34"/>
        <v>45</v>
      </c>
      <c r="O115" s="687"/>
      <c r="P115" s="687"/>
      <c r="Q115" s="687"/>
    </row>
    <row r="116" spans="1:17" s="692" customFormat="1" ht="37.5" customHeight="1" x14ac:dyDescent="0.25">
      <c r="A116" s="689" t="s">
        <v>32</v>
      </c>
      <c r="B116" s="689" t="s">
        <v>274</v>
      </c>
      <c r="C116" s="689" t="s">
        <v>453</v>
      </c>
      <c r="D116" s="690" t="s">
        <v>432</v>
      </c>
      <c r="E116" s="682">
        <v>3</v>
      </c>
      <c r="F116" s="683">
        <f t="shared" si="30"/>
        <v>90</v>
      </c>
      <c r="G116" s="683">
        <f t="shared" si="31"/>
        <v>54</v>
      </c>
      <c r="H116" s="683">
        <v>18</v>
      </c>
      <c r="I116" s="683"/>
      <c r="J116" s="683">
        <v>36</v>
      </c>
      <c r="K116" s="683">
        <f t="shared" si="32"/>
        <v>36</v>
      </c>
      <c r="L116" s="682">
        <f t="shared" si="33"/>
        <v>3</v>
      </c>
      <c r="M116" s="683" t="s">
        <v>280</v>
      </c>
      <c r="N116" s="682">
        <f t="shared" si="34"/>
        <v>60</v>
      </c>
      <c r="O116" s="691" t="s">
        <v>461</v>
      </c>
      <c r="P116" s="691"/>
      <c r="Q116" s="691"/>
    </row>
    <row r="117" spans="1:17" ht="43.5" customHeight="1" x14ac:dyDescent="0.25">
      <c r="A117" s="19" t="s">
        <v>32</v>
      </c>
      <c r="B117" s="19" t="s">
        <v>274</v>
      </c>
      <c r="C117" s="19" t="s">
        <v>453</v>
      </c>
      <c r="D117" s="408" t="s">
        <v>344</v>
      </c>
      <c r="E117" s="411">
        <v>3</v>
      </c>
      <c r="F117" s="410">
        <f t="shared" si="30"/>
        <v>90</v>
      </c>
      <c r="G117" s="410">
        <f t="shared" si="31"/>
        <v>54</v>
      </c>
      <c r="H117" s="410">
        <v>18</v>
      </c>
      <c r="I117" s="410">
        <v>36</v>
      </c>
      <c r="J117" s="410"/>
      <c r="K117" s="410">
        <f t="shared" si="32"/>
        <v>36</v>
      </c>
      <c r="L117" s="411">
        <f t="shared" si="33"/>
        <v>3</v>
      </c>
      <c r="M117" s="410" t="s">
        <v>280</v>
      </c>
      <c r="N117" s="411">
        <f t="shared" si="34"/>
        <v>60</v>
      </c>
      <c r="O117" s="418"/>
      <c r="P117" s="418"/>
      <c r="Q117" s="418"/>
    </row>
    <row r="118" spans="1:17" s="692" customFormat="1" ht="25.5" customHeight="1" x14ac:dyDescent="0.25">
      <c r="A118" s="689" t="s">
        <v>32</v>
      </c>
      <c r="B118" s="689" t="s">
        <v>274</v>
      </c>
      <c r="C118" s="689" t="s">
        <v>453</v>
      </c>
      <c r="D118" s="690" t="s">
        <v>433</v>
      </c>
      <c r="E118" s="682">
        <v>3</v>
      </c>
      <c r="F118" s="683">
        <f t="shared" si="30"/>
        <v>90</v>
      </c>
      <c r="G118" s="683">
        <f t="shared" si="31"/>
        <v>54</v>
      </c>
      <c r="H118" s="683">
        <v>18</v>
      </c>
      <c r="I118" s="683"/>
      <c r="J118" s="683">
        <v>36</v>
      </c>
      <c r="K118" s="683">
        <v>48</v>
      </c>
      <c r="L118" s="682">
        <v>3</v>
      </c>
      <c r="M118" s="683" t="s">
        <v>280</v>
      </c>
      <c r="N118" s="682">
        <f t="shared" si="34"/>
        <v>60</v>
      </c>
      <c r="O118" s="691" t="s">
        <v>463</v>
      </c>
      <c r="P118" s="691"/>
      <c r="Q118" s="691"/>
    </row>
    <row r="119" spans="1:17" s="688" customFormat="1" ht="60" customHeight="1" x14ac:dyDescent="0.25">
      <c r="A119" s="684" t="s">
        <v>32</v>
      </c>
      <c r="B119" s="684" t="s">
        <v>314</v>
      </c>
      <c r="C119" s="684" t="s">
        <v>455</v>
      </c>
      <c r="D119" s="408" t="s">
        <v>434</v>
      </c>
      <c r="E119" s="685">
        <v>4</v>
      </c>
      <c r="F119" s="686">
        <f t="shared" si="30"/>
        <v>120</v>
      </c>
      <c r="G119" s="686">
        <f t="shared" si="31"/>
        <v>54</v>
      </c>
      <c r="H119" s="686">
        <v>18</v>
      </c>
      <c r="I119" s="686"/>
      <c r="J119" s="686">
        <v>36</v>
      </c>
      <c r="K119" s="686">
        <f t="shared" si="32"/>
        <v>66</v>
      </c>
      <c r="L119" s="685">
        <f t="shared" si="33"/>
        <v>3</v>
      </c>
      <c r="M119" s="686" t="s">
        <v>273</v>
      </c>
      <c r="N119" s="685">
        <f t="shared" si="34"/>
        <v>45</v>
      </c>
      <c r="O119" s="687"/>
      <c r="P119" s="687"/>
      <c r="Q119" s="687"/>
    </row>
    <row r="120" spans="1:17" s="688" customFormat="1" ht="79.5" customHeight="1" x14ac:dyDescent="0.25">
      <c r="A120" s="684" t="s">
        <v>32</v>
      </c>
      <c r="B120" s="684" t="s">
        <v>314</v>
      </c>
      <c r="C120" s="684" t="s">
        <v>455</v>
      </c>
      <c r="D120" s="408" t="s">
        <v>435</v>
      </c>
      <c r="E120" s="685">
        <v>4</v>
      </c>
      <c r="F120" s="686">
        <f t="shared" si="30"/>
        <v>120</v>
      </c>
      <c r="G120" s="686">
        <f t="shared" si="31"/>
        <v>54</v>
      </c>
      <c r="H120" s="686">
        <v>18</v>
      </c>
      <c r="I120" s="686"/>
      <c r="J120" s="686">
        <v>36</v>
      </c>
      <c r="K120" s="686">
        <f t="shared" si="32"/>
        <v>66</v>
      </c>
      <c r="L120" s="685">
        <f t="shared" si="33"/>
        <v>3</v>
      </c>
      <c r="M120" s="686" t="s">
        <v>273</v>
      </c>
      <c r="N120" s="685">
        <f t="shared" si="34"/>
        <v>45</v>
      </c>
      <c r="O120" s="687"/>
      <c r="P120" s="687"/>
      <c r="Q120" s="687"/>
    </row>
    <row r="121" spans="1:17" s="692" customFormat="1" ht="39.75" customHeight="1" x14ac:dyDescent="0.25">
      <c r="A121" s="689" t="s">
        <v>32</v>
      </c>
      <c r="B121" s="689" t="s">
        <v>314</v>
      </c>
      <c r="C121" s="689" t="s">
        <v>455</v>
      </c>
      <c r="D121" s="690" t="s">
        <v>436</v>
      </c>
      <c r="E121" s="682">
        <v>6</v>
      </c>
      <c r="F121" s="683">
        <f t="shared" si="30"/>
        <v>180</v>
      </c>
      <c r="G121" s="683">
        <f t="shared" si="31"/>
        <v>72</v>
      </c>
      <c r="H121" s="683">
        <v>36</v>
      </c>
      <c r="I121" s="683"/>
      <c r="J121" s="683">
        <v>36</v>
      </c>
      <c r="K121" s="683">
        <f t="shared" si="32"/>
        <v>108</v>
      </c>
      <c r="L121" s="682">
        <v>4</v>
      </c>
      <c r="M121" s="683" t="s">
        <v>280</v>
      </c>
      <c r="N121" s="682">
        <f t="shared" si="34"/>
        <v>40</v>
      </c>
      <c r="O121" s="691" t="s">
        <v>462</v>
      </c>
      <c r="P121" s="691"/>
      <c r="Q121" s="691"/>
    </row>
    <row r="122" spans="1:17" x14ac:dyDescent="0.25">
      <c r="A122" s="19"/>
      <c r="B122" s="19"/>
      <c r="C122" s="19"/>
      <c r="D122" s="412"/>
      <c r="E122" s="413">
        <f t="shared" ref="E122:L122" si="35">SUM(E114:E121)</f>
        <v>30</v>
      </c>
      <c r="F122" s="450">
        <f t="shared" si="35"/>
        <v>900</v>
      </c>
      <c r="G122" s="450">
        <f t="shared" si="35"/>
        <v>396</v>
      </c>
      <c r="H122" s="450">
        <f t="shared" si="35"/>
        <v>126</v>
      </c>
      <c r="I122" s="450">
        <f t="shared" si="35"/>
        <v>36</v>
      </c>
      <c r="J122" s="450">
        <f t="shared" si="35"/>
        <v>234</v>
      </c>
      <c r="K122" s="450">
        <f t="shared" si="35"/>
        <v>516</v>
      </c>
      <c r="L122" s="450">
        <f t="shared" si="35"/>
        <v>22</v>
      </c>
      <c r="M122" s="450"/>
      <c r="N122" s="450"/>
      <c r="O122" s="418"/>
      <c r="P122" s="418"/>
      <c r="Q122" s="418"/>
    </row>
    <row r="123" spans="1:17" x14ac:dyDescent="0.25">
      <c r="A123" s="19"/>
      <c r="B123" s="19"/>
      <c r="C123" s="19"/>
      <c r="D123" s="415"/>
      <c r="E123" s="422">
        <f>30-E122</f>
        <v>0</v>
      </c>
      <c r="F123" s="416"/>
      <c r="G123" s="416"/>
      <c r="H123" s="416"/>
      <c r="I123" s="416"/>
      <c r="J123" s="416"/>
      <c r="K123" s="416"/>
      <c r="L123" s="416"/>
      <c r="M123" s="416"/>
      <c r="N123" s="416"/>
      <c r="O123" s="418"/>
      <c r="P123" s="418"/>
      <c r="Q123" s="418"/>
    </row>
    <row r="124" spans="1:17" x14ac:dyDescent="0.25">
      <c r="A124" s="19" t="s">
        <v>273</v>
      </c>
      <c r="B124" s="19" t="s">
        <v>274</v>
      </c>
      <c r="C124" s="19"/>
      <c r="D124" s="415">
        <f>SUMIF(C96:C121,"ЗО",E96:E121)</f>
        <v>3</v>
      </c>
      <c r="E124" s="416"/>
      <c r="F124" s="407"/>
      <c r="G124" s="407"/>
      <c r="H124" s="407"/>
      <c r="I124" s="407"/>
      <c r="J124" s="407"/>
      <c r="K124" s="407"/>
      <c r="L124" s="407"/>
      <c r="M124" s="407"/>
      <c r="N124" s="407"/>
      <c r="O124" s="418"/>
      <c r="P124" s="418"/>
      <c r="Q124" s="418"/>
    </row>
    <row r="125" spans="1:17" x14ac:dyDescent="0.25">
      <c r="A125" s="19" t="s">
        <v>32</v>
      </c>
      <c r="B125" s="19" t="s">
        <v>274</v>
      </c>
      <c r="C125" s="19"/>
      <c r="D125" s="415">
        <f>SUMIF(C96:C121,"ПО",E96:E121)</f>
        <v>25</v>
      </c>
      <c r="E125" s="416"/>
      <c r="F125" s="407"/>
      <c r="G125" s="407"/>
      <c r="H125" s="407"/>
      <c r="I125" s="407"/>
      <c r="J125" s="407"/>
      <c r="K125" s="407"/>
      <c r="L125" s="407"/>
      <c r="M125" s="407"/>
      <c r="N125" s="407"/>
      <c r="O125" s="418"/>
      <c r="P125" s="418"/>
      <c r="Q125" s="418"/>
    </row>
    <row r="126" spans="1:17" x14ac:dyDescent="0.25">
      <c r="A126" s="19" t="s">
        <v>273</v>
      </c>
      <c r="B126" s="19" t="s">
        <v>314</v>
      </c>
      <c r="C126" s="19"/>
      <c r="D126" s="415">
        <f>SUMIF(C96:C121,"ЗВ",E96:E121)</f>
        <v>8</v>
      </c>
      <c r="E126" s="416"/>
      <c r="F126" s="407"/>
      <c r="G126" s="407"/>
      <c r="H126" s="407"/>
      <c r="I126" s="407"/>
      <c r="J126" s="407"/>
      <c r="K126" s="407"/>
      <c r="L126" s="407"/>
      <c r="M126" s="407"/>
      <c r="N126" s="407"/>
      <c r="O126" s="418"/>
      <c r="P126" s="418"/>
      <c r="Q126" s="418"/>
    </row>
    <row r="127" spans="1:17" x14ac:dyDescent="0.25">
      <c r="A127" s="19" t="s">
        <v>32</v>
      </c>
      <c r="B127" s="19" t="s">
        <v>314</v>
      </c>
      <c r="C127" s="19"/>
      <c r="D127" s="415">
        <f>SUMIF(C96:C121,"ПВ",E96:E121)</f>
        <v>24</v>
      </c>
      <c r="E127" s="416"/>
      <c r="F127" s="407"/>
      <c r="G127" s="407"/>
      <c r="H127" s="407"/>
      <c r="I127" s="407"/>
      <c r="J127" s="407"/>
      <c r="K127" s="407"/>
      <c r="L127" s="407"/>
      <c r="M127" s="407"/>
      <c r="N127" s="407"/>
      <c r="O127" s="418"/>
      <c r="P127" s="418"/>
      <c r="Q127" s="418"/>
    </row>
    <row r="128" spans="1:17" x14ac:dyDescent="0.25">
      <c r="A128" s="19"/>
      <c r="B128" s="19"/>
      <c r="C128" s="19"/>
      <c r="D128" s="415">
        <f>SUM(D124:D127)</f>
        <v>60</v>
      </c>
      <c r="E128" s="416"/>
      <c r="F128" s="407"/>
      <c r="G128" s="407"/>
      <c r="H128" s="407"/>
      <c r="I128" s="407"/>
      <c r="J128" s="407"/>
      <c r="K128" s="407"/>
      <c r="L128" s="407"/>
      <c r="M128" s="407"/>
      <c r="N128" s="407"/>
      <c r="O128" s="418"/>
      <c r="P128" s="418"/>
      <c r="Q128" s="418"/>
    </row>
    <row r="129" spans="1:17" x14ac:dyDescent="0.25">
      <c r="A129" s="19"/>
      <c r="B129" s="19"/>
      <c r="C129" s="19"/>
      <c r="D129" s="415"/>
      <c r="E129" s="422"/>
      <c r="F129" s="416"/>
      <c r="G129" s="416"/>
      <c r="H129" s="416"/>
      <c r="I129" s="416"/>
      <c r="J129" s="416"/>
      <c r="K129" s="416"/>
      <c r="L129" s="416"/>
      <c r="M129" s="416"/>
      <c r="N129" s="416"/>
      <c r="O129" s="418"/>
      <c r="P129" s="418"/>
      <c r="Q129" s="418"/>
    </row>
    <row r="130" spans="1:17" x14ac:dyDescent="0.25">
      <c r="A130" s="19"/>
      <c r="B130" s="19"/>
      <c r="C130" s="19"/>
      <c r="D130" s="415"/>
      <c r="E130" s="422"/>
      <c r="F130" s="416"/>
      <c r="G130" s="416"/>
      <c r="H130" s="416"/>
      <c r="I130" s="416"/>
      <c r="J130" s="416"/>
      <c r="K130" s="416"/>
      <c r="L130" s="416"/>
      <c r="M130" s="416"/>
      <c r="N130" s="416"/>
      <c r="O130" s="418"/>
      <c r="P130" s="418"/>
      <c r="Q130" s="418"/>
    </row>
    <row r="131" spans="1:17" x14ac:dyDescent="0.25">
      <c r="A131" s="19"/>
      <c r="B131" s="19"/>
      <c r="C131" s="19"/>
      <c r="D131" s="415"/>
      <c r="E131" s="422"/>
      <c r="F131" s="416"/>
      <c r="G131" s="416"/>
      <c r="H131" s="416"/>
      <c r="I131" s="416"/>
      <c r="J131" s="416"/>
      <c r="K131" s="416"/>
      <c r="L131" s="416"/>
      <c r="M131" s="416"/>
      <c r="N131" s="416"/>
      <c r="O131" s="418"/>
      <c r="P131" s="418"/>
      <c r="Q131" s="418"/>
    </row>
    <row r="132" spans="1:17" x14ac:dyDescent="0.25">
      <c r="A132" s="19"/>
      <c r="B132" s="19"/>
      <c r="C132" s="19"/>
      <c r="D132" s="406" t="s">
        <v>350</v>
      </c>
      <c r="E132" s="407"/>
      <c r="F132" s="407"/>
      <c r="G132" s="407"/>
      <c r="H132" s="407"/>
      <c r="I132" s="407"/>
      <c r="J132" s="407"/>
      <c r="K132" s="407"/>
      <c r="L132" s="407"/>
      <c r="M132" s="407"/>
      <c r="N132" s="407"/>
      <c r="O132" s="418"/>
      <c r="P132" s="418"/>
      <c r="Q132" s="418"/>
    </row>
    <row r="133" spans="1:17" x14ac:dyDescent="0.25">
      <c r="A133" s="19"/>
      <c r="B133" s="19"/>
      <c r="C133" s="19"/>
      <c r="D133" s="1849" t="s">
        <v>261</v>
      </c>
      <c r="E133" s="1844" t="s">
        <v>262</v>
      </c>
      <c r="F133" s="1848" t="s">
        <v>263</v>
      </c>
      <c r="G133" s="1848"/>
      <c r="H133" s="1848"/>
      <c r="I133" s="1848"/>
      <c r="J133" s="1848"/>
      <c r="K133" s="1845"/>
      <c r="L133" s="1844" t="s">
        <v>264</v>
      </c>
      <c r="M133" s="1844" t="s">
        <v>265</v>
      </c>
      <c r="N133" s="1844" t="s">
        <v>266</v>
      </c>
      <c r="O133" s="418"/>
      <c r="P133" s="418"/>
      <c r="Q133" s="418"/>
    </row>
    <row r="134" spans="1:17" x14ac:dyDescent="0.25">
      <c r="A134" s="19"/>
      <c r="B134" s="19"/>
      <c r="C134" s="19"/>
      <c r="D134" s="1849"/>
      <c r="E134" s="1844"/>
      <c r="F134" s="1844" t="s">
        <v>68</v>
      </c>
      <c r="G134" s="1846" t="s">
        <v>267</v>
      </c>
      <c r="H134" s="1846"/>
      <c r="I134" s="1846"/>
      <c r="J134" s="1846"/>
      <c r="K134" s="1844" t="s">
        <v>268</v>
      </c>
      <c r="L134" s="1844"/>
      <c r="M134" s="1844"/>
      <c r="N134" s="1844"/>
      <c r="O134" s="418"/>
      <c r="P134" s="418"/>
      <c r="Q134" s="418"/>
    </row>
    <row r="135" spans="1:17" x14ac:dyDescent="0.25">
      <c r="A135" s="19"/>
      <c r="B135" s="19"/>
      <c r="C135" s="19"/>
      <c r="D135" s="1849"/>
      <c r="E135" s="1844"/>
      <c r="F135" s="1845"/>
      <c r="G135" s="1844" t="s">
        <v>269</v>
      </c>
      <c r="H135" s="1848" t="s">
        <v>270</v>
      </c>
      <c r="I135" s="1845"/>
      <c r="J135" s="1845"/>
      <c r="K135" s="1845"/>
      <c r="L135" s="1844"/>
      <c r="M135" s="1844"/>
      <c r="N135" s="1844"/>
      <c r="O135" s="418"/>
      <c r="P135" s="418"/>
      <c r="Q135" s="418"/>
    </row>
    <row r="136" spans="1:17" x14ac:dyDescent="0.25">
      <c r="A136" s="19"/>
      <c r="B136" s="19"/>
      <c r="C136" s="19"/>
      <c r="D136" s="1849"/>
      <c r="E136" s="1844"/>
      <c r="F136" s="1845"/>
      <c r="G136" s="1847"/>
      <c r="H136" s="1844" t="s">
        <v>271</v>
      </c>
      <c r="I136" s="1844" t="s">
        <v>272</v>
      </c>
      <c r="J136" s="1844" t="s">
        <v>32</v>
      </c>
      <c r="K136" s="1845"/>
      <c r="L136" s="1844"/>
      <c r="M136" s="1844"/>
      <c r="N136" s="1844"/>
      <c r="O136" s="418"/>
      <c r="P136" s="418"/>
      <c r="Q136" s="418"/>
    </row>
    <row r="137" spans="1:17" x14ac:dyDescent="0.25">
      <c r="A137" s="19"/>
      <c r="B137" s="19"/>
      <c r="C137" s="19"/>
      <c r="D137" s="1849"/>
      <c r="E137" s="1844"/>
      <c r="F137" s="1845"/>
      <c r="G137" s="1847"/>
      <c r="H137" s="1844"/>
      <c r="I137" s="1844"/>
      <c r="J137" s="1844"/>
      <c r="K137" s="1845"/>
      <c r="L137" s="1844"/>
      <c r="M137" s="1844"/>
      <c r="N137" s="1844"/>
      <c r="O137" s="418"/>
      <c r="P137" s="418"/>
      <c r="Q137" s="418"/>
    </row>
    <row r="138" spans="1:17" x14ac:dyDescent="0.25">
      <c r="A138" s="19"/>
      <c r="B138" s="19"/>
      <c r="C138" s="19"/>
      <c r="D138" s="1849"/>
      <c r="E138" s="1844"/>
      <c r="F138" s="1845"/>
      <c r="G138" s="1847"/>
      <c r="H138" s="1844"/>
      <c r="I138" s="1844"/>
      <c r="J138" s="1844"/>
      <c r="K138" s="1845"/>
      <c r="L138" s="1844"/>
      <c r="M138" s="1844"/>
      <c r="N138" s="1844"/>
      <c r="O138" s="418"/>
      <c r="P138" s="418"/>
      <c r="Q138" s="418"/>
    </row>
    <row r="139" spans="1:17" x14ac:dyDescent="0.25">
      <c r="A139" s="19"/>
      <c r="B139" s="19"/>
      <c r="C139" s="19"/>
      <c r="D139" s="1849"/>
      <c r="E139" s="1844"/>
      <c r="F139" s="1845"/>
      <c r="G139" s="1847"/>
      <c r="H139" s="1844"/>
      <c r="I139" s="1844"/>
      <c r="J139" s="1844"/>
      <c r="K139" s="1845"/>
      <c r="L139" s="1844"/>
      <c r="M139" s="1844"/>
      <c r="N139" s="1844"/>
      <c r="O139" s="418"/>
      <c r="P139" s="418"/>
      <c r="Q139" s="418"/>
    </row>
    <row r="140" spans="1:17" s="688" customFormat="1" ht="57.75" customHeight="1" x14ac:dyDescent="0.25">
      <c r="A140" s="684" t="s">
        <v>273</v>
      </c>
      <c r="B140" s="684" t="s">
        <v>314</v>
      </c>
      <c r="C140" s="684" t="s">
        <v>454</v>
      </c>
      <c r="D140" s="408" t="s">
        <v>351</v>
      </c>
      <c r="E140" s="523">
        <v>4</v>
      </c>
      <c r="F140" s="686">
        <f t="shared" ref="F140:F147" si="36">E140*30</f>
        <v>120</v>
      </c>
      <c r="G140" s="686">
        <f t="shared" ref="G140:G147" si="37">H140+I140+J140</f>
        <v>45</v>
      </c>
      <c r="H140" s="686"/>
      <c r="I140" s="686"/>
      <c r="J140" s="686">
        <v>45</v>
      </c>
      <c r="K140" s="686">
        <f t="shared" ref="K140:K147" si="38">F140-G140</f>
        <v>75</v>
      </c>
      <c r="L140" s="685">
        <f t="shared" ref="L140:L147" si="39">G140/15</f>
        <v>3</v>
      </c>
      <c r="M140" s="686" t="s">
        <v>273</v>
      </c>
      <c r="N140" s="685">
        <f t="shared" ref="N140:N147" si="40">G140/F140*100</f>
        <v>37.5</v>
      </c>
      <c r="O140" s="687"/>
      <c r="P140" s="693"/>
      <c r="Q140" s="687"/>
    </row>
    <row r="141" spans="1:17" s="688" customFormat="1" ht="64.5" customHeight="1" x14ac:dyDescent="0.25">
      <c r="A141" s="684" t="s">
        <v>32</v>
      </c>
      <c r="B141" s="684" t="s">
        <v>314</v>
      </c>
      <c r="C141" s="684" t="s">
        <v>455</v>
      </c>
      <c r="D141" s="408" t="s">
        <v>437</v>
      </c>
      <c r="E141" s="685">
        <v>4</v>
      </c>
      <c r="F141" s="686">
        <f t="shared" si="36"/>
        <v>120</v>
      </c>
      <c r="G141" s="686">
        <f t="shared" si="37"/>
        <v>45</v>
      </c>
      <c r="H141" s="686">
        <v>30</v>
      </c>
      <c r="I141" s="686"/>
      <c r="J141" s="686">
        <v>15</v>
      </c>
      <c r="K141" s="686">
        <f t="shared" si="38"/>
        <v>75</v>
      </c>
      <c r="L141" s="685">
        <f t="shared" si="39"/>
        <v>3</v>
      </c>
      <c r="M141" s="686" t="s">
        <v>273</v>
      </c>
      <c r="N141" s="685">
        <f t="shared" si="40"/>
        <v>37.5</v>
      </c>
      <c r="O141" s="687"/>
      <c r="P141" s="687"/>
      <c r="Q141" s="687"/>
    </row>
    <row r="142" spans="1:17" s="692" customFormat="1" ht="57.75" customHeight="1" x14ac:dyDescent="0.25">
      <c r="A142" s="689" t="s">
        <v>32</v>
      </c>
      <c r="B142" s="689" t="s">
        <v>314</v>
      </c>
      <c r="C142" s="689" t="s">
        <v>455</v>
      </c>
      <c r="D142" s="690" t="s">
        <v>438</v>
      </c>
      <c r="E142" s="682">
        <v>6</v>
      </c>
      <c r="F142" s="683">
        <f t="shared" si="36"/>
        <v>180</v>
      </c>
      <c r="G142" s="683">
        <f t="shared" si="37"/>
        <v>75</v>
      </c>
      <c r="H142" s="683">
        <v>30</v>
      </c>
      <c r="I142" s="683"/>
      <c r="J142" s="683">
        <v>45</v>
      </c>
      <c r="K142" s="683">
        <f t="shared" si="38"/>
        <v>105</v>
      </c>
      <c r="L142" s="682">
        <f t="shared" si="39"/>
        <v>5</v>
      </c>
      <c r="M142" s="683" t="s">
        <v>280</v>
      </c>
      <c r="N142" s="682">
        <f t="shared" si="40"/>
        <v>41.666666666666671</v>
      </c>
      <c r="O142" s="691" t="s">
        <v>460</v>
      </c>
      <c r="P142" s="694"/>
      <c r="Q142" s="691"/>
    </row>
    <row r="143" spans="1:17" s="692" customFormat="1" ht="36" customHeight="1" x14ac:dyDescent="0.25">
      <c r="A143" s="689" t="s">
        <v>32</v>
      </c>
      <c r="B143" s="689" t="s">
        <v>274</v>
      </c>
      <c r="C143" s="689" t="s">
        <v>453</v>
      </c>
      <c r="D143" s="690" t="s">
        <v>356</v>
      </c>
      <c r="E143" s="682">
        <v>5</v>
      </c>
      <c r="F143" s="683">
        <f t="shared" si="36"/>
        <v>150</v>
      </c>
      <c r="G143" s="683">
        <f t="shared" si="37"/>
        <v>60</v>
      </c>
      <c r="H143" s="683">
        <v>30</v>
      </c>
      <c r="I143" s="683"/>
      <c r="J143" s="683">
        <v>30</v>
      </c>
      <c r="K143" s="683">
        <f t="shared" si="38"/>
        <v>90</v>
      </c>
      <c r="L143" s="682">
        <f t="shared" si="39"/>
        <v>4</v>
      </c>
      <c r="M143" s="683" t="s">
        <v>280</v>
      </c>
      <c r="N143" s="682">
        <f t="shared" si="40"/>
        <v>40</v>
      </c>
      <c r="O143" s="691" t="s">
        <v>461</v>
      </c>
      <c r="P143" s="691"/>
      <c r="Q143" s="691"/>
    </row>
    <row r="144" spans="1:17" s="688" customFormat="1" ht="45" customHeight="1" x14ac:dyDescent="0.25">
      <c r="A144" s="684" t="s">
        <v>32</v>
      </c>
      <c r="B144" s="684" t="s">
        <v>274</v>
      </c>
      <c r="C144" s="684" t="s">
        <v>453</v>
      </c>
      <c r="D144" s="408" t="s">
        <v>357</v>
      </c>
      <c r="E144" s="685">
        <v>1</v>
      </c>
      <c r="F144" s="686">
        <f t="shared" si="36"/>
        <v>30</v>
      </c>
      <c r="G144" s="686"/>
      <c r="H144" s="686"/>
      <c r="I144" s="686"/>
      <c r="J144" s="686"/>
      <c r="K144" s="686">
        <f t="shared" si="38"/>
        <v>30</v>
      </c>
      <c r="L144" s="685">
        <f t="shared" si="39"/>
        <v>0</v>
      </c>
      <c r="M144" s="686" t="s">
        <v>273</v>
      </c>
      <c r="N144" s="685"/>
      <c r="O144" s="687"/>
      <c r="P144" s="693"/>
      <c r="Q144" s="687"/>
    </row>
    <row r="145" spans="1:17" s="692" customFormat="1" ht="33.75" customHeight="1" x14ac:dyDescent="0.25">
      <c r="A145" s="689" t="s">
        <v>32</v>
      </c>
      <c r="B145" s="689" t="s">
        <v>274</v>
      </c>
      <c r="C145" s="689" t="s">
        <v>453</v>
      </c>
      <c r="D145" s="690" t="s">
        <v>439</v>
      </c>
      <c r="E145" s="682">
        <v>4</v>
      </c>
      <c r="F145" s="683">
        <f>E145*30</f>
        <v>120</v>
      </c>
      <c r="G145" s="683">
        <f>H145+I145+J145</f>
        <v>45</v>
      </c>
      <c r="H145" s="683">
        <v>15</v>
      </c>
      <c r="I145" s="683">
        <v>30</v>
      </c>
      <c r="J145" s="683"/>
      <c r="K145" s="683">
        <f>F145-G145</f>
        <v>75</v>
      </c>
      <c r="L145" s="682">
        <f t="shared" si="39"/>
        <v>3</v>
      </c>
      <c r="M145" s="683" t="s">
        <v>280</v>
      </c>
      <c r="N145" s="682">
        <f>G145/F145*100</f>
        <v>37.5</v>
      </c>
      <c r="O145" s="691" t="s">
        <v>461</v>
      </c>
      <c r="P145" s="691"/>
      <c r="Q145" s="691"/>
    </row>
    <row r="146" spans="1:17" s="688" customFormat="1" ht="21" customHeight="1" x14ac:dyDescent="0.25">
      <c r="A146" s="684" t="s">
        <v>32</v>
      </c>
      <c r="B146" s="684" t="s">
        <v>274</v>
      </c>
      <c r="C146" s="684" t="s">
        <v>453</v>
      </c>
      <c r="D146" s="408" t="s">
        <v>440</v>
      </c>
      <c r="E146" s="685">
        <v>3</v>
      </c>
      <c r="F146" s="686">
        <f>E146*30</f>
        <v>90</v>
      </c>
      <c r="G146" s="686">
        <v>60</v>
      </c>
      <c r="H146" s="686">
        <v>30</v>
      </c>
      <c r="I146" s="686"/>
      <c r="J146" s="686">
        <v>30</v>
      </c>
      <c r="K146" s="686">
        <v>30</v>
      </c>
      <c r="L146" s="685">
        <v>4</v>
      </c>
      <c r="M146" s="686" t="s">
        <v>280</v>
      </c>
      <c r="N146" s="685"/>
      <c r="O146" s="687"/>
      <c r="P146" s="687"/>
      <c r="Q146" s="687"/>
    </row>
    <row r="147" spans="1:17" s="688" customFormat="1" ht="29.25" customHeight="1" x14ac:dyDescent="0.25">
      <c r="A147" s="684" t="s">
        <v>273</v>
      </c>
      <c r="B147" s="684" t="s">
        <v>274</v>
      </c>
      <c r="C147" s="684" t="s">
        <v>452</v>
      </c>
      <c r="D147" s="408" t="s">
        <v>360</v>
      </c>
      <c r="E147" s="685">
        <v>3</v>
      </c>
      <c r="F147" s="686">
        <f t="shared" si="36"/>
        <v>90</v>
      </c>
      <c r="G147" s="686">
        <f t="shared" si="37"/>
        <v>30</v>
      </c>
      <c r="H147" s="686">
        <v>15</v>
      </c>
      <c r="I147" s="686">
        <v>7</v>
      </c>
      <c r="J147" s="686">
        <v>8</v>
      </c>
      <c r="K147" s="686">
        <f t="shared" si="38"/>
        <v>60</v>
      </c>
      <c r="L147" s="685">
        <f t="shared" si="39"/>
        <v>2</v>
      </c>
      <c r="M147" s="686" t="s">
        <v>287</v>
      </c>
      <c r="N147" s="685">
        <f t="shared" si="40"/>
        <v>33.333333333333329</v>
      </c>
      <c r="O147" s="687"/>
      <c r="P147" s="687"/>
      <c r="Q147" s="687"/>
    </row>
    <row r="148" spans="1:17" x14ac:dyDescent="0.25">
      <c r="A148" s="19"/>
      <c r="B148" s="19"/>
      <c r="C148" s="19"/>
      <c r="D148" s="412" t="s">
        <v>54</v>
      </c>
      <c r="E148" s="413">
        <f>SUM(E140:E147)</f>
        <v>30</v>
      </c>
      <c r="F148" s="450">
        <f t="shared" ref="F148:L148" si="41">SUM(F140:F147)</f>
        <v>900</v>
      </c>
      <c r="G148" s="450">
        <f t="shared" si="41"/>
        <v>360</v>
      </c>
      <c r="H148" s="450">
        <f t="shared" si="41"/>
        <v>150</v>
      </c>
      <c r="I148" s="450">
        <f t="shared" si="41"/>
        <v>37</v>
      </c>
      <c r="J148" s="450">
        <f t="shared" si="41"/>
        <v>173</v>
      </c>
      <c r="K148" s="450">
        <f t="shared" si="41"/>
        <v>540</v>
      </c>
      <c r="L148" s="450">
        <f t="shared" si="41"/>
        <v>24</v>
      </c>
      <c r="M148" s="450"/>
      <c r="N148" s="450"/>
      <c r="O148" s="418"/>
      <c r="P148" s="418"/>
      <c r="Q148" s="418"/>
    </row>
    <row r="149" spans="1:17" x14ac:dyDescent="0.25">
      <c r="A149" s="19"/>
      <c r="B149" s="19"/>
      <c r="C149" s="19"/>
      <c r="D149" s="415" t="s">
        <v>362</v>
      </c>
      <c r="E149" s="416">
        <f>30-E148</f>
        <v>0</v>
      </c>
      <c r="F149" s="407"/>
      <c r="G149" s="407"/>
      <c r="H149" s="407"/>
      <c r="I149" s="407"/>
      <c r="J149" s="407"/>
      <c r="K149" s="407"/>
      <c r="L149" s="407"/>
      <c r="M149" s="407"/>
      <c r="N149" s="407"/>
      <c r="O149" s="418"/>
      <c r="P149" s="418"/>
      <c r="Q149" s="418"/>
    </row>
    <row r="150" spans="1:17" x14ac:dyDescent="0.25">
      <c r="A150" s="19"/>
      <c r="B150" s="19"/>
      <c r="C150" s="19"/>
      <c r="D150" s="406" t="s">
        <v>441</v>
      </c>
      <c r="E150" s="407"/>
      <c r="F150" s="407"/>
      <c r="G150" s="407"/>
      <c r="H150" s="407"/>
      <c r="I150" s="407"/>
      <c r="J150" s="407"/>
      <c r="K150" s="407"/>
      <c r="L150" s="407"/>
      <c r="M150" s="407"/>
      <c r="N150" s="407"/>
      <c r="O150" s="418"/>
      <c r="P150" s="418"/>
      <c r="Q150" s="418"/>
    </row>
    <row r="151" spans="1:17" x14ac:dyDescent="0.25">
      <c r="A151" s="19"/>
      <c r="B151" s="19"/>
      <c r="C151" s="19"/>
      <c r="D151" s="1849" t="s">
        <v>261</v>
      </c>
      <c r="E151" s="1844" t="s">
        <v>262</v>
      </c>
      <c r="F151" s="1848" t="s">
        <v>263</v>
      </c>
      <c r="G151" s="1848"/>
      <c r="H151" s="1848"/>
      <c r="I151" s="1848"/>
      <c r="J151" s="1848"/>
      <c r="K151" s="1845"/>
      <c r="L151" s="1844" t="s">
        <v>264</v>
      </c>
      <c r="M151" s="1844" t="s">
        <v>265</v>
      </c>
      <c r="N151" s="1844" t="s">
        <v>266</v>
      </c>
      <c r="O151" s="418"/>
      <c r="P151" s="418"/>
      <c r="Q151" s="418"/>
    </row>
    <row r="152" spans="1:17" x14ac:dyDescent="0.25">
      <c r="A152" s="19"/>
      <c r="B152" s="19"/>
      <c r="C152" s="19"/>
      <c r="D152" s="1849"/>
      <c r="E152" s="1844"/>
      <c r="F152" s="1844" t="s">
        <v>68</v>
      </c>
      <c r="G152" s="1846" t="s">
        <v>267</v>
      </c>
      <c r="H152" s="1846"/>
      <c r="I152" s="1846"/>
      <c r="J152" s="1846"/>
      <c r="K152" s="1844" t="s">
        <v>268</v>
      </c>
      <c r="L152" s="1844"/>
      <c r="M152" s="1844"/>
      <c r="N152" s="1844"/>
      <c r="O152" s="418"/>
      <c r="P152" s="418"/>
      <c r="Q152" s="418"/>
    </row>
    <row r="153" spans="1:17" x14ac:dyDescent="0.25">
      <c r="A153" s="19"/>
      <c r="B153" s="19"/>
      <c r="C153" s="19"/>
      <c r="D153" s="1849"/>
      <c r="E153" s="1844"/>
      <c r="F153" s="1845"/>
      <c r="G153" s="1844" t="s">
        <v>269</v>
      </c>
      <c r="H153" s="1848" t="s">
        <v>270</v>
      </c>
      <c r="I153" s="1845"/>
      <c r="J153" s="1845"/>
      <c r="K153" s="1845"/>
      <c r="L153" s="1844"/>
      <c r="M153" s="1844"/>
      <c r="N153" s="1844"/>
      <c r="O153" s="418"/>
      <c r="P153" s="418"/>
      <c r="Q153" s="418"/>
    </row>
    <row r="154" spans="1:17" x14ac:dyDescent="0.25">
      <c r="A154" s="19"/>
      <c r="B154" s="19"/>
      <c r="C154" s="19"/>
      <c r="D154" s="1849"/>
      <c r="E154" s="1844"/>
      <c r="F154" s="1845"/>
      <c r="G154" s="1847"/>
      <c r="H154" s="1844" t="s">
        <v>271</v>
      </c>
      <c r="I154" s="1844" t="s">
        <v>272</v>
      </c>
      <c r="J154" s="1844" t="s">
        <v>32</v>
      </c>
      <c r="K154" s="1845"/>
      <c r="L154" s="1844"/>
      <c r="M154" s="1844"/>
      <c r="N154" s="1844"/>
      <c r="O154" s="418"/>
      <c r="P154" s="418"/>
      <c r="Q154" s="418"/>
    </row>
    <row r="155" spans="1:17" x14ac:dyDescent="0.25">
      <c r="A155" s="19"/>
      <c r="B155" s="19"/>
      <c r="C155" s="19"/>
      <c r="D155" s="1849"/>
      <c r="E155" s="1844"/>
      <c r="F155" s="1845"/>
      <c r="G155" s="1847"/>
      <c r="H155" s="1844"/>
      <c r="I155" s="1844"/>
      <c r="J155" s="1844"/>
      <c r="K155" s="1845"/>
      <c r="L155" s="1844"/>
      <c r="M155" s="1844"/>
      <c r="N155" s="1844"/>
      <c r="O155" s="418"/>
      <c r="P155" s="418"/>
      <c r="Q155" s="418"/>
    </row>
    <row r="156" spans="1:17" x14ac:dyDescent="0.25">
      <c r="A156" s="19"/>
      <c r="B156" s="19"/>
      <c r="C156" s="19"/>
      <c r="D156" s="1849"/>
      <c r="E156" s="1844"/>
      <c r="F156" s="1845"/>
      <c r="G156" s="1847"/>
      <c r="H156" s="1844"/>
      <c r="I156" s="1844"/>
      <c r="J156" s="1844"/>
      <c r="K156" s="1845"/>
      <c r="L156" s="1844"/>
      <c r="M156" s="1844"/>
      <c r="N156" s="1844"/>
      <c r="O156" s="418"/>
      <c r="P156" s="418"/>
      <c r="Q156" s="418"/>
    </row>
    <row r="157" spans="1:17" x14ac:dyDescent="0.25">
      <c r="A157" s="19"/>
      <c r="B157" s="19"/>
      <c r="C157" s="19"/>
      <c r="D157" s="1849"/>
      <c r="E157" s="1844"/>
      <c r="F157" s="1845"/>
      <c r="G157" s="1847"/>
      <c r="H157" s="1844"/>
      <c r="I157" s="1844"/>
      <c r="J157" s="1844"/>
      <c r="K157" s="1845"/>
      <c r="L157" s="1844"/>
      <c r="M157" s="1844"/>
      <c r="N157" s="1844"/>
      <c r="O157" s="418"/>
      <c r="P157" s="418"/>
      <c r="Q157" s="418"/>
    </row>
    <row r="158" spans="1:17" s="688" customFormat="1" ht="40.5" customHeight="1" x14ac:dyDescent="0.25">
      <c r="A158" s="684" t="s">
        <v>32</v>
      </c>
      <c r="B158" s="684" t="s">
        <v>274</v>
      </c>
      <c r="C158" s="684" t="s">
        <v>453</v>
      </c>
      <c r="D158" s="419" t="s">
        <v>442</v>
      </c>
      <c r="E158" s="523">
        <v>6</v>
      </c>
      <c r="F158" s="686">
        <f t="shared" ref="F158:F164" si="42">E158*30</f>
        <v>180</v>
      </c>
      <c r="G158" s="686">
        <f t="shared" ref="G158:G164" si="43">H158+I158+J158</f>
        <v>0</v>
      </c>
      <c r="H158" s="686"/>
      <c r="I158" s="686"/>
      <c r="J158" s="686"/>
      <c r="K158" s="686">
        <f t="shared" ref="K158:K164" si="44">F158-G158</f>
        <v>180</v>
      </c>
      <c r="L158" s="685">
        <f>G158/13</f>
        <v>0</v>
      </c>
      <c r="M158" s="686" t="s">
        <v>273</v>
      </c>
      <c r="N158" s="685">
        <f t="shared" ref="N158:N164" si="45">G158/F158*100</f>
        <v>0</v>
      </c>
      <c r="O158" s="687"/>
      <c r="P158" s="693"/>
      <c r="Q158" s="687"/>
    </row>
    <row r="159" spans="1:17" s="692" customFormat="1" ht="45" customHeight="1" x14ac:dyDescent="0.25">
      <c r="A159" s="689" t="s">
        <v>32</v>
      </c>
      <c r="B159" s="689" t="s">
        <v>274</v>
      </c>
      <c r="C159" s="689" t="s">
        <v>453</v>
      </c>
      <c r="D159" s="690" t="s">
        <v>366</v>
      </c>
      <c r="E159" s="682">
        <v>5</v>
      </c>
      <c r="F159" s="683">
        <f t="shared" si="42"/>
        <v>150</v>
      </c>
      <c r="G159" s="683">
        <f t="shared" si="43"/>
        <v>78</v>
      </c>
      <c r="H159" s="683">
        <f>52-13</f>
        <v>39</v>
      </c>
      <c r="I159" s="683"/>
      <c r="J159" s="683">
        <v>39</v>
      </c>
      <c r="K159" s="683">
        <f t="shared" si="44"/>
        <v>72</v>
      </c>
      <c r="L159" s="682">
        <v>6</v>
      </c>
      <c r="M159" s="683" t="s">
        <v>280</v>
      </c>
      <c r="N159" s="682">
        <f t="shared" si="45"/>
        <v>52</v>
      </c>
      <c r="O159" s="691" t="s">
        <v>463</v>
      </c>
      <c r="P159" s="691"/>
      <c r="Q159" s="691"/>
    </row>
    <row r="160" spans="1:17" s="688" customFormat="1" ht="57.75" customHeight="1" x14ac:dyDescent="0.25">
      <c r="A160" s="684" t="s">
        <v>273</v>
      </c>
      <c r="B160" s="684" t="s">
        <v>314</v>
      </c>
      <c r="C160" s="684" t="s">
        <v>454</v>
      </c>
      <c r="D160" s="408" t="s">
        <v>367</v>
      </c>
      <c r="E160" s="685">
        <v>4</v>
      </c>
      <c r="F160" s="686">
        <f>E160*30</f>
        <v>120</v>
      </c>
      <c r="G160" s="686">
        <f>H160+I160+J160</f>
        <v>52</v>
      </c>
      <c r="H160" s="686"/>
      <c r="I160" s="686"/>
      <c r="J160" s="686">
        <f>4*13</f>
        <v>52</v>
      </c>
      <c r="K160" s="686">
        <f>F160-G160</f>
        <v>68</v>
      </c>
      <c r="L160" s="685">
        <v>4</v>
      </c>
      <c r="M160" s="686" t="s">
        <v>273</v>
      </c>
      <c r="N160" s="685">
        <f>G160/F160*100</f>
        <v>43.333333333333336</v>
      </c>
      <c r="O160" s="687"/>
      <c r="P160" s="693"/>
      <c r="Q160" s="687"/>
    </row>
    <row r="161" spans="1:17" s="692" customFormat="1" ht="60" customHeight="1" x14ac:dyDescent="0.25">
      <c r="A161" s="689" t="s">
        <v>32</v>
      </c>
      <c r="B161" s="689" t="s">
        <v>314</v>
      </c>
      <c r="C161" s="689" t="s">
        <v>455</v>
      </c>
      <c r="D161" s="690" t="s">
        <v>444</v>
      </c>
      <c r="E161" s="682">
        <v>6</v>
      </c>
      <c r="F161" s="683">
        <f>E161*30</f>
        <v>180</v>
      </c>
      <c r="G161" s="683">
        <f>H161+I161+J161</f>
        <v>65</v>
      </c>
      <c r="H161" s="683">
        <v>39</v>
      </c>
      <c r="I161" s="683"/>
      <c r="J161" s="683">
        <v>26</v>
      </c>
      <c r="K161" s="683">
        <f>F161-G161</f>
        <v>115</v>
      </c>
      <c r="L161" s="682">
        <v>5</v>
      </c>
      <c r="M161" s="683" t="s">
        <v>280</v>
      </c>
      <c r="N161" s="682">
        <f>G161/F161*100</f>
        <v>36.111111111111107</v>
      </c>
      <c r="O161" s="691" t="s">
        <v>465</v>
      </c>
      <c r="P161" s="691"/>
      <c r="Q161" s="691"/>
    </row>
    <row r="162" spans="1:17" s="688" customFormat="1" ht="26.25" customHeight="1" x14ac:dyDescent="0.25">
      <c r="A162" s="684" t="s">
        <v>32</v>
      </c>
      <c r="B162" s="684" t="s">
        <v>274</v>
      </c>
      <c r="C162" s="684" t="s">
        <v>453</v>
      </c>
      <c r="D162" s="408" t="s">
        <v>446</v>
      </c>
      <c r="E162" s="685">
        <v>6</v>
      </c>
      <c r="F162" s="686">
        <f t="shared" si="42"/>
        <v>180</v>
      </c>
      <c r="G162" s="686">
        <f t="shared" si="43"/>
        <v>0</v>
      </c>
      <c r="H162" s="686"/>
      <c r="I162" s="686"/>
      <c r="J162" s="686"/>
      <c r="K162" s="686">
        <f t="shared" si="44"/>
        <v>180</v>
      </c>
      <c r="L162" s="685">
        <f t="shared" ref="L162:L164" si="46">G162/13</f>
        <v>0</v>
      </c>
      <c r="M162" s="686"/>
      <c r="N162" s="685">
        <f t="shared" si="45"/>
        <v>0</v>
      </c>
      <c r="O162" s="687"/>
      <c r="P162" s="687"/>
      <c r="Q162" s="687"/>
    </row>
    <row r="163" spans="1:17" s="688" customFormat="1" ht="27.75" customHeight="1" x14ac:dyDescent="0.25">
      <c r="A163" s="684" t="s">
        <v>32</v>
      </c>
      <c r="B163" s="684" t="s">
        <v>274</v>
      </c>
      <c r="C163" s="684" t="s">
        <v>453</v>
      </c>
      <c r="D163" s="408" t="s">
        <v>447</v>
      </c>
      <c r="E163" s="685">
        <v>0</v>
      </c>
      <c r="F163" s="686">
        <f>E163*30</f>
        <v>0</v>
      </c>
      <c r="G163" s="686">
        <f>H163+I163+J163</f>
        <v>0</v>
      </c>
      <c r="H163" s="686"/>
      <c r="I163" s="686"/>
      <c r="J163" s="686"/>
      <c r="K163" s="686">
        <f>F163-G163</f>
        <v>0</v>
      </c>
      <c r="L163" s="685">
        <f>G163/13</f>
        <v>0</v>
      </c>
      <c r="M163" s="686"/>
      <c r="N163" s="685"/>
      <c r="O163" s="687"/>
      <c r="P163" s="687"/>
      <c r="Q163" s="687"/>
    </row>
    <row r="164" spans="1:17" s="688" customFormat="1" ht="42" customHeight="1" x14ac:dyDescent="0.25">
      <c r="A164" s="684" t="s">
        <v>32</v>
      </c>
      <c r="B164" s="684" t="s">
        <v>274</v>
      </c>
      <c r="C164" s="684" t="s">
        <v>453</v>
      </c>
      <c r="D164" s="408" t="s">
        <v>448</v>
      </c>
      <c r="E164" s="685">
        <v>3</v>
      </c>
      <c r="F164" s="686">
        <f t="shared" si="42"/>
        <v>90</v>
      </c>
      <c r="G164" s="686">
        <f t="shared" si="43"/>
        <v>0</v>
      </c>
      <c r="H164" s="686"/>
      <c r="I164" s="686"/>
      <c r="J164" s="686"/>
      <c r="K164" s="686">
        <f t="shared" si="44"/>
        <v>90</v>
      </c>
      <c r="L164" s="685">
        <f t="shared" si="46"/>
        <v>0</v>
      </c>
      <c r="M164" s="686"/>
      <c r="N164" s="685">
        <f t="shared" si="45"/>
        <v>0</v>
      </c>
      <c r="O164" s="687"/>
      <c r="P164" s="687"/>
      <c r="Q164" s="687"/>
    </row>
    <row r="165" spans="1:17" s="688" customFormat="1" x14ac:dyDescent="0.25">
      <c r="A165" s="684"/>
      <c r="B165" s="684"/>
      <c r="C165" s="684"/>
      <c r="D165" s="412" t="s">
        <v>54</v>
      </c>
      <c r="E165" s="413">
        <f>SUM(E158:E164)</f>
        <v>30</v>
      </c>
      <c r="F165" s="450">
        <f t="shared" ref="F165:L165" si="47">SUM(F158:F164)</f>
        <v>900</v>
      </c>
      <c r="G165" s="450">
        <f t="shared" si="47"/>
        <v>195</v>
      </c>
      <c r="H165" s="450">
        <f t="shared" si="47"/>
        <v>78</v>
      </c>
      <c r="I165" s="450">
        <f t="shared" si="47"/>
        <v>0</v>
      </c>
      <c r="J165" s="450">
        <f t="shared" si="47"/>
        <v>117</v>
      </c>
      <c r="K165" s="450">
        <f t="shared" si="47"/>
        <v>705</v>
      </c>
      <c r="L165" s="450">
        <f t="shared" si="47"/>
        <v>15</v>
      </c>
      <c r="M165" s="450"/>
      <c r="N165" s="450">
        <f>SUM(N158:N164)</f>
        <v>131.44444444444446</v>
      </c>
      <c r="O165" s="687"/>
      <c r="P165" s="687"/>
      <c r="Q165" s="687"/>
    </row>
    <row r="166" spans="1:17" x14ac:dyDescent="0.25">
      <c r="A166" s="19"/>
      <c r="B166" s="19"/>
      <c r="C166" s="19"/>
      <c r="D166" s="415" t="s">
        <v>362</v>
      </c>
      <c r="E166" s="422">
        <f>30-E165</f>
        <v>0</v>
      </c>
      <c r="F166" s="407"/>
      <c r="G166" s="407"/>
      <c r="H166" s="407"/>
      <c r="I166" s="407"/>
      <c r="J166" s="407"/>
      <c r="K166" s="407"/>
      <c r="L166" s="407"/>
      <c r="M166" s="407"/>
      <c r="N166" s="407"/>
      <c r="O166" s="418"/>
      <c r="P166" s="418"/>
      <c r="Q166" s="418"/>
    </row>
    <row r="167" spans="1:17" x14ac:dyDescent="0.25">
      <c r="A167" s="19" t="s">
        <v>273</v>
      </c>
      <c r="B167" s="19" t="s">
        <v>274</v>
      </c>
      <c r="C167" s="19"/>
      <c r="D167" s="415">
        <f>SUMIF(C139:C164,"ЗО",E139:E164)</f>
        <v>3</v>
      </c>
      <c r="E167" s="416"/>
      <c r="F167" s="407"/>
      <c r="G167" s="407"/>
      <c r="H167" s="407"/>
      <c r="I167" s="407"/>
      <c r="J167" s="407"/>
      <c r="K167" s="407"/>
      <c r="L167" s="407"/>
      <c r="M167" s="407"/>
      <c r="N167" s="407"/>
      <c r="O167" s="418"/>
      <c r="P167" s="418"/>
      <c r="Q167" s="418"/>
    </row>
    <row r="168" spans="1:17" x14ac:dyDescent="0.25">
      <c r="A168" s="19" t="s">
        <v>32</v>
      </c>
      <c r="B168" s="19" t="s">
        <v>274</v>
      </c>
      <c r="C168" s="19"/>
      <c r="D168" s="415">
        <f>SUMIF(C139:C164,"ПО",E139:E164)</f>
        <v>33</v>
      </c>
      <c r="E168" s="416"/>
      <c r="F168" s="407"/>
      <c r="G168" s="407"/>
      <c r="H168" s="407"/>
      <c r="I168" s="407"/>
      <c r="J168" s="407"/>
      <c r="K168" s="407"/>
      <c r="L168" s="407"/>
      <c r="M168" s="407"/>
      <c r="N168" s="407"/>
      <c r="O168" s="418"/>
      <c r="P168" s="418"/>
      <c r="Q168" s="418"/>
    </row>
    <row r="169" spans="1:17" x14ac:dyDescent="0.25">
      <c r="A169" s="19" t="s">
        <v>273</v>
      </c>
      <c r="B169" s="19" t="s">
        <v>314</v>
      </c>
      <c r="C169" s="19"/>
      <c r="D169" s="415">
        <f>SUMIF(C139:C164,"ЗВ",E139:E164)</f>
        <v>8</v>
      </c>
      <c r="E169" s="416"/>
      <c r="F169" s="407"/>
      <c r="G169" s="407"/>
      <c r="H169" s="407"/>
      <c r="I169" s="407"/>
      <c r="J169" s="407"/>
      <c r="K169" s="407"/>
      <c r="L169" s="407"/>
      <c r="M169" s="407"/>
      <c r="N169" s="407"/>
      <c r="O169" s="418"/>
      <c r="P169" s="418"/>
      <c r="Q169" s="418"/>
    </row>
    <row r="170" spans="1:17" x14ac:dyDescent="0.25">
      <c r="A170" s="19" t="s">
        <v>32</v>
      </c>
      <c r="B170" s="19" t="s">
        <v>314</v>
      </c>
      <c r="C170" s="19"/>
      <c r="D170" s="415">
        <f>SUMIF(C139:C164,"ПВ",E139:E164)</f>
        <v>16</v>
      </c>
      <c r="E170" s="416"/>
      <c r="F170" s="407"/>
      <c r="G170" s="407"/>
      <c r="H170" s="407"/>
      <c r="I170" s="407"/>
      <c r="J170" s="407"/>
      <c r="K170" s="407"/>
      <c r="L170" s="407"/>
      <c r="M170" s="407"/>
      <c r="N170" s="407"/>
      <c r="O170" s="418"/>
      <c r="P170" s="418"/>
      <c r="Q170" s="418"/>
    </row>
    <row r="171" spans="1:17" x14ac:dyDescent="0.25">
      <c r="A171" s="19"/>
      <c r="B171" s="19"/>
      <c r="C171" s="19"/>
      <c r="D171" s="415">
        <f>SUM(D167:D170)</f>
        <v>60</v>
      </c>
      <c r="E171" s="416"/>
      <c r="F171" s="407"/>
      <c r="G171" s="407"/>
      <c r="H171" s="407"/>
      <c r="I171" s="407"/>
      <c r="J171" s="407"/>
      <c r="K171" s="407"/>
      <c r="L171" s="407"/>
      <c r="M171" s="407"/>
      <c r="N171" s="407"/>
      <c r="O171" s="418"/>
      <c r="P171" s="418"/>
      <c r="Q171" s="418"/>
    </row>
    <row r="172" spans="1:17" x14ac:dyDescent="0.25">
      <c r="A172" s="19"/>
      <c r="B172" s="19"/>
      <c r="C172" s="19"/>
      <c r="D172" s="406"/>
      <c r="E172" s="425"/>
      <c r="F172" s="429"/>
      <c r="G172" s="425"/>
      <c r="H172" s="19"/>
      <c r="I172" s="407"/>
      <c r="J172" s="407"/>
      <c r="K172" s="407"/>
      <c r="L172" s="407"/>
      <c r="M172" s="407"/>
      <c r="N172" s="407"/>
      <c r="O172" s="418"/>
      <c r="P172" s="418"/>
      <c r="Q172" s="418"/>
    </row>
    <row r="173" spans="1:17" x14ac:dyDescent="0.25">
      <c r="A173" s="19"/>
      <c r="B173" s="19"/>
      <c r="C173" s="19"/>
      <c r="D173" s="406"/>
      <c r="E173" s="425"/>
      <c r="F173" s="19"/>
      <c r="G173" s="425"/>
      <c r="H173" s="19"/>
      <c r="I173" s="407"/>
      <c r="J173" s="407"/>
      <c r="K173" s="428"/>
      <c r="L173" s="407"/>
      <c r="M173" s="407"/>
      <c r="N173" s="407"/>
      <c r="O173" s="418"/>
      <c r="P173" s="418"/>
      <c r="Q173" s="418"/>
    </row>
    <row r="174" spans="1:17" x14ac:dyDescent="0.25">
      <c r="A174" s="19"/>
      <c r="B174" s="19"/>
      <c r="C174" s="19"/>
      <c r="D174" s="406" t="s">
        <v>456</v>
      </c>
      <c r="E174" s="19"/>
      <c r="F174" s="19"/>
      <c r="G174" s="425"/>
      <c r="H174" s="19"/>
      <c r="I174" s="407"/>
      <c r="J174" s="407"/>
      <c r="K174" s="407"/>
      <c r="L174" s="407"/>
      <c r="M174" s="407"/>
      <c r="N174" s="407"/>
      <c r="O174" s="418"/>
      <c r="P174" s="418"/>
      <c r="Q174" s="418"/>
    </row>
    <row r="176" spans="1:17" x14ac:dyDescent="0.25">
      <c r="A176" s="19" t="s">
        <v>273</v>
      </c>
      <c r="B176" s="19" t="s">
        <v>274</v>
      </c>
      <c r="D176">
        <f>D38+D80+D124+D167</f>
        <v>70</v>
      </c>
    </row>
    <row r="177" spans="1:4" x14ac:dyDescent="0.25">
      <c r="A177" s="19" t="s">
        <v>32</v>
      </c>
      <c r="B177" s="19" t="s">
        <v>274</v>
      </c>
      <c r="D177">
        <f t="shared" ref="D177:D180" si="48">D39+D81+D125+D168</f>
        <v>110</v>
      </c>
    </row>
    <row r="178" spans="1:4" x14ac:dyDescent="0.25">
      <c r="A178" s="19" t="s">
        <v>273</v>
      </c>
      <c r="B178" s="19" t="s">
        <v>314</v>
      </c>
      <c r="D178">
        <f t="shared" si="48"/>
        <v>20</v>
      </c>
    </row>
    <row r="179" spans="1:4" x14ac:dyDescent="0.25">
      <c r="A179" s="19" t="s">
        <v>32</v>
      </c>
      <c r="B179" s="19" t="s">
        <v>314</v>
      </c>
      <c r="D179">
        <f t="shared" si="48"/>
        <v>40</v>
      </c>
    </row>
    <row r="180" spans="1:4" x14ac:dyDescent="0.25">
      <c r="D180">
        <f t="shared" si="48"/>
        <v>240</v>
      </c>
    </row>
    <row r="181" spans="1:4" x14ac:dyDescent="0.25">
      <c r="C181" t="s">
        <v>464</v>
      </c>
      <c r="D181">
        <f>D176+D177</f>
        <v>180</v>
      </c>
    </row>
    <row r="182" spans="1:4" x14ac:dyDescent="0.25">
      <c r="C182" t="s">
        <v>237</v>
      </c>
      <c r="D182">
        <f>D178+D179</f>
        <v>60</v>
      </c>
    </row>
  </sheetData>
  <mergeCells count="113">
    <mergeCell ref="L151:L157"/>
    <mergeCell ref="M151:M157"/>
    <mergeCell ref="N133:N139"/>
    <mergeCell ref="F134:F139"/>
    <mergeCell ref="G134:J134"/>
    <mergeCell ref="K134:K139"/>
    <mergeCell ref="G135:G139"/>
    <mergeCell ref="H135:J135"/>
    <mergeCell ref="H136:H139"/>
    <mergeCell ref="I136:I139"/>
    <mergeCell ref="J136:J139"/>
    <mergeCell ref="N151:N157"/>
    <mergeCell ref="F152:F157"/>
    <mergeCell ref="G152:J152"/>
    <mergeCell ref="K152:K157"/>
    <mergeCell ref="G153:G157"/>
    <mergeCell ref="H153:J153"/>
    <mergeCell ref="H154:H157"/>
    <mergeCell ref="I154:I157"/>
    <mergeCell ref="L133:L139"/>
    <mergeCell ref="M133:M139"/>
    <mergeCell ref="D133:D139"/>
    <mergeCell ref="E133:E139"/>
    <mergeCell ref="F133:K133"/>
    <mergeCell ref="D107:D113"/>
    <mergeCell ref="E107:E113"/>
    <mergeCell ref="F107:K107"/>
    <mergeCell ref="J110:J113"/>
    <mergeCell ref="D151:D157"/>
    <mergeCell ref="E151:E157"/>
    <mergeCell ref="F151:K151"/>
    <mergeCell ref="J154:J157"/>
    <mergeCell ref="M90:M96"/>
    <mergeCell ref="L107:L113"/>
    <mergeCell ref="M107:M113"/>
    <mergeCell ref="N90:N96"/>
    <mergeCell ref="F91:F96"/>
    <mergeCell ref="G91:J91"/>
    <mergeCell ref="K91:K96"/>
    <mergeCell ref="G92:G96"/>
    <mergeCell ref="H92:J92"/>
    <mergeCell ref="H93:H96"/>
    <mergeCell ref="I93:I96"/>
    <mergeCell ref="J93:J96"/>
    <mergeCell ref="N107:N113"/>
    <mergeCell ref="F108:F113"/>
    <mergeCell ref="G108:J108"/>
    <mergeCell ref="K108:K113"/>
    <mergeCell ref="G109:G113"/>
    <mergeCell ref="H109:J109"/>
    <mergeCell ref="H110:H113"/>
    <mergeCell ref="I110:I113"/>
    <mergeCell ref="M63:M69"/>
    <mergeCell ref="N63:N69"/>
    <mergeCell ref="F64:F69"/>
    <mergeCell ref="G64:J64"/>
    <mergeCell ref="K64:K69"/>
    <mergeCell ref="G65:G69"/>
    <mergeCell ref="H65:J65"/>
    <mergeCell ref="H66:H69"/>
    <mergeCell ref="I66:I69"/>
    <mergeCell ref="J48:J51"/>
    <mergeCell ref="D63:D69"/>
    <mergeCell ref="E63:E69"/>
    <mergeCell ref="F63:K63"/>
    <mergeCell ref="J66:J69"/>
    <mergeCell ref="D45:D51"/>
    <mergeCell ref="E45:E51"/>
    <mergeCell ref="F45:K45"/>
    <mergeCell ref="L90:L96"/>
    <mergeCell ref="L63:L69"/>
    <mergeCell ref="D90:D96"/>
    <mergeCell ref="E90:E96"/>
    <mergeCell ref="F90:K90"/>
    <mergeCell ref="D21:D27"/>
    <mergeCell ref="E21:E27"/>
    <mergeCell ref="F21:K21"/>
    <mergeCell ref="J24:J27"/>
    <mergeCell ref="L45:L51"/>
    <mergeCell ref="M45:M51"/>
    <mergeCell ref="N45:N51"/>
    <mergeCell ref="F46:F51"/>
    <mergeCell ref="G46:J46"/>
    <mergeCell ref="K46:K51"/>
    <mergeCell ref="G47:G51"/>
    <mergeCell ref="L21:L27"/>
    <mergeCell ref="M21:M27"/>
    <mergeCell ref="N21:N27"/>
    <mergeCell ref="F22:F27"/>
    <mergeCell ref="G22:J22"/>
    <mergeCell ref="K22:K27"/>
    <mergeCell ref="G23:G27"/>
    <mergeCell ref="H23:J23"/>
    <mergeCell ref="H24:H27"/>
    <mergeCell ref="I24:I27"/>
    <mergeCell ref="H47:J47"/>
    <mergeCell ref="H48:H51"/>
    <mergeCell ref="I48:I51"/>
    <mergeCell ref="D1:N1"/>
    <mergeCell ref="D3:D9"/>
    <mergeCell ref="E3:E9"/>
    <mergeCell ref="F3:K3"/>
    <mergeCell ref="L3:L9"/>
    <mergeCell ref="M3:M9"/>
    <mergeCell ref="N3:N9"/>
    <mergeCell ref="F4:F9"/>
    <mergeCell ref="G4:J4"/>
    <mergeCell ref="K4:K9"/>
    <mergeCell ref="G5:G9"/>
    <mergeCell ref="H5:J5"/>
    <mergeCell ref="H6:H9"/>
    <mergeCell ref="I6:I9"/>
    <mergeCell ref="J6:J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F201"/>
  <sheetViews>
    <sheetView view="pageBreakPreview" topLeftCell="A94" zoomScale="75" zoomScaleSheetLayoutView="75" workbookViewId="0">
      <selection activeCell="L83" sqref="L83"/>
    </sheetView>
  </sheetViews>
  <sheetFormatPr defaultColWidth="9.140625" defaultRowHeight="15.75" x14ac:dyDescent="0.25"/>
  <cols>
    <col min="1" max="1" width="11.28515625" style="1061" customWidth="1"/>
    <col min="2" max="2" width="44.140625" style="157" customWidth="1"/>
    <col min="3" max="3" width="6.7109375" style="1062" customWidth="1"/>
    <col min="4" max="4" width="12" style="1063" customWidth="1"/>
    <col min="5" max="5" width="7.28515625" style="1063" customWidth="1"/>
    <col min="6" max="6" width="6.42578125" style="1062" customWidth="1"/>
    <col min="7" max="7" width="7.42578125" style="1062" customWidth="1"/>
    <col min="8" max="8" width="9.85546875" style="1062" customWidth="1"/>
    <col min="9" max="9" width="8.7109375" style="157" customWidth="1"/>
    <col min="10" max="10" width="8" style="157" customWidth="1"/>
    <col min="11" max="11" width="6.28515625" style="157" customWidth="1"/>
    <col min="12" max="12" width="7.85546875" style="157" customWidth="1"/>
    <col min="13" max="13" width="8.85546875" style="157" customWidth="1"/>
    <col min="14" max="16" width="4.85546875" style="157" customWidth="1"/>
    <col min="17" max="21" width="3.85546875" style="157" customWidth="1"/>
    <col min="22" max="22" width="4.28515625" style="157" customWidth="1"/>
    <col min="23" max="24" width="4" style="157" customWidth="1"/>
    <col min="25" max="25" width="17.5703125" style="157" customWidth="1"/>
    <col min="26" max="29" width="9.140625" style="157" customWidth="1"/>
    <col min="30" max="30" width="9.140625" style="434"/>
    <col min="31" max="16384" width="9.140625" style="157"/>
  </cols>
  <sheetData>
    <row r="1" spans="1:30" s="59" customFormat="1" ht="18.75" thickBot="1" x14ac:dyDescent="0.3">
      <c r="A1" s="1729" t="s">
        <v>58</v>
      </c>
      <c r="B1" s="1730"/>
      <c r="C1" s="1730"/>
      <c r="D1" s="1730"/>
      <c r="E1" s="1730"/>
      <c r="F1" s="1730"/>
      <c r="G1" s="1730"/>
      <c r="H1" s="1730"/>
      <c r="I1" s="1730"/>
      <c r="J1" s="1730"/>
      <c r="K1" s="1730"/>
      <c r="L1" s="1730"/>
      <c r="M1" s="1730"/>
      <c r="N1" s="1730"/>
      <c r="O1" s="1730"/>
      <c r="P1" s="1730"/>
      <c r="Q1" s="1730"/>
      <c r="R1" s="1730"/>
      <c r="S1" s="1730"/>
      <c r="T1" s="1730"/>
      <c r="U1" s="1730"/>
      <c r="V1" s="1730"/>
      <c r="W1" s="1730"/>
      <c r="X1" s="1731"/>
      <c r="AD1" s="435"/>
    </row>
    <row r="2" spans="1:30" s="59" customFormat="1" x14ac:dyDescent="0.25">
      <c r="A2" s="1732" t="s">
        <v>59</v>
      </c>
      <c r="B2" s="1735" t="s">
        <v>60</v>
      </c>
      <c r="C2" s="1738" t="s">
        <v>61</v>
      </c>
      <c r="D2" s="1739"/>
      <c r="E2" s="1739"/>
      <c r="F2" s="1740"/>
      <c r="G2" s="1741" t="s">
        <v>62</v>
      </c>
      <c r="H2" s="1744" t="s">
        <v>63</v>
      </c>
      <c r="I2" s="1745"/>
      <c r="J2" s="1745"/>
      <c r="K2" s="1745"/>
      <c r="L2" s="1745"/>
      <c r="M2" s="1746"/>
      <c r="N2" s="1747" t="s">
        <v>64</v>
      </c>
      <c r="O2" s="1748"/>
      <c r="P2" s="1748"/>
      <c r="Q2" s="1748"/>
      <c r="R2" s="1748"/>
      <c r="S2" s="1748"/>
      <c r="T2" s="1748"/>
      <c r="U2" s="1748"/>
      <c r="V2" s="1748"/>
      <c r="W2" s="1748"/>
      <c r="X2" s="1749"/>
      <c r="AD2" s="435"/>
    </row>
    <row r="3" spans="1:30" s="59" customFormat="1" ht="16.5" thickBot="1" x14ac:dyDescent="0.3">
      <c r="A3" s="1733"/>
      <c r="B3" s="1736"/>
      <c r="C3" s="1753" t="s">
        <v>65</v>
      </c>
      <c r="D3" s="1755" t="s">
        <v>66</v>
      </c>
      <c r="E3" s="1757" t="s">
        <v>67</v>
      </c>
      <c r="F3" s="1758"/>
      <c r="G3" s="1742"/>
      <c r="H3" s="1773" t="s">
        <v>68</v>
      </c>
      <c r="I3" s="1776" t="s">
        <v>69</v>
      </c>
      <c r="J3" s="1777"/>
      <c r="K3" s="1777"/>
      <c r="L3" s="1778"/>
      <c r="M3" s="1779" t="s">
        <v>70</v>
      </c>
      <c r="N3" s="1750"/>
      <c r="O3" s="1751"/>
      <c r="P3" s="1751"/>
      <c r="Q3" s="1751"/>
      <c r="R3" s="1751"/>
      <c r="S3" s="1751"/>
      <c r="T3" s="1751"/>
      <c r="U3" s="1751"/>
      <c r="V3" s="1751"/>
      <c r="W3" s="1751"/>
      <c r="X3" s="1752"/>
      <c r="AD3" s="435"/>
    </row>
    <row r="4" spans="1:30" s="59" customFormat="1" ht="16.5" thickBot="1" x14ac:dyDescent="0.3">
      <c r="A4" s="1733"/>
      <c r="B4" s="1736"/>
      <c r="C4" s="1753"/>
      <c r="D4" s="1755"/>
      <c r="E4" s="1755" t="s">
        <v>71</v>
      </c>
      <c r="F4" s="1783" t="s">
        <v>72</v>
      </c>
      <c r="G4" s="1742"/>
      <c r="H4" s="1774"/>
      <c r="I4" s="1785" t="s">
        <v>54</v>
      </c>
      <c r="J4" s="1785" t="s">
        <v>73</v>
      </c>
      <c r="K4" s="1785" t="s">
        <v>74</v>
      </c>
      <c r="L4" s="1785" t="s">
        <v>75</v>
      </c>
      <c r="M4" s="1780"/>
      <c r="N4" s="1762" t="s">
        <v>76</v>
      </c>
      <c r="O4" s="1763"/>
      <c r="P4" s="1764"/>
      <c r="Q4" s="1762" t="s">
        <v>77</v>
      </c>
      <c r="R4" s="1763"/>
      <c r="S4" s="1764"/>
      <c r="T4" s="1762" t="s">
        <v>78</v>
      </c>
      <c r="U4" s="1763"/>
      <c r="V4" s="1764"/>
      <c r="W4" s="1762" t="s">
        <v>79</v>
      </c>
      <c r="X4" s="1764"/>
      <c r="AD4" s="435"/>
    </row>
    <row r="5" spans="1:30" s="59" customFormat="1" ht="16.5" thickBot="1" x14ac:dyDescent="0.3">
      <c r="A5" s="1733"/>
      <c r="B5" s="1736"/>
      <c r="C5" s="1753"/>
      <c r="D5" s="1755"/>
      <c r="E5" s="1755"/>
      <c r="F5" s="1783"/>
      <c r="G5" s="1742"/>
      <c r="H5" s="1774"/>
      <c r="I5" s="1786"/>
      <c r="J5" s="1786"/>
      <c r="K5" s="1786"/>
      <c r="L5" s="1786"/>
      <c r="M5" s="1780"/>
      <c r="N5" s="717">
        <v>1</v>
      </c>
      <c r="O5" s="718" t="s">
        <v>80</v>
      </c>
      <c r="P5" s="719" t="s">
        <v>81</v>
      </c>
      <c r="Q5" s="717">
        <v>3</v>
      </c>
      <c r="R5" s="718" t="s">
        <v>82</v>
      </c>
      <c r="S5" s="720" t="s">
        <v>83</v>
      </c>
      <c r="T5" s="721">
        <v>5</v>
      </c>
      <c r="U5" s="718" t="s">
        <v>84</v>
      </c>
      <c r="V5" s="720" t="s">
        <v>85</v>
      </c>
      <c r="W5" s="717">
        <v>7</v>
      </c>
      <c r="X5" s="720">
        <v>8</v>
      </c>
      <c r="AD5" s="435"/>
    </row>
    <row r="6" spans="1:30" s="59" customFormat="1" ht="16.5" thickBot="1" x14ac:dyDescent="0.3">
      <c r="A6" s="1733"/>
      <c r="B6" s="1736"/>
      <c r="C6" s="1753"/>
      <c r="D6" s="1755"/>
      <c r="E6" s="1755"/>
      <c r="F6" s="1783"/>
      <c r="G6" s="1742"/>
      <c r="H6" s="1774"/>
      <c r="I6" s="1786"/>
      <c r="J6" s="1786"/>
      <c r="K6" s="1786"/>
      <c r="L6" s="1786"/>
      <c r="M6" s="1781"/>
      <c r="N6" s="1765" t="s">
        <v>86</v>
      </c>
      <c r="O6" s="1766"/>
      <c r="P6" s="1767"/>
      <c r="Q6" s="1767"/>
      <c r="R6" s="1767"/>
      <c r="S6" s="1767"/>
      <c r="T6" s="1767"/>
      <c r="U6" s="1767"/>
      <c r="V6" s="1767"/>
      <c r="W6" s="1767"/>
      <c r="X6" s="1768"/>
      <c r="AD6" s="435"/>
    </row>
    <row r="7" spans="1:30" s="59" customFormat="1" ht="16.5" thickBot="1" x14ac:dyDescent="0.3">
      <c r="A7" s="1734"/>
      <c r="B7" s="1737"/>
      <c r="C7" s="1754"/>
      <c r="D7" s="1756"/>
      <c r="E7" s="1756"/>
      <c r="F7" s="1784"/>
      <c r="G7" s="1743"/>
      <c r="H7" s="1775"/>
      <c r="I7" s="1787"/>
      <c r="J7" s="1787"/>
      <c r="K7" s="1787"/>
      <c r="L7" s="1787"/>
      <c r="M7" s="1782"/>
      <c r="N7" s="717">
        <v>15</v>
      </c>
      <c r="O7" s="718">
        <v>9</v>
      </c>
      <c r="P7" s="720">
        <v>9</v>
      </c>
      <c r="Q7" s="717">
        <v>15</v>
      </c>
      <c r="R7" s="718">
        <v>9</v>
      </c>
      <c r="S7" s="720">
        <v>9</v>
      </c>
      <c r="T7" s="717">
        <v>15</v>
      </c>
      <c r="U7" s="718">
        <v>9</v>
      </c>
      <c r="V7" s="720">
        <v>9</v>
      </c>
      <c r="W7" s="717">
        <v>15</v>
      </c>
      <c r="X7" s="720">
        <v>13</v>
      </c>
      <c r="AD7" s="435"/>
    </row>
    <row r="8" spans="1:30" s="59" customFormat="1" ht="16.5" thickBot="1" x14ac:dyDescent="0.3">
      <c r="A8" s="722">
        <v>1</v>
      </c>
      <c r="B8" s="723">
        <v>2</v>
      </c>
      <c r="C8" s="724">
        <v>3</v>
      </c>
      <c r="D8" s="722">
        <v>4</v>
      </c>
      <c r="E8" s="722">
        <v>5</v>
      </c>
      <c r="F8" s="722">
        <v>6</v>
      </c>
      <c r="G8" s="722">
        <v>7</v>
      </c>
      <c r="H8" s="722">
        <v>8</v>
      </c>
      <c r="I8" s="722">
        <v>9</v>
      </c>
      <c r="J8" s="722">
        <v>10</v>
      </c>
      <c r="K8" s="722">
        <v>11</v>
      </c>
      <c r="L8" s="722">
        <v>12</v>
      </c>
      <c r="M8" s="725">
        <v>13</v>
      </c>
      <c r="N8" s="717">
        <v>14</v>
      </c>
      <c r="O8" s="726">
        <v>15</v>
      </c>
      <c r="P8" s="717">
        <v>16</v>
      </c>
      <c r="Q8" s="726">
        <v>17</v>
      </c>
      <c r="R8" s="717">
        <v>18</v>
      </c>
      <c r="S8" s="726">
        <v>19</v>
      </c>
      <c r="T8" s="717">
        <v>20</v>
      </c>
      <c r="U8" s="726">
        <v>21</v>
      </c>
      <c r="V8" s="717">
        <v>22</v>
      </c>
      <c r="W8" s="726">
        <v>23</v>
      </c>
      <c r="X8" s="723">
        <v>24</v>
      </c>
      <c r="Y8" s="67">
        <v>25</v>
      </c>
      <c r="Z8" s="65">
        <v>26</v>
      </c>
      <c r="AA8" s="68">
        <v>27</v>
      </c>
      <c r="AB8" s="65">
        <v>28</v>
      </c>
      <c r="AC8" s="68">
        <v>29</v>
      </c>
      <c r="AD8" s="435"/>
    </row>
    <row r="9" spans="1:30" s="59" customFormat="1" ht="16.5" thickBot="1" x14ac:dyDescent="0.3">
      <c r="A9" s="1769" t="s">
        <v>87</v>
      </c>
      <c r="B9" s="1770"/>
      <c r="C9" s="1771"/>
      <c r="D9" s="1771"/>
      <c r="E9" s="1771"/>
      <c r="F9" s="1771"/>
      <c r="G9" s="1771"/>
      <c r="H9" s="1771"/>
      <c r="I9" s="1771"/>
      <c r="J9" s="1771"/>
      <c r="K9" s="1771"/>
      <c r="L9" s="1771"/>
      <c r="M9" s="1771"/>
      <c r="N9" s="1770"/>
      <c r="O9" s="1770"/>
      <c r="P9" s="1770"/>
      <c r="Q9" s="1770"/>
      <c r="R9" s="1770"/>
      <c r="S9" s="1770"/>
      <c r="T9" s="1770"/>
      <c r="U9" s="1770"/>
      <c r="V9" s="1770"/>
      <c r="W9" s="1770"/>
      <c r="X9" s="1772"/>
      <c r="AD9" s="435"/>
    </row>
    <row r="10" spans="1:30" s="59" customFormat="1" ht="16.5" thickBot="1" x14ac:dyDescent="0.3">
      <c r="A10" s="1788" t="s">
        <v>88</v>
      </c>
      <c r="B10" s="1789"/>
      <c r="C10" s="1789"/>
      <c r="D10" s="1789"/>
      <c r="E10" s="1789"/>
      <c r="F10" s="1789"/>
      <c r="G10" s="1789"/>
      <c r="H10" s="1789"/>
      <c r="I10" s="1789"/>
      <c r="J10" s="1789"/>
      <c r="K10" s="1789"/>
      <c r="L10" s="1789"/>
      <c r="M10" s="1789"/>
      <c r="N10" s="1789"/>
      <c r="O10" s="1789"/>
      <c r="P10" s="1789"/>
      <c r="Q10" s="1789"/>
      <c r="R10" s="1789"/>
      <c r="S10" s="1789"/>
      <c r="T10" s="1789"/>
      <c r="U10" s="1789"/>
      <c r="V10" s="1789"/>
      <c r="W10" s="1789"/>
      <c r="X10" s="1790"/>
      <c r="AD10" s="435"/>
    </row>
    <row r="11" spans="1:30" s="1086" customFormat="1" x14ac:dyDescent="0.25">
      <c r="A11" s="1069" t="s">
        <v>89</v>
      </c>
      <c r="B11" s="1070" t="s">
        <v>90</v>
      </c>
      <c r="C11" s="1071"/>
      <c r="D11" s="1072"/>
      <c r="E11" s="1073"/>
      <c r="F11" s="1074"/>
      <c r="G11" s="1375">
        <f>G12+G13+G14+G15</f>
        <v>14</v>
      </c>
      <c r="H11" s="1075">
        <f>SUM(H12:H15)</f>
        <v>420</v>
      </c>
      <c r="I11" s="1076">
        <f>SUM(I12:I15)</f>
        <v>195</v>
      </c>
      <c r="J11" s="1077"/>
      <c r="K11" s="1077"/>
      <c r="L11" s="1077">
        <f>SUM(L12:L15)</f>
        <v>195</v>
      </c>
      <c r="M11" s="1078">
        <f>SUM(M12:M15)</f>
        <v>225</v>
      </c>
      <c r="N11" s="1079"/>
      <c r="O11" s="1080"/>
      <c r="P11" s="1081"/>
      <c r="Q11" s="1082"/>
      <c r="R11" s="1080"/>
      <c r="S11" s="1081"/>
      <c r="T11" s="1083"/>
      <c r="U11" s="1084"/>
      <c r="V11" s="1085"/>
      <c r="W11" s="1083"/>
      <c r="X11" s="1085"/>
      <c r="AD11" s="1087"/>
    </row>
    <row r="12" spans="1:30" s="1086" customFormat="1" x14ac:dyDescent="0.25">
      <c r="A12" s="1088" t="s">
        <v>91</v>
      </c>
      <c r="B12" s="1089" t="s">
        <v>90</v>
      </c>
      <c r="C12" s="1090"/>
      <c r="D12" s="1091">
        <v>1</v>
      </c>
      <c r="E12" s="1092"/>
      <c r="F12" s="1093"/>
      <c r="G12" s="1379">
        <v>3</v>
      </c>
      <c r="H12" s="1094">
        <f t="shared" ref="H12:H29" si="0">G12*30</f>
        <v>90</v>
      </c>
      <c r="I12" s="1095">
        <f>J12+K12+L12</f>
        <v>45</v>
      </c>
      <c r="J12" s="1096"/>
      <c r="K12" s="1096"/>
      <c r="L12" s="1096">
        <v>45</v>
      </c>
      <c r="M12" s="1097">
        <f t="shared" ref="M12:M28" si="1">H12-I12</f>
        <v>45</v>
      </c>
      <c r="N12" s="1098">
        <v>3</v>
      </c>
      <c r="O12" s="1099"/>
      <c r="P12" s="1097"/>
      <c r="Q12" s="1095"/>
      <c r="R12" s="1099"/>
      <c r="S12" s="1097"/>
      <c r="T12" s="1100"/>
      <c r="U12" s="1101"/>
      <c r="V12" s="1102"/>
      <c r="W12" s="1100"/>
      <c r="X12" s="1102"/>
      <c r="AD12" s="1087"/>
    </row>
    <row r="13" spans="1:30" s="1086" customFormat="1" x14ac:dyDescent="0.25">
      <c r="A13" s="1088" t="s">
        <v>92</v>
      </c>
      <c r="B13" s="1089" t="s">
        <v>90</v>
      </c>
      <c r="C13" s="1090"/>
      <c r="D13" s="1091">
        <v>2</v>
      </c>
      <c r="E13" s="1092"/>
      <c r="F13" s="1093"/>
      <c r="G13" s="1379">
        <v>3</v>
      </c>
      <c r="H13" s="1094">
        <f t="shared" si="0"/>
        <v>90</v>
      </c>
      <c r="I13" s="1095">
        <f>J13+K13+L13</f>
        <v>36</v>
      </c>
      <c r="J13" s="1096"/>
      <c r="K13" s="1096"/>
      <c r="L13" s="1096">
        <v>36</v>
      </c>
      <c r="M13" s="1097">
        <f t="shared" si="1"/>
        <v>54</v>
      </c>
      <c r="N13" s="1098"/>
      <c r="O13" s="1099">
        <v>2</v>
      </c>
      <c r="P13" s="1097">
        <v>2</v>
      </c>
      <c r="Q13" s="1095"/>
      <c r="R13" s="1099"/>
      <c r="S13" s="1097"/>
      <c r="T13" s="1100"/>
      <c r="U13" s="1101"/>
      <c r="V13" s="1102"/>
      <c r="W13" s="1100"/>
      <c r="X13" s="1102"/>
      <c r="AD13" s="1087"/>
    </row>
    <row r="14" spans="1:30" s="1086" customFormat="1" x14ac:dyDescent="0.25">
      <c r="A14" s="1088" t="s">
        <v>93</v>
      </c>
      <c r="B14" s="1089" t="s">
        <v>90</v>
      </c>
      <c r="C14" s="1090"/>
      <c r="D14" s="1091">
        <v>3</v>
      </c>
      <c r="E14" s="1103"/>
      <c r="F14" s="1093"/>
      <c r="G14" s="1379">
        <v>4</v>
      </c>
      <c r="H14" s="1094">
        <f t="shared" si="0"/>
        <v>120</v>
      </c>
      <c r="I14" s="1095">
        <f>J14+K14+L14</f>
        <v>60</v>
      </c>
      <c r="J14" s="1096"/>
      <c r="K14" s="1096"/>
      <c r="L14" s="1096">
        <v>60</v>
      </c>
      <c r="M14" s="1097">
        <f t="shared" si="1"/>
        <v>60</v>
      </c>
      <c r="N14" s="1098"/>
      <c r="O14" s="1099"/>
      <c r="P14" s="1097"/>
      <c r="Q14" s="1095">
        <v>4</v>
      </c>
      <c r="R14" s="1099"/>
      <c r="S14" s="1097"/>
      <c r="T14" s="1100"/>
      <c r="U14" s="1101"/>
      <c r="V14" s="1102"/>
      <c r="W14" s="1104"/>
      <c r="X14" s="1105"/>
      <c r="Y14" s="1086" t="s">
        <v>380</v>
      </c>
      <c r="AD14" s="1087" t="s">
        <v>380</v>
      </c>
    </row>
    <row r="15" spans="1:30" s="1086" customFormat="1" x14ac:dyDescent="0.25">
      <c r="A15" s="1088" t="s">
        <v>94</v>
      </c>
      <c r="B15" s="1089" t="s">
        <v>90</v>
      </c>
      <c r="C15" s="1106"/>
      <c r="D15" s="1107" t="s">
        <v>95</v>
      </c>
      <c r="E15" s="1107"/>
      <c r="F15" s="1108"/>
      <c r="G15" s="1380">
        <v>4</v>
      </c>
      <c r="H15" s="1094">
        <f t="shared" si="0"/>
        <v>120</v>
      </c>
      <c r="I15" s="1095">
        <f>J15+K15+L15</f>
        <v>54</v>
      </c>
      <c r="J15" s="1109"/>
      <c r="K15" s="1109"/>
      <c r="L15" s="1109">
        <v>54</v>
      </c>
      <c r="M15" s="1097">
        <f t="shared" si="1"/>
        <v>66</v>
      </c>
      <c r="N15" s="1110"/>
      <c r="O15" s="1111"/>
      <c r="P15" s="1112"/>
      <c r="Q15" s="1113"/>
      <c r="R15" s="1111">
        <v>3</v>
      </c>
      <c r="S15" s="1112">
        <v>3</v>
      </c>
      <c r="T15" s="1114"/>
      <c r="U15" s="1115"/>
      <c r="V15" s="1116"/>
      <c r="W15" s="1114"/>
      <c r="X15" s="1116"/>
      <c r="Y15" s="1086" t="s">
        <v>380</v>
      </c>
      <c r="AD15" s="1087" t="s">
        <v>380</v>
      </c>
    </row>
    <row r="16" spans="1:30" s="1086" customFormat="1" x14ac:dyDescent="0.25">
      <c r="A16" s="1117" t="s">
        <v>96</v>
      </c>
      <c r="B16" s="1118" t="s">
        <v>477</v>
      </c>
      <c r="C16" s="1090"/>
      <c r="D16" s="1119" t="s">
        <v>101</v>
      </c>
      <c r="E16" s="1103"/>
      <c r="F16" s="1120"/>
      <c r="G16" s="1376">
        <v>2</v>
      </c>
      <c r="H16" s="1121">
        <f t="shared" si="0"/>
        <v>60</v>
      </c>
      <c r="I16" s="1090">
        <f>J16+L16</f>
        <v>30</v>
      </c>
      <c r="J16" s="1122">
        <v>15</v>
      </c>
      <c r="K16" s="1122"/>
      <c r="L16" s="1122">
        <v>15</v>
      </c>
      <c r="M16" s="1123">
        <f t="shared" si="1"/>
        <v>30</v>
      </c>
      <c r="N16" s="1098">
        <v>2</v>
      </c>
      <c r="O16" s="1099"/>
      <c r="P16" s="1097"/>
      <c r="Q16" s="1095"/>
      <c r="R16" s="1099"/>
      <c r="S16" s="1097"/>
      <c r="T16" s="1095"/>
      <c r="U16" s="1099"/>
      <c r="V16" s="1097"/>
      <c r="W16" s="1095"/>
      <c r="X16" s="1124"/>
      <c r="AD16" s="1087"/>
    </row>
    <row r="17" spans="1:30" s="88" customFormat="1" x14ac:dyDescent="0.25">
      <c r="A17" s="1117" t="s">
        <v>102</v>
      </c>
      <c r="B17" s="1118" t="s">
        <v>103</v>
      </c>
      <c r="C17" s="1090">
        <v>1</v>
      </c>
      <c r="D17" s="1119"/>
      <c r="E17" s="1103"/>
      <c r="F17" s="1120"/>
      <c r="G17" s="1376">
        <v>6</v>
      </c>
      <c r="H17" s="1121">
        <f t="shared" si="0"/>
        <v>180</v>
      </c>
      <c r="I17" s="1090">
        <f>J17+L17</f>
        <v>75</v>
      </c>
      <c r="J17" s="1122">
        <v>45</v>
      </c>
      <c r="K17" s="1122"/>
      <c r="L17" s="1122">
        <v>30</v>
      </c>
      <c r="M17" s="1123">
        <f t="shared" si="1"/>
        <v>105</v>
      </c>
      <c r="N17" s="1098">
        <v>5</v>
      </c>
      <c r="O17" s="1099"/>
      <c r="P17" s="1097"/>
      <c r="Q17" s="1095"/>
      <c r="R17" s="1099"/>
      <c r="S17" s="1097"/>
      <c r="T17" s="1095"/>
      <c r="U17" s="1099"/>
      <c r="V17" s="1097"/>
      <c r="W17" s="1095"/>
      <c r="X17" s="1124"/>
      <c r="AD17" s="445"/>
    </row>
    <row r="18" spans="1:30" s="1086" customFormat="1" ht="31.5" x14ac:dyDescent="0.25">
      <c r="A18" s="1117" t="s">
        <v>104</v>
      </c>
      <c r="B18" s="1118" t="s">
        <v>105</v>
      </c>
      <c r="C18" s="1090"/>
      <c r="D18" s="1122">
        <v>2</v>
      </c>
      <c r="E18" s="1125"/>
      <c r="F18" s="1126"/>
      <c r="G18" s="1376">
        <v>3</v>
      </c>
      <c r="H18" s="1121">
        <f t="shared" si="0"/>
        <v>90</v>
      </c>
      <c r="I18" s="1090">
        <f>J18+L18</f>
        <v>36</v>
      </c>
      <c r="J18" s="1122">
        <v>18</v>
      </c>
      <c r="K18" s="1122"/>
      <c r="L18" s="1122">
        <v>18</v>
      </c>
      <c r="M18" s="1123">
        <f t="shared" si="1"/>
        <v>54</v>
      </c>
      <c r="N18" s="1098"/>
      <c r="O18" s="1099">
        <v>2</v>
      </c>
      <c r="P18" s="1124">
        <v>2</v>
      </c>
      <c r="Q18" s="1095"/>
      <c r="R18" s="1099"/>
      <c r="S18" s="1097"/>
      <c r="T18" s="1095"/>
      <c r="U18" s="1099"/>
      <c r="V18" s="1097"/>
      <c r="W18" s="1095"/>
      <c r="X18" s="1097"/>
      <c r="AD18" s="1087"/>
    </row>
    <row r="19" spans="1:30" s="1086" customFormat="1" x14ac:dyDescent="0.25">
      <c r="A19" s="1117" t="s">
        <v>485</v>
      </c>
      <c r="B19" s="1170" t="s">
        <v>107</v>
      </c>
      <c r="C19" s="1171"/>
      <c r="D19" s="1150">
        <v>3</v>
      </c>
      <c r="E19" s="1150"/>
      <c r="F19" s="1151"/>
      <c r="G19" s="1377">
        <v>3</v>
      </c>
      <c r="H19" s="1172">
        <f t="shared" si="0"/>
        <v>90</v>
      </c>
      <c r="I19" s="1149">
        <f t="shared" ref="I19" si="2">J19+K19+L19</f>
        <v>30</v>
      </c>
      <c r="J19" s="1150">
        <v>15</v>
      </c>
      <c r="K19" s="1150"/>
      <c r="L19" s="1150">
        <v>15</v>
      </c>
      <c r="M19" s="1151">
        <f t="shared" si="1"/>
        <v>60</v>
      </c>
      <c r="N19" s="1173"/>
      <c r="O19" s="1174"/>
      <c r="P19" s="1175"/>
      <c r="Q19" s="1176">
        <v>2</v>
      </c>
      <c r="R19" s="1174"/>
      <c r="S19" s="1175"/>
      <c r="T19" s="1176"/>
      <c r="U19" s="1174"/>
      <c r="V19" s="1175"/>
      <c r="W19" s="1176"/>
      <c r="X19" s="1175"/>
      <c r="Y19" s="1086" t="s">
        <v>381</v>
      </c>
      <c r="AD19" s="1087" t="s">
        <v>381</v>
      </c>
    </row>
    <row r="20" spans="1:30" s="1086" customFormat="1" x14ac:dyDescent="0.25">
      <c r="A20" s="1117" t="s">
        <v>106</v>
      </c>
      <c r="B20" s="1170" t="s">
        <v>109</v>
      </c>
      <c r="C20" s="1171"/>
      <c r="D20" s="1150">
        <v>5</v>
      </c>
      <c r="E20" s="1150"/>
      <c r="F20" s="1151"/>
      <c r="G20" s="1377">
        <v>3</v>
      </c>
      <c r="H20" s="1172">
        <f>G20*30</f>
        <v>90</v>
      </c>
      <c r="I20" s="1149">
        <f>J20+K20+L20</f>
        <v>30</v>
      </c>
      <c r="J20" s="1150">
        <v>15</v>
      </c>
      <c r="K20" s="1150"/>
      <c r="L20" s="1150">
        <v>15</v>
      </c>
      <c r="M20" s="1151">
        <f>H20-I20</f>
        <v>60</v>
      </c>
      <c r="N20" s="1173"/>
      <c r="O20" s="1174"/>
      <c r="P20" s="1175"/>
      <c r="Q20" s="1176"/>
      <c r="R20" s="1174"/>
      <c r="S20" s="1175"/>
      <c r="T20" s="1176">
        <v>2</v>
      </c>
      <c r="U20" s="1174"/>
      <c r="V20" s="1175"/>
      <c r="W20" s="1176"/>
      <c r="X20" s="1175"/>
      <c r="AD20" s="1087"/>
    </row>
    <row r="21" spans="1:30" s="1086" customFormat="1" x14ac:dyDescent="0.25">
      <c r="A21" s="1117" t="s">
        <v>108</v>
      </c>
      <c r="B21" s="1118" t="s">
        <v>111</v>
      </c>
      <c r="C21" s="1090"/>
      <c r="D21" s="1153">
        <v>2</v>
      </c>
      <c r="E21" s="1125"/>
      <c r="F21" s="1126"/>
      <c r="G21" s="1376">
        <v>5</v>
      </c>
      <c r="H21" s="1121">
        <f>G21*30</f>
        <v>150</v>
      </c>
      <c r="I21" s="1090">
        <f>J21+L21</f>
        <v>72</v>
      </c>
      <c r="J21" s="1122">
        <v>36</v>
      </c>
      <c r="K21" s="1122"/>
      <c r="L21" s="1122">
        <v>36</v>
      </c>
      <c r="M21" s="1123">
        <f>H21-I21</f>
        <v>78</v>
      </c>
      <c r="N21" s="1098"/>
      <c r="O21" s="1099">
        <v>4</v>
      </c>
      <c r="P21" s="1124">
        <v>4</v>
      </c>
      <c r="Q21" s="1095"/>
      <c r="R21" s="1099"/>
      <c r="S21" s="1097"/>
      <c r="T21" s="1095"/>
      <c r="U21" s="1099"/>
      <c r="V21" s="1097"/>
      <c r="W21" s="1095"/>
      <c r="X21" s="1097"/>
      <c r="Y21" s="1086" t="s">
        <v>479</v>
      </c>
      <c r="AD21" s="1087"/>
    </row>
    <row r="22" spans="1:30" s="1128" customFormat="1" x14ac:dyDescent="0.25">
      <c r="A22" s="1117" t="s">
        <v>110</v>
      </c>
      <c r="B22" s="1118" t="s">
        <v>114</v>
      </c>
      <c r="C22" s="1090">
        <v>1</v>
      </c>
      <c r="D22" s="1122"/>
      <c r="E22" s="1125"/>
      <c r="F22" s="1126"/>
      <c r="G22" s="1376">
        <v>6</v>
      </c>
      <c r="H22" s="1121">
        <f t="shared" si="0"/>
        <v>180</v>
      </c>
      <c r="I22" s="1090">
        <f t="shared" ref="I22:I28" si="3">J22+K22+L22</f>
        <v>75</v>
      </c>
      <c r="J22" s="1122">
        <v>30</v>
      </c>
      <c r="K22" s="1122"/>
      <c r="L22" s="1122">
        <v>45</v>
      </c>
      <c r="M22" s="1123">
        <f t="shared" si="1"/>
        <v>105</v>
      </c>
      <c r="N22" s="1098">
        <v>5</v>
      </c>
      <c r="O22" s="1099"/>
      <c r="P22" s="1127"/>
      <c r="Q22" s="1095"/>
      <c r="R22" s="1099"/>
      <c r="S22" s="1097"/>
      <c r="T22" s="1095"/>
      <c r="U22" s="1099"/>
      <c r="V22" s="1097"/>
      <c r="W22" s="1095"/>
      <c r="X22" s="1097"/>
      <c r="AD22" s="1129"/>
    </row>
    <row r="23" spans="1:30" s="1086" customFormat="1" ht="31.5" x14ac:dyDescent="0.25">
      <c r="A23" s="1117" t="s">
        <v>113</v>
      </c>
      <c r="B23" s="1130" t="s">
        <v>116</v>
      </c>
      <c r="C23" s="1131">
        <v>1</v>
      </c>
      <c r="D23" s="1122"/>
      <c r="E23" s="1122"/>
      <c r="F23" s="1123"/>
      <c r="G23" s="1377">
        <v>5</v>
      </c>
      <c r="H23" s="1121">
        <f t="shared" si="0"/>
        <v>150</v>
      </c>
      <c r="I23" s="1090">
        <f t="shared" si="3"/>
        <v>60</v>
      </c>
      <c r="J23" s="1122">
        <v>30</v>
      </c>
      <c r="K23" s="1122"/>
      <c r="L23" s="1122">
        <v>30</v>
      </c>
      <c r="M23" s="1123">
        <f t="shared" si="1"/>
        <v>90</v>
      </c>
      <c r="N23" s="1098">
        <v>4</v>
      </c>
      <c r="O23" s="1099"/>
      <c r="P23" s="1097"/>
      <c r="Q23" s="1095"/>
      <c r="R23" s="1099"/>
      <c r="S23" s="1097"/>
      <c r="T23" s="1095"/>
      <c r="U23" s="1099"/>
      <c r="V23" s="1097"/>
      <c r="W23" s="1095"/>
      <c r="X23" s="1097"/>
      <c r="AD23" s="1087"/>
    </row>
    <row r="24" spans="1:30" s="1086" customFormat="1" ht="31.5" x14ac:dyDescent="0.25">
      <c r="A24" s="1117" t="s">
        <v>115</v>
      </c>
      <c r="B24" s="1130" t="s">
        <v>480</v>
      </c>
      <c r="C24" s="1131">
        <v>2</v>
      </c>
      <c r="D24" s="1122"/>
      <c r="E24" s="1122"/>
      <c r="F24" s="1123"/>
      <c r="G24" s="1377">
        <v>4</v>
      </c>
      <c r="H24" s="1121">
        <f t="shared" si="0"/>
        <v>120</v>
      </c>
      <c r="I24" s="1090">
        <f t="shared" si="3"/>
        <v>54</v>
      </c>
      <c r="J24" s="1154">
        <v>36</v>
      </c>
      <c r="K24" s="1122"/>
      <c r="L24" s="1154">
        <v>18</v>
      </c>
      <c r="M24" s="1123">
        <f t="shared" si="1"/>
        <v>66</v>
      </c>
      <c r="N24" s="1098"/>
      <c r="O24" s="1099">
        <v>3</v>
      </c>
      <c r="P24" s="1097">
        <v>3</v>
      </c>
      <c r="Q24" s="1095"/>
      <c r="R24" s="1099"/>
      <c r="S24" s="1097"/>
      <c r="T24" s="1095"/>
      <c r="U24" s="1099"/>
      <c r="V24" s="1097"/>
      <c r="W24" s="1095"/>
      <c r="X24" s="1097"/>
      <c r="AD24" s="1087"/>
    </row>
    <row r="25" spans="1:30" s="1086" customFormat="1" x14ac:dyDescent="0.25">
      <c r="A25" s="1117" t="s">
        <v>117</v>
      </c>
      <c r="B25" s="1146" t="s">
        <v>416</v>
      </c>
      <c r="C25" s="1147">
        <v>2</v>
      </c>
      <c r="D25" s="1122"/>
      <c r="E25" s="1122"/>
      <c r="F25" s="1122"/>
      <c r="G25" s="1378">
        <v>5</v>
      </c>
      <c r="H25" s="1122">
        <f>G25*30</f>
        <v>150</v>
      </c>
      <c r="I25" s="1122">
        <f>J25+K25+L25</f>
        <v>72</v>
      </c>
      <c r="J25" s="1122">
        <v>36</v>
      </c>
      <c r="K25" s="1122"/>
      <c r="L25" s="1122">
        <v>36</v>
      </c>
      <c r="M25" s="1122">
        <f>H25-I25</f>
        <v>78</v>
      </c>
      <c r="N25" s="1152"/>
      <c r="O25" s="1152">
        <v>4</v>
      </c>
      <c r="P25" s="1152">
        <v>4</v>
      </c>
      <c r="Q25" s="1152"/>
      <c r="R25" s="1152"/>
      <c r="S25" s="1152"/>
      <c r="T25" s="1152"/>
      <c r="U25" s="1152"/>
      <c r="V25" s="1152"/>
      <c r="W25" s="1152"/>
      <c r="X25" s="1152"/>
      <c r="AD25" s="1087"/>
    </row>
    <row r="26" spans="1:30" s="1086" customFormat="1" x14ac:dyDescent="0.25">
      <c r="A26" s="1117" t="s">
        <v>119</v>
      </c>
      <c r="B26" s="1130" t="s">
        <v>120</v>
      </c>
      <c r="C26" s="1131"/>
      <c r="D26" s="1153">
        <v>3</v>
      </c>
      <c r="E26" s="1125"/>
      <c r="F26" s="1123"/>
      <c r="G26" s="1376">
        <v>4</v>
      </c>
      <c r="H26" s="1121">
        <f>G26*30</f>
        <v>120</v>
      </c>
      <c r="I26" s="1090">
        <f>J26+K26+L26</f>
        <v>60</v>
      </c>
      <c r="J26" s="1122">
        <v>30</v>
      </c>
      <c r="K26" s="1122"/>
      <c r="L26" s="1122">
        <v>30</v>
      </c>
      <c r="M26" s="1123">
        <f>H26-I26</f>
        <v>60</v>
      </c>
      <c r="N26" s="1098"/>
      <c r="O26" s="1099"/>
      <c r="P26" s="1097"/>
      <c r="Q26" s="1095">
        <v>4</v>
      </c>
      <c r="R26" s="1099"/>
      <c r="S26" s="1097"/>
      <c r="T26" s="1095"/>
      <c r="U26" s="1099"/>
      <c r="V26" s="1097"/>
      <c r="W26" s="1095"/>
      <c r="X26" s="1097"/>
      <c r="Y26" s="1086" t="s">
        <v>493</v>
      </c>
      <c r="AD26" s="1087"/>
    </row>
    <row r="27" spans="1:30" s="1086" customFormat="1" ht="31.5" x14ac:dyDescent="0.25">
      <c r="A27" s="1117" t="s">
        <v>121</v>
      </c>
      <c r="B27" s="1170" t="s">
        <v>122</v>
      </c>
      <c r="C27" s="1171">
        <v>4</v>
      </c>
      <c r="D27" s="1150"/>
      <c r="E27" s="1150"/>
      <c r="F27" s="1151"/>
      <c r="G27" s="1377">
        <v>4</v>
      </c>
      <c r="H27" s="1172">
        <f t="shared" ref="H27" si="4">G27*30</f>
        <v>120</v>
      </c>
      <c r="I27" s="1149">
        <f t="shared" ref="I27" si="5">J27+K27+L27</f>
        <v>54</v>
      </c>
      <c r="J27" s="1150">
        <v>18</v>
      </c>
      <c r="K27" s="1150"/>
      <c r="L27" s="1150">
        <v>36</v>
      </c>
      <c r="M27" s="1151">
        <f t="shared" ref="M27" si="6">H27-I27</f>
        <v>66</v>
      </c>
      <c r="N27" s="1173"/>
      <c r="O27" s="1174"/>
      <c r="P27" s="1175"/>
      <c r="Q27" s="1176"/>
      <c r="R27" s="1174">
        <v>3</v>
      </c>
      <c r="S27" s="1175">
        <v>3</v>
      </c>
      <c r="T27" s="1176"/>
      <c r="U27" s="1174"/>
      <c r="V27" s="1175"/>
      <c r="W27" s="1176"/>
      <c r="X27" s="1175"/>
      <c r="Y27" s="1086" t="s">
        <v>382</v>
      </c>
      <c r="AD27" s="1087" t="s">
        <v>382</v>
      </c>
    </row>
    <row r="28" spans="1:30" s="1086" customFormat="1" ht="31.5" x14ac:dyDescent="0.25">
      <c r="A28" s="1117" t="s">
        <v>123</v>
      </c>
      <c r="B28" s="1170" t="s">
        <v>124</v>
      </c>
      <c r="C28" s="1171"/>
      <c r="D28" s="1150">
        <v>7</v>
      </c>
      <c r="E28" s="1150"/>
      <c r="F28" s="1151"/>
      <c r="G28" s="1377">
        <v>3</v>
      </c>
      <c r="H28" s="1172">
        <f t="shared" si="0"/>
        <v>90</v>
      </c>
      <c r="I28" s="1149">
        <f t="shared" si="3"/>
        <v>30</v>
      </c>
      <c r="J28" s="1150">
        <v>15</v>
      </c>
      <c r="K28" s="1150">
        <v>7</v>
      </c>
      <c r="L28" s="1150">
        <v>8</v>
      </c>
      <c r="M28" s="1151">
        <f t="shared" si="1"/>
        <v>60</v>
      </c>
      <c r="N28" s="1338"/>
      <c r="O28" s="1339"/>
      <c r="P28" s="1335"/>
      <c r="Q28" s="1332"/>
      <c r="R28" s="1339"/>
      <c r="S28" s="1335"/>
      <c r="T28" s="1332"/>
      <c r="U28" s="1339"/>
      <c r="V28" s="1335"/>
      <c r="W28" s="1332">
        <v>2</v>
      </c>
      <c r="X28" s="1335"/>
      <c r="AD28" s="1087"/>
    </row>
    <row r="29" spans="1:30" s="1086" customFormat="1" ht="16.5" thickBot="1" x14ac:dyDescent="0.3">
      <c r="A29" s="1117" t="s">
        <v>486</v>
      </c>
      <c r="B29" s="1146" t="s">
        <v>478</v>
      </c>
      <c r="C29" s="1147"/>
      <c r="D29" s="1122">
        <v>2</v>
      </c>
      <c r="E29" s="1122"/>
      <c r="F29" s="1122"/>
      <c r="G29" s="1378">
        <v>3</v>
      </c>
      <c r="H29" s="1122">
        <f t="shared" si="0"/>
        <v>90</v>
      </c>
      <c r="I29" s="1149">
        <f t="shared" ref="I29" si="7">J29+K29+L29</f>
        <v>54</v>
      </c>
      <c r="J29" s="1150">
        <v>18</v>
      </c>
      <c r="K29" s="1150"/>
      <c r="L29" s="1150">
        <v>36</v>
      </c>
      <c r="M29" s="1151">
        <f t="shared" ref="M29" si="8">H29-I29</f>
        <v>36</v>
      </c>
      <c r="N29" s="1152"/>
      <c r="O29" s="1152">
        <v>3</v>
      </c>
      <c r="P29" s="1152">
        <v>3</v>
      </c>
      <c r="Q29" s="1152"/>
      <c r="R29" s="1152"/>
      <c r="S29" s="1152"/>
      <c r="T29" s="1152"/>
      <c r="U29" s="1152"/>
      <c r="V29" s="1152"/>
      <c r="W29" s="1152"/>
      <c r="X29" s="1152"/>
      <c r="AD29" s="1087"/>
    </row>
    <row r="30" spans="1:30" s="59" customFormat="1" ht="16.5" thickBot="1" x14ac:dyDescent="0.3">
      <c r="A30" s="1791" t="s">
        <v>125</v>
      </c>
      <c r="B30" s="1793"/>
      <c r="C30" s="1068"/>
      <c r="D30" s="1143"/>
      <c r="E30" s="1067"/>
      <c r="F30" s="1067"/>
      <c r="G30" s="1144">
        <f t="shared" ref="G30:X30" si="9">SUM(G12:G29)</f>
        <v>70</v>
      </c>
      <c r="H30" s="1144">
        <f t="shared" si="9"/>
        <v>2100</v>
      </c>
      <c r="I30" s="1144">
        <f t="shared" si="9"/>
        <v>927</v>
      </c>
      <c r="J30" s="1144">
        <f t="shared" si="9"/>
        <v>357</v>
      </c>
      <c r="K30" s="1144">
        <f t="shared" si="9"/>
        <v>7</v>
      </c>
      <c r="L30" s="1144">
        <f t="shared" si="9"/>
        <v>563</v>
      </c>
      <c r="M30" s="1144">
        <f t="shared" si="9"/>
        <v>1173</v>
      </c>
      <c r="N30" s="1145">
        <f t="shared" si="9"/>
        <v>19</v>
      </c>
      <c r="O30" s="1145">
        <f t="shared" si="9"/>
        <v>18</v>
      </c>
      <c r="P30" s="1145">
        <f t="shared" si="9"/>
        <v>18</v>
      </c>
      <c r="Q30" s="1145">
        <f t="shared" si="9"/>
        <v>10</v>
      </c>
      <c r="R30" s="1145">
        <f t="shared" si="9"/>
        <v>6</v>
      </c>
      <c r="S30" s="1145">
        <f t="shared" si="9"/>
        <v>6</v>
      </c>
      <c r="T30" s="1145">
        <f t="shared" si="9"/>
        <v>2</v>
      </c>
      <c r="U30" s="1145">
        <f t="shared" si="9"/>
        <v>0</v>
      </c>
      <c r="V30" s="1145">
        <f t="shared" si="9"/>
        <v>0</v>
      </c>
      <c r="W30" s="1145">
        <f t="shared" si="9"/>
        <v>2</v>
      </c>
      <c r="X30" s="1145">
        <f t="shared" si="9"/>
        <v>0</v>
      </c>
      <c r="Y30" s="156">
        <f>SUM(Y12:Y28)</f>
        <v>0</v>
      </c>
      <c r="Z30" s="155">
        <f>SUM(Z12:Z28)</f>
        <v>0</v>
      </c>
      <c r="AA30" s="155">
        <f>SUM(AA12:AA28)</f>
        <v>0</v>
      </c>
      <c r="AB30" s="155">
        <f>SUM(AB12:AB28)</f>
        <v>0</v>
      </c>
      <c r="AC30" s="439">
        <f>SUM(AC12:AC28)</f>
        <v>0</v>
      </c>
      <c r="AD30" s="435"/>
    </row>
    <row r="31" spans="1:30" ht="16.5" thickBot="1" x14ac:dyDescent="0.3">
      <c r="A31" s="1665" t="s">
        <v>126</v>
      </c>
      <c r="B31" s="1666"/>
      <c r="C31" s="1666"/>
      <c r="D31" s="1666"/>
      <c r="E31" s="1666"/>
      <c r="F31" s="1666"/>
      <c r="G31" s="1666"/>
      <c r="H31" s="1666"/>
      <c r="I31" s="1666"/>
      <c r="J31" s="1666"/>
      <c r="K31" s="1666"/>
      <c r="L31" s="1666"/>
      <c r="M31" s="1666"/>
      <c r="N31" s="1667"/>
      <c r="O31" s="1667"/>
      <c r="P31" s="1667"/>
      <c r="Q31" s="1667"/>
      <c r="R31" s="1667"/>
      <c r="S31" s="1667"/>
      <c r="T31" s="1667"/>
      <c r="U31" s="1667"/>
      <c r="V31" s="1667"/>
      <c r="W31" s="1667"/>
      <c r="X31" s="1668"/>
    </row>
    <row r="32" spans="1:30" s="1140" customFormat="1" ht="16.5" thickBot="1" x14ac:dyDescent="0.3">
      <c r="A32" s="1069" t="s">
        <v>127</v>
      </c>
      <c r="B32" s="1206" t="s">
        <v>128</v>
      </c>
      <c r="C32" s="1207">
        <v>3</v>
      </c>
      <c r="D32" s="1161"/>
      <c r="E32" s="1161"/>
      <c r="F32" s="1208"/>
      <c r="G32" s="1381">
        <v>6</v>
      </c>
      <c r="H32" s="1209">
        <f>G32*30</f>
        <v>180</v>
      </c>
      <c r="I32" s="1071">
        <f t="shared" ref="I32:I47" si="10">J32+K32+L32</f>
        <v>60</v>
      </c>
      <c r="J32" s="1161">
        <v>30</v>
      </c>
      <c r="K32" s="1161"/>
      <c r="L32" s="1161">
        <v>30</v>
      </c>
      <c r="M32" s="1208">
        <f>H32-I32</f>
        <v>120</v>
      </c>
      <c r="N32" s="1082"/>
      <c r="O32" s="1210"/>
      <c r="P32" s="1211"/>
      <c r="Q32" s="1082">
        <v>4</v>
      </c>
      <c r="R32" s="1210"/>
      <c r="S32" s="1211"/>
      <c r="T32" s="1082"/>
      <c r="U32" s="1210"/>
      <c r="V32" s="1211"/>
      <c r="W32" s="1082"/>
      <c r="X32" s="1081"/>
      <c r="Y32" s="1140" t="s">
        <v>381</v>
      </c>
      <c r="AD32" s="1141" t="s">
        <v>381</v>
      </c>
    </row>
    <row r="33" spans="1:30" s="1140" customFormat="1" ht="16.5" thickBot="1" x14ac:dyDescent="0.3">
      <c r="A33" s="1069" t="s">
        <v>129</v>
      </c>
      <c r="B33" s="1212" t="s">
        <v>410</v>
      </c>
      <c r="C33" s="1216">
        <v>1</v>
      </c>
      <c r="D33" s="1213"/>
      <c r="E33" s="1213"/>
      <c r="F33" s="1214"/>
      <c r="G33" s="1215">
        <v>4</v>
      </c>
      <c r="H33" s="1121">
        <f>G33*30</f>
        <v>120</v>
      </c>
      <c r="I33" s="1090">
        <f>J33+K33+L33</f>
        <v>45</v>
      </c>
      <c r="J33" s="1122">
        <v>30</v>
      </c>
      <c r="K33" s="1122"/>
      <c r="L33" s="1122">
        <v>15</v>
      </c>
      <c r="M33" s="1125">
        <f>H33-I33</f>
        <v>75</v>
      </c>
      <c r="N33" s="1138">
        <v>3</v>
      </c>
      <c r="O33" s="1139"/>
      <c r="P33" s="1133"/>
      <c r="Q33" s="1095"/>
      <c r="R33" s="1096"/>
      <c r="S33" s="1133"/>
      <c r="T33" s="1095"/>
      <c r="U33" s="1096"/>
      <c r="V33" s="1133"/>
      <c r="W33" s="1095"/>
      <c r="X33" s="1097"/>
      <c r="Y33" s="1140" t="s">
        <v>494</v>
      </c>
      <c r="AD33" s="1141" t="s">
        <v>382</v>
      </c>
    </row>
    <row r="34" spans="1:30" s="1140" customFormat="1" ht="16.5" thickBot="1" x14ac:dyDescent="0.3">
      <c r="A34" s="1069" t="s">
        <v>135</v>
      </c>
      <c r="B34" s="1212" t="s">
        <v>481</v>
      </c>
      <c r="C34" s="1142"/>
      <c r="D34" s="1135"/>
      <c r="E34" s="1135"/>
      <c r="F34" s="1136"/>
      <c r="G34" s="1137">
        <f>G35+G36</f>
        <v>6</v>
      </c>
      <c r="H34" s="1137">
        <f t="shared" ref="H34:M34" si="11">H35+H36</f>
        <v>180</v>
      </c>
      <c r="I34" s="1137">
        <f t="shared" si="11"/>
        <v>60</v>
      </c>
      <c r="J34" s="1137">
        <f t="shared" si="11"/>
        <v>30</v>
      </c>
      <c r="K34" s="1137"/>
      <c r="L34" s="1137">
        <f t="shared" si="11"/>
        <v>30</v>
      </c>
      <c r="M34" s="1137">
        <f t="shared" si="11"/>
        <v>90</v>
      </c>
      <c r="N34" s="1138"/>
      <c r="O34" s="1139"/>
      <c r="P34" s="1133"/>
      <c r="Q34" s="1095"/>
      <c r="R34" s="1096"/>
      <c r="S34" s="1133"/>
      <c r="T34" s="1095"/>
      <c r="U34" s="1096"/>
      <c r="V34" s="1133"/>
      <c r="W34" s="1095"/>
      <c r="X34" s="1097"/>
      <c r="AD34" s="1141"/>
    </row>
    <row r="35" spans="1:30" s="1140" customFormat="1" ht="16.5" thickBot="1" x14ac:dyDescent="0.3">
      <c r="A35" s="1069" t="s">
        <v>487</v>
      </c>
      <c r="B35" s="1134" t="s">
        <v>481</v>
      </c>
      <c r="C35" s="1216">
        <v>3</v>
      </c>
      <c r="D35" s="1213"/>
      <c r="E35" s="1213"/>
      <c r="F35" s="1214"/>
      <c r="G35" s="1215">
        <v>5</v>
      </c>
      <c r="H35" s="1121">
        <f>G35*30</f>
        <v>150</v>
      </c>
      <c r="I35" s="1090">
        <f>J35+K35+L35</f>
        <v>60</v>
      </c>
      <c r="J35" s="1122">
        <v>30</v>
      </c>
      <c r="K35" s="1122"/>
      <c r="L35" s="1122">
        <v>30</v>
      </c>
      <c r="M35" s="1125">
        <f>H35-I35</f>
        <v>90</v>
      </c>
      <c r="N35" s="1138"/>
      <c r="O35" s="1139"/>
      <c r="P35" s="1133"/>
      <c r="Q35" s="1095">
        <v>4</v>
      </c>
      <c r="R35" s="1096"/>
      <c r="S35" s="1133"/>
      <c r="T35" s="1095"/>
      <c r="U35" s="1096"/>
      <c r="V35" s="1133"/>
      <c r="W35" s="1095"/>
      <c r="X35" s="1097"/>
      <c r="AD35" s="1141"/>
    </row>
    <row r="36" spans="1:30" s="1140" customFormat="1" ht="31.5" x14ac:dyDescent="0.25">
      <c r="A36" s="1069" t="s">
        <v>488</v>
      </c>
      <c r="B36" s="1134" t="s">
        <v>483</v>
      </c>
      <c r="C36" s="1216"/>
      <c r="D36" s="1213"/>
      <c r="E36" s="1213"/>
      <c r="F36" s="1214" t="s">
        <v>95</v>
      </c>
      <c r="G36" s="1215">
        <v>1</v>
      </c>
      <c r="H36" s="1121">
        <f>G36*30</f>
        <v>30</v>
      </c>
      <c r="I36" s="1090"/>
      <c r="J36" s="1122"/>
      <c r="K36" s="1122"/>
      <c r="L36" s="1122"/>
      <c r="M36" s="1125"/>
      <c r="N36" s="1138"/>
      <c r="O36" s="1139"/>
      <c r="P36" s="1133"/>
      <c r="Q36" s="1095"/>
      <c r="R36" s="1096"/>
      <c r="S36" s="1133"/>
      <c r="T36" s="1095"/>
      <c r="U36" s="1096"/>
      <c r="V36" s="1133"/>
      <c r="W36" s="1095"/>
      <c r="X36" s="1097"/>
      <c r="AD36" s="1141"/>
    </row>
    <row r="37" spans="1:30" s="1140" customFormat="1" x14ac:dyDescent="0.25">
      <c r="A37" s="1117" t="s">
        <v>137</v>
      </c>
      <c r="B37" s="1132" t="s">
        <v>136</v>
      </c>
      <c r="C37" s="1131">
        <v>4</v>
      </c>
      <c r="D37" s="1122"/>
      <c r="E37" s="1122"/>
      <c r="F37" s="1125"/>
      <c r="G37" s="1065">
        <v>4</v>
      </c>
      <c r="H37" s="1121">
        <f>G37*30</f>
        <v>120</v>
      </c>
      <c r="I37" s="1221">
        <f>J37+K37+L37</f>
        <v>54</v>
      </c>
      <c r="J37" s="1154">
        <v>36</v>
      </c>
      <c r="K37" s="1154"/>
      <c r="L37" s="1154">
        <v>18</v>
      </c>
      <c r="M37" s="1222">
        <f>H37-I37</f>
        <v>66</v>
      </c>
      <c r="N37" s="1223"/>
      <c r="O37" s="1224"/>
      <c r="P37" s="1225"/>
      <c r="Q37" s="1223"/>
      <c r="R37" s="1224">
        <v>3</v>
      </c>
      <c r="S37" s="1225">
        <v>3</v>
      </c>
      <c r="T37" s="1223"/>
      <c r="U37" s="1096"/>
      <c r="V37" s="1133"/>
      <c r="W37" s="1095"/>
      <c r="X37" s="1097"/>
      <c r="Y37" s="1140" t="s">
        <v>383</v>
      </c>
      <c r="AD37" s="1141" t="s">
        <v>383</v>
      </c>
    </row>
    <row r="38" spans="1:30" s="1086" customFormat="1" x14ac:dyDescent="0.25">
      <c r="A38" s="1117" t="s">
        <v>139</v>
      </c>
      <c r="B38" s="1132" t="s">
        <v>138</v>
      </c>
      <c r="C38" s="1131">
        <v>2</v>
      </c>
      <c r="D38" s="1122"/>
      <c r="E38" s="1122"/>
      <c r="F38" s="1125"/>
      <c r="G38" s="1065">
        <v>4</v>
      </c>
      <c r="H38" s="1121">
        <f>G38*30</f>
        <v>120</v>
      </c>
      <c r="I38" s="1090">
        <f>J38+K38+L38</f>
        <v>54</v>
      </c>
      <c r="J38" s="1122">
        <v>36</v>
      </c>
      <c r="K38" s="1122"/>
      <c r="L38" s="1122">
        <v>18</v>
      </c>
      <c r="M38" s="1125">
        <f>H38-I38</f>
        <v>66</v>
      </c>
      <c r="N38" s="1095"/>
      <c r="O38" s="1096">
        <v>3</v>
      </c>
      <c r="P38" s="1133">
        <v>3</v>
      </c>
      <c r="Q38" s="1095"/>
      <c r="R38" s="1096"/>
      <c r="S38" s="1133"/>
      <c r="T38" s="1095"/>
      <c r="U38" s="1096"/>
      <c r="V38" s="1133"/>
      <c r="W38" s="1095"/>
      <c r="X38" s="1097"/>
      <c r="Y38" s="1086" t="s">
        <v>381</v>
      </c>
      <c r="AD38" s="1087" t="s">
        <v>381</v>
      </c>
    </row>
    <row r="39" spans="1:30" s="1086" customFormat="1" x14ac:dyDescent="0.25">
      <c r="A39" s="1117" t="s">
        <v>142</v>
      </c>
      <c r="B39" s="1132" t="s">
        <v>482</v>
      </c>
      <c r="C39" s="1131"/>
      <c r="D39" s="1122">
        <v>3</v>
      </c>
      <c r="E39" s="1122"/>
      <c r="F39" s="1125"/>
      <c r="G39" s="1065">
        <v>4</v>
      </c>
      <c r="H39" s="1121">
        <f t="shared" ref="H39:H40" si="12">G39*30</f>
        <v>120</v>
      </c>
      <c r="I39" s="1090">
        <f t="shared" ref="I39:I40" si="13">J39+K39+L39</f>
        <v>60</v>
      </c>
      <c r="J39" s="1122">
        <v>30</v>
      </c>
      <c r="K39" s="1122"/>
      <c r="L39" s="1122">
        <v>30</v>
      </c>
      <c r="M39" s="1125">
        <f t="shared" ref="M39:M40" si="14">H39-I39</f>
        <v>60</v>
      </c>
      <c r="N39" s="1095"/>
      <c r="O39" s="1096"/>
      <c r="P39" s="1133"/>
      <c r="Q39" s="1095">
        <v>4</v>
      </c>
      <c r="R39" s="1096"/>
      <c r="S39" s="1133"/>
      <c r="T39" s="1095"/>
      <c r="U39" s="1096"/>
      <c r="V39" s="1133"/>
      <c r="W39" s="1095"/>
      <c r="X39" s="1097"/>
      <c r="Y39" s="1086" t="s">
        <v>381</v>
      </c>
      <c r="AD39" s="1087" t="s">
        <v>381</v>
      </c>
    </row>
    <row r="40" spans="1:30" s="1140" customFormat="1" x14ac:dyDescent="0.25">
      <c r="A40" s="1117" t="s">
        <v>144</v>
      </c>
      <c r="B40" s="1218" t="s">
        <v>143</v>
      </c>
      <c r="C40" s="1090"/>
      <c r="D40" s="1122">
        <v>4</v>
      </c>
      <c r="E40" s="1122"/>
      <c r="F40" s="1219"/>
      <c r="G40" s="1065">
        <v>5</v>
      </c>
      <c r="H40" s="1121">
        <f t="shared" si="12"/>
        <v>150</v>
      </c>
      <c r="I40" s="1090">
        <f t="shared" si="13"/>
        <v>72</v>
      </c>
      <c r="J40" s="1122">
        <v>36</v>
      </c>
      <c r="K40" s="1122"/>
      <c r="L40" s="1122">
        <v>36</v>
      </c>
      <c r="M40" s="1125">
        <f t="shared" si="14"/>
        <v>78</v>
      </c>
      <c r="N40" s="1095"/>
      <c r="O40" s="1096"/>
      <c r="P40" s="1220"/>
      <c r="Q40" s="1095"/>
      <c r="R40" s="1096">
        <v>4</v>
      </c>
      <c r="S40" s="1133">
        <v>4</v>
      </c>
      <c r="T40" s="1095"/>
      <c r="U40" s="1096"/>
      <c r="V40" s="1133"/>
      <c r="W40" s="1095"/>
      <c r="X40" s="1097"/>
      <c r="Y40" s="1140" t="s">
        <v>381</v>
      </c>
      <c r="AD40" s="1141" t="s">
        <v>381</v>
      </c>
    </row>
    <row r="41" spans="1:30" s="1140" customFormat="1" ht="47.25" x14ac:dyDescent="0.25">
      <c r="A41" s="1117" t="s">
        <v>146</v>
      </c>
      <c r="B41" s="1218" t="s">
        <v>145</v>
      </c>
      <c r="C41" s="1090">
        <v>5</v>
      </c>
      <c r="D41" s="1122"/>
      <c r="E41" s="1122"/>
      <c r="F41" s="1219"/>
      <c r="G41" s="1065">
        <v>4</v>
      </c>
      <c r="H41" s="1121">
        <f t="shared" ref="H41:H46" si="15">G41*30</f>
        <v>120</v>
      </c>
      <c r="I41" s="1090">
        <f>J41+K41+L41</f>
        <v>45</v>
      </c>
      <c r="J41" s="1153">
        <v>15</v>
      </c>
      <c r="K41" s="1122"/>
      <c r="L41" s="1153">
        <v>30</v>
      </c>
      <c r="M41" s="1125">
        <f t="shared" ref="M41:M46" si="16">H41-I41</f>
        <v>75</v>
      </c>
      <c r="N41" s="1095"/>
      <c r="O41" s="1096"/>
      <c r="P41" s="1220"/>
      <c r="Q41" s="1095"/>
      <c r="R41" s="1096"/>
      <c r="S41" s="1133"/>
      <c r="T41" s="1095">
        <v>3</v>
      </c>
      <c r="U41" s="1096"/>
      <c r="V41" s="1133"/>
      <c r="W41" s="1095"/>
      <c r="X41" s="1097"/>
      <c r="Y41" s="1140" t="s">
        <v>495</v>
      </c>
      <c r="AD41" s="1141"/>
    </row>
    <row r="42" spans="1:30" s="1140" customFormat="1" x14ac:dyDescent="0.25">
      <c r="A42" s="1117" t="s">
        <v>148</v>
      </c>
      <c r="B42" s="1218" t="s">
        <v>147</v>
      </c>
      <c r="C42" s="1090">
        <v>4</v>
      </c>
      <c r="D42" s="1122"/>
      <c r="E42" s="1122"/>
      <c r="F42" s="1219"/>
      <c r="G42" s="1065">
        <v>6</v>
      </c>
      <c r="H42" s="1121">
        <f t="shared" si="15"/>
        <v>180</v>
      </c>
      <c r="I42" s="1090">
        <f>J42+K42+L42</f>
        <v>72</v>
      </c>
      <c r="J42" s="1122">
        <v>36</v>
      </c>
      <c r="K42" s="1122"/>
      <c r="L42" s="1122">
        <v>36</v>
      </c>
      <c r="M42" s="1125">
        <f t="shared" si="16"/>
        <v>108</v>
      </c>
      <c r="N42" s="1095"/>
      <c r="O42" s="1096"/>
      <c r="P42" s="1220"/>
      <c r="Q42" s="1095"/>
      <c r="R42" s="1096">
        <v>4</v>
      </c>
      <c r="S42" s="1133">
        <v>4</v>
      </c>
      <c r="T42" s="1095"/>
      <c r="U42" s="1096"/>
      <c r="V42" s="1133"/>
      <c r="W42" s="1095"/>
      <c r="X42" s="1097"/>
      <c r="Y42" s="1140" t="s">
        <v>381</v>
      </c>
      <c r="AD42" s="1141" t="s">
        <v>381</v>
      </c>
    </row>
    <row r="43" spans="1:30" s="1140" customFormat="1" x14ac:dyDescent="0.25">
      <c r="A43" s="1117" t="s">
        <v>150</v>
      </c>
      <c r="B43" s="1132" t="s">
        <v>426</v>
      </c>
      <c r="C43" s="1090">
        <v>4</v>
      </c>
      <c r="D43" s="1122"/>
      <c r="E43" s="1122"/>
      <c r="F43" s="1219"/>
      <c r="G43" s="1065">
        <v>3</v>
      </c>
      <c r="H43" s="1121">
        <f t="shared" si="15"/>
        <v>90</v>
      </c>
      <c r="I43" s="1090">
        <f>J43+K43+L43</f>
        <v>36</v>
      </c>
      <c r="J43" s="1122"/>
      <c r="K43" s="1122"/>
      <c r="L43" s="1122">
        <v>36</v>
      </c>
      <c r="M43" s="1125">
        <f t="shared" si="16"/>
        <v>54</v>
      </c>
      <c r="N43" s="1095"/>
      <c r="O43" s="1096"/>
      <c r="P43" s="1220"/>
      <c r="Q43" s="1095"/>
      <c r="R43" s="1096">
        <v>2</v>
      </c>
      <c r="S43" s="1133">
        <v>2</v>
      </c>
      <c r="T43" s="1095"/>
      <c r="U43" s="1224"/>
      <c r="V43" s="1225"/>
      <c r="W43" s="1095"/>
      <c r="X43" s="1097"/>
      <c r="AD43" s="1141"/>
    </row>
    <row r="44" spans="1:30" s="1140" customFormat="1" x14ac:dyDescent="0.25">
      <c r="A44" s="1117" t="s">
        <v>152</v>
      </c>
      <c r="B44" s="1218" t="s">
        <v>149</v>
      </c>
      <c r="C44" s="1090">
        <v>5</v>
      </c>
      <c r="D44" s="1122"/>
      <c r="E44" s="1122"/>
      <c r="F44" s="1219"/>
      <c r="G44" s="1065">
        <v>4</v>
      </c>
      <c r="H44" s="1121">
        <f t="shared" si="15"/>
        <v>120</v>
      </c>
      <c r="I44" s="1090">
        <f>J44+K44+L44</f>
        <v>60</v>
      </c>
      <c r="J44" s="1122">
        <v>30</v>
      </c>
      <c r="K44" s="1122"/>
      <c r="L44" s="1122">
        <v>30</v>
      </c>
      <c r="M44" s="1125">
        <f t="shared" si="16"/>
        <v>60</v>
      </c>
      <c r="N44" s="1095"/>
      <c r="O44" s="1096"/>
      <c r="P44" s="1220"/>
      <c r="Q44" s="1095"/>
      <c r="R44" s="1096"/>
      <c r="S44" s="1133"/>
      <c r="T44" s="1095">
        <v>4</v>
      </c>
      <c r="U44" s="1096"/>
      <c r="V44" s="1133"/>
      <c r="W44" s="1095"/>
      <c r="X44" s="1097"/>
      <c r="AD44" s="1141"/>
    </row>
    <row r="45" spans="1:30" s="1140" customFormat="1" ht="31.5" x14ac:dyDescent="0.25">
      <c r="A45" s="1117" t="s">
        <v>154</v>
      </c>
      <c r="B45" s="1218" t="s">
        <v>151</v>
      </c>
      <c r="C45" s="1090"/>
      <c r="D45" s="1122">
        <v>5</v>
      </c>
      <c r="E45" s="1122"/>
      <c r="F45" s="1219"/>
      <c r="G45" s="1065">
        <v>5</v>
      </c>
      <c r="H45" s="1121">
        <f t="shared" si="15"/>
        <v>150</v>
      </c>
      <c r="I45" s="1090">
        <f>J45+L45+K45</f>
        <v>60</v>
      </c>
      <c r="J45" s="1122">
        <v>30</v>
      </c>
      <c r="K45" s="1122">
        <v>30</v>
      </c>
      <c r="L45" s="1122"/>
      <c r="M45" s="1125">
        <f t="shared" si="16"/>
        <v>90</v>
      </c>
      <c r="N45" s="1100"/>
      <c r="O45" s="1152"/>
      <c r="P45" s="1226"/>
      <c r="Q45" s="1100"/>
      <c r="R45" s="1152"/>
      <c r="S45" s="1227"/>
      <c r="T45" s="1100">
        <v>4</v>
      </c>
      <c r="U45" s="1152"/>
      <c r="V45" s="1227"/>
      <c r="W45" s="1100"/>
      <c r="X45" s="1102"/>
      <c r="AD45" s="1141"/>
    </row>
    <row r="46" spans="1:30" s="1140" customFormat="1" ht="34.5" x14ac:dyDescent="0.25">
      <c r="A46" s="1117" t="s">
        <v>155</v>
      </c>
      <c r="B46" s="1132" t="s">
        <v>153</v>
      </c>
      <c r="C46" s="1131">
        <v>6</v>
      </c>
      <c r="D46" s="1122"/>
      <c r="E46" s="1122"/>
      <c r="F46" s="1125"/>
      <c r="G46" s="1065">
        <v>3</v>
      </c>
      <c r="H46" s="1121">
        <f t="shared" si="15"/>
        <v>90</v>
      </c>
      <c r="I46" s="1090">
        <f>J46+K46+L46</f>
        <v>54</v>
      </c>
      <c r="J46" s="1122">
        <v>18</v>
      </c>
      <c r="K46" s="1122">
        <v>36</v>
      </c>
      <c r="L46" s="1122"/>
      <c r="M46" s="1125">
        <f t="shared" si="16"/>
        <v>36</v>
      </c>
      <c r="N46" s="1100"/>
      <c r="O46" s="1152"/>
      <c r="P46" s="1227"/>
      <c r="Q46" s="1100"/>
      <c r="R46" s="1152"/>
      <c r="S46" s="1227"/>
      <c r="T46" s="1100"/>
      <c r="U46" s="1152">
        <v>3</v>
      </c>
      <c r="V46" s="1227">
        <v>3</v>
      </c>
      <c r="W46" s="1100"/>
      <c r="X46" s="1102"/>
      <c r="AD46" s="1229"/>
    </row>
    <row r="47" spans="1:30" s="1140" customFormat="1" x14ac:dyDescent="0.25">
      <c r="A47" s="1117" t="s">
        <v>160</v>
      </c>
      <c r="B47" s="1218" t="s">
        <v>449</v>
      </c>
      <c r="C47" s="1090">
        <v>6</v>
      </c>
      <c r="D47" s="1122"/>
      <c r="E47" s="1122"/>
      <c r="F47" s="1219"/>
      <c r="G47" s="1065">
        <v>3</v>
      </c>
      <c r="H47" s="1121">
        <f t="shared" ref="H47:H53" si="17">G47*30</f>
        <v>90</v>
      </c>
      <c r="I47" s="1090">
        <f t="shared" si="10"/>
        <v>54</v>
      </c>
      <c r="J47" s="1122">
        <v>18</v>
      </c>
      <c r="K47" s="1122"/>
      <c r="L47" s="1122">
        <v>36</v>
      </c>
      <c r="M47" s="1125">
        <f t="shared" ref="M47:M53" si="18">H47-I47</f>
        <v>36</v>
      </c>
      <c r="N47" s="1095"/>
      <c r="O47" s="1096"/>
      <c r="P47" s="1220"/>
      <c r="Q47" s="1095"/>
      <c r="R47" s="1096"/>
      <c r="S47" s="1133"/>
      <c r="T47" s="1095"/>
      <c r="U47" s="1096">
        <v>3</v>
      </c>
      <c r="V47" s="1133">
        <v>3</v>
      </c>
      <c r="W47" s="1095"/>
      <c r="X47" s="1097"/>
      <c r="Y47" s="1140" t="s">
        <v>450</v>
      </c>
      <c r="AD47" s="1141"/>
    </row>
    <row r="48" spans="1:30" s="1140" customFormat="1" ht="31.5" x14ac:dyDescent="0.25">
      <c r="A48" s="1117" t="s">
        <v>162</v>
      </c>
      <c r="B48" s="1132" t="s">
        <v>156</v>
      </c>
      <c r="C48" s="1131">
        <v>7</v>
      </c>
      <c r="D48" s="1122"/>
      <c r="E48" s="1122"/>
      <c r="F48" s="1125"/>
      <c r="G48" s="1215">
        <f>G49+G50</f>
        <v>6</v>
      </c>
      <c r="H48" s="1340">
        <f>H49+H50</f>
        <v>180</v>
      </c>
      <c r="I48" s="1341">
        <f>I49+I50</f>
        <v>60</v>
      </c>
      <c r="J48" s="1342">
        <f>J49+J50</f>
        <v>30</v>
      </c>
      <c r="K48" s="1342"/>
      <c r="L48" s="1342">
        <f>L49+L50</f>
        <v>30</v>
      </c>
      <c r="M48" s="1343">
        <f>M49+M50</f>
        <v>120</v>
      </c>
      <c r="N48" s="1095"/>
      <c r="O48" s="1096"/>
      <c r="P48" s="1133"/>
      <c r="Q48" s="1095"/>
      <c r="R48" s="1096"/>
      <c r="S48" s="1133"/>
      <c r="T48" s="1095"/>
      <c r="U48" s="1096"/>
      <c r="V48" s="1133"/>
      <c r="W48" s="1095"/>
      <c r="X48" s="1097"/>
      <c r="AA48" s="1344">
        <f>13/60*100</f>
        <v>21.666666666666668</v>
      </c>
      <c r="AD48" s="1141"/>
    </row>
    <row r="49" spans="1:30" s="1140" customFormat="1" x14ac:dyDescent="0.25">
      <c r="A49" s="1117" t="s">
        <v>489</v>
      </c>
      <c r="B49" s="1328" t="s">
        <v>156</v>
      </c>
      <c r="C49" s="1131"/>
      <c r="D49" s="1122"/>
      <c r="E49" s="1122"/>
      <c r="F49" s="1125"/>
      <c r="G49" s="1137">
        <v>5</v>
      </c>
      <c r="H49" s="1094">
        <f>G49*30</f>
        <v>150</v>
      </c>
      <c r="I49" s="1095">
        <f>J49+K49+L49</f>
        <v>60</v>
      </c>
      <c r="J49" s="1096">
        <v>30</v>
      </c>
      <c r="K49" s="1096"/>
      <c r="L49" s="1096">
        <v>30</v>
      </c>
      <c r="M49" s="1133">
        <f>H49-I49</f>
        <v>90</v>
      </c>
      <c r="N49" s="1095"/>
      <c r="O49" s="1096"/>
      <c r="P49" s="1133"/>
      <c r="Q49" s="1095"/>
      <c r="R49" s="1096"/>
      <c r="S49" s="1133"/>
      <c r="T49" s="1095"/>
      <c r="U49" s="1096"/>
      <c r="V49" s="1133"/>
      <c r="W49" s="1095">
        <v>4</v>
      </c>
      <c r="X49" s="1097"/>
      <c r="AD49" s="1141"/>
    </row>
    <row r="50" spans="1:30" s="1140" customFormat="1" ht="31.5" x14ac:dyDescent="0.25">
      <c r="A50" s="1117" t="s">
        <v>490</v>
      </c>
      <c r="B50" s="1328" t="s">
        <v>159</v>
      </c>
      <c r="C50" s="1131"/>
      <c r="D50" s="1122"/>
      <c r="E50" s="1122"/>
      <c r="F50" s="1125">
        <v>7</v>
      </c>
      <c r="G50" s="1137">
        <v>1</v>
      </c>
      <c r="H50" s="1094">
        <f>G50*30</f>
        <v>30</v>
      </c>
      <c r="I50" s="1095"/>
      <c r="J50" s="1096"/>
      <c r="K50" s="1096"/>
      <c r="L50" s="1096"/>
      <c r="M50" s="1133">
        <f>H50-I50</f>
        <v>30</v>
      </c>
      <c r="N50" s="1095"/>
      <c r="O50" s="1096"/>
      <c r="P50" s="1133"/>
      <c r="Q50" s="1095"/>
      <c r="R50" s="1096"/>
      <c r="S50" s="1133"/>
      <c r="T50" s="1095"/>
      <c r="U50" s="1096"/>
      <c r="V50" s="1133"/>
      <c r="W50" s="1095"/>
      <c r="X50" s="1097"/>
      <c r="AD50" s="1141"/>
    </row>
    <row r="51" spans="1:30" s="1140" customFormat="1" ht="48.75" customHeight="1" x14ac:dyDescent="0.25">
      <c r="A51" s="1117" t="s">
        <v>165</v>
      </c>
      <c r="B51" s="1132" t="s">
        <v>161</v>
      </c>
      <c r="C51" s="1131">
        <v>8</v>
      </c>
      <c r="D51" s="1122"/>
      <c r="E51" s="1122"/>
      <c r="F51" s="1125"/>
      <c r="G51" s="1065">
        <v>5</v>
      </c>
      <c r="H51" s="1121">
        <f t="shared" ref="H51" si="19">G51*30</f>
        <v>150</v>
      </c>
      <c r="I51" s="1090">
        <f>J51+K51+L51</f>
        <v>78</v>
      </c>
      <c r="J51" s="1122">
        <v>39</v>
      </c>
      <c r="K51" s="1122"/>
      <c r="L51" s="1122">
        <v>39</v>
      </c>
      <c r="M51" s="1125">
        <f t="shared" ref="M51" si="20">H51-I51</f>
        <v>72</v>
      </c>
      <c r="N51" s="1100"/>
      <c r="O51" s="1152"/>
      <c r="P51" s="1227"/>
      <c r="Q51" s="1100"/>
      <c r="R51" s="1152"/>
      <c r="S51" s="1227"/>
      <c r="T51" s="1100"/>
      <c r="U51" s="1152"/>
      <c r="V51" s="1227"/>
      <c r="W51" s="1100"/>
      <c r="X51" s="1102">
        <v>6</v>
      </c>
      <c r="AD51" s="1229"/>
    </row>
    <row r="52" spans="1:30" s="1086" customFormat="1" x14ac:dyDescent="0.25">
      <c r="A52" s="1117" t="s">
        <v>451</v>
      </c>
      <c r="B52" s="1132" t="s">
        <v>163</v>
      </c>
      <c r="C52" s="1131"/>
      <c r="D52" s="1122">
        <v>1</v>
      </c>
      <c r="E52" s="1122"/>
      <c r="F52" s="1125"/>
      <c r="G52" s="1065">
        <v>4</v>
      </c>
      <c r="H52" s="1121">
        <f>G52*30</f>
        <v>120</v>
      </c>
      <c r="I52" s="1090">
        <f>J52+K52+L52</f>
        <v>45</v>
      </c>
      <c r="J52" s="1122">
        <v>15</v>
      </c>
      <c r="K52" s="1122">
        <v>30</v>
      </c>
      <c r="L52" s="1122"/>
      <c r="M52" s="1125">
        <f>H52-I52</f>
        <v>75</v>
      </c>
      <c r="N52" s="1095">
        <v>3</v>
      </c>
      <c r="O52" s="1096"/>
      <c r="P52" s="1133"/>
      <c r="Q52" s="1095"/>
      <c r="R52" s="1096"/>
      <c r="S52" s="1133"/>
      <c r="T52" s="1095"/>
      <c r="U52" s="1096"/>
      <c r="V52" s="1133"/>
      <c r="W52" s="1095"/>
      <c r="X52" s="1097"/>
      <c r="AD52" s="1087"/>
    </row>
    <row r="53" spans="1:30" s="1140" customFormat="1" x14ac:dyDescent="0.25">
      <c r="A53" s="1117" t="s">
        <v>457</v>
      </c>
      <c r="B53" s="1329" t="s">
        <v>166</v>
      </c>
      <c r="C53" s="1171">
        <v>7</v>
      </c>
      <c r="D53" s="1150"/>
      <c r="E53" s="1150"/>
      <c r="F53" s="1330"/>
      <c r="G53" s="1331">
        <v>4</v>
      </c>
      <c r="H53" s="1172">
        <f t="shared" si="17"/>
        <v>120</v>
      </c>
      <c r="I53" s="1149">
        <f>J53+K53+L53</f>
        <v>45</v>
      </c>
      <c r="J53" s="1150">
        <v>15</v>
      </c>
      <c r="K53" s="1150">
        <v>30</v>
      </c>
      <c r="L53" s="1150"/>
      <c r="M53" s="1330">
        <f t="shared" si="18"/>
        <v>75</v>
      </c>
      <c r="N53" s="1332"/>
      <c r="O53" s="1333"/>
      <c r="P53" s="1334"/>
      <c r="Q53" s="1332"/>
      <c r="R53" s="1333"/>
      <c r="S53" s="1334"/>
      <c r="T53" s="1332"/>
      <c r="U53" s="1333"/>
      <c r="V53" s="1334"/>
      <c r="W53" s="1332">
        <v>3</v>
      </c>
      <c r="X53" s="1335"/>
      <c r="AD53" s="1141"/>
    </row>
    <row r="54" spans="1:30" s="1140" customFormat="1" ht="31.5" x14ac:dyDescent="0.25">
      <c r="A54" s="1117" t="s">
        <v>491</v>
      </c>
      <c r="B54" s="1146" t="s">
        <v>433</v>
      </c>
      <c r="C54" s="1147">
        <v>6</v>
      </c>
      <c r="D54" s="1122"/>
      <c r="E54" s="1122"/>
      <c r="F54" s="1122"/>
      <c r="G54" s="1148">
        <v>3</v>
      </c>
      <c r="H54" s="1121">
        <f>G54*30</f>
        <v>90</v>
      </c>
      <c r="I54" s="1090">
        <f>J54+K54+L54</f>
        <v>36</v>
      </c>
      <c r="J54" s="1122">
        <v>18</v>
      </c>
      <c r="K54" s="1122"/>
      <c r="L54" s="1122">
        <v>18</v>
      </c>
      <c r="M54" s="1125">
        <f>H54-I54</f>
        <v>54</v>
      </c>
      <c r="N54" s="1152"/>
      <c r="O54" s="1152"/>
      <c r="P54" s="1152"/>
      <c r="Q54" s="1152"/>
      <c r="R54" s="1152"/>
      <c r="S54" s="1152"/>
      <c r="T54" s="1152"/>
      <c r="U54" s="1152">
        <v>2</v>
      </c>
      <c r="V54" s="1152">
        <v>2</v>
      </c>
      <c r="W54" s="1152"/>
      <c r="X54" s="1152"/>
      <c r="AD54" s="1141"/>
    </row>
    <row r="55" spans="1:30" s="1140" customFormat="1" x14ac:dyDescent="0.25">
      <c r="A55" s="1117" t="s">
        <v>492</v>
      </c>
      <c r="B55" s="1146" t="s">
        <v>440</v>
      </c>
      <c r="C55" s="1147">
        <v>7</v>
      </c>
      <c r="D55" s="1122"/>
      <c r="E55" s="1122"/>
      <c r="F55" s="1122"/>
      <c r="G55" s="1336">
        <v>3</v>
      </c>
      <c r="H55" s="1121">
        <f>G55*30</f>
        <v>90</v>
      </c>
      <c r="I55" s="1090">
        <f>J55+K55+L55</f>
        <v>45</v>
      </c>
      <c r="J55" s="1122">
        <v>30</v>
      </c>
      <c r="K55" s="1122"/>
      <c r="L55" s="1122">
        <v>15</v>
      </c>
      <c r="M55" s="1125">
        <f>H55-I55</f>
        <v>45</v>
      </c>
      <c r="N55" s="1152"/>
      <c r="O55" s="1152"/>
      <c r="P55" s="1152"/>
      <c r="Q55" s="1152"/>
      <c r="R55" s="1152"/>
      <c r="S55" s="1152"/>
      <c r="T55" s="1152"/>
      <c r="U55" s="1152"/>
      <c r="V55" s="1152"/>
      <c r="W55" s="1337">
        <v>3</v>
      </c>
      <c r="X55" s="1152"/>
      <c r="AD55" s="1141"/>
    </row>
    <row r="56" spans="1:30" ht="16.5" thickBot="1" x14ac:dyDescent="0.3">
      <c r="A56" s="1791" t="s">
        <v>167</v>
      </c>
      <c r="B56" s="1792"/>
      <c r="C56" s="1792"/>
      <c r="D56" s="1792"/>
      <c r="E56" s="1792"/>
      <c r="F56" s="1793"/>
      <c r="G56" s="1357">
        <f>SUM(G32:G55)-G34-G48</f>
        <v>86</v>
      </c>
      <c r="H56" s="1357">
        <f t="shared" ref="H56:X56" si="21">SUM(H32:H55)-H36-H50</f>
        <v>2880</v>
      </c>
      <c r="I56" s="1357">
        <f t="shared" si="21"/>
        <v>1215</v>
      </c>
      <c r="J56" s="1357">
        <f t="shared" si="21"/>
        <v>582</v>
      </c>
      <c r="K56" s="1357">
        <f t="shared" si="21"/>
        <v>126</v>
      </c>
      <c r="L56" s="1357">
        <f t="shared" si="21"/>
        <v>507</v>
      </c>
      <c r="M56" s="1357">
        <f t="shared" si="21"/>
        <v>1635</v>
      </c>
      <c r="N56" s="1358">
        <f t="shared" si="21"/>
        <v>6</v>
      </c>
      <c r="O56" s="1358">
        <f t="shared" si="21"/>
        <v>3</v>
      </c>
      <c r="P56" s="1358">
        <f t="shared" si="21"/>
        <v>3</v>
      </c>
      <c r="Q56" s="1358">
        <f t="shared" si="21"/>
        <v>12</v>
      </c>
      <c r="R56" s="1358">
        <f t="shared" si="21"/>
        <v>13</v>
      </c>
      <c r="S56" s="1358">
        <f t="shared" si="21"/>
        <v>13</v>
      </c>
      <c r="T56" s="1358">
        <f t="shared" si="21"/>
        <v>11</v>
      </c>
      <c r="U56" s="1358">
        <f t="shared" si="21"/>
        <v>8</v>
      </c>
      <c r="V56" s="1358">
        <f t="shared" si="21"/>
        <v>8</v>
      </c>
      <c r="W56" s="1358">
        <f t="shared" si="21"/>
        <v>10</v>
      </c>
      <c r="X56" s="1358">
        <f t="shared" si="21"/>
        <v>6</v>
      </c>
      <c r="Y56" s="202"/>
      <c r="Z56" s="200" t="e">
        <f>SUM(Z32:Z53)-#REF!-Z48</f>
        <v>#REF!</v>
      </c>
      <c r="AA56" s="200" t="e">
        <f>SUM(AA32:AA53)-#REF!-AA48</f>
        <v>#REF!</v>
      </c>
      <c r="AB56" s="200" t="e">
        <f>SUM(AB32:AB53)-#REF!-AB48</f>
        <v>#REF!</v>
      </c>
      <c r="AC56" s="440" t="e">
        <f>SUM(AC32:AC53)-#REF!-AC48</f>
        <v>#REF!</v>
      </c>
    </row>
    <row r="57" spans="1:30" ht="16.5" thickBot="1" x14ac:dyDescent="0.3">
      <c r="A57" s="1794" t="s">
        <v>168</v>
      </c>
      <c r="B57" s="1795"/>
      <c r="C57" s="1795"/>
      <c r="D57" s="1795"/>
      <c r="E57" s="1795"/>
      <c r="F57" s="1795"/>
      <c r="G57" s="1795"/>
      <c r="H57" s="1795"/>
      <c r="I57" s="1760"/>
      <c r="J57" s="1760"/>
      <c r="K57" s="1760"/>
      <c r="L57" s="1760"/>
      <c r="M57" s="1760"/>
      <c r="N57" s="1795"/>
      <c r="O57" s="1795"/>
      <c r="P57" s="1795"/>
      <c r="Q57" s="1795"/>
      <c r="R57" s="1795"/>
      <c r="S57" s="1795"/>
      <c r="T57" s="1795"/>
      <c r="U57" s="1795"/>
      <c r="V57" s="1795"/>
      <c r="W57" s="1795"/>
      <c r="X57" s="1796"/>
    </row>
    <row r="58" spans="1:30" s="1168" customFormat="1" x14ac:dyDescent="0.25">
      <c r="A58" s="1069" t="s">
        <v>169</v>
      </c>
      <c r="B58" s="1155" t="s">
        <v>50</v>
      </c>
      <c r="C58" s="1156"/>
      <c r="D58" s="1157">
        <v>2</v>
      </c>
      <c r="E58" s="1157"/>
      <c r="F58" s="1158"/>
      <c r="G58" s="1159">
        <v>3</v>
      </c>
      <c r="H58" s="1160">
        <f>G58*30</f>
        <v>90</v>
      </c>
      <c r="I58" s="1071"/>
      <c r="J58" s="1161"/>
      <c r="K58" s="1161"/>
      <c r="L58" s="1161"/>
      <c r="M58" s="1162">
        <f>H58-I58</f>
        <v>90</v>
      </c>
      <c r="N58" s="1163"/>
      <c r="O58" s="1164"/>
      <c r="P58" s="1165"/>
      <c r="Q58" s="1166"/>
      <c r="R58" s="1167"/>
      <c r="S58" s="1165"/>
      <c r="T58" s="1166"/>
      <c r="U58" s="1167"/>
      <c r="V58" s="1165"/>
      <c r="W58" s="1166"/>
      <c r="X58" s="1165"/>
      <c r="AD58" s="1169"/>
    </row>
    <row r="59" spans="1:30" s="59" customFormat="1" x14ac:dyDescent="0.25">
      <c r="A59" s="166" t="s">
        <v>170</v>
      </c>
      <c r="B59" s="1217" t="s">
        <v>171</v>
      </c>
      <c r="C59" s="837"/>
      <c r="D59" s="838" t="s">
        <v>95</v>
      </c>
      <c r="E59" s="838"/>
      <c r="F59" s="839"/>
      <c r="G59" s="840">
        <v>3</v>
      </c>
      <c r="H59" s="841">
        <f>G59*30</f>
        <v>90</v>
      </c>
      <c r="I59" s="181">
        <f>J59+K59+L59</f>
        <v>0</v>
      </c>
      <c r="J59" s="182"/>
      <c r="K59" s="182"/>
      <c r="L59" s="182"/>
      <c r="M59" s="183">
        <f>H59-I59</f>
        <v>90</v>
      </c>
      <c r="N59" s="842"/>
      <c r="O59" s="843"/>
      <c r="P59" s="844"/>
      <c r="Q59" s="845"/>
      <c r="R59" s="843"/>
      <c r="S59" s="844"/>
      <c r="T59" s="845"/>
      <c r="U59" s="843"/>
      <c r="V59" s="844"/>
      <c r="W59" s="845"/>
      <c r="X59" s="844"/>
      <c r="Y59" s="59" t="s">
        <v>382</v>
      </c>
      <c r="AD59" s="435" t="s">
        <v>382</v>
      </c>
    </row>
    <row r="60" spans="1:30" s="59" customFormat="1" x14ac:dyDescent="0.25">
      <c r="A60" s="166" t="s">
        <v>172</v>
      </c>
      <c r="B60" s="1228" t="s">
        <v>173</v>
      </c>
      <c r="C60" s="27"/>
      <c r="D60" s="28" t="s">
        <v>174</v>
      </c>
      <c r="E60" s="28"/>
      <c r="F60" s="847"/>
      <c r="G60" s="848">
        <v>3</v>
      </c>
      <c r="H60" s="841">
        <f>G60*30</f>
        <v>90</v>
      </c>
      <c r="I60" s="181">
        <f>J60+K60+L60</f>
        <v>0</v>
      </c>
      <c r="J60" s="182"/>
      <c r="K60" s="182"/>
      <c r="L60" s="182"/>
      <c r="M60" s="183">
        <f>H60-I60</f>
        <v>90</v>
      </c>
      <c r="N60" s="842"/>
      <c r="O60" s="843"/>
      <c r="P60" s="844"/>
      <c r="Q60" s="845"/>
      <c r="R60" s="843"/>
      <c r="S60" s="844"/>
      <c r="T60" s="845"/>
      <c r="U60" s="843"/>
      <c r="V60" s="844"/>
      <c r="W60" s="845"/>
      <c r="X60" s="844"/>
      <c r="AD60" s="435"/>
    </row>
    <row r="61" spans="1:30" s="59" customFormat="1" ht="16.5" thickBot="1" x14ac:dyDescent="0.3">
      <c r="A61" s="812" t="s">
        <v>175</v>
      </c>
      <c r="B61" s="1354" t="s">
        <v>176</v>
      </c>
      <c r="C61" s="850"/>
      <c r="D61" s="851" t="s">
        <v>177</v>
      </c>
      <c r="E61" s="851"/>
      <c r="F61" s="852"/>
      <c r="G61" s="853">
        <v>6</v>
      </c>
      <c r="H61" s="854">
        <f>G61*30</f>
        <v>180</v>
      </c>
      <c r="I61" s="790">
        <f>J61+K61+L61</f>
        <v>0</v>
      </c>
      <c r="J61" s="786"/>
      <c r="K61" s="786"/>
      <c r="L61" s="786"/>
      <c r="M61" s="787">
        <f>H61-I61</f>
        <v>180</v>
      </c>
      <c r="N61" s="855"/>
      <c r="O61" s="856"/>
      <c r="P61" s="857"/>
      <c r="Q61" s="858"/>
      <c r="R61" s="856"/>
      <c r="S61" s="857"/>
      <c r="T61" s="858"/>
      <c r="U61" s="856"/>
      <c r="V61" s="857"/>
      <c r="W61" s="858"/>
      <c r="X61" s="857"/>
      <c r="AD61" s="435"/>
    </row>
    <row r="62" spans="1:30" s="59" customFormat="1" ht="16.5" thickBot="1" x14ac:dyDescent="0.3">
      <c r="A62" s="1759" t="s">
        <v>178</v>
      </c>
      <c r="B62" s="1760"/>
      <c r="C62" s="1760"/>
      <c r="D62" s="1760"/>
      <c r="E62" s="1760"/>
      <c r="F62" s="1761"/>
      <c r="G62" s="1053">
        <f>SUM(G58:G61)</f>
        <v>15</v>
      </c>
      <c r="H62" s="860">
        <f>SUM(H58:H61)</f>
        <v>450</v>
      </c>
      <c r="I62" s="861">
        <f t="shared" ref="I62:X62" si="22">SUM(I58:I61)</f>
        <v>0</v>
      </c>
      <c r="J62" s="861">
        <f t="shared" si="22"/>
        <v>0</v>
      </c>
      <c r="K62" s="861">
        <f t="shared" si="22"/>
        <v>0</v>
      </c>
      <c r="L62" s="861">
        <f t="shared" si="22"/>
        <v>0</v>
      </c>
      <c r="M62" s="861">
        <f t="shared" si="22"/>
        <v>450</v>
      </c>
      <c r="N62" s="860">
        <f t="shared" si="22"/>
        <v>0</v>
      </c>
      <c r="O62" s="860">
        <f t="shared" si="22"/>
        <v>0</v>
      </c>
      <c r="P62" s="860">
        <f t="shared" si="22"/>
        <v>0</v>
      </c>
      <c r="Q62" s="860">
        <f t="shared" si="22"/>
        <v>0</v>
      </c>
      <c r="R62" s="860">
        <f t="shared" si="22"/>
        <v>0</v>
      </c>
      <c r="S62" s="860">
        <f t="shared" si="22"/>
        <v>0</v>
      </c>
      <c r="T62" s="860">
        <f t="shared" si="22"/>
        <v>0</v>
      </c>
      <c r="U62" s="860">
        <f t="shared" si="22"/>
        <v>0</v>
      </c>
      <c r="V62" s="860">
        <f t="shared" si="22"/>
        <v>0</v>
      </c>
      <c r="W62" s="860">
        <f t="shared" si="22"/>
        <v>0</v>
      </c>
      <c r="X62" s="860">
        <f t="shared" si="22"/>
        <v>0</v>
      </c>
      <c r="AD62" s="435"/>
    </row>
    <row r="63" spans="1:30" ht="16.5" thickBot="1" x14ac:dyDescent="0.3">
      <c r="A63" s="1759" t="s">
        <v>179</v>
      </c>
      <c r="B63" s="1760"/>
      <c r="C63" s="1760"/>
      <c r="D63" s="1760"/>
      <c r="E63" s="1760"/>
      <c r="F63" s="1760"/>
      <c r="G63" s="1760"/>
      <c r="H63" s="1760"/>
      <c r="I63" s="1760"/>
      <c r="J63" s="1760"/>
      <c r="K63" s="1760"/>
      <c r="L63" s="1760"/>
      <c r="M63" s="1760"/>
      <c r="N63" s="1760"/>
      <c r="O63" s="1760"/>
      <c r="P63" s="1760"/>
      <c r="Q63" s="1760"/>
      <c r="R63" s="1760"/>
      <c r="S63" s="1760"/>
      <c r="T63" s="1760"/>
      <c r="U63" s="1760"/>
      <c r="V63" s="1760"/>
      <c r="W63" s="1760"/>
      <c r="X63" s="1761"/>
    </row>
    <row r="64" spans="1:30" s="59" customFormat="1" ht="32.25" thickBot="1" x14ac:dyDescent="0.3">
      <c r="A64" s="862" t="s">
        <v>180</v>
      </c>
      <c r="B64" s="1355" t="s">
        <v>181</v>
      </c>
      <c r="C64" s="864">
        <v>8</v>
      </c>
      <c r="D64" s="865"/>
      <c r="E64" s="865"/>
      <c r="F64" s="866"/>
      <c r="G64" s="867">
        <v>6</v>
      </c>
      <c r="H64" s="868">
        <f>G64*30</f>
        <v>180</v>
      </c>
      <c r="I64" s="869">
        <f>J64+K64+L64</f>
        <v>0</v>
      </c>
      <c r="J64" s="870"/>
      <c r="K64" s="870"/>
      <c r="L64" s="870"/>
      <c r="M64" s="871">
        <f>H64-I64</f>
        <v>180</v>
      </c>
      <c r="N64" s="872"/>
      <c r="O64" s="873"/>
      <c r="P64" s="874"/>
      <c r="Q64" s="875"/>
      <c r="R64" s="873"/>
      <c r="S64" s="874"/>
      <c r="T64" s="875"/>
      <c r="U64" s="873"/>
      <c r="V64" s="874"/>
      <c r="W64" s="875"/>
      <c r="X64" s="876"/>
      <c r="AD64" s="435"/>
    </row>
    <row r="65" spans="1:30" s="59" customFormat="1" ht="16.5" thickBot="1" x14ac:dyDescent="0.3">
      <c r="A65" s="862" t="s">
        <v>182</v>
      </c>
      <c r="B65" s="1356" t="s">
        <v>183</v>
      </c>
      <c r="C65" s="878">
        <v>8</v>
      </c>
      <c r="D65" s="879"/>
      <c r="E65" s="879"/>
      <c r="F65" s="880"/>
      <c r="G65" s="881">
        <v>3</v>
      </c>
      <c r="H65" s="882">
        <f>G65*30</f>
        <v>90</v>
      </c>
      <c r="I65" s="883">
        <f>J65+K65+L65</f>
        <v>0</v>
      </c>
      <c r="J65" s="884"/>
      <c r="K65" s="884"/>
      <c r="L65" s="884"/>
      <c r="M65" s="885">
        <f>H65-I65</f>
        <v>90</v>
      </c>
      <c r="N65" s="886"/>
      <c r="O65" s="887"/>
      <c r="P65" s="888"/>
      <c r="Q65" s="889"/>
      <c r="R65" s="887"/>
      <c r="S65" s="888"/>
      <c r="T65" s="889"/>
      <c r="U65" s="887"/>
      <c r="V65" s="888"/>
      <c r="W65" s="889"/>
      <c r="X65" s="890"/>
      <c r="AD65" s="435"/>
    </row>
    <row r="66" spans="1:30" s="59" customFormat="1" ht="16.5" thickBot="1" x14ac:dyDescent="0.3">
      <c r="A66" s="1798" t="s">
        <v>184</v>
      </c>
      <c r="B66" s="1799"/>
      <c r="C66" s="1799"/>
      <c r="D66" s="1799"/>
      <c r="E66" s="1799"/>
      <c r="F66" s="1800"/>
      <c r="G66" s="891">
        <f>SUM(G64:G65)</f>
        <v>9</v>
      </c>
      <c r="H66" s="892">
        <f>SUM(H64:H65)</f>
        <v>270</v>
      </c>
      <c r="I66" s="892">
        <f>I64</f>
        <v>0</v>
      </c>
      <c r="J66" s="892">
        <f>J64</f>
        <v>0</v>
      </c>
      <c r="K66" s="892">
        <f>K64</f>
        <v>0</v>
      </c>
      <c r="L66" s="892">
        <f>L64</f>
        <v>0</v>
      </c>
      <c r="M66" s="892">
        <f>SUM(M64:M65)</f>
        <v>270</v>
      </c>
      <c r="N66" s="892">
        <f t="shared" ref="N66:X66" si="23">N64</f>
        <v>0</v>
      </c>
      <c r="O66" s="892">
        <f t="shared" si="23"/>
        <v>0</v>
      </c>
      <c r="P66" s="892">
        <f t="shared" si="23"/>
        <v>0</v>
      </c>
      <c r="Q66" s="892">
        <f t="shared" si="23"/>
        <v>0</v>
      </c>
      <c r="R66" s="892">
        <f t="shared" si="23"/>
        <v>0</v>
      </c>
      <c r="S66" s="892">
        <f t="shared" si="23"/>
        <v>0</v>
      </c>
      <c r="T66" s="892">
        <f t="shared" si="23"/>
        <v>0</v>
      </c>
      <c r="U66" s="892">
        <f t="shared" si="23"/>
        <v>0</v>
      </c>
      <c r="V66" s="892">
        <f t="shared" si="23"/>
        <v>0</v>
      </c>
      <c r="W66" s="892">
        <f t="shared" si="23"/>
        <v>0</v>
      </c>
      <c r="X66" s="893">
        <f t="shared" si="23"/>
        <v>0</v>
      </c>
      <c r="AD66" s="435"/>
    </row>
    <row r="67" spans="1:30" ht="16.5" thickBot="1" x14ac:dyDescent="0.3">
      <c r="A67" s="1801" t="s">
        <v>185</v>
      </c>
      <c r="B67" s="1802"/>
      <c r="C67" s="1802"/>
      <c r="D67" s="1802"/>
      <c r="E67" s="1802"/>
      <c r="F67" s="1802"/>
      <c r="G67" s="894">
        <f>G66+G62+G56+G30</f>
        <v>180</v>
      </c>
      <c r="H67" s="895">
        <f>H66+H62+H56+H30</f>
        <v>5700</v>
      </c>
      <c r="I67" s="895">
        <f t="shared" ref="I67:X67" si="24">I56+I30+I62+I66</f>
        <v>2142</v>
      </c>
      <c r="J67" s="895">
        <f t="shared" si="24"/>
        <v>939</v>
      </c>
      <c r="K67" s="895">
        <f t="shared" si="24"/>
        <v>133</v>
      </c>
      <c r="L67" s="895">
        <f t="shared" si="24"/>
        <v>1070</v>
      </c>
      <c r="M67" s="895">
        <f t="shared" si="24"/>
        <v>3528</v>
      </c>
      <c r="N67" s="895">
        <f t="shared" si="24"/>
        <v>25</v>
      </c>
      <c r="O67" s="895">
        <f t="shared" si="24"/>
        <v>21</v>
      </c>
      <c r="P67" s="895">
        <f t="shared" si="24"/>
        <v>21</v>
      </c>
      <c r="Q67" s="895">
        <f t="shared" si="24"/>
        <v>22</v>
      </c>
      <c r="R67" s="895">
        <f t="shared" si="24"/>
        <v>19</v>
      </c>
      <c r="S67" s="895">
        <f t="shared" si="24"/>
        <v>19</v>
      </c>
      <c r="T67" s="895">
        <f t="shared" si="24"/>
        <v>13</v>
      </c>
      <c r="U67" s="895">
        <f t="shared" si="24"/>
        <v>8</v>
      </c>
      <c r="V67" s="895">
        <f t="shared" si="24"/>
        <v>8</v>
      </c>
      <c r="W67" s="895">
        <f t="shared" si="24"/>
        <v>12</v>
      </c>
      <c r="X67" s="895">
        <f t="shared" si="24"/>
        <v>6</v>
      </c>
      <c r="Y67" s="59"/>
    </row>
    <row r="68" spans="1:30" x14ac:dyDescent="0.25">
      <c r="A68" s="1803" t="s">
        <v>186</v>
      </c>
      <c r="B68" s="1804"/>
      <c r="C68" s="1804"/>
      <c r="D68" s="1804"/>
      <c r="E68" s="1804"/>
      <c r="F68" s="1804"/>
      <c r="G68" s="1804"/>
      <c r="H68" s="1804"/>
      <c r="I68" s="1804"/>
      <c r="J68" s="1804"/>
      <c r="K68" s="1804"/>
      <c r="L68" s="1804"/>
      <c r="M68" s="1804"/>
      <c r="N68" s="1804"/>
      <c r="O68" s="1804"/>
      <c r="P68" s="1804"/>
      <c r="Q68" s="1804"/>
      <c r="R68" s="1804"/>
      <c r="S68" s="1804"/>
      <c r="T68" s="1804"/>
      <c r="U68" s="1804"/>
      <c r="V68" s="1804"/>
      <c r="W68" s="1804"/>
      <c r="X68" s="1805"/>
    </row>
    <row r="69" spans="1:30" ht="16.5" thickBot="1" x14ac:dyDescent="0.3">
      <c r="A69" s="1806" t="s">
        <v>187</v>
      </c>
      <c r="B69" s="1807"/>
      <c r="C69" s="1807"/>
      <c r="D69" s="1807"/>
      <c r="E69" s="1807"/>
      <c r="F69" s="1807"/>
      <c r="G69" s="1807"/>
      <c r="H69" s="1807"/>
      <c r="I69" s="1807"/>
      <c r="J69" s="1807"/>
      <c r="K69" s="1807"/>
      <c r="L69" s="1807"/>
      <c r="M69" s="1807"/>
      <c r="N69" s="1807"/>
      <c r="O69" s="1807"/>
      <c r="P69" s="1807"/>
      <c r="Q69" s="1807"/>
      <c r="R69" s="1807"/>
      <c r="S69" s="1807"/>
      <c r="T69" s="1807"/>
      <c r="U69" s="1807"/>
      <c r="V69" s="1807"/>
      <c r="W69" s="1807"/>
      <c r="X69" s="1808"/>
    </row>
    <row r="70" spans="1:30" s="1140" customFormat="1" x14ac:dyDescent="0.25">
      <c r="A70" s="1851" t="s">
        <v>188</v>
      </c>
      <c r="B70" s="1177" t="s">
        <v>189</v>
      </c>
      <c r="C70" s="1178"/>
      <c r="D70" s="1179">
        <v>3</v>
      </c>
      <c r="E70" s="1179"/>
      <c r="F70" s="1180"/>
      <c r="G70" s="1066">
        <v>4</v>
      </c>
      <c r="H70" s="1181">
        <f>G70*30</f>
        <v>120</v>
      </c>
      <c r="I70" s="1182">
        <f>J70+K70+L70</f>
        <v>45</v>
      </c>
      <c r="J70" s="1183">
        <v>15</v>
      </c>
      <c r="K70" s="1183"/>
      <c r="L70" s="1183">
        <v>30</v>
      </c>
      <c r="M70" s="1184">
        <f>H70-I70</f>
        <v>75</v>
      </c>
      <c r="N70" s="1178"/>
      <c r="O70" s="1185"/>
      <c r="P70" s="1180"/>
      <c r="Q70" s="1178">
        <v>3</v>
      </c>
      <c r="R70" s="1185"/>
      <c r="S70" s="1180"/>
      <c r="T70" s="1178"/>
      <c r="U70" s="1185"/>
      <c r="V70" s="1180"/>
      <c r="W70" s="1178"/>
      <c r="X70" s="1180"/>
      <c r="Y70" s="1140" t="s">
        <v>382</v>
      </c>
      <c r="AD70" s="1141" t="s">
        <v>382</v>
      </c>
    </row>
    <row r="71" spans="1:30" s="1140" customFormat="1" x14ac:dyDescent="0.25">
      <c r="A71" s="1852"/>
      <c r="B71" s="1186" t="s">
        <v>190</v>
      </c>
      <c r="C71" s="1187"/>
      <c r="D71" s="1188"/>
      <c r="E71" s="1188"/>
      <c r="F71" s="1189"/>
      <c r="G71" s="1190"/>
      <c r="H71" s="1191"/>
      <c r="I71" s="1192"/>
      <c r="J71" s="1193"/>
      <c r="K71" s="1193"/>
      <c r="L71" s="1193"/>
      <c r="M71" s="1194"/>
      <c r="N71" s="1187"/>
      <c r="O71" s="1195"/>
      <c r="P71" s="1189"/>
      <c r="Q71" s="1187"/>
      <c r="R71" s="1195"/>
      <c r="S71" s="1189"/>
      <c r="T71" s="1187"/>
      <c r="U71" s="1195"/>
      <c r="V71" s="1189"/>
      <c r="W71" s="1187"/>
      <c r="X71" s="1189"/>
      <c r="AD71" s="1141"/>
    </row>
    <row r="72" spans="1:30" s="1140" customFormat="1" ht="16.5" thickBot="1" x14ac:dyDescent="0.3">
      <c r="A72" s="1852"/>
      <c r="B72" s="1196" t="s">
        <v>191</v>
      </c>
      <c r="C72" s="1197"/>
      <c r="D72" s="1198"/>
      <c r="E72" s="1198"/>
      <c r="F72" s="1199"/>
      <c r="G72" s="1200"/>
      <c r="H72" s="1201"/>
      <c r="I72" s="1202"/>
      <c r="J72" s="1203"/>
      <c r="K72" s="1203"/>
      <c r="L72" s="1203"/>
      <c r="M72" s="1204"/>
      <c r="N72" s="1197"/>
      <c r="O72" s="1205"/>
      <c r="P72" s="1199"/>
      <c r="Q72" s="1197"/>
      <c r="R72" s="1205"/>
      <c r="S72" s="1199"/>
      <c r="T72" s="1197"/>
      <c r="U72" s="1205"/>
      <c r="V72" s="1199"/>
      <c r="W72" s="1197"/>
      <c r="X72" s="1199"/>
      <c r="AD72" s="1141"/>
    </row>
    <row r="73" spans="1:30" s="1140" customFormat="1" ht="31.5" x14ac:dyDescent="0.25">
      <c r="A73" s="1809" t="s">
        <v>192</v>
      </c>
      <c r="B73" s="1177" t="s">
        <v>193</v>
      </c>
      <c r="C73" s="1178"/>
      <c r="D73" s="1179">
        <v>5</v>
      </c>
      <c r="E73" s="1179"/>
      <c r="F73" s="1180"/>
      <c r="G73" s="1066">
        <v>4</v>
      </c>
      <c r="H73" s="1181">
        <f>G73*30</f>
        <v>120</v>
      </c>
      <c r="I73" s="1182">
        <f>J73+K73+L73</f>
        <v>45</v>
      </c>
      <c r="J73" s="1183"/>
      <c r="K73" s="1183"/>
      <c r="L73" s="1183">
        <v>45</v>
      </c>
      <c r="M73" s="1184">
        <f>H73-I73</f>
        <v>75</v>
      </c>
      <c r="N73" s="1178"/>
      <c r="O73" s="1185"/>
      <c r="P73" s="1180"/>
      <c r="Q73" s="1178"/>
      <c r="R73" s="1185"/>
      <c r="S73" s="1180"/>
      <c r="T73" s="1178">
        <v>3</v>
      </c>
      <c r="U73" s="1185"/>
      <c r="V73" s="1180"/>
      <c r="W73" s="1178"/>
      <c r="X73" s="1180"/>
      <c r="AD73" s="1141"/>
    </row>
    <row r="74" spans="1:30" s="1140" customFormat="1" x14ac:dyDescent="0.25">
      <c r="A74" s="1810"/>
      <c r="B74" s="1186" t="s">
        <v>194</v>
      </c>
      <c r="C74" s="1187"/>
      <c r="D74" s="1188"/>
      <c r="E74" s="1188"/>
      <c r="F74" s="1189"/>
      <c r="G74" s="1190"/>
      <c r="H74" s="1191"/>
      <c r="I74" s="1192"/>
      <c r="J74" s="1193">
        <v>30</v>
      </c>
      <c r="K74" s="1193"/>
      <c r="L74" s="1193">
        <v>15</v>
      </c>
      <c r="M74" s="1194"/>
      <c r="N74" s="1187"/>
      <c r="O74" s="1195"/>
      <c r="P74" s="1189"/>
      <c r="Q74" s="1187"/>
      <c r="R74" s="1195"/>
      <c r="S74" s="1189"/>
      <c r="T74" s="1187"/>
      <c r="U74" s="1195"/>
      <c r="V74" s="1189"/>
      <c r="W74" s="1187"/>
      <c r="X74" s="1189"/>
      <c r="AD74" s="1141"/>
    </row>
    <row r="75" spans="1:30" s="461" customFormat="1" ht="16.5" thickBot="1" x14ac:dyDescent="0.3">
      <c r="A75" s="1811"/>
      <c r="B75" s="922" t="s">
        <v>191</v>
      </c>
      <c r="C75" s="923"/>
      <c r="D75" s="924"/>
      <c r="E75" s="924"/>
      <c r="F75" s="925"/>
      <c r="G75" s="926"/>
      <c r="H75" s="927"/>
      <c r="I75" s="928"/>
      <c r="J75" s="929"/>
      <c r="K75" s="929"/>
      <c r="L75" s="929"/>
      <c r="M75" s="930"/>
      <c r="N75" s="923"/>
      <c r="O75" s="931"/>
      <c r="P75" s="925"/>
      <c r="Q75" s="923"/>
      <c r="R75" s="931"/>
      <c r="S75" s="925"/>
      <c r="T75" s="923"/>
      <c r="U75" s="931"/>
      <c r="V75" s="925"/>
      <c r="W75" s="923"/>
      <c r="X75" s="925"/>
      <c r="AD75" s="462"/>
    </row>
    <row r="76" spans="1:30" s="1140" customFormat="1" ht="31.5" x14ac:dyDescent="0.25">
      <c r="A76" s="1809" t="s">
        <v>195</v>
      </c>
      <c r="B76" s="1177" t="s">
        <v>196</v>
      </c>
      <c r="C76" s="1178"/>
      <c r="D76" s="1179">
        <v>6</v>
      </c>
      <c r="E76" s="1179"/>
      <c r="F76" s="1180"/>
      <c r="G76" s="1066">
        <v>4</v>
      </c>
      <c r="H76" s="1181">
        <f t="shared" ref="H76:H84" si="25">G76*30</f>
        <v>120</v>
      </c>
      <c r="I76" s="1182">
        <f t="shared" ref="I76:I84" si="26">J76+K76+L76</f>
        <v>54</v>
      </c>
      <c r="J76" s="1183"/>
      <c r="K76" s="1183"/>
      <c r="L76" s="1183">
        <v>54</v>
      </c>
      <c r="M76" s="1184">
        <f>H76-I76</f>
        <v>66</v>
      </c>
      <c r="N76" s="1178"/>
      <c r="O76" s="1185"/>
      <c r="P76" s="1180"/>
      <c r="Q76" s="1178"/>
      <c r="R76" s="1185"/>
      <c r="S76" s="1180"/>
      <c r="T76" s="1178"/>
      <c r="U76" s="1185">
        <v>3</v>
      </c>
      <c r="V76" s="1180">
        <v>3</v>
      </c>
      <c r="W76" s="1178"/>
      <c r="X76" s="1180"/>
      <c r="AD76" s="1141"/>
    </row>
    <row r="77" spans="1:30" s="1140" customFormat="1" ht="31.5" x14ac:dyDescent="0.25">
      <c r="A77" s="1810"/>
      <c r="B77" s="1186" t="s">
        <v>197</v>
      </c>
      <c r="C77" s="1187"/>
      <c r="D77" s="1188"/>
      <c r="E77" s="1188"/>
      <c r="F77" s="1189"/>
      <c r="G77" s="1190"/>
      <c r="H77" s="1191"/>
      <c r="I77" s="1192"/>
      <c r="J77" s="1193"/>
      <c r="K77" s="1193"/>
      <c r="L77" s="1193">
        <v>54</v>
      </c>
      <c r="M77" s="1194"/>
      <c r="N77" s="1187"/>
      <c r="O77" s="1195"/>
      <c r="P77" s="1189"/>
      <c r="Q77" s="1187"/>
      <c r="R77" s="1195"/>
      <c r="S77" s="1189"/>
      <c r="T77" s="1187"/>
      <c r="U77" s="1195"/>
      <c r="V77" s="1189"/>
      <c r="W77" s="1187"/>
      <c r="X77" s="1189"/>
      <c r="AD77" s="1141"/>
    </row>
    <row r="78" spans="1:30" s="461" customFormat="1" ht="16.5" thickBot="1" x14ac:dyDescent="0.3">
      <c r="A78" s="1810"/>
      <c r="B78" s="922" t="s">
        <v>191</v>
      </c>
      <c r="C78" s="923"/>
      <c r="D78" s="924"/>
      <c r="E78" s="924"/>
      <c r="F78" s="925"/>
      <c r="G78" s="926"/>
      <c r="H78" s="927">
        <f t="shared" si="25"/>
        <v>0</v>
      </c>
      <c r="I78" s="928">
        <f t="shared" si="26"/>
        <v>0</v>
      </c>
      <c r="J78" s="929"/>
      <c r="K78" s="929"/>
      <c r="L78" s="929"/>
      <c r="M78" s="930"/>
      <c r="N78" s="923"/>
      <c r="O78" s="931"/>
      <c r="P78" s="925"/>
      <c r="Q78" s="923"/>
      <c r="R78" s="931"/>
      <c r="S78" s="925"/>
      <c r="T78" s="923"/>
      <c r="U78" s="931"/>
      <c r="V78" s="925"/>
      <c r="W78" s="923"/>
      <c r="X78" s="925"/>
      <c r="AD78" s="462"/>
    </row>
    <row r="79" spans="1:30" s="1140" customFormat="1" ht="31.5" x14ac:dyDescent="0.25">
      <c r="A79" s="1809" t="s">
        <v>198</v>
      </c>
      <c r="B79" s="1186" t="s">
        <v>199</v>
      </c>
      <c r="C79" s="1187"/>
      <c r="D79" s="1188">
        <v>7</v>
      </c>
      <c r="E79" s="1188"/>
      <c r="F79" s="1189"/>
      <c r="G79" s="1190">
        <v>4</v>
      </c>
      <c r="H79" s="1191">
        <f t="shared" si="25"/>
        <v>120</v>
      </c>
      <c r="I79" s="1192">
        <f t="shared" si="26"/>
        <v>45</v>
      </c>
      <c r="J79" s="1193"/>
      <c r="K79" s="1193"/>
      <c r="L79" s="1193">
        <v>45</v>
      </c>
      <c r="M79" s="1194">
        <f>H79-I79</f>
        <v>75</v>
      </c>
      <c r="N79" s="1187"/>
      <c r="O79" s="1195"/>
      <c r="P79" s="1189"/>
      <c r="Q79" s="1187"/>
      <c r="R79" s="1195"/>
      <c r="S79" s="1189"/>
      <c r="T79" s="1187"/>
      <c r="U79" s="1195"/>
      <c r="V79" s="1189"/>
      <c r="W79" s="1187">
        <v>3</v>
      </c>
      <c r="X79" s="1189"/>
      <c r="AD79" s="1141"/>
    </row>
    <row r="80" spans="1:30" s="1140" customFormat="1" x14ac:dyDescent="0.25">
      <c r="A80" s="1810"/>
      <c r="B80" s="1186" t="s">
        <v>200</v>
      </c>
      <c r="C80" s="1187"/>
      <c r="D80" s="1188"/>
      <c r="E80" s="1188"/>
      <c r="F80" s="1189"/>
      <c r="G80" s="1190"/>
      <c r="H80" s="1191"/>
      <c r="I80" s="1192"/>
      <c r="J80" s="1193"/>
      <c r="K80" s="1193"/>
      <c r="L80" s="1193">
        <v>45</v>
      </c>
      <c r="M80" s="1194"/>
      <c r="N80" s="1187"/>
      <c r="O80" s="1195"/>
      <c r="P80" s="1189"/>
      <c r="Q80" s="1187"/>
      <c r="R80" s="1195"/>
      <c r="S80" s="1189"/>
      <c r="T80" s="1187"/>
      <c r="U80" s="1195"/>
      <c r="V80" s="1189"/>
      <c r="W80" s="1187"/>
      <c r="X80" s="1189"/>
      <c r="AD80" s="1141"/>
    </row>
    <row r="81" spans="1:30" s="461" customFormat="1" ht="16.5" thickBot="1" x14ac:dyDescent="0.3">
      <c r="A81" s="1811"/>
      <c r="B81" s="914" t="s">
        <v>191</v>
      </c>
      <c r="C81" s="932"/>
      <c r="D81" s="933"/>
      <c r="E81" s="933"/>
      <c r="F81" s="934"/>
      <c r="G81" s="935"/>
      <c r="H81" s="918">
        <f t="shared" si="25"/>
        <v>0</v>
      </c>
      <c r="I81" s="919"/>
      <c r="J81" s="920"/>
      <c r="K81" s="920"/>
      <c r="L81" s="920"/>
      <c r="M81" s="921"/>
      <c r="N81" s="932"/>
      <c r="O81" s="936"/>
      <c r="P81" s="934"/>
      <c r="Q81" s="932"/>
      <c r="R81" s="936"/>
      <c r="S81" s="934"/>
      <c r="T81" s="932"/>
      <c r="U81" s="936"/>
      <c r="V81" s="934"/>
      <c r="W81" s="932"/>
      <c r="X81" s="934"/>
      <c r="AD81" s="462"/>
    </row>
    <row r="82" spans="1:30" s="1140" customFormat="1" x14ac:dyDescent="0.25">
      <c r="A82" s="1809" t="s">
        <v>201</v>
      </c>
      <c r="B82" s="1177" t="s">
        <v>202</v>
      </c>
      <c r="C82" s="1178"/>
      <c r="D82" s="1179">
        <v>8</v>
      </c>
      <c r="E82" s="1179"/>
      <c r="F82" s="1180"/>
      <c r="G82" s="1066">
        <v>4</v>
      </c>
      <c r="H82" s="1181">
        <f t="shared" si="25"/>
        <v>120</v>
      </c>
      <c r="I82" s="1182">
        <f t="shared" si="26"/>
        <v>52</v>
      </c>
      <c r="J82" s="1183"/>
      <c r="K82" s="1183"/>
      <c r="L82" s="1183">
        <v>52</v>
      </c>
      <c r="M82" s="1184">
        <f>H82-I82</f>
        <v>68</v>
      </c>
      <c r="N82" s="1178"/>
      <c r="O82" s="1185"/>
      <c r="P82" s="1180"/>
      <c r="Q82" s="1178"/>
      <c r="R82" s="1185"/>
      <c r="S82" s="1180"/>
      <c r="T82" s="1178"/>
      <c r="U82" s="1185"/>
      <c r="V82" s="1180"/>
      <c r="W82" s="1178"/>
      <c r="X82" s="1180">
        <v>4</v>
      </c>
      <c r="AD82" s="1141"/>
    </row>
    <row r="83" spans="1:30" s="1140" customFormat="1" ht="31.5" x14ac:dyDescent="0.25">
      <c r="A83" s="1810"/>
      <c r="B83" s="1089" t="s">
        <v>203</v>
      </c>
      <c r="C83" s="1345"/>
      <c r="D83" s="1235"/>
      <c r="E83" s="1235"/>
      <c r="F83" s="1280"/>
      <c r="G83" s="1270"/>
      <c r="H83" s="1346"/>
      <c r="I83" s="1347"/>
      <c r="J83" s="1348"/>
      <c r="K83" s="1348"/>
      <c r="L83" s="1348">
        <v>52</v>
      </c>
      <c r="M83" s="1349"/>
      <c r="N83" s="1345"/>
      <c r="O83" s="1350"/>
      <c r="P83" s="1280"/>
      <c r="Q83" s="1345"/>
      <c r="R83" s="1350"/>
      <c r="S83" s="1280"/>
      <c r="T83" s="1345"/>
      <c r="U83" s="1350"/>
      <c r="V83" s="1280"/>
      <c r="W83" s="1345"/>
      <c r="X83" s="1280"/>
      <c r="AD83" s="1141"/>
    </row>
    <row r="84" spans="1:30" s="461" customFormat="1" ht="16.5" thickBot="1" x14ac:dyDescent="0.3">
      <c r="A84" s="1811"/>
      <c r="B84" s="922" t="s">
        <v>191</v>
      </c>
      <c r="C84" s="923"/>
      <c r="D84" s="924"/>
      <c r="E84" s="924"/>
      <c r="F84" s="925"/>
      <c r="G84" s="926"/>
      <c r="H84" s="926">
        <f t="shared" si="25"/>
        <v>0</v>
      </c>
      <c r="I84" s="928">
        <f t="shared" si="26"/>
        <v>0</v>
      </c>
      <c r="J84" s="929"/>
      <c r="K84" s="929"/>
      <c r="L84" s="929"/>
      <c r="M84" s="930"/>
      <c r="N84" s="923"/>
      <c r="O84" s="931"/>
      <c r="P84" s="925"/>
      <c r="Q84" s="923"/>
      <c r="R84" s="931"/>
      <c r="S84" s="925"/>
      <c r="T84" s="923"/>
      <c r="U84" s="931"/>
      <c r="V84" s="925"/>
      <c r="W84" s="923"/>
      <c r="X84" s="925"/>
      <c r="AD84" s="462"/>
    </row>
    <row r="85" spans="1:30" ht="16.5" thickBot="1" x14ac:dyDescent="0.3">
      <c r="A85" s="1791" t="s">
        <v>204</v>
      </c>
      <c r="B85" s="1792"/>
      <c r="C85" s="1792"/>
      <c r="D85" s="1792"/>
      <c r="E85" s="1792"/>
      <c r="F85" s="1793"/>
      <c r="G85" s="823">
        <f>SUM(G70:G84)</f>
        <v>20</v>
      </c>
      <c r="H85" s="824">
        <f t="shared" ref="H85:I85" si="27">SUM(H70:H84)</f>
        <v>600</v>
      </c>
      <c r="I85" s="824">
        <f t="shared" si="27"/>
        <v>241</v>
      </c>
      <c r="J85" s="824">
        <f>SUM(J70:J84)</f>
        <v>45</v>
      </c>
      <c r="K85" s="824">
        <f>SUM(K70:K84)</f>
        <v>0</v>
      </c>
      <c r="L85" s="824">
        <f>L70+L74+L77+L80+L83</f>
        <v>196</v>
      </c>
      <c r="M85" s="824">
        <f>SUM(M70:M84)</f>
        <v>359</v>
      </c>
      <c r="N85" s="824">
        <f t="shared" ref="N85:AC85" si="28">SUM(N70:N84)</f>
        <v>0</v>
      </c>
      <c r="O85" s="824">
        <f t="shared" si="28"/>
        <v>0</v>
      </c>
      <c r="P85" s="824">
        <f t="shared" si="28"/>
        <v>0</v>
      </c>
      <c r="Q85" s="824">
        <f t="shared" si="28"/>
        <v>3</v>
      </c>
      <c r="R85" s="824">
        <f t="shared" si="28"/>
        <v>0</v>
      </c>
      <c r="S85" s="824">
        <f t="shared" si="28"/>
        <v>0</v>
      </c>
      <c r="T85" s="824">
        <f t="shared" si="28"/>
        <v>3</v>
      </c>
      <c r="U85" s="824">
        <f t="shared" si="28"/>
        <v>3</v>
      </c>
      <c r="V85" s="824">
        <f t="shared" si="28"/>
        <v>3</v>
      </c>
      <c r="W85" s="824">
        <f t="shared" si="28"/>
        <v>3</v>
      </c>
      <c r="X85" s="824">
        <f t="shared" si="28"/>
        <v>4</v>
      </c>
      <c r="Y85" s="302">
        <f t="shared" si="28"/>
        <v>0</v>
      </c>
      <c r="Z85" s="201">
        <f t="shared" si="28"/>
        <v>0</v>
      </c>
      <c r="AA85" s="201">
        <f t="shared" si="28"/>
        <v>0</v>
      </c>
      <c r="AB85" s="201">
        <f t="shared" si="28"/>
        <v>0</v>
      </c>
      <c r="AC85" s="441">
        <f t="shared" si="28"/>
        <v>0</v>
      </c>
    </row>
    <row r="86" spans="1:30" ht="16.5" thickBot="1" x14ac:dyDescent="0.3">
      <c r="A86" s="1797" t="s">
        <v>205</v>
      </c>
      <c r="B86" s="1789"/>
      <c r="C86" s="1789"/>
      <c r="D86" s="1789"/>
      <c r="E86" s="1789"/>
      <c r="F86" s="1789"/>
      <c r="G86" s="1789"/>
      <c r="H86" s="1789"/>
      <c r="I86" s="1789"/>
      <c r="J86" s="1789"/>
      <c r="K86" s="1789"/>
      <c r="L86" s="1789"/>
      <c r="M86" s="1789"/>
      <c r="N86" s="1789"/>
      <c r="O86" s="1789"/>
      <c r="P86" s="1789"/>
      <c r="Q86" s="1789"/>
      <c r="R86" s="1789"/>
      <c r="S86" s="1789"/>
      <c r="T86" s="1789"/>
      <c r="U86" s="1789"/>
      <c r="V86" s="1789"/>
      <c r="W86" s="1789"/>
      <c r="X86" s="1790"/>
    </row>
    <row r="87" spans="1:30" s="1140" customFormat="1" x14ac:dyDescent="0.25">
      <c r="A87" s="1851" t="s">
        <v>206</v>
      </c>
      <c r="B87" s="1177" t="s">
        <v>207</v>
      </c>
      <c r="C87" s="1853"/>
      <c r="D87" s="1856">
        <v>5</v>
      </c>
      <c r="E87" s="1179"/>
      <c r="F87" s="1180"/>
      <c r="G87" s="1066">
        <v>4</v>
      </c>
      <c r="H87" s="1066">
        <f>G87*30</f>
        <v>120</v>
      </c>
      <c r="I87" s="1182">
        <f>J87+K87+L87</f>
        <v>45</v>
      </c>
      <c r="J87" s="1183">
        <v>15</v>
      </c>
      <c r="K87" s="1183"/>
      <c r="L87" s="1183">
        <v>30</v>
      </c>
      <c r="M87" s="1184">
        <f>H87-I87</f>
        <v>75</v>
      </c>
      <c r="N87" s="1178"/>
      <c r="O87" s="1185"/>
      <c r="P87" s="1180"/>
      <c r="Q87" s="1178"/>
      <c r="R87" s="1185"/>
      <c r="S87" s="1180"/>
      <c r="T87" s="1178">
        <v>3</v>
      </c>
      <c r="U87" s="1185"/>
      <c r="V87" s="1180"/>
      <c r="W87" s="1178"/>
      <c r="X87" s="1180"/>
      <c r="AD87" s="1141"/>
    </row>
    <row r="88" spans="1:30" s="1140" customFormat="1" ht="31.5" x14ac:dyDescent="0.25">
      <c r="A88" s="1852"/>
      <c r="B88" s="1186" t="s">
        <v>405</v>
      </c>
      <c r="C88" s="1854"/>
      <c r="D88" s="1857"/>
      <c r="E88" s="1188"/>
      <c r="F88" s="1189"/>
      <c r="G88" s="1190"/>
      <c r="H88" s="1190"/>
      <c r="I88" s="1192"/>
      <c r="J88" s="1193"/>
      <c r="K88" s="1193"/>
      <c r="L88" s="1193"/>
      <c r="M88" s="1194"/>
      <c r="N88" s="1187"/>
      <c r="O88" s="1195"/>
      <c r="P88" s="1189"/>
      <c r="Q88" s="1187"/>
      <c r="R88" s="1195"/>
      <c r="S88" s="1189"/>
      <c r="T88" s="1187"/>
      <c r="U88" s="1195"/>
      <c r="V88" s="1189"/>
      <c r="W88" s="1187"/>
      <c r="X88" s="1189"/>
      <c r="AD88" s="1141"/>
    </row>
    <row r="89" spans="1:30" s="1140" customFormat="1" ht="16.5" thickBot="1" x14ac:dyDescent="0.3">
      <c r="A89" s="1852"/>
      <c r="B89" s="1196" t="s">
        <v>191</v>
      </c>
      <c r="C89" s="1855"/>
      <c r="D89" s="1858"/>
      <c r="E89" s="1198"/>
      <c r="F89" s="1199"/>
      <c r="G89" s="1200"/>
      <c r="H89" s="1200">
        <f>G89*30</f>
        <v>0</v>
      </c>
      <c r="I89" s="1202">
        <f>J89+K89+L89</f>
        <v>0</v>
      </c>
      <c r="J89" s="1203"/>
      <c r="K89" s="1203"/>
      <c r="L89" s="1203"/>
      <c r="M89" s="1204"/>
      <c r="N89" s="1197"/>
      <c r="O89" s="1205"/>
      <c r="P89" s="1199"/>
      <c r="Q89" s="1197"/>
      <c r="R89" s="1205"/>
      <c r="S89" s="1199"/>
      <c r="T89" s="1197"/>
      <c r="U89" s="1205"/>
      <c r="V89" s="1199"/>
      <c r="W89" s="1197"/>
      <c r="X89" s="1199"/>
      <c r="AD89" s="1141"/>
    </row>
    <row r="90" spans="1:30" s="1140" customFormat="1" x14ac:dyDescent="0.25">
      <c r="A90" s="1809" t="s">
        <v>208</v>
      </c>
      <c r="B90" s="1177" t="s">
        <v>209</v>
      </c>
      <c r="C90" s="1178">
        <v>5</v>
      </c>
      <c r="D90" s="1179"/>
      <c r="E90" s="1179"/>
      <c r="F90" s="1180"/>
      <c r="G90" s="1066">
        <v>6</v>
      </c>
      <c r="H90" s="1066">
        <f>G90*30</f>
        <v>180</v>
      </c>
      <c r="I90" s="1182">
        <f>J90+K90+L90</f>
        <v>60</v>
      </c>
      <c r="J90" s="1183">
        <v>30</v>
      </c>
      <c r="K90" s="1183"/>
      <c r="L90" s="1183">
        <v>30</v>
      </c>
      <c r="M90" s="1184">
        <f>H90-I90</f>
        <v>120</v>
      </c>
      <c r="N90" s="1178"/>
      <c r="O90" s="1185"/>
      <c r="P90" s="1180"/>
      <c r="Q90" s="1178"/>
      <c r="R90" s="1185"/>
      <c r="S90" s="1180"/>
      <c r="T90" s="1178">
        <v>4</v>
      </c>
      <c r="U90" s="1185"/>
      <c r="V90" s="1180"/>
      <c r="W90" s="1178"/>
      <c r="X90" s="1180"/>
      <c r="AD90" s="1141"/>
    </row>
    <row r="91" spans="1:30" s="1140" customFormat="1" ht="31.5" x14ac:dyDescent="0.25">
      <c r="A91" s="1810"/>
      <c r="B91" s="1186" t="s">
        <v>406</v>
      </c>
      <c r="C91" s="1187"/>
      <c r="D91" s="1188"/>
      <c r="E91" s="1188"/>
      <c r="F91" s="1189"/>
      <c r="G91" s="1190"/>
      <c r="H91" s="1190"/>
      <c r="I91" s="1192"/>
      <c r="J91" s="1193"/>
      <c r="K91" s="1193"/>
      <c r="L91" s="1193"/>
      <c r="M91" s="1194"/>
      <c r="N91" s="1187"/>
      <c r="O91" s="1195"/>
      <c r="P91" s="1189"/>
      <c r="Q91" s="1187"/>
      <c r="R91" s="1195"/>
      <c r="S91" s="1189"/>
      <c r="T91" s="1187"/>
      <c r="U91" s="1195"/>
      <c r="V91" s="1189"/>
      <c r="W91" s="1187"/>
      <c r="X91" s="1189"/>
      <c r="AD91" s="1141"/>
    </row>
    <row r="92" spans="1:30" s="461" customFormat="1" ht="16.5" thickBot="1" x14ac:dyDescent="0.3">
      <c r="A92" s="1811"/>
      <c r="B92" s="922" t="s">
        <v>191</v>
      </c>
      <c r="C92" s="923"/>
      <c r="D92" s="924"/>
      <c r="E92" s="924"/>
      <c r="F92" s="925"/>
      <c r="G92" s="926"/>
      <c r="H92" s="926">
        <f>G92*30</f>
        <v>0</v>
      </c>
      <c r="I92" s="928"/>
      <c r="J92" s="929"/>
      <c r="K92" s="929"/>
      <c r="L92" s="929"/>
      <c r="M92" s="930"/>
      <c r="N92" s="923"/>
      <c r="O92" s="931"/>
      <c r="P92" s="925"/>
      <c r="Q92" s="923"/>
      <c r="R92" s="931"/>
      <c r="S92" s="925"/>
      <c r="T92" s="923"/>
      <c r="U92" s="931"/>
      <c r="V92" s="925"/>
      <c r="W92" s="923"/>
      <c r="X92" s="925"/>
      <c r="AD92" s="462"/>
    </row>
    <row r="93" spans="1:30" s="1140" customFormat="1" ht="31.5" x14ac:dyDescent="0.25">
      <c r="A93" s="1852" t="s">
        <v>210</v>
      </c>
      <c r="B93" s="1177" t="s">
        <v>211</v>
      </c>
      <c r="C93" s="1179"/>
      <c r="D93" s="1179">
        <v>6</v>
      </c>
      <c r="E93" s="1179"/>
      <c r="F93" s="1179"/>
      <c r="G93" s="1066">
        <v>4</v>
      </c>
      <c r="H93" s="1230">
        <f>G93*30</f>
        <v>120</v>
      </c>
      <c r="I93" s="1178">
        <f>J93+L93+K93</f>
        <v>54</v>
      </c>
      <c r="J93" s="1179">
        <v>18</v>
      </c>
      <c r="K93" s="1179"/>
      <c r="L93" s="1179">
        <v>36</v>
      </c>
      <c r="M93" s="1231">
        <f>H93-I93</f>
        <v>66</v>
      </c>
      <c r="N93" s="1232"/>
      <c r="O93" s="1185"/>
      <c r="P93" s="1180"/>
      <c r="Q93" s="1178"/>
      <c r="R93" s="1185"/>
      <c r="S93" s="1180"/>
      <c r="T93" s="1178"/>
      <c r="U93" s="1185">
        <v>3</v>
      </c>
      <c r="V93" s="1180">
        <v>3</v>
      </c>
      <c r="W93" s="1178"/>
      <c r="X93" s="1180"/>
      <c r="AD93" s="1141"/>
    </row>
    <row r="94" spans="1:30" s="1140" customFormat="1" ht="31.5" x14ac:dyDescent="0.25">
      <c r="A94" s="1852"/>
      <c r="B94" s="1233" t="s">
        <v>212</v>
      </c>
      <c r="C94" s="1234"/>
      <c r="D94" s="1235"/>
      <c r="E94" s="1236"/>
      <c r="F94" s="1236"/>
      <c r="G94" s="1190"/>
      <c r="H94" s="1237"/>
      <c r="I94" s="1187"/>
      <c r="J94" s="1188"/>
      <c r="K94" s="1188"/>
      <c r="L94" s="1188"/>
      <c r="M94" s="1238"/>
      <c r="N94" s="1239"/>
      <c r="O94" s="1195"/>
      <c r="P94" s="1189"/>
      <c r="Q94" s="1187"/>
      <c r="R94" s="1195"/>
      <c r="S94" s="1189"/>
      <c r="T94" s="1187"/>
      <c r="U94" s="1195"/>
      <c r="V94" s="1189"/>
      <c r="W94" s="1187"/>
      <c r="X94" s="1189"/>
      <c r="AD94" s="1141"/>
    </row>
    <row r="95" spans="1:30" s="1140" customFormat="1" ht="16.5" thickBot="1" x14ac:dyDescent="0.3">
      <c r="A95" s="1852"/>
      <c r="B95" s="1240" t="s">
        <v>191</v>
      </c>
      <c r="C95" s="1241"/>
      <c r="D95" s="1242"/>
      <c r="E95" s="1243"/>
      <c r="F95" s="1244"/>
      <c r="G95" s="1245"/>
      <c r="H95" s="1246"/>
      <c r="I95" s="1247"/>
      <c r="J95" s="1248"/>
      <c r="K95" s="1248">
        <f>SUM(K96:K104)</f>
        <v>0</v>
      </c>
      <c r="L95" s="1248"/>
      <c r="M95" s="1249"/>
      <c r="N95" s="1250"/>
      <c r="O95" s="1251"/>
      <c r="P95" s="1252"/>
      <c r="Q95" s="1253"/>
      <c r="R95" s="1251"/>
      <c r="S95" s="1252"/>
      <c r="T95" s="1253"/>
      <c r="U95" s="1251"/>
      <c r="V95" s="1252"/>
      <c r="W95" s="1253"/>
      <c r="X95" s="1252"/>
      <c r="AD95" s="1141"/>
    </row>
    <row r="96" spans="1:30" s="1140" customFormat="1" ht="31.5" x14ac:dyDescent="0.25">
      <c r="A96" s="1809" t="s">
        <v>213</v>
      </c>
      <c r="B96" s="1177" t="s">
        <v>214</v>
      </c>
      <c r="C96" s="1254"/>
      <c r="D96" s="1255" t="s">
        <v>215</v>
      </c>
      <c r="E96" s="1256"/>
      <c r="F96" s="1257"/>
      <c r="G96" s="1066">
        <v>4</v>
      </c>
      <c r="H96" s="1258">
        <f t="shared" ref="H96:H108" si="29">G96*30</f>
        <v>120</v>
      </c>
      <c r="I96" s="1259">
        <f>J96+L96+K96</f>
        <v>54</v>
      </c>
      <c r="J96" s="1260">
        <v>18</v>
      </c>
      <c r="K96" s="1261"/>
      <c r="L96" s="1261">
        <v>36</v>
      </c>
      <c r="M96" s="1231">
        <f t="shared" ref="M96:M108" si="30">H96-I96</f>
        <v>66</v>
      </c>
      <c r="N96" s="1262"/>
      <c r="O96" s="1263"/>
      <c r="P96" s="1264"/>
      <c r="Q96" s="1265"/>
      <c r="R96" s="1263"/>
      <c r="S96" s="1264"/>
      <c r="T96" s="1265"/>
      <c r="U96" s="1263">
        <v>3</v>
      </c>
      <c r="V96" s="1264">
        <v>3</v>
      </c>
      <c r="W96" s="1265"/>
      <c r="X96" s="1180"/>
      <c r="AD96" s="1141"/>
    </row>
    <row r="97" spans="1:30" s="1140" customFormat="1" ht="31.5" x14ac:dyDescent="0.25">
      <c r="A97" s="1810"/>
      <c r="B97" s="1233" t="s">
        <v>216</v>
      </c>
      <c r="C97" s="1266"/>
      <c r="D97" s="1267"/>
      <c r="E97" s="1268"/>
      <c r="F97" s="1269"/>
      <c r="G97" s="1270"/>
      <c r="H97" s="1271"/>
      <c r="I97" s="1272"/>
      <c r="J97" s="1273"/>
      <c r="K97" s="1274"/>
      <c r="L97" s="1274"/>
      <c r="M97" s="1275"/>
      <c r="N97" s="1276"/>
      <c r="O97" s="1277"/>
      <c r="P97" s="1278"/>
      <c r="Q97" s="1279"/>
      <c r="R97" s="1277"/>
      <c r="S97" s="1278"/>
      <c r="T97" s="1279"/>
      <c r="U97" s="1277"/>
      <c r="V97" s="1278"/>
      <c r="W97" s="1279"/>
      <c r="X97" s="1280"/>
      <c r="AD97" s="1141"/>
    </row>
    <row r="98" spans="1:30" s="461" customFormat="1" ht="16.5" thickBot="1" x14ac:dyDescent="0.3">
      <c r="A98" s="1811"/>
      <c r="B98" s="922" t="s">
        <v>191</v>
      </c>
      <c r="C98" s="305"/>
      <c r="D98" s="954"/>
      <c r="E98" s="955"/>
      <c r="F98" s="956"/>
      <c r="G98" s="306"/>
      <c r="H98" s="989"/>
      <c r="I98" s="990"/>
      <c r="J98" s="991"/>
      <c r="K98" s="992"/>
      <c r="L98" s="992"/>
      <c r="M98" s="993"/>
      <c r="N98" s="994"/>
      <c r="O98" s="995"/>
      <c r="P98" s="996"/>
      <c r="Q98" s="997"/>
      <c r="R98" s="995"/>
      <c r="S98" s="996"/>
      <c r="T98" s="997"/>
      <c r="U98" s="995"/>
      <c r="V98" s="996"/>
      <c r="W98" s="997"/>
      <c r="X98" s="963"/>
      <c r="AD98" s="462"/>
    </row>
    <row r="99" spans="1:30" s="1140" customFormat="1" x14ac:dyDescent="0.25">
      <c r="A99" s="1852" t="s">
        <v>217</v>
      </c>
      <c r="B99" s="1186" t="s">
        <v>218</v>
      </c>
      <c r="C99" s="1281">
        <v>6</v>
      </c>
      <c r="D99" s="1282"/>
      <c r="E99" s="1283"/>
      <c r="F99" s="1284"/>
      <c r="G99" s="1190">
        <v>6</v>
      </c>
      <c r="H99" s="1285">
        <f>G99*30</f>
        <v>180</v>
      </c>
      <c r="I99" s="1286">
        <f>J99+L99+K99</f>
        <v>72</v>
      </c>
      <c r="J99" s="1287">
        <v>36</v>
      </c>
      <c r="K99" s="1288"/>
      <c r="L99" s="1288">
        <v>36</v>
      </c>
      <c r="M99" s="1238">
        <f>H99-I99</f>
        <v>108</v>
      </c>
      <c r="N99" s="1289"/>
      <c r="O99" s="1290"/>
      <c r="P99" s="1291"/>
      <c r="Q99" s="1292"/>
      <c r="R99" s="1290"/>
      <c r="S99" s="1291"/>
      <c r="T99" s="1292"/>
      <c r="U99" s="1290">
        <v>4</v>
      </c>
      <c r="V99" s="1291">
        <v>4</v>
      </c>
      <c r="W99" s="1292"/>
      <c r="X99" s="1189"/>
      <c r="AD99" s="1141"/>
    </row>
    <row r="100" spans="1:30" s="1140" customFormat="1" x14ac:dyDescent="0.25">
      <c r="A100" s="1852"/>
      <c r="B100" s="1233" t="s">
        <v>484</v>
      </c>
      <c r="C100" s="1266"/>
      <c r="D100" s="1267"/>
      <c r="E100" s="1268"/>
      <c r="F100" s="1269"/>
      <c r="G100" s="1270"/>
      <c r="H100" s="1271"/>
      <c r="I100" s="1272"/>
      <c r="J100" s="1273"/>
      <c r="K100" s="1274"/>
      <c r="L100" s="1274"/>
      <c r="M100" s="1275"/>
      <c r="N100" s="1276"/>
      <c r="O100" s="1277"/>
      <c r="P100" s="1278"/>
      <c r="Q100" s="1279"/>
      <c r="R100" s="1277"/>
      <c r="S100" s="1278"/>
      <c r="T100" s="1279"/>
      <c r="U100" s="1277"/>
      <c r="V100" s="1278"/>
      <c r="W100" s="1279"/>
      <c r="X100" s="1280"/>
      <c r="AD100" s="1141"/>
    </row>
    <row r="101" spans="1:30" s="1140" customFormat="1" ht="16.5" thickBot="1" x14ac:dyDescent="0.3">
      <c r="A101" s="1852"/>
      <c r="B101" s="1196" t="s">
        <v>191</v>
      </c>
      <c r="C101" s="1293"/>
      <c r="D101" s="1294"/>
      <c r="E101" s="1295"/>
      <c r="F101" s="1296"/>
      <c r="G101" s="1297"/>
      <c r="H101" s="1298"/>
      <c r="I101" s="1299"/>
      <c r="J101" s="1300"/>
      <c r="K101" s="1301"/>
      <c r="L101" s="1301"/>
      <c r="M101" s="1302"/>
      <c r="N101" s="1303"/>
      <c r="O101" s="1304"/>
      <c r="P101" s="1305"/>
      <c r="Q101" s="1306"/>
      <c r="R101" s="1304"/>
      <c r="S101" s="1305"/>
      <c r="T101" s="1306"/>
      <c r="U101" s="1304"/>
      <c r="V101" s="1305"/>
      <c r="W101" s="1306"/>
      <c r="X101" s="1307"/>
      <c r="AD101" s="1141"/>
    </row>
    <row r="102" spans="1:30" s="1140" customFormat="1" x14ac:dyDescent="0.25">
      <c r="A102" s="1851" t="s">
        <v>220</v>
      </c>
      <c r="B102" s="1177" t="s">
        <v>458</v>
      </c>
      <c r="C102" s="1254"/>
      <c r="D102" s="1255" t="s">
        <v>459</v>
      </c>
      <c r="E102" s="1256"/>
      <c r="F102" s="1257"/>
      <c r="G102" s="1066">
        <v>4</v>
      </c>
      <c r="H102" s="1258">
        <f t="shared" si="29"/>
        <v>120</v>
      </c>
      <c r="I102" s="1259">
        <f>J102+L102+K102</f>
        <v>45</v>
      </c>
      <c r="J102" s="1260">
        <v>30</v>
      </c>
      <c r="K102" s="1261"/>
      <c r="L102" s="1261">
        <v>15</v>
      </c>
      <c r="M102" s="1231">
        <f t="shared" si="30"/>
        <v>75</v>
      </c>
      <c r="N102" s="1262"/>
      <c r="O102" s="1263"/>
      <c r="P102" s="1308"/>
      <c r="Q102" s="1265"/>
      <c r="R102" s="1263"/>
      <c r="S102" s="1264"/>
      <c r="T102" s="1262"/>
      <c r="U102" s="1263"/>
      <c r="V102" s="1264"/>
      <c r="W102" s="1265">
        <v>3</v>
      </c>
      <c r="X102" s="1180"/>
      <c r="AD102" s="1141"/>
    </row>
    <row r="103" spans="1:30" s="1140" customFormat="1" x14ac:dyDescent="0.25">
      <c r="A103" s="1852"/>
      <c r="B103" s="1233" t="s">
        <v>221</v>
      </c>
      <c r="C103" s="1266"/>
      <c r="D103" s="1267"/>
      <c r="E103" s="1268"/>
      <c r="F103" s="1269"/>
      <c r="G103" s="1270"/>
      <c r="H103" s="1271"/>
      <c r="I103" s="1272"/>
      <c r="J103" s="1273"/>
      <c r="K103" s="1274"/>
      <c r="L103" s="1274"/>
      <c r="M103" s="1275"/>
      <c r="N103" s="1276"/>
      <c r="O103" s="1277"/>
      <c r="P103" s="1309"/>
      <c r="Q103" s="1279"/>
      <c r="R103" s="1277"/>
      <c r="S103" s="1278"/>
      <c r="T103" s="1276"/>
      <c r="U103" s="1277"/>
      <c r="V103" s="1278"/>
      <c r="W103" s="1279"/>
      <c r="X103" s="1280"/>
      <c r="AD103" s="1141"/>
    </row>
    <row r="104" spans="1:30" s="1140" customFormat="1" ht="16.5" thickBot="1" x14ac:dyDescent="0.3">
      <c r="A104" s="1859"/>
      <c r="B104" s="1240" t="s">
        <v>191</v>
      </c>
      <c r="C104" s="1241"/>
      <c r="D104" s="1242"/>
      <c r="E104" s="1243"/>
      <c r="F104" s="1244"/>
      <c r="G104" s="1245"/>
      <c r="H104" s="1310"/>
      <c r="I104" s="1311"/>
      <c r="J104" s="1312"/>
      <c r="K104" s="1313"/>
      <c r="L104" s="1313"/>
      <c r="M104" s="1314"/>
      <c r="N104" s="1315"/>
      <c r="O104" s="1316"/>
      <c r="P104" s="1317"/>
      <c r="Q104" s="1318"/>
      <c r="R104" s="1316"/>
      <c r="S104" s="1319"/>
      <c r="T104" s="1315"/>
      <c r="U104" s="1316"/>
      <c r="V104" s="1319"/>
      <c r="W104" s="1318"/>
      <c r="X104" s="1252"/>
      <c r="AD104" s="1141"/>
    </row>
    <row r="105" spans="1:30" s="1140" customFormat="1" x14ac:dyDescent="0.25">
      <c r="A105" s="1852" t="s">
        <v>222</v>
      </c>
      <c r="B105" s="1186" t="s">
        <v>223</v>
      </c>
      <c r="C105" s="1281">
        <v>7</v>
      </c>
      <c r="D105" s="1282"/>
      <c r="E105" s="1283"/>
      <c r="F105" s="1283"/>
      <c r="G105" s="1190">
        <v>6</v>
      </c>
      <c r="H105" s="1320">
        <f t="shared" si="29"/>
        <v>180</v>
      </c>
      <c r="I105" s="1286">
        <f>J105+L105+K105</f>
        <v>75</v>
      </c>
      <c r="J105" s="1287">
        <v>30</v>
      </c>
      <c r="K105" s="1288"/>
      <c r="L105" s="1288">
        <v>45</v>
      </c>
      <c r="M105" s="1238">
        <f t="shared" si="30"/>
        <v>105</v>
      </c>
      <c r="N105" s="1289"/>
      <c r="O105" s="1290"/>
      <c r="P105" s="1321"/>
      <c r="Q105" s="1292"/>
      <c r="R105" s="1290"/>
      <c r="S105" s="1291"/>
      <c r="T105" s="1289"/>
      <c r="U105" s="1290"/>
      <c r="V105" s="1291"/>
      <c r="W105" s="1292">
        <v>5</v>
      </c>
      <c r="X105" s="1189"/>
      <c r="AD105" s="1141"/>
    </row>
    <row r="106" spans="1:30" s="1140" customFormat="1" ht="31.5" x14ac:dyDescent="0.25">
      <c r="A106" s="1852"/>
      <c r="B106" s="1233" t="s">
        <v>224</v>
      </c>
      <c r="C106" s="1266"/>
      <c r="D106" s="1267"/>
      <c r="E106" s="1268"/>
      <c r="F106" s="1268"/>
      <c r="G106" s="1270"/>
      <c r="H106" s="1322"/>
      <c r="I106" s="1272"/>
      <c r="J106" s="1273"/>
      <c r="K106" s="1274"/>
      <c r="L106" s="1274"/>
      <c r="M106" s="1275"/>
      <c r="N106" s="1276"/>
      <c r="O106" s="1277"/>
      <c r="P106" s="1309"/>
      <c r="Q106" s="1279"/>
      <c r="R106" s="1277"/>
      <c r="S106" s="1278"/>
      <c r="T106" s="1276"/>
      <c r="U106" s="1277"/>
      <c r="V106" s="1278"/>
      <c r="W106" s="1279"/>
      <c r="X106" s="1280"/>
      <c r="AD106" s="1141"/>
    </row>
    <row r="107" spans="1:30" s="1140" customFormat="1" ht="16.5" thickBot="1" x14ac:dyDescent="0.3">
      <c r="A107" s="1852"/>
      <c r="B107" s="1196" t="s">
        <v>191</v>
      </c>
      <c r="C107" s="1293"/>
      <c r="D107" s="1294"/>
      <c r="E107" s="1295"/>
      <c r="F107" s="1295"/>
      <c r="G107" s="1297"/>
      <c r="H107" s="1323"/>
      <c r="I107" s="1324"/>
      <c r="J107" s="1325"/>
      <c r="K107" s="1325"/>
      <c r="L107" s="1325"/>
      <c r="M107" s="1326"/>
      <c r="N107" s="1303"/>
      <c r="O107" s="1304"/>
      <c r="P107" s="1327"/>
      <c r="Q107" s="1306"/>
      <c r="R107" s="1304"/>
      <c r="S107" s="1305"/>
      <c r="T107" s="1303"/>
      <c r="U107" s="1304"/>
      <c r="V107" s="1305"/>
      <c r="W107" s="1306"/>
      <c r="X107" s="1307"/>
      <c r="AD107" s="1141"/>
    </row>
    <row r="108" spans="1:30" s="1140" customFormat="1" ht="31.5" x14ac:dyDescent="0.25">
      <c r="A108" s="1809" t="s">
        <v>225</v>
      </c>
      <c r="B108" s="1351" t="s">
        <v>226</v>
      </c>
      <c r="C108" s="1254">
        <v>8</v>
      </c>
      <c r="D108" s="1255"/>
      <c r="E108" s="1256"/>
      <c r="F108" s="1257"/>
      <c r="G108" s="1066">
        <v>6</v>
      </c>
      <c r="H108" s="1352">
        <f t="shared" si="29"/>
        <v>180</v>
      </c>
      <c r="I108" s="1259">
        <f>J108+L108</f>
        <v>65</v>
      </c>
      <c r="J108" s="1260">
        <v>39</v>
      </c>
      <c r="K108" s="1261"/>
      <c r="L108" s="1261">
        <v>26</v>
      </c>
      <c r="M108" s="1231">
        <f t="shared" si="30"/>
        <v>115</v>
      </c>
      <c r="N108" s="1262"/>
      <c r="O108" s="1263"/>
      <c r="P108" s="1308"/>
      <c r="Q108" s="1265"/>
      <c r="R108" s="1263"/>
      <c r="S108" s="1264"/>
      <c r="T108" s="1262"/>
      <c r="U108" s="1263"/>
      <c r="V108" s="1264"/>
      <c r="W108" s="1265"/>
      <c r="X108" s="1264">
        <v>5</v>
      </c>
      <c r="AD108" s="1141"/>
    </row>
    <row r="109" spans="1:30" s="1140" customFormat="1" ht="31.5" x14ac:dyDescent="0.25">
      <c r="A109" s="1810"/>
      <c r="B109" s="1353" t="s">
        <v>227</v>
      </c>
      <c r="C109" s="1266"/>
      <c r="D109" s="1267"/>
      <c r="E109" s="1268"/>
      <c r="F109" s="1269"/>
      <c r="G109" s="1270"/>
      <c r="H109" s="1322"/>
      <c r="I109" s="1272"/>
      <c r="J109" s="1273"/>
      <c r="K109" s="1274"/>
      <c r="L109" s="1274"/>
      <c r="M109" s="1275"/>
      <c r="N109" s="1276"/>
      <c r="O109" s="1277"/>
      <c r="P109" s="1309"/>
      <c r="Q109" s="1279"/>
      <c r="R109" s="1277"/>
      <c r="S109" s="1278"/>
      <c r="T109" s="1276"/>
      <c r="U109" s="1277"/>
      <c r="V109" s="1278"/>
      <c r="W109" s="1279"/>
      <c r="X109" s="1278"/>
      <c r="AD109" s="1141"/>
    </row>
    <row r="110" spans="1:30" s="461" customFormat="1" ht="16.5" thickBot="1" x14ac:dyDescent="0.3">
      <c r="A110" s="1811"/>
      <c r="B110" s="922" t="s">
        <v>191</v>
      </c>
      <c r="C110" s="305"/>
      <c r="D110" s="954"/>
      <c r="E110" s="955"/>
      <c r="F110" s="956"/>
      <c r="G110" s="306"/>
      <c r="H110" s="1038"/>
      <c r="I110" s="990"/>
      <c r="J110" s="991"/>
      <c r="K110" s="992"/>
      <c r="L110" s="992"/>
      <c r="M110" s="993"/>
      <c r="N110" s="994"/>
      <c r="O110" s="995"/>
      <c r="P110" s="1026"/>
      <c r="Q110" s="997"/>
      <c r="R110" s="995"/>
      <c r="S110" s="996"/>
      <c r="T110" s="994"/>
      <c r="U110" s="995"/>
      <c r="V110" s="996"/>
      <c r="W110" s="997"/>
      <c r="X110" s="996"/>
      <c r="AD110" s="462"/>
    </row>
    <row r="111" spans="1:30" ht="16.5" thickBot="1" x14ac:dyDescent="0.3">
      <c r="A111" s="1663" t="s">
        <v>228</v>
      </c>
      <c r="B111" s="1813"/>
      <c r="C111" s="1813"/>
      <c r="D111" s="1813"/>
      <c r="E111" s="1813"/>
      <c r="F111" s="1664"/>
      <c r="G111" s="1039">
        <f t="shared" ref="G111:AC111" si="31">SUM(G87:G110)</f>
        <v>40</v>
      </c>
      <c r="H111" s="1040">
        <f t="shared" si="31"/>
        <v>1200</v>
      </c>
      <c r="I111" s="1040">
        <f t="shared" si="31"/>
        <v>470</v>
      </c>
      <c r="J111" s="1040">
        <f t="shared" si="31"/>
        <v>216</v>
      </c>
      <c r="K111" s="1040">
        <f t="shared" si="31"/>
        <v>0</v>
      </c>
      <c r="L111" s="1040">
        <f t="shared" si="31"/>
        <v>254</v>
      </c>
      <c r="M111" s="1040">
        <f t="shared" si="31"/>
        <v>730</v>
      </c>
      <c r="N111" s="1359">
        <f t="shared" si="31"/>
        <v>0</v>
      </c>
      <c r="O111" s="1359">
        <f t="shared" si="31"/>
        <v>0</v>
      </c>
      <c r="P111" s="1359">
        <f t="shared" si="31"/>
        <v>0</v>
      </c>
      <c r="Q111" s="1359">
        <f t="shared" si="31"/>
        <v>0</v>
      </c>
      <c r="R111" s="1359">
        <f t="shared" si="31"/>
        <v>0</v>
      </c>
      <c r="S111" s="1359">
        <f t="shared" si="31"/>
        <v>0</v>
      </c>
      <c r="T111" s="1359">
        <f t="shared" si="31"/>
        <v>7</v>
      </c>
      <c r="U111" s="1359">
        <f t="shared" si="31"/>
        <v>10</v>
      </c>
      <c r="V111" s="1359">
        <f t="shared" si="31"/>
        <v>10</v>
      </c>
      <c r="W111" s="1359">
        <f t="shared" si="31"/>
        <v>8</v>
      </c>
      <c r="X111" s="1359">
        <f t="shared" si="31"/>
        <v>5</v>
      </c>
      <c r="Y111" s="311">
        <f t="shared" si="31"/>
        <v>0</v>
      </c>
      <c r="Z111" s="310">
        <f t="shared" si="31"/>
        <v>0</v>
      </c>
      <c r="AA111" s="310">
        <f t="shared" si="31"/>
        <v>0</v>
      </c>
      <c r="AB111" s="310">
        <f t="shared" si="31"/>
        <v>0</v>
      </c>
      <c r="AC111" s="442">
        <f t="shared" si="31"/>
        <v>0</v>
      </c>
    </row>
    <row r="112" spans="1:30" ht="16.5" thickBot="1" x14ac:dyDescent="0.3">
      <c r="A112" s="1814" t="s">
        <v>229</v>
      </c>
      <c r="B112" s="1815"/>
      <c r="C112" s="1815"/>
      <c r="D112" s="1815"/>
      <c r="E112" s="1815"/>
      <c r="F112" s="1816"/>
      <c r="G112" s="1041">
        <f t="shared" ref="G112:AC112" si="32">G111+G85</f>
        <v>60</v>
      </c>
      <c r="H112" s="1042">
        <f t="shared" si="32"/>
        <v>1800</v>
      </c>
      <c r="I112" s="1042">
        <f t="shared" si="32"/>
        <v>711</v>
      </c>
      <c r="J112" s="1042">
        <f t="shared" si="32"/>
        <v>261</v>
      </c>
      <c r="K112" s="1042">
        <f t="shared" si="32"/>
        <v>0</v>
      </c>
      <c r="L112" s="1042">
        <f t="shared" si="32"/>
        <v>450</v>
      </c>
      <c r="M112" s="1042">
        <f t="shared" si="32"/>
        <v>1089</v>
      </c>
      <c r="N112" s="1359">
        <f t="shared" si="32"/>
        <v>0</v>
      </c>
      <c r="O112" s="1359">
        <f t="shared" si="32"/>
        <v>0</v>
      </c>
      <c r="P112" s="1359">
        <f t="shared" si="32"/>
        <v>0</v>
      </c>
      <c r="Q112" s="1359">
        <f t="shared" si="32"/>
        <v>3</v>
      </c>
      <c r="R112" s="1359">
        <f t="shared" si="32"/>
        <v>0</v>
      </c>
      <c r="S112" s="1359">
        <f t="shared" si="32"/>
        <v>0</v>
      </c>
      <c r="T112" s="1359">
        <f t="shared" si="32"/>
        <v>10</v>
      </c>
      <c r="U112" s="1359">
        <f t="shared" si="32"/>
        <v>13</v>
      </c>
      <c r="V112" s="1359">
        <f t="shared" si="32"/>
        <v>13</v>
      </c>
      <c r="W112" s="1359">
        <f t="shared" si="32"/>
        <v>11</v>
      </c>
      <c r="X112" s="1359">
        <f t="shared" si="32"/>
        <v>9</v>
      </c>
      <c r="Y112" s="311">
        <f t="shared" si="32"/>
        <v>0</v>
      </c>
      <c r="Z112" s="310">
        <f t="shared" si="32"/>
        <v>0</v>
      </c>
      <c r="AA112" s="310">
        <f t="shared" si="32"/>
        <v>0</v>
      </c>
      <c r="AB112" s="310">
        <f t="shared" si="32"/>
        <v>0</v>
      </c>
      <c r="AC112" s="442">
        <f t="shared" si="32"/>
        <v>0</v>
      </c>
    </row>
    <row r="113" spans="1:30" s="59" customFormat="1" ht="16.5" thickBot="1" x14ac:dyDescent="0.3">
      <c r="A113" s="1817" t="s">
        <v>230</v>
      </c>
      <c r="B113" s="1817"/>
      <c r="C113" s="1817"/>
      <c r="D113" s="1817"/>
      <c r="E113" s="1817"/>
      <c r="F113" s="1817"/>
      <c r="G113" s="1041">
        <f t="shared" ref="G113:AC113" si="33">G112+G67</f>
        <v>240</v>
      </c>
      <c r="H113" s="1042">
        <f t="shared" si="33"/>
        <v>7500</v>
      </c>
      <c r="I113" s="1042">
        <f t="shared" si="33"/>
        <v>2853</v>
      </c>
      <c r="J113" s="1042">
        <f t="shared" si="33"/>
        <v>1200</v>
      </c>
      <c r="K113" s="1042">
        <f t="shared" si="33"/>
        <v>133</v>
      </c>
      <c r="L113" s="1042">
        <f t="shared" si="33"/>
        <v>1520</v>
      </c>
      <c r="M113" s="1042">
        <f t="shared" si="33"/>
        <v>4617</v>
      </c>
      <c r="N113" s="1360">
        <f t="shared" si="33"/>
        <v>25</v>
      </c>
      <c r="O113" s="1360">
        <f t="shared" si="33"/>
        <v>21</v>
      </c>
      <c r="P113" s="1360">
        <f t="shared" si="33"/>
        <v>21</v>
      </c>
      <c r="Q113" s="1360">
        <f t="shared" si="33"/>
        <v>25</v>
      </c>
      <c r="R113" s="1360">
        <f t="shared" si="33"/>
        <v>19</v>
      </c>
      <c r="S113" s="1360">
        <f t="shared" si="33"/>
        <v>19</v>
      </c>
      <c r="T113" s="1360">
        <f t="shared" si="33"/>
        <v>23</v>
      </c>
      <c r="U113" s="1360">
        <f t="shared" si="33"/>
        <v>21</v>
      </c>
      <c r="V113" s="1360">
        <f t="shared" si="33"/>
        <v>21</v>
      </c>
      <c r="W113" s="1360">
        <f t="shared" si="33"/>
        <v>23</v>
      </c>
      <c r="X113" s="1360">
        <f t="shared" si="33"/>
        <v>15</v>
      </c>
      <c r="Y113" s="314">
        <f t="shared" si="33"/>
        <v>0</v>
      </c>
      <c r="Z113" s="312">
        <f t="shared" si="33"/>
        <v>0</v>
      </c>
      <c r="AA113" s="312">
        <f t="shared" si="33"/>
        <v>0</v>
      </c>
      <c r="AB113" s="312">
        <f t="shared" si="33"/>
        <v>0</v>
      </c>
      <c r="AC113" s="443">
        <f t="shared" si="33"/>
        <v>0</v>
      </c>
      <c r="AD113" s="435"/>
    </row>
    <row r="114" spans="1:30" s="59" customFormat="1" ht="16.5" thickBot="1" x14ac:dyDescent="0.3">
      <c r="A114" s="1812" t="s">
        <v>231</v>
      </c>
      <c r="B114" s="1812"/>
      <c r="C114" s="1812"/>
      <c r="D114" s="1812"/>
      <c r="E114" s="1812"/>
      <c r="F114" s="1812"/>
      <c r="G114" s="1812"/>
      <c r="H114" s="1812"/>
      <c r="I114" s="1812"/>
      <c r="J114" s="1812"/>
      <c r="K114" s="1812"/>
      <c r="L114" s="1812"/>
      <c r="M114" s="1812"/>
      <c r="N114" s="1359">
        <v>3</v>
      </c>
      <c r="O114" s="1361"/>
      <c r="P114" s="1362">
        <v>3</v>
      </c>
      <c r="Q114" s="1362">
        <v>3</v>
      </c>
      <c r="R114" s="1362"/>
      <c r="S114" s="1362">
        <v>3</v>
      </c>
      <c r="T114" s="1362">
        <v>3</v>
      </c>
      <c r="U114" s="1362"/>
      <c r="V114" s="1362">
        <v>3</v>
      </c>
      <c r="W114" s="1362">
        <v>3</v>
      </c>
      <c r="X114" s="1362">
        <v>2</v>
      </c>
      <c r="AD114" s="435"/>
    </row>
    <row r="115" spans="1:30" s="59" customFormat="1" ht="16.5" thickBot="1" x14ac:dyDescent="0.3">
      <c r="A115" s="1812" t="s">
        <v>232</v>
      </c>
      <c r="B115" s="1812"/>
      <c r="C115" s="1812"/>
      <c r="D115" s="1812"/>
      <c r="E115" s="1812"/>
      <c r="F115" s="1812"/>
      <c r="G115" s="1812"/>
      <c r="H115" s="1812"/>
      <c r="I115" s="1812"/>
      <c r="J115" s="1812"/>
      <c r="K115" s="1812"/>
      <c r="L115" s="1812"/>
      <c r="M115" s="1812"/>
      <c r="N115" s="1363">
        <v>3</v>
      </c>
      <c r="O115" s="1364"/>
      <c r="P115" s="1365">
        <v>4</v>
      </c>
      <c r="Q115" s="1365">
        <v>4</v>
      </c>
      <c r="R115" s="1365"/>
      <c r="S115" s="1365">
        <v>3</v>
      </c>
      <c r="T115" s="1365">
        <v>4</v>
      </c>
      <c r="U115" s="1365"/>
      <c r="V115" s="1365">
        <v>4</v>
      </c>
      <c r="W115" s="1365">
        <v>3</v>
      </c>
      <c r="X115" s="1365">
        <v>2</v>
      </c>
      <c r="AD115" s="435"/>
    </row>
    <row r="116" spans="1:30" s="59" customFormat="1" ht="16.5" thickBot="1" x14ac:dyDescent="0.3">
      <c r="A116" s="1812" t="s">
        <v>233</v>
      </c>
      <c r="B116" s="1812"/>
      <c r="C116" s="1812"/>
      <c r="D116" s="1812"/>
      <c r="E116" s="1812"/>
      <c r="F116" s="1812"/>
      <c r="G116" s="1812"/>
      <c r="H116" s="1812"/>
      <c r="I116" s="1812"/>
      <c r="J116" s="1812"/>
      <c r="K116" s="1812"/>
      <c r="L116" s="1812"/>
      <c r="M116" s="1812"/>
      <c r="N116" s="1366"/>
      <c r="O116" s="1367"/>
      <c r="P116" s="1367"/>
      <c r="Q116" s="1368"/>
      <c r="R116" s="1368"/>
      <c r="S116" s="1368"/>
      <c r="T116" s="1368"/>
      <c r="U116" s="1368"/>
      <c r="V116" s="1368"/>
      <c r="W116" s="1368"/>
      <c r="X116" s="1368"/>
      <c r="AD116" s="435"/>
    </row>
    <row r="117" spans="1:30" s="59" customFormat="1" ht="16.5" thickBot="1" x14ac:dyDescent="0.3">
      <c r="A117" s="1828" t="s">
        <v>234</v>
      </c>
      <c r="B117" s="1828"/>
      <c r="C117" s="1828"/>
      <c r="D117" s="1828"/>
      <c r="E117" s="1828"/>
      <c r="F117" s="1828"/>
      <c r="G117" s="1828"/>
      <c r="H117" s="1828"/>
      <c r="I117" s="1828"/>
      <c r="J117" s="1828"/>
      <c r="K117" s="1828"/>
      <c r="L117" s="1828"/>
      <c r="M117" s="1828"/>
      <c r="N117" s="1369"/>
      <c r="O117" s="1367"/>
      <c r="P117" s="1367"/>
      <c r="Q117" s="1370"/>
      <c r="R117" s="1370"/>
      <c r="S117" s="1371">
        <v>1</v>
      </c>
      <c r="T117" s="1371"/>
      <c r="U117" s="1370"/>
      <c r="V117" s="1371"/>
      <c r="W117" s="1371">
        <v>1</v>
      </c>
      <c r="X117" s="1370"/>
      <c r="AD117" s="435"/>
    </row>
    <row r="118" spans="1:30" s="59" customFormat="1" ht="16.5" thickBot="1" x14ac:dyDescent="0.3">
      <c r="A118" s="1829" t="s">
        <v>235</v>
      </c>
      <c r="B118" s="1830"/>
      <c r="C118" s="1830"/>
      <c r="D118" s="1830"/>
      <c r="E118" s="1830"/>
      <c r="F118" s="1830"/>
      <c r="G118" s="1830"/>
      <c r="H118" s="1830"/>
      <c r="I118" s="1830"/>
      <c r="J118" s="1830"/>
      <c r="K118" s="1830"/>
      <c r="L118" s="1830"/>
      <c r="M118" s="1831"/>
      <c r="N118" s="1838" t="s">
        <v>236</v>
      </c>
      <c r="O118" s="1839"/>
      <c r="P118" s="1840"/>
      <c r="Q118" s="1832">
        <f>G67/G113*100</f>
        <v>75</v>
      </c>
      <c r="R118" s="1833"/>
      <c r="S118" s="1834"/>
      <c r="T118" s="1832" t="s">
        <v>237</v>
      </c>
      <c r="U118" s="1833"/>
      <c r="V118" s="1834"/>
      <c r="W118" s="1832">
        <f>G112/G113*100</f>
        <v>25</v>
      </c>
      <c r="X118" s="1834"/>
      <c r="Y118" s="324">
        <f>SUM(N118:X118)</f>
        <v>100</v>
      </c>
      <c r="AD118" s="435"/>
    </row>
    <row r="119" spans="1:30" s="59" customFormat="1" ht="16.5" thickBot="1" x14ac:dyDescent="0.3">
      <c r="A119" s="1835" t="s">
        <v>238</v>
      </c>
      <c r="B119" s="1836"/>
      <c r="C119" s="1836"/>
      <c r="D119" s="1836"/>
      <c r="E119" s="1836"/>
      <c r="F119" s="1836"/>
      <c r="G119" s="1836"/>
      <c r="H119" s="1836"/>
      <c r="I119" s="1836"/>
      <c r="J119" s="1836"/>
      <c r="K119" s="1836"/>
      <c r="L119" s="1836"/>
      <c r="M119" s="1836"/>
      <c r="N119" s="1836"/>
      <c r="O119" s="1836"/>
      <c r="P119" s="1836"/>
      <c r="Q119" s="1836"/>
      <c r="R119" s="1836"/>
      <c r="S119" s="1836"/>
      <c r="T119" s="1836"/>
      <c r="U119" s="1836"/>
      <c r="V119" s="1836"/>
      <c r="W119" s="1836"/>
      <c r="X119" s="1837"/>
      <c r="Y119" s="324"/>
      <c r="AD119" s="435"/>
    </row>
    <row r="120" spans="1:30" s="59" customFormat="1" x14ac:dyDescent="0.25">
      <c r="A120" s="325" t="s">
        <v>239</v>
      </c>
      <c r="B120" s="326" t="s">
        <v>97</v>
      </c>
      <c r="C120" s="327"/>
      <c r="D120" s="328"/>
      <c r="E120" s="328"/>
      <c r="F120" s="329"/>
      <c r="G120" s="303">
        <f t="shared" ref="G120:M120" si="34">G121</f>
        <v>7</v>
      </c>
      <c r="H120" s="303">
        <f t="shared" si="34"/>
        <v>210</v>
      </c>
      <c r="I120" s="330">
        <f t="shared" si="34"/>
        <v>132</v>
      </c>
      <c r="J120" s="330">
        <f t="shared" si="34"/>
        <v>0</v>
      </c>
      <c r="K120" s="330">
        <f t="shared" si="34"/>
        <v>0</v>
      </c>
      <c r="L120" s="330">
        <f t="shared" si="34"/>
        <v>132</v>
      </c>
      <c r="M120" s="303">
        <f t="shared" si="34"/>
        <v>78</v>
      </c>
      <c r="N120" s="25"/>
      <c r="O120" s="331"/>
      <c r="P120" s="24"/>
      <c r="Q120" s="332"/>
      <c r="R120" s="331"/>
      <c r="S120" s="333"/>
      <c r="T120" s="25"/>
      <c r="U120" s="331"/>
      <c r="V120" s="24"/>
      <c r="W120" s="332"/>
      <c r="X120" s="23"/>
      <c r="AD120" s="435"/>
    </row>
    <row r="121" spans="1:30" s="59" customFormat="1" x14ac:dyDescent="0.25">
      <c r="A121" s="334" t="s">
        <v>240</v>
      </c>
      <c r="B121" s="335" t="s">
        <v>97</v>
      </c>
      <c r="C121" s="336"/>
      <c r="D121" s="337" t="s">
        <v>241</v>
      </c>
      <c r="E121" s="338"/>
      <c r="F121" s="339"/>
      <c r="G121" s="308">
        <v>7</v>
      </c>
      <c r="H121" s="308">
        <f t="shared" ref="H121" si="35">G121*30</f>
        <v>210</v>
      </c>
      <c r="I121" s="179">
        <f t="shared" ref="I121" si="36">J121+K121+L121</f>
        <v>132</v>
      </c>
      <c r="J121" s="28"/>
      <c r="K121" s="28"/>
      <c r="L121" s="28">
        <v>132</v>
      </c>
      <c r="M121" s="308">
        <f>H121-I121</f>
        <v>78</v>
      </c>
      <c r="N121" s="340"/>
      <c r="O121" s="341"/>
      <c r="P121" s="193"/>
      <c r="Q121" s="342">
        <v>4</v>
      </c>
      <c r="R121" s="341">
        <v>4</v>
      </c>
      <c r="S121" s="343">
        <v>4</v>
      </c>
      <c r="T121" s="344"/>
      <c r="U121" s="345"/>
      <c r="V121" s="346"/>
      <c r="W121" s="347"/>
      <c r="X121" s="348"/>
      <c r="AD121" s="435"/>
    </row>
    <row r="122" spans="1:30" s="59" customFormat="1" ht="16.5" thickBot="1" x14ac:dyDescent="0.3">
      <c r="A122" s="349" t="s">
        <v>242</v>
      </c>
      <c r="B122" s="350" t="s">
        <v>97</v>
      </c>
      <c r="C122" s="351"/>
      <c r="D122" s="352" t="s">
        <v>243</v>
      </c>
      <c r="E122" s="353"/>
      <c r="F122" s="354"/>
      <c r="G122" s="306"/>
      <c r="H122" s="306"/>
      <c r="I122" s="355"/>
      <c r="J122" s="37"/>
      <c r="K122" s="37"/>
      <c r="L122" s="37"/>
      <c r="M122" s="306">
        <f t="shared" ref="M122" si="37">H122-I122</f>
        <v>0</v>
      </c>
      <c r="N122" s="356"/>
      <c r="O122" s="357"/>
      <c r="P122" s="358"/>
      <c r="Q122" s="359"/>
      <c r="R122" s="357"/>
      <c r="S122" s="360"/>
      <c r="T122" s="361" t="s">
        <v>244</v>
      </c>
      <c r="U122" s="362" t="s">
        <v>244</v>
      </c>
      <c r="V122" s="363" t="s">
        <v>244</v>
      </c>
      <c r="W122" s="364" t="s">
        <v>244</v>
      </c>
      <c r="X122" s="365"/>
      <c r="AD122" s="435"/>
    </row>
    <row r="123" spans="1:30" s="59" customFormat="1" ht="47.25" x14ac:dyDescent="0.25">
      <c r="A123" s="366" t="s">
        <v>245</v>
      </c>
      <c r="B123" s="367" t="s">
        <v>246</v>
      </c>
      <c r="C123" s="368"/>
      <c r="D123" s="369"/>
      <c r="E123" s="370"/>
      <c r="F123" s="371"/>
      <c r="G123" s="304">
        <f>SUM(G124:G127)</f>
        <v>18</v>
      </c>
      <c r="H123" s="304">
        <f t="shared" ref="H123:M123" si="38">SUM(H124:H127)</f>
        <v>540</v>
      </c>
      <c r="I123" s="372">
        <f t="shared" si="38"/>
        <v>294</v>
      </c>
      <c r="J123" s="372">
        <f t="shared" si="38"/>
        <v>0</v>
      </c>
      <c r="K123" s="372">
        <f t="shared" si="38"/>
        <v>0</v>
      </c>
      <c r="L123" s="372">
        <f t="shared" si="38"/>
        <v>294</v>
      </c>
      <c r="M123" s="304">
        <f t="shared" si="38"/>
        <v>246</v>
      </c>
      <c r="N123" s="373"/>
      <c r="O123" s="373"/>
      <c r="P123" s="374"/>
      <c r="Q123" s="375"/>
      <c r="R123" s="373"/>
      <c r="S123" s="376"/>
      <c r="T123" s="377"/>
      <c r="U123" s="378"/>
      <c r="V123" s="379"/>
      <c r="W123" s="380"/>
      <c r="X123" s="381"/>
      <c r="AD123" s="435"/>
    </row>
    <row r="124" spans="1:30" s="59" customFormat="1" x14ac:dyDescent="0.25">
      <c r="A124" s="334" t="s">
        <v>247</v>
      </c>
      <c r="B124" s="382" t="s">
        <v>248</v>
      </c>
      <c r="C124" s="336">
        <v>2</v>
      </c>
      <c r="D124" s="307" t="s">
        <v>101</v>
      </c>
      <c r="E124" s="383"/>
      <c r="F124" s="384"/>
      <c r="G124" s="308">
        <v>6</v>
      </c>
      <c r="H124" s="308">
        <f>G124*30</f>
        <v>180</v>
      </c>
      <c r="I124" s="385">
        <f>J124+K124+L124</f>
        <v>99</v>
      </c>
      <c r="J124" s="28"/>
      <c r="K124" s="28"/>
      <c r="L124" s="28">
        <v>99</v>
      </c>
      <c r="M124" s="308">
        <f>H124-I124</f>
        <v>81</v>
      </c>
      <c r="N124" s="180">
        <v>3</v>
      </c>
      <c r="O124" s="180">
        <v>3</v>
      </c>
      <c r="P124" s="193">
        <v>3</v>
      </c>
      <c r="Q124" s="342"/>
      <c r="R124" s="180"/>
      <c r="S124" s="343"/>
      <c r="T124" s="386"/>
      <c r="U124" s="387"/>
      <c r="V124" s="188"/>
      <c r="W124" s="388"/>
      <c r="X124" s="348"/>
      <c r="AD124" s="435"/>
    </row>
    <row r="125" spans="1:30" s="59" customFormat="1" x14ac:dyDescent="0.25">
      <c r="A125" s="334" t="s">
        <v>249</v>
      </c>
      <c r="B125" s="382" t="s">
        <v>248</v>
      </c>
      <c r="C125" s="336">
        <v>4</v>
      </c>
      <c r="D125" s="307" t="s">
        <v>132</v>
      </c>
      <c r="E125" s="383"/>
      <c r="F125" s="384"/>
      <c r="G125" s="308">
        <v>6</v>
      </c>
      <c r="H125" s="308">
        <f t="shared" ref="H125:H127" si="39">G125*30</f>
        <v>180</v>
      </c>
      <c r="I125" s="385">
        <f t="shared" ref="I125:I127" si="40">J125+K125+L125</f>
        <v>99</v>
      </c>
      <c r="J125" s="28"/>
      <c r="K125" s="28"/>
      <c r="L125" s="28">
        <v>99</v>
      </c>
      <c r="M125" s="308">
        <f t="shared" ref="M125:M127" si="41">H125-I125</f>
        <v>81</v>
      </c>
      <c r="N125" s="180"/>
      <c r="O125" s="180"/>
      <c r="P125" s="193"/>
      <c r="Q125" s="342">
        <v>3</v>
      </c>
      <c r="R125" s="180">
        <v>3</v>
      </c>
      <c r="S125" s="343">
        <v>3</v>
      </c>
      <c r="T125" s="386"/>
      <c r="U125" s="387"/>
      <c r="V125" s="188"/>
      <c r="W125" s="388"/>
      <c r="X125" s="348"/>
      <c r="AD125" s="435"/>
    </row>
    <row r="126" spans="1:30" s="59" customFormat="1" x14ac:dyDescent="0.25">
      <c r="A126" s="334" t="s">
        <v>250</v>
      </c>
      <c r="B126" s="382" t="s">
        <v>248</v>
      </c>
      <c r="C126" s="336">
        <v>6</v>
      </c>
      <c r="D126" s="307" t="s">
        <v>251</v>
      </c>
      <c r="E126" s="383"/>
      <c r="F126" s="384"/>
      <c r="G126" s="308">
        <v>4</v>
      </c>
      <c r="H126" s="308">
        <f t="shared" si="39"/>
        <v>120</v>
      </c>
      <c r="I126" s="385">
        <f t="shared" si="40"/>
        <v>66</v>
      </c>
      <c r="J126" s="28"/>
      <c r="K126" s="28"/>
      <c r="L126" s="28">
        <v>66</v>
      </c>
      <c r="M126" s="308">
        <f t="shared" si="41"/>
        <v>54</v>
      </c>
      <c r="N126" s="180"/>
      <c r="O126" s="180"/>
      <c r="P126" s="193"/>
      <c r="Q126" s="342"/>
      <c r="R126" s="180"/>
      <c r="S126" s="343"/>
      <c r="T126" s="386">
        <v>2</v>
      </c>
      <c r="U126" s="387">
        <v>2</v>
      </c>
      <c r="V126" s="188">
        <v>2</v>
      </c>
      <c r="W126" s="388"/>
      <c r="X126" s="348"/>
      <c r="AD126" s="435"/>
    </row>
    <row r="127" spans="1:30" s="59" customFormat="1" ht="16.5" thickBot="1" x14ac:dyDescent="0.3">
      <c r="A127" s="349" t="s">
        <v>252</v>
      </c>
      <c r="B127" s="389" t="s">
        <v>248</v>
      </c>
      <c r="C127" s="351">
        <v>7</v>
      </c>
      <c r="D127" s="305"/>
      <c r="E127" s="390"/>
      <c r="F127" s="391"/>
      <c r="G127" s="306">
        <v>2</v>
      </c>
      <c r="H127" s="306">
        <f t="shared" si="39"/>
        <v>60</v>
      </c>
      <c r="I127" s="392">
        <f t="shared" si="40"/>
        <v>30</v>
      </c>
      <c r="J127" s="37"/>
      <c r="K127" s="37"/>
      <c r="L127" s="37">
        <v>30</v>
      </c>
      <c r="M127" s="306">
        <f t="shared" si="41"/>
        <v>30</v>
      </c>
      <c r="N127" s="393"/>
      <c r="O127" s="393"/>
      <c r="P127" s="358"/>
      <c r="Q127" s="359"/>
      <c r="R127" s="393"/>
      <c r="S127" s="360"/>
      <c r="T127" s="361"/>
      <c r="U127" s="394"/>
      <c r="V127" s="363"/>
      <c r="W127" s="364">
        <v>2</v>
      </c>
      <c r="X127" s="365"/>
      <c r="AD127" s="435"/>
    </row>
    <row r="128" spans="1:30" x14ac:dyDescent="0.25">
      <c r="A128" s="1054"/>
      <c r="B128" s="1054"/>
      <c r="C128" s="1054"/>
      <c r="D128" s="1054"/>
      <c r="E128" s="1054"/>
      <c r="F128" s="1054"/>
      <c r="G128" s="1054"/>
      <c r="H128" s="1054"/>
      <c r="I128" s="1054"/>
      <c r="J128" s="1054"/>
      <c r="K128" s="1054"/>
      <c r="L128" s="1054"/>
      <c r="M128" s="1054"/>
      <c r="N128" s="1055"/>
      <c r="O128" s="1055"/>
      <c r="P128" s="1055"/>
      <c r="Q128" s="1056"/>
      <c r="R128" s="1056"/>
      <c r="S128" s="1056"/>
      <c r="T128" s="1055"/>
      <c r="U128" s="1055"/>
      <c r="V128" s="1055"/>
      <c r="W128" s="1055"/>
      <c r="X128" s="1055"/>
    </row>
    <row r="129" spans="1:32" x14ac:dyDescent="0.25">
      <c r="A129" s="59"/>
      <c r="B129" s="1058" t="s">
        <v>253</v>
      </c>
      <c r="C129" s="1058"/>
      <c r="D129" s="1824"/>
      <c r="E129" s="1824"/>
      <c r="F129" s="1825"/>
      <c r="G129" s="1825"/>
      <c r="H129" s="1058"/>
      <c r="I129" s="1826" t="s">
        <v>254</v>
      </c>
      <c r="J129" s="1827"/>
      <c r="K129" s="1827"/>
      <c r="L129" s="59"/>
      <c r="M129" s="59"/>
      <c r="N129" s="59"/>
      <c r="O129" s="59"/>
      <c r="P129" s="59"/>
      <c r="Q129" s="59"/>
      <c r="R129" s="59"/>
      <c r="S129" s="59"/>
      <c r="T129" s="59"/>
      <c r="U129" s="59"/>
      <c r="V129" s="59"/>
      <c r="W129" s="59"/>
      <c r="X129" s="59"/>
    </row>
    <row r="130" spans="1:32" x14ac:dyDescent="0.25">
      <c r="A130" s="59"/>
      <c r="B130" s="59"/>
      <c r="C130" s="59"/>
      <c r="D130" s="59"/>
      <c r="E130" s="59"/>
      <c r="F130" s="59"/>
      <c r="G130" s="59"/>
      <c r="H130" s="59"/>
      <c r="I130" s="59"/>
      <c r="J130" s="59"/>
      <c r="K130" s="59"/>
      <c r="L130" s="59"/>
      <c r="M130" s="59"/>
      <c r="N130" s="59"/>
      <c r="O130" s="59"/>
      <c r="P130" s="59"/>
      <c r="Q130" s="59"/>
      <c r="R130" s="59"/>
      <c r="S130" s="59"/>
      <c r="T130" s="59"/>
      <c r="U130" s="59"/>
      <c r="V130" s="59"/>
      <c r="W130" s="59"/>
      <c r="X130" s="59"/>
    </row>
    <row r="131" spans="1:32" x14ac:dyDescent="0.25">
      <c r="A131" s="59"/>
      <c r="B131" s="1058" t="s">
        <v>255</v>
      </c>
      <c r="C131" s="1058"/>
      <c r="D131" s="1824"/>
      <c r="E131" s="1824"/>
      <c r="F131" s="1825"/>
      <c r="G131" s="1825"/>
      <c r="H131" s="1058"/>
      <c r="I131" s="1841"/>
      <c r="J131" s="1842"/>
      <c r="K131" s="1842"/>
      <c r="L131" s="59"/>
      <c r="M131" s="59"/>
      <c r="N131" s="59"/>
      <c r="O131" s="59"/>
      <c r="P131" s="59"/>
      <c r="Q131" s="59"/>
      <c r="R131" s="59"/>
      <c r="S131" s="59"/>
      <c r="T131" s="59"/>
      <c r="U131" s="59"/>
      <c r="V131" s="59"/>
      <c r="W131" s="59"/>
      <c r="X131" s="59"/>
    </row>
    <row r="132" spans="1:32" x14ac:dyDescent="0.25">
      <c r="A132" s="59"/>
      <c r="B132" s="59"/>
      <c r="C132" s="59"/>
      <c r="D132" s="59"/>
      <c r="E132" s="59"/>
      <c r="F132" s="59"/>
      <c r="G132" s="59"/>
      <c r="H132" s="59"/>
      <c r="I132" s="1064"/>
      <c r="J132" s="1064"/>
      <c r="K132" s="1064"/>
      <c r="L132" s="59"/>
      <c r="M132" s="59"/>
      <c r="N132" s="59"/>
      <c r="O132" s="59"/>
      <c r="P132" s="59"/>
      <c r="Q132" s="59"/>
      <c r="R132" s="59"/>
      <c r="S132" s="59"/>
      <c r="T132" s="59"/>
      <c r="U132" s="59"/>
      <c r="V132" s="59"/>
      <c r="W132" s="59"/>
      <c r="X132" s="59"/>
    </row>
    <row r="133" spans="1:32" x14ac:dyDescent="0.25">
      <c r="A133" s="59"/>
      <c r="B133" s="1058" t="s">
        <v>257</v>
      </c>
      <c r="C133" s="1058"/>
      <c r="D133" s="1824"/>
      <c r="E133" s="1824"/>
      <c r="F133" s="1825"/>
      <c r="G133" s="1825"/>
      <c r="H133" s="1058"/>
      <c r="I133" s="1841"/>
      <c r="J133" s="1842"/>
      <c r="K133" s="1842"/>
      <c r="L133" s="59"/>
      <c r="M133" s="59"/>
      <c r="N133" s="59"/>
      <c r="O133" s="59"/>
      <c r="P133" s="59"/>
      <c r="Q133" s="59"/>
      <c r="R133" s="59"/>
      <c r="S133" s="59"/>
      <c r="T133" s="59"/>
      <c r="U133" s="59"/>
      <c r="V133" s="59"/>
      <c r="W133" s="59"/>
      <c r="X133" s="59"/>
    </row>
    <row r="134" spans="1:32" x14ac:dyDescent="0.25">
      <c r="A134" s="724"/>
      <c r="B134" s="1059"/>
      <c r="C134" s="1843" t="s">
        <v>35</v>
      </c>
      <c r="D134" s="1843"/>
      <c r="E134" s="1843"/>
      <c r="F134" s="1843"/>
      <c r="G134" s="1843"/>
      <c r="H134" s="1843"/>
      <c r="I134" s="1843"/>
      <c r="J134" s="1843"/>
      <c r="K134" s="1843"/>
      <c r="L134" s="1060"/>
      <c r="M134" s="1060"/>
      <c r="N134" s="59"/>
      <c r="O134" s="59"/>
      <c r="P134" s="59"/>
      <c r="Q134" s="59"/>
      <c r="R134" s="59"/>
      <c r="S134" s="59"/>
      <c r="T134" s="59"/>
      <c r="U134" s="59"/>
      <c r="V134" s="59"/>
      <c r="W134" s="59"/>
      <c r="X134" s="59"/>
    </row>
    <row r="136" spans="1:32" x14ac:dyDescent="0.25">
      <c r="AD136" s="436" t="s">
        <v>384</v>
      </c>
      <c r="AE136" s="444">
        <f t="shared" ref="AE136:AE160" si="42">SUMIF(AD$8:AD$118,AD136,G$8:G$118)</f>
        <v>0</v>
      </c>
      <c r="AF136" s="448">
        <f>AE136/60*100</f>
        <v>0</v>
      </c>
    </row>
    <row r="137" spans="1:32" x14ac:dyDescent="0.25">
      <c r="AD137" s="436" t="s">
        <v>385</v>
      </c>
      <c r="AE137" s="444">
        <f t="shared" si="42"/>
        <v>0</v>
      </c>
      <c r="AF137" s="448">
        <f t="shared" ref="AF137:AF160" si="43">AE137/60*100</f>
        <v>0</v>
      </c>
    </row>
    <row r="138" spans="1:32" x14ac:dyDescent="0.25">
      <c r="AD138" s="436" t="s">
        <v>386</v>
      </c>
      <c r="AE138" s="444">
        <f t="shared" si="42"/>
        <v>0</v>
      </c>
      <c r="AF138" s="448">
        <f t="shared" si="43"/>
        <v>0</v>
      </c>
    </row>
    <row r="139" spans="1:32" x14ac:dyDescent="0.25">
      <c r="AD139" s="436" t="s">
        <v>387</v>
      </c>
      <c r="AE139" s="444">
        <f t="shared" si="42"/>
        <v>0</v>
      </c>
      <c r="AF139" s="448">
        <f t="shared" si="43"/>
        <v>0</v>
      </c>
    </row>
    <row r="140" spans="1:32" x14ac:dyDescent="0.25">
      <c r="AD140" s="436" t="s">
        <v>388</v>
      </c>
      <c r="AE140" s="444">
        <f t="shared" si="42"/>
        <v>0</v>
      </c>
      <c r="AF140" s="448">
        <f t="shared" si="43"/>
        <v>0</v>
      </c>
    </row>
    <row r="141" spans="1:32" x14ac:dyDescent="0.25">
      <c r="AD141" s="436" t="s">
        <v>389</v>
      </c>
      <c r="AE141" s="444">
        <f t="shared" si="42"/>
        <v>0</v>
      </c>
      <c r="AF141" s="448">
        <f t="shared" si="43"/>
        <v>0</v>
      </c>
    </row>
    <row r="142" spans="1:32" x14ac:dyDescent="0.25">
      <c r="AD142" s="436" t="s">
        <v>390</v>
      </c>
      <c r="AE142" s="444">
        <f t="shared" si="42"/>
        <v>0</v>
      </c>
      <c r="AF142" s="448">
        <f t="shared" si="43"/>
        <v>0</v>
      </c>
    </row>
    <row r="143" spans="1:32" x14ac:dyDescent="0.25">
      <c r="AD143" s="436" t="s">
        <v>391</v>
      </c>
      <c r="AE143" s="444">
        <f t="shared" si="42"/>
        <v>0</v>
      </c>
      <c r="AF143" s="448">
        <f t="shared" si="43"/>
        <v>0</v>
      </c>
    </row>
    <row r="144" spans="1:32" x14ac:dyDescent="0.25">
      <c r="AD144" s="436" t="s">
        <v>392</v>
      </c>
      <c r="AE144" s="444">
        <f t="shared" si="42"/>
        <v>0</v>
      </c>
      <c r="AF144" s="448">
        <f t="shared" si="43"/>
        <v>0</v>
      </c>
    </row>
    <row r="145" spans="30:32" x14ac:dyDescent="0.25">
      <c r="AD145" s="436" t="s">
        <v>393</v>
      </c>
      <c r="AE145" s="444">
        <f t="shared" si="42"/>
        <v>0</v>
      </c>
      <c r="AF145" s="448">
        <f t="shared" si="43"/>
        <v>0</v>
      </c>
    </row>
    <row r="146" spans="30:32" x14ac:dyDescent="0.25">
      <c r="AD146" s="436" t="s">
        <v>394</v>
      </c>
      <c r="AE146" s="444">
        <f t="shared" si="42"/>
        <v>0</v>
      </c>
      <c r="AF146" s="448">
        <f t="shared" si="43"/>
        <v>0</v>
      </c>
    </row>
    <row r="147" spans="30:32" x14ac:dyDescent="0.25">
      <c r="AD147" s="436" t="s">
        <v>395</v>
      </c>
      <c r="AE147" s="444">
        <f t="shared" si="42"/>
        <v>0</v>
      </c>
      <c r="AF147" s="448">
        <f t="shared" si="43"/>
        <v>0</v>
      </c>
    </row>
    <row r="148" spans="30:32" x14ac:dyDescent="0.25">
      <c r="AD148" s="436" t="s">
        <v>396</v>
      </c>
      <c r="AE148" s="444">
        <f t="shared" si="42"/>
        <v>0</v>
      </c>
      <c r="AF148" s="448">
        <f t="shared" si="43"/>
        <v>0</v>
      </c>
    </row>
    <row r="149" spans="30:32" x14ac:dyDescent="0.25">
      <c r="AD149" s="436" t="s">
        <v>397</v>
      </c>
      <c r="AE149" s="444">
        <f t="shared" si="42"/>
        <v>0</v>
      </c>
      <c r="AF149" s="448">
        <f t="shared" si="43"/>
        <v>0</v>
      </c>
    </row>
    <row r="150" spans="30:32" x14ac:dyDescent="0.25">
      <c r="AD150" s="436" t="s">
        <v>398</v>
      </c>
      <c r="AE150" s="444">
        <f t="shared" si="42"/>
        <v>0</v>
      </c>
      <c r="AF150" s="448">
        <f t="shared" si="43"/>
        <v>0</v>
      </c>
    </row>
    <row r="151" spans="30:32" x14ac:dyDescent="0.25">
      <c r="AD151" s="436" t="s">
        <v>399</v>
      </c>
      <c r="AE151" s="444">
        <f t="shared" si="42"/>
        <v>0</v>
      </c>
      <c r="AF151" s="448">
        <f t="shared" si="43"/>
        <v>0</v>
      </c>
    </row>
    <row r="152" spans="30:32" x14ac:dyDescent="0.25">
      <c r="AD152" s="436" t="s">
        <v>400</v>
      </c>
      <c r="AE152" s="444">
        <f t="shared" si="42"/>
        <v>0</v>
      </c>
      <c r="AF152" s="448">
        <f t="shared" si="43"/>
        <v>0</v>
      </c>
    </row>
    <row r="153" spans="30:32" x14ac:dyDescent="0.25">
      <c r="AD153" s="436" t="s">
        <v>401</v>
      </c>
      <c r="AE153" s="444">
        <f t="shared" si="42"/>
        <v>0</v>
      </c>
      <c r="AF153" s="448">
        <f t="shared" si="43"/>
        <v>0</v>
      </c>
    </row>
    <row r="154" spans="30:32" x14ac:dyDescent="0.25">
      <c r="AD154" s="436" t="s">
        <v>402</v>
      </c>
      <c r="AE154" s="444">
        <f t="shared" si="42"/>
        <v>0</v>
      </c>
      <c r="AF154" s="448">
        <f t="shared" si="43"/>
        <v>0</v>
      </c>
    </row>
    <row r="155" spans="30:32" x14ac:dyDescent="0.25">
      <c r="AD155" s="436" t="s">
        <v>382</v>
      </c>
      <c r="AE155" s="444">
        <f t="shared" si="42"/>
        <v>15</v>
      </c>
      <c r="AF155" s="448">
        <f t="shared" si="43"/>
        <v>25</v>
      </c>
    </row>
    <row r="156" spans="30:32" x14ac:dyDescent="0.25">
      <c r="AD156" s="436" t="s">
        <v>381</v>
      </c>
      <c r="AE156" s="444">
        <f t="shared" si="42"/>
        <v>28</v>
      </c>
      <c r="AF156" s="448">
        <f t="shared" si="43"/>
        <v>46.666666666666664</v>
      </c>
    </row>
    <row r="157" spans="30:32" x14ac:dyDescent="0.25">
      <c r="AD157" s="436" t="s">
        <v>380</v>
      </c>
      <c r="AE157" s="444">
        <f t="shared" si="42"/>
        <v>8</v>
      </c>
      <c r="AF157" s="448">
        <f t="shared" si="43"/>
        <v>13.333333333333334</v>
      </c>
    </row>
    <row r="158" spans="30:32" x14ac:dyDescent="0.25">
      <c r="AD158" s="436" t="s">
        <v>403</v>
      </c>
      <c r="AE158" s="444">
        <f t="shared" si="42"/>
        <v>0</v>
      </c>
      <c r="AF158" s="448">
        <f t="shared" si="43"/>
        <v>0</v>
      </c>
    </row>
    <row r="159" spans="30:32" x14ac:dyDescent="0.25">
      <c r="AD159" s="436" t="s">
        <v>404</v>
      </c>
      <c r="AE159" s="444">
        <f t="shared" si="42"/>
        <v>0</v>
      </c>
      <c r="AF159" s="448">
        <f t="shared" si="43"/>
        <v>0</v>
      </c>
    </row>
    <row r="160" spans="30:32" x14ac:dyDescent="0.25">
      <c r="AD160" s="437" t="s">
        <v>383</v>
      </c>
      <c r="AE160" s="444">
        <f t="shared" si="42"/>
        <v>4</v>
      </c>
      <c r="AF160" s="448">
        <f t="shared" si="43"/>
        <v>6.666666666666667</v>
      </c>
    </row>
    <row r="161" spans="1:31" x14ac:dyDescent="0.25">
      <c r="AD161" s="447"/>
      <c r="AE161" s="438">
        <f>SUM(AE136:AE160)</f>
        <v>55</v>
      </c>
    </row>
    <row r="165" spans="1:31" x14ac:dyDescent="0.25">
      <c r="B165" s="157" t="s">
        <v>472</v>
      </c>
    </row>
    <row r="166" spans="1:31" s="88" customFormat="1" x14ac:dyDescent="0.25">
      <c r="A166" s="184" t="s">
        <v>91</v>
      </c>
      <c r="B166" s="745" t="s">
        <v>90</v>
      </c>
      <c r="C166" s="181"/>
      <c r="D166" s="337">
        <v>1</v>
      </c>
      <c r="E166" s="746"/>
      <c r="F166" s="747"/>
      <c r="G166" s="748">
        <v>3</v>
      </c>
      <c r="H166" s="749">
        <v>90</v>
      </c>
      <c r="I166" s="179">
        <v>45</v>
      </c>
      <c r="J166" s="180"/>
      <c r="K166" s="180"/>
      <c r="L166" s="180">
        <v>45</v>
      </c>
      <c r="M166" s="194">
        <v>45</v>
      </c>
      <c r="N166" s="340">
        <v>3</v>
      </c>
      <c r="O166" s="341"/>
      <c r="P166" s="194"/>
      <c r="Q166" s="179"/>
      <c r="R166" s="341"/>
      <c r="S166" s="194"/>
      <c r="T166" s="750"/>
      <c r="U166" s="751"/>
      <c r="V166" s="752"/>
      <c r="W166" s="750"/>
      <c r="X166" s="752"/>
      <c r="AD166" s="445"/>
    </row>
    <row r="167" spans="1:31" s="88" customFormat="1" x14ac:dyDescent="0.25">
      <c r="A167" s="184" t="s">
        <v>98</v>
      </c>
      <c r="B167" s="745" t="s">
        <v>97</v>
      </c>
      <c r="C167" s="756"/>
      <c r="D167" s="383"/>
      <c r="E167" s="763"/>
      <c r="F167" s="757"/>
      <c r="G167" s="758">
        <v>3</v>
      </c>
      <c r="H167" s="749">
        <v>90</v>
      </c>
      <c r="I167" s="179">
        <v>60</v>
      </c>
      <c r="J167" s="28"/>
      <c r="K167" s="28"/>
      <c r="L167" s="28">
        <v>60</v>
      </c>
      <c r="M167" s="194">
        <v>30</v>
      </c>
      <c r="N167" s="31">
        <v>4</v>
      </c>
      <c r="O167" s="759"/>
      <c r="P167" s="29"/>
      <c r="Q167" s="27"/>
      <c r="R167" s="759"/>
      <c r="S167" s="29"/>
      <c r="T167" s="760"/>
      <c r="U167" s="761"/>
      <c r="V167" s="762"/>
      <c r="W167" s="760"/>
      <c r="X167" s="762"/>
      <c r="AD167" s="445"/>
    </row>
    <row r="168" spans="1:31" s="88" customFormat="1" x14ac:dyDescent="0.25">
      <c r="A168" s="166" t="s">
        <v>96</v>
      </c>
      <c r="B168" s="766" t="s">
        <v>100</v>
      </c>
      <c r="C168" s="181"/>
      <c r="D168" s="767" t="s">
        <v>101</v>
      </c>
      <c r="E168" s="753"/>
      <c r="F168" s="768"/>
      <c r="G168" s="769">
        <v>1</v>
      </c>
      <c r="H168" s="770">
        <v>30</v>
      </c>
      <c r="I168" s="181">
        <v>15</v>
      </c>
      <c r="J168" s="182">
        <v>8</v>
      </c>
      <c r="K168" s="182"/>
      <c r="L168" s="182">
        <v>7</v>
      </c>
      <c r="M168" s="183">
        <v>15</v>
      </c>
      <c r="N168" s="340">
        <v>1</v>
      </c>
      <c r="O168" s="341"/>
      <c r="P168" s="194"/>
      <c r="Q168" s="179"/>
      <c r="R168" s="341"/>
      <c r="S168" s="194"/>
      <c r="T168" s="179"/>
      <c r="U168" s="341"/>
      <c r="V168" s="194"/>
      <c r="W168" s="179"/>
      <c r="X168" s="771"/>
      <c r="AD168" s="445"/>
    </row>
    <row r="169" spans="1:31" s="88" customFormat="1" x14ac:dyDescent="0.25">
      <c r="A169" s="166" t="s">
        <v>102</v>
      </c>
      <c r="B169" s="766" t="s">
        <v>103</v>
      </c>
      <c r="C169" s="181">
        <v>1</v>
      </c>
      <c r="D169" s="767"/>
      <c r="E169" s="753"/>
      <c r="F169" s="768"/>
      <c r="G169" s="769">
        <v>7</v>
      </c>
      <c r="H169" s="770">
        <v>210</v>
      </c>
      <c r="I169" s="181">
        <v>75</v>
      </c>
      <c r="J169" s="182">
        <v>45</v>
      </c>
      <c r="K169" s="182"/>
      <c r="L169" s="182">
        <v>30</v>
      </c>
      <c r="M169" s="183">
        <v>135</v>
      </c>
      <c r="N169" s="340">
        <v>5</v>
      </c>
      <c r="O169" s="341"/>
      <c r="P169" s="194"/>
      <c r="Q169" s="179"/>
      <c r="R169" s="341"/>
      <c r="S169" s="194"/>
      <c r="T169" s="179"/>
      <c r="U169" s="341"/>
      <c r="V169" s="194"/>
      <c r="W169" s="179"/>
      <c r="X169" s="771"/>
      <c r="AD169" s="445"/>
    </row>
    <row r="170" spans="1:31" s="145" customFormat="1" x14ac:dyDescent="0.25">
      <c r="A170" s="166" t="s">
        <v>113</v>
      </c>
      <c r="B170" s="766" t="s">
        <v>114</v>
      </c>
      <c r="C170" s="181">
        <v>1</v>
      </c>
      <c r="D170" s="182"/>
      <c r="E170" s="178"/>
      <c r="F170" s="772"/>
      <c r="G170" s="769">
        <v>6</v>
      </c>
      <c r="H170" s="770">
        <v>180</v>
      </c>
      <c r="I170" s="181">
        <v>75</v>
      </c>
      <c r="J170" s="182">
        <v>30</v>
      </c>
      <c r="K170" s="182"/>
      <c r="L170" s="182">
        <v>45</v>
      </c>
      <c r="M170" s="183">
        <v>105</v>
      </c>
      <c r="N170" s="340">
        <v>5</v>
      </c>
      <c r="O170" s="341"/>
      <c r="P170" s="782"/>
      <c r="Q170" s="179"/>
      <c r="R170" s="341"/>
      <c r="S170" s="194"/>
      <c r="T170" s="179"/>
      <c r="U170" s="341"/>
      <c r="V170" s="194"/>
      <c r="W170" s="179"/>
      <c r="X170" s="194"/>
      <c r="AD170" s="446"/>
    </row>
    <row r="171" spans="1:31" s="88" customFormat="1" ht="31.5" x14ac:dyDescent="0.25">
      <c r="A171" s="166" t="s">
        <v>115</v>
      </c>
      <c r="B171" s="147" t="s">
        <v>116</v>
      </c>
      <c r="C171" s="783">
        <v>1</v>
      </c>
      <c r="D171" s="182"/>
      <c r="E171" s="182"/>
      <c r="F171" s="183"/>
      <c r="G171" s="776">
        <v>5</v>
      </c>
      <c r="H171" s="770">
        <v>150</v>
      </c>
      <c r="I171" s="181">
        <v>60</v>
      </c>
      <c r="J171" s="182">
        <v>30</v>
      </c>
      <c r="K171" s="182"/>
      <c r="L171" s="182">
        <v>30</v>
      </c>
      <c r="M171" s="183">
        <v>90</v>
      </c>
      <c r="N171" s="340">
        <v>4</v>
      </c>
      <c r="O171" s="341"/>
      <c r="P171" s="194"/>
      <c r="Q171" s="179"/>
      <c r="R171" s="341"/>
      <c r="S171" s="194"/>
      <c r="T171" s="179"/>
      <c r="U171" s="341"/>
      <c r="V171" s="194"/>
      <c r="W171" s="179"/>
      <c r="X171" s="194"/>
      <c r="AD171" s="445"/>
    </row>
    <row r="172" spans="1:31" s="88" customFormat="1" x14ac:dyDescent="0.25">
      <c r="A172" s="166" t="s">
        <v>162</v>
      </c>
      <c r="B172" s="803" t="s">
        <v>163</v>
      </c>
      <c r="C172" s="783"/>
      <c r="D172" s="182" t="s">
        <v>164</v>
      </c>
      <c r="E172" s="182"/>
      <c r="F172" s="178"/>
      <c r="G172" s="804">
        <v>5</v>
      </c>
      <c r="H172" s="770">
        <v>150</v>
      </c>
      <c r="I172" s="181">
        <v>60</v>
      </c>
      <c r="J172" s="182">
        <v>15</v>
      </c>
      <c r="K172" s="182">
        <v>45</v>
      </c>
      <c r="L172" s="182"/>
      <c r="M172" s="178">
        <v>90</v>
      </c>
      <c r="N172" s="179">
        <v>4</v>
      </c>
      <c r="O172" s="180"/>
      <c r="P172" s="193"/>
      <c r="Q172" s="179"/>
      <c r="R172" s="180"/>
      <c r="S172" s="193"/>
      <c r="T172" s="179"/>
      <c r="U172" s="180"/>
      <c r="V172" s="193"/>
      <c r="W172" s="179"/>
      <c r="X172" s="194"/>
      <c r="AD172" s="445"/>
    </row>
    <row r="174" spans="1:31" x14ac:dyDescent="0.25">
      <c r="B174" s="157" t="s">
        <v>473</v>
      </c>
    </row>
    <row r="175" spans="1:31" s="88" customFormat="1" x14ac:dyDescent="0.25">
      <c r="A175" s="184" t="s">
        <v>92</v>
      </c>
      <c r="B175" s="745" t="s">
        <v>90</v>
      </c>
      <c r="C175" s="181"/>
      <c r="D175" s="337">
        <v>2</v>
      </c>
      <c r="E175" s="746"/>
      <c r="F175" s="747"/>
      <c r="G175" s="748">
        <v>3</v>
      </c>
      <c r="H175" s="749">
        <v>90</v>
      </c>
      <c r="I175" s="179">
        <v>36</v>
      </c>
      <c r="J175" s="180"/>
      <c r="K175" s="180"/>
      <c r="L175" s="180">
        <v>36</v>
      </c>
      <c r="M175" s="194">
        <v>54</v>
      </c>
      <c r="N175" s="340"/>
      <c r="O175" s="341">
        <v>2</v>
      </c>
      <c r="P175" s="194">
        <v>2</v>
      </c>
      <c r="Q175" s="179"/>
      <c r="R175" s="341"/>
      <c r="S175" s="194"/>
      <c r="T175" s="750"/>
      <c r="U175" s="751"/>
      <c r="V175" s="752"/>
      <c r="W175" s="750"/>
      <c r="X175" s="752"/>
      <c r="AD175" s="445"/>
    </row>
    <row r="176" spans="1:31" s="88" customFormat="1" x14ac:dyDescent="0.25">
      <c r="A176" s="184" t="s">
        <v>99</v>
      </c>
      <c r="B176" s="745" t="s">
        <v>97</v>
      </c>
      <c r="C176" s="756"/>
      <c r="D176" s="383"/>
      <c r="E176" s="763"/>
      <c r="F176" s="757"/>
      <c r="G176" s="758">
        <v>3.5</v>
      </c>
      <c r="H176" s="749">
        <v>105</v>
      </c>
      <c r="I176" s="179">
        <v>72</v>
      </c>
      <c r="J176" s="28"/>
      <c r="K176" s="28"/>
      <c r="L176" s="28">
        <v>72</v>
      </c>
      <c r="M176" s="194">
        <v>33</v>
      </c>
      <c r="N176" s="31"/>
      <c r="O176" s="759">
        <v>4</v>
      </c>
      <c r="P176" s="29">
        <v>4</v>
      </c>
      <c r="Q176" s="27"/>
      <c r="R176" s="759"/>
      <c r="S176" s="29"/>
      <c r="T176" s="760"/>
      <c r="U176" s="761"/>
      <c r="V176" s="762"/>
      <c r="W176" s="760"/>
      <c r="X176" s="762"/>
      <c r="AD176" s="445"/>
    </row>
    <row r="177" spans="1:30" s="88" customFormat="1" ht="31.5" x14ac:dyDescent="0.25">
      <c r="A177" s="166" t="s">
        <v>104</v>
      </c>
      <c r="B177" s="766" t="s">
        <v>105</v>
      </c>
      <c r="C177" s="181">
        <v>2</v>
      </c>
      <c r="D177" s="182"/>
      <c r="E177" s="178"/>
      <c r="F177" s="772"/>
      <c r="G177" s="769">
        <v>3</v>
      </c>
      <c r="H177" s="770">
        <v>90</v>
      </c>
      <c r="I177" s="181">
        <v>36</v>
      </c>
      <c r="J177" s="182">
        <v>18</v>
      </c>
      <c r="K177" s="182"/>
      <c r="L177" s="182">
        <v>18</v>
      </c>
      <c r="M177" s="183">
        <v>54</v>
      </c>
      <c r="N177" s="340"/>
      <c r="O177" s="341">
        <v>2</v>
      </c>
      <c r="P177" s="771">
        <v>2</v>
      </c>
      <c r="Q177" s="179"/>
      <c r="R177" s="341"/>
      <c r="S177" s="194"/>
      <c r="T177" s="179"/>
      <c r="U177" s="341"/>
      <c r="V177" s="194"/>
      <c r="W177" s="179"/>
      <c r="X177" s="194"/>
      <c r="AD177" s="445"/>
    </row>
    <row r="178" spans="1:30" s="88" customFormat="1" x14ac:dyDescent="0.25">
      <c r="A178" s="166" t="s">
        <v>110</v>
      </c>
      <c r="B178" s="766" t="s">
        <v>111</v>
      </c>
      <c r="C178" s="181"/>
      <c r="D178" s="182" t="s">
        <v>112</v>
      </c>
      <c r="E178" s="178"/>
      <c r="F178" s="772"/>
      <c r="G178" s="769">
        <v>5</v>
      </c>
      <c r="H178" s="770">
        <v>150</v>
      </c>
      <c r="I178" s="181">
        <v>54</v>
      </c>
      <c r="J178" s="182">
        <v>36</v>
      </c>
      <c r="K178" s="182"/>
      <c r="L178" s="182">
        <v>18</v>
      </c>
      <c r="M178" s="183">
        <v>96</v>
      </c>
      <c r="N178" s="340"/>
      <c r="O178" s="341">
        <v>3</v>
      </c>
      <c r="P178" s="771">
        <v>3</v>
      </c>
      <c r="Q178" s="179"/>
      <c r="R178" s="341"/>
      <c r="S178" s="194"/>
      <c r="T178" s="179"/>
      <c r="U178" s="341"/>
      <c r="V178" s="194"/>
      <c r="W178" s="179"/>
      <c r="X178" s="194"/>
      <c r="AD178" s="445"/>
    </row>
    <row r="179" spans="1:30" s="88" customFormat="1" x14ac:dyDescent="0.25">
      <c r="A179" s="166" t="s">
        <v>117</v>
      </c>
      <c r="B179" s="147" t="s">
        <v>118</v>
      </c>
      <c r="C179" s="783">
        <v>2</v>
      </c>
      <c r="D179" s="182"/>
      <c r="E179" s="182"/>
      <c r="F179" s="183"/>
      <c r="G179" s="776">
        <v>6</v>
      </c>
      <c r="H179" s="770">
        <v>180</v>
      </c>
      <c r="I179" s="181">
        <v>72</v>
      </c>
      <c r="J179" s="182">
        <v>36</v>
      </c>
      <c r="K179" s="182"/>
      <c r="L179" s="182">
        <v>36</v>
      </c>
      <c r="M179" s="183">
        <v>108</v>
      </c>
      <c r="N179" s="340"/>
      <c r="O179" s="341">
        <v>4</v>
      </c>
      <c r="P179" s="194">
        <v>4</v>
      </c>
      <c r="Q179" s="179"/>
      <c r="R179" s="341"/>
      <c r="S179" s="194"/>
      <c r="T179" s="179"/>
      <c r="U179" s="341"/>
      <c r="V179" s="194"/>
      <c r="W179" s="179"/>
      <c r="X179" s="194"/>
      <c r="AD179" s="445"/>
    </row>
    <row r="180" spans="1:30" s="88" customFormat="1" ht="16.5" thickBot="1" x14ac:dyDescent="0.3">
      <c r="A180" s="166" t="s">
        <v>119</v>
      </c>
      <c r="B180" s="147" t="s">
        <v>120</v>
      </c>
      <c r="C180" s="783">
        <v>2</v>
      </c>
      <c r="D180" s="182"/>
      <c r="E180" s="178"/>
      <c r="F180" s="183"/>
      <c r="G180" s="769">
        <v>5</v>
      </c>
      <c r="H180" s="770">
        <v>150</v>
      </c>
      <c r="I180" s="181">
        <v>72</v>
      </c>
      <c r="J180" s="182">
        <v>36</v>
      </c>
      <c r="K180" s="182"/>
      <c r="L180" s="182">
        <v>36</v>
      </c>
      <c r="M180" s="183">
        <v>78</v>
      </c>
      <c r="N180" s="340"/>
      <c r="O180" s="341">
        <v>4</v>
      </c>
      <c r="P180" s="194">
        <v>4</v>
      </c>
      <c r="Q180" s="179"/>
      <c r="R180" s="341"/>
      <c r="S180" s="194"/>
      <c r="T180" s="179"/>
      <c r="U180" s="341"/>
      <c r="V180" s="194"/>
      <c r="W180" s="179"/>
      <c r="X180" s="194"/>
      <c r="AD180" s="445"/>
    </row>
    <row r="181" spans="1:30" s="59" customFormat="1" x14ac:dyDescent="0.25">
      <c r="A181" s="825" t="s">
        <v>169</v>
      </c>
      <c r="B181" s="826" t="s">
        <v>50</v>
      </c>
      <c r="C181" s="21"/>
      <c r="D181" s="22">
        <v>2</v>
      </c>
      <c r="E181" s="22"/>
      <c r="F181" s="827"/>
      <c r="G181" s="828">
        <v>4.5</v>
      </c>
      <c r="H181" s="829">
        <v>135</v>
      </c>
      <c r="I181" s="729">
        <v>18</v>
      </c>
      <c r="J181" s="797"/>
      <c r="K181" s="797"/>
      <c r="L181" s="797">
        <v>18</v>
      </c>
      <c r="M181" s="830">
        <v>117</v>
      </c>
      <c r="N181" s="831"/>
      <c r="O181" s="832">
        <v>1</v>
      </c>
      <c r="P181" s="833">
        <v>1</v>
      </c>
      <c r="Q181" s="834"/>
      <c r="R181" s="835"/>
      <c r="S181" s="833"/>
      <c r="T181" s="834"/>
      <c r="U181" s="835"/>
      <c r="V181" s="833"/>
      <c r="W181" s="834"/>
      <c r="X181" s="833"/>
      <c r="AD181" s="435"/>
    </row>
    <row r="184" spans="1:30" x14ac:dyDescent="0.25">
      <c r="B184" s="157" t="s">
        <v>475</v>
      </c>
    </row>
    <row r="185" spans="1:30" s="88" customFormat="1" x14ac:dyDescent="0.25">
      <c r="A185" s="184" t="s">
        <v>93</v>
      </c>
      <c r="B185" s="745" t="s">
        <v>90</v>
      </c>
      <c r="C185" s="181"/>
      <c r="D185" s="337">
        <v>3</v>
      </c>
      <c r="E185" s="753"/>
      <c r="F185" s="747"/>
      <c r="G185" s="748">
        <v>4</v>
      </c>
      <c r="H185" s="749">
        <v>120</v>
      </c>
      <c r="I185" s="179">
        <v>60</v>
      </c>
      <c r="J185" s="180"/>
      <c r="K185" s="180"/>
      <c r="L185" s="180">
        <v>60</v>
      </c>
      <c r="M185" s="194">
        <v>60</v>
      </c>
      <c r="N185" s="340"/>
      <c r="O185" s="341"/>
      <c r="P185" s="194"/>
      <c r="Q185" s="179">
        <v>4</v>
      </c>
      <c r="R185" s="341"/>
      <c r="S185" s="194"/>
      <c r="T185" s="750"/>
      <c r="U185" s="751"/>
      <c r="V185" s="752"/>
      <c r="W185" s="754"/>
      <c r="X185" s="755"/>
      <c r="Y185" s="88" t="s">
        <v>380</v>
      </c>
      <c r="AD185" s="445" t="s">
        <v>380</v>
      </c>
    </row>
    <row r="186" spans="1:30" s="88" customFormat="1" ht="16.5" thickBot="1" x14ac:dyDescent="0.3">
      <c r="A186" s="166" t="s">
        <v>106</v>
      </c>
      <c r="B186" s="773" t="s">
        <v>107</v>
      </c>
      <c r="C186" s="774"/>
      <c r="D186" s="716">
        <v>3</v>
      </c>
      <c r="E186" s="716"/>
      <c r="F186" s="775"/>
      <c r="G186" s="776">
        <v>3</v>
      </c>
      <c r="H186" s="777">
        <v>90</v>
      </c>
      <c r="I186" s="715">
        <v>30</v>
      </c>
      <c r="J186" s="716">
        <v>15</v>
      </c>
      <c r="K186" s="716"/>
      <c r="L186" s="716">
        <v>15</v>
      </c>
      <c r="M186" s="775">
        <v>60</v>
      </c>
      <c r="N186" s="778"/>
      <c r="O186" s="779"/>
      <c r="P186" s="780"/>
      <c r="Q186" s="781">
        <v>2</v>
      </c>
      <c r="R186" s="779"/>
      <c r="S186" s="780"/>
      <c r="T186" s="781"/>
      <c r="U186" s="779"/>
      <c r="V186" s="780"/>
      <c r="W186" s="781"/>
      <c r="X186" s="780"/>
      <c r="Y186" s="88" t="s">
        <v>381</v>
      </c>
      <c r="AD186" s="445" t="s">
        <v>381</v>
      </c>
    </row>
    <row r="187" spans="1:30" x14ac:dyDescent="0.25">
      <c r="A187" s="825" t="s">
        <v>127</v>
      </c>
      <c r="B187" s="795" t="s">
        <v>128</v>
      </c>
      <c r="C187" s="796">
        <v>3</v>
      </c>
      <c r="D187" s="797"/>
      <c r="E187" s="797"/>
      <c r="F187" s="798"/>
      <c r="G187" s="799">
        <v>5</v>
      </c>
      <c r="H187" s="800">
        <v>150</v>
      </c>
      <c r="I187" s="729">
        <v>60</v>
      </c>
      <c r="J187" s="797">
        <v>30</v>
      </c>
      <c r="K187" s="797"/>
      <c r="L187" s="797">
        <v>30</v>
      </c>
      <c r="M187" s="798">
        <v>90</v>
      </c>
      <c r="N187" s="741"/>
      <c r="O187" s="801"/>
      <c r="P187" s="802"/>
      <c r="Q187" s="741">
        <v>4</v>
      </c>
      <c r="R187" s="801"/>
      <c r="S187" s="802"/>
      <c r="T187" s="741"/>
      <c r="U187" s="801"/>
      <c r="V187" s="802"/>
      <c r="W187" s="741"/>
      <c r="X187" s="740"/>
      <c r="Y187" s="157" t="s">
        <v>381</v>
      </c>
      <c r="AD187" s="434" t="s">
        <v>381</v>
      </c>
    </row>
    <row r="188" spans="1:30" x14ac:dyDescent="0.25">
      <c r="A188" s="184" t="s">
        <v>131</v>
      </c>
      <c r="B188" s="185" t="s">
        <v>130</v>
      </c>
      <c r="C188" s="186" t="s">
        <v>132</v>
      </c>
      <c r="D188" s="187"/>
      <c r="E188" s="187"/>
      <c r="F188" s="188"/>
      <c r="G188" s="189">
        <v>5</v>
      </c>
      <c r="H188" s="749">
        <v>150</v>
      </c>
      <c r="I188" s="179">
        <v>60</v>
      </c>
      <c r="J188" s="180">
        <v>30</v>
      </c>
      <c r="K188" s="180"/>
      <c r="L188" s="180">
        <v>30</v>
      </c>
      <c r="M188" s="193">
        <v>90</v>
      </c>
      <c r="N188" s="191"/>
      <c r="O188" s="192"/>
      <c r="P188" s="193"/>
      <c r="Q188" s="179">
        <v>4</v>
      </c>
      <c r="R188" s="180"/>
      <c r="S188" s="193"/>
      <c r="T188" s="179"/>
      <c r="U188" s="180"/>
      <c r="V188" s="193"/>
      <c r="W188" s="179"/>
      <c r="X188" s="194"/>
      <c r="Y188" s="157" t="s">
        <v>382</v>
      </c>
      <c r="AD188" s="434" t="s">
        <v>382</v>
      </c>
    </row>
    <row r="189" spans="1:30" s="88" customFormat="1" x14ac:dyDescent="0.25">
      <c r="A189" s="166" t="s">
        <v>137</v>
      </c>
      <c r="B189" s="803" t="s">
        <v>138</v>
      </c>
      <c r="C189" s="783">
        <v>3</v>
      </c>
      <c r="D189" s="182"/>
      <c r="E189" s="182"/>
      <c r="F189" s="178"/>
      <c r="G189" s="804">
        <v>5</v>
      </c>
      <c r="H189" s="770">
        <v>150</v>
      </c>
      <c r="I189" s="181">
        <v>60</v>
      </c>
      <c r="J189" s="182">
        <v>30</v>
      </c>
      <c r="K189" s="182"/>
      <c r="L189" s="182">
        <v>30</v>
      </c>
      <c r="M189" s="178">
        <v>90</v>
      </c>
      <c r="N189" s="179"/>
      <c r="O189" s="180"/>
      <c r="P189" s="193"/>
      <c r="Q189" s="179">
        <v>4</v>
      </c>
      <c r="R189" s="180"/>
      <c r="S189" s="193"/>
      <c r="T189" s="179"/>
      <c r="U189" s="180"/>
      <c r="V189" s="193"/>
      <c r="W189" s="179"/>
      <c r="X189" s="194"/>
      <c r="Y189" s="88" t="s">
        <v>381</v>
      </c>
      <c r="AD189" s="445" t="s">
        <v>381</v>
      </c>
    </row>
    <row r="190" spans="1:30" s="88" customFormat="1" ht="16.5" thickBot="1" x14ac:dyDescent="0.3">
      <c r="A190" s="166" t="s">
        <v>139</v>
      </c>
      <c r="B190" s="803" t="s">
        <v>140</v>
      </c>
      <c r="C190" s="783"/>
      <c r="D190" s="182" t="s">
        <v>141</v>
      </c>
      <c r="E190" s="182"/>
      <c r="F190" s="178"/>
      <c r="G190" s="804">
        <v>4</v>
      </c>
      <c r="H190" s="770">
        <v>120</v>
      </c>
      <c r="I190" s="181">
        <v>45</v>
      </c>
      <c r="J190" s="182">
        <v>15</v>
      </c>
      <c r="K190" s="182"/>
      <c r="L190" s="182">
        <v>30</v>
      </c>
      <c r="M190" s="178">
        <v>75</v>
      </c>
      <c r="N190" s="179"/>
      <c r="O190" s="180"/>
      <c r="P190" s="193"/>
      <c r="Q190" s="179">
        <v>3</v>
      </c>
      <c r="R190" s="180"/>
      <c r="S190" s="193"/>
      <c r="T190" s="179"/>
      <c r="U190" s="180"/>
      <c r="V190" s="193"/>
      <c r="W190" s="179"/>
      <c r="X190" s="194"/>
      <c r="Y190" s="88" t="s">
        <v>381</v>
      </c>
      <c r="AD190" s="445" t="s">
        <v>381</v>
      </c>
    </row>
    <row r="191" spans="1:30" x14ac:dyDescent="0.25">
      <c r="B191" s="896" t="s">
        <v>474</v>
      </c>
      <c r="C191" s="897"/>
      <c r="D191" s="898">
        <v>3</v>
      </c>
      <c r="E191" s="898"/>
      <c r="F191" s="899"/>
      <c r="G191" s="303">
        <v>4</v>
      </c>
      <c r="H191" s="900">
        <f>G191*30</f>
        <v>120</v>
      </c>
      <c r="I191" s="901">
        <f>J191+K191+L191</f>
        <v>45</v>
      </c>
      <c r="J191" s="902">
        <v>15</v>
      </c>
      <c r="K191" s="902"/>
      <c r="L191" s="902">
        <v>30</v>
      </c>
      <c r="M191" s="903">
        <f>H191-I191</f>
        <v>75</v>
      </c>
      <c r="N191" s="897"/>
      <c r="O191" s="904"/>
      <c r="P191" s="899"/>
      <c r="Q191" s="897">
        <v>3</v>
      </c>
      <c r="R191" s="904"/>
      <c r="S191" s="899"/>
      <c r="T191" s="897"/>
      <c r="U191" s="904"/>
      <c r="V191" s="899"/>
      <c r="W191" s="897"/>
      <c r="X191" s="899"/>
      <c r="Y191" s="157" t="s">
        <v>382</v>
      </c>
      <c r="AD191" s="434" t="s">
        <v>382</v>
      </c>
    </row>
    <row r="194" spans="1:30" x14ac:dyDescent="0.25">
      <c r="B194" s="157" t="s">
        <v>476</v>
      </c>
    </row>
    <row r="195" spans="1:30" s="88" customFormat="1" x14ac:dyDescent="0.25">
      <c r="A195" s="184" t="s">
        <v>94</v>
      </c>
      <c r="B195" s="745" t="s">
        <v>90</v>
      </c>
      <c r="C195" s="756"/>
      <c r="D195" s="383" t="s">
        <v>95</v>
      </c>
      <c r="E195" s="383"/>
      <c r="F195" s="757"/>
      <c r="G195" s="758">
        <v>4</v>
      </c>
      <c r="H195" s="749">
        <v>120</v>
      </c>
      <c r="I195" s="179">
        <v>54</v>
      </c>
      <c r="J195" s="28"/>
      <c r="K195" s="28"/>
      <c r="L195" s="28">
        <v>54</v>
      </c>
      <c r="M195" s="194">
        <v>66</v>
      </c>
      <c r="N195" s="31"/>
      <c r="O195" s="759"/>
      <c r="P195" s="29"/>
      <c r="Q195" s="27"/>
      <c r="R195" s="759">
        <v>3</v>
      </c>
      <c r="S195" s="29">
        <v>3</v>
      </c>
      <c r="T195" s="760"/>
      <c r="U195" s="761"/>
      <c r="V195" s="762"/>
      <c r="W195" s="760"/>
      <c r="X195" s="762"/>
      <c r="Y195" s="88" t="s">
        <v>380</v>
      </c>
      <c r="AD195" s="445" t="s">
        <v>380</v>
      </c>
    </row>
    <row r="196" spans="1:30" s="88" customFormat="1" ht="31.5" x14ac:dyDescent="0.25">
      <c r="A196" s="166" t="s">
        <v>121</v>
      </c>
      <c r="B196" s="773" t="s">
        <v>122</v>
      </c>
      <c r="C196" s="774">
        <v>4</v>
      </c>
      <c r="D196" s="716"/>
      <c r="E196" s="716"/>
      <c r="F196" s="775"/>
      <c r="G196" s="776">
        <v>4</v>
      </c>
      <c r="H196" s="777">
        <v>120</v>
      </c>
      <c r="I196" s="715">
        <v>54</v>
      </c>
      <c r="J196" s="716">
        <v>18</v>
      </c>
      <c r="K196" s="716"/>
      <c r="L196" s="716">
        <v>36</v>
      </c>
      <c r="M196" s="775">
        <v>66</v>
      </c>
      <c r="N196" s="778"/>
      <c r="O196" s="779"/>
      <c r="P196" s="780"/>
      <c r="Q196" s="781"/>
      <c r="R196" s="779">
        <v>3</v>
      </c>
      <c r="S196" s="780">
        <v>3</v>
      </c>
      <c r="T196" s="781"/>
      <c r="U196" s="779"/>
      <c r="V196" s="780"/>
      <c r="W196" s="781"/>
      <c r="X196" s="780"/>
      <c r="Y196" s="88" t="s">
        <v>382</v>
      </c>
      <c r="AD196" s="445" t="s">
        <v>382</v>
      </c>
    </row>
    <row r="197" spans="1:30" ht="31.5" x14ac:dyDescent="0.25">
      <c r="A197" s="184" t="s">
        <v>133</v>
      </c>
      <c r="B197" s="185" t="s">
        <v>134</v>
      </c>
      <c r="C197" s="186"/>
      <c r="D197" s="187"/>
      <c r="E197" s="187"/>
      <c r="F197" s="188" t="s">
        <v>95</v>
      </c>
      <c r="G197" s="189">
        <v>1</v>
      </c>
      <c r="H197" s="749">
        <v>30</v>
      </c>
      <c r="I197" s="179"/>
      <c r="J197" s="180"/>
      <c r="K197" s="180"/>
      <c r="L197" s="180"/>
      <c r="M197" s="193">
        <v>30</v>
      </c>
      <c r="N197" s="191"/>
      <c r="O197" s="192"/>
      <c r="P197" s="193"/>
      <c r="Q197" s="179"/>
      <c r="R197" s="180" t="s">
        <v>466</v>
      </c>
      <c r="S197" s="193" t="s">
        <v>466</v>
      </c>
      <c r="T197" s="179"/>
      <c r="U197" s="180"/>
      <c r="V197" s="193"/>
      <c r="W197" s="179"/>
      <c r="X197" s="194"/>
      <c r="AD197" s="434" t="s">
        <v>382</v>
      </c>
    </row>
    <row r="198" spans="1:30" x14ac:dyDescent="0.25">
      <c r="A198" s="166" t="s">
        <v>135</v>
      </c>
      <c r="B198" s="803" t="s">
        <v>136</v>
      </c>
      <c r="C198" s="783">
        <v>4</v>
      </c>
      <c r="D198" s="182"/>
      <c r="E198" s="182"/>
      <c r="F198" s="178"/>
      <c r="G198" s="804">
        <v>5.5</v>
      </c>
      <c r="H198" s="770">
        <v>165</v>
      </c>
      <c r="I198" s="181">
        <v>72</v>
      </c>
      <c r="J198" s="182">
        <v>36</v>
      </c>
      <c r="K198" s="182"/>
      <c r="L198" s="182">
        <v>36</v>
      </c>
      <c r="M198" s="178">
        <v>93</v>
      </c>
      <c r="N198" s="179"/>
      <c r="O198" s="180"/>
      <c r="P198" s="193"/>
      <c r="Q198" s="179"/>
      <c r="R198" s="180">
        <v>4</v>
      </c>
      <c r="S198" s="193">
        <v>4</v>
      </c>
      <c r="T198" s="179"/>
      <c r="U198" s="180"/>
      <c r="V198" s="193"/>
      <c r="W198" s="179"/>
      <c r="X198" s="194"/>
      <c r="Y198" s="157" t="s">
        <v>383</v>
      </c>
      <c r="AD198" s="434" t="s">
        <v>383</v>
      </c>
    </row>
    <row r="199" spans="1:30" x14ac:dyDescent="0.25">
      <c r="A199" s="166" t="s">
        <v>142</v>
      </c>
      <c r="B199" s="805" t="s">
        <v>143</v>
      </c>
      <c r="C199" s="181"/>
      <c r="D199" s="182" t="s">
        <v>95</v>
      </c>
      <c r="E199" s="182"/>
      <c r="F199" s="806"/>
      <c r="G199" s="804">
        <v>5</v>
      </c>
      <c r="H199" s="770">
        <v>150</v>
      </c>
      <c r="I199" s="181">
        <v>72</v>
      </c>
      <c r="J199" s="182">
        <v>36</v>
      </c>
      <c r="K199" s="182"/>
      <c r="L199" s="182">
        <v>36</v>
      </c>
      <c r="M199" s="178">
        <v>78</v>
      </c>
      <c r="N199" s="179"/>
      <c r="O199" s="180"/>
      <c r="P199" s="807"/>
      <c r="Q199" s="179"/>
      <c r="R199" s="180">
        <v>4</v>
      </c>
      <c r="S199" s="193">
        <v>4</v>
      </c>
      <c r="T199" s="179"/>
      <c r="U199" s="180"/>
      <c r="V199" s="193"/>
      <c r="W199" s="179"/>
      <c r="X199" s="194"/>
      <c r="Y199" s="157" t="s">
        <v>381</v>
      </c>
      <c r="AD199" s="434" t="s">
        <v>381</v>
      </c>
    </row>
    <row r="200" spans="1:30" x14ac:dyDescent="0.25">
      <c r="A200" s="166" t="s">
        <v>146</v>
      </c>
      <c r="B200" s="805" t="s">
        <v>147</v>
      </c>
      <c r="C200" s="181">
        <v>4</v>
      </c>
      <c r="D200" s="182"/>
      <c r="E200" s="182"/>
      <c r="F200" s="806"/>
      <c r="G200" s="804">
        <v>6</v>
      </c>
      <c r="H200" s="770">
        <v>180</v>
      </c>
      <c r="I200" s="181">
        <v>72</v>
      </c>
      <c r="J200" s="182">
        <v>36</v>
      </c>
      <c r="K200" s="182"/>
      <c r="L200" s="182">
        <v>36</v>
      </c>
      <c r="M200" s="178">
        <v>108</v>
      </c>
      <c r="N200" s="179"/>
      <c r="O200" s="180"/>
      <c r="P200" s="807"/>
      <c r="Q200" s="179"/>
      <c r="R200" s="180">
        <v>4</v>
      </c>
      <c r="S200" s="193">
        <v>4</v>
      </c>
      <c r="T200" s="179"/>
      <c r="U200" s="180"/>
      <c r="V200" s="193"/>
      <c r="W200" s="179"/>
      <c r="X200" s="194"/>
      <c r="Y200" s="157" t="s">
        <v>381</v>
      </c>
      <c r="AD200" s="434" t="s">
        <v>381</v>
      </c>
    </row>
    <row r="201" spans="1:30" s="59" customFormat="1" x14ac:dyDescent="0.25">
      <c r="A201" s="166" t="s">
        <v>170</v>
      </c>
      <c r="B201" s="836" t="s">
        <v>171</v>
      </c>
      <c r="C201" s="837"/>
      <c r="D201" s="838" t="s">
        <v>95</v>
      </c>
      <c r="E201" s="838"/>
      <c r="F201" s="839"/>
      <c r="G201" s="840">
        <v>4.5</v>
      </c>
      <c r="H201" s="841">
        <f>G201*30</f>
        <v>135</v>
      </c>
      <c r="I201" s="181">
        <f>J201+K201+L201</f>
        <v>0</v>
      </c>
      <c r="J201" s="182"/>
      <c r="K201" s="182"/>
      <c r="L201" s="182"/>
      <c r="M201" s="183">
        <f>H201-I201</f>
        <v>135</v>
      </c>
      <c r="N201" s="842"/>
      <c r="O201" s="843"/>
      <c r="P201" s="844"/>
      <c r="Q201" s="845"/>
      <c r="R201" s="843"/>
      <c r="S201" s="844"/>
      <c r="T201" s="845"/>
      <c r="U201" s="843"/>
      <c r="V201" s="844"/>
      <c r="W201" s="845"/>
      <c r="X201" s="844"/>
      <c r="Y201" s="59" t="s">
        <v>382</v>
      </c>
      <c r="AD201" s="435" t="s">
        <v>382</v>
      </c>
    </row>
  </sheetData>
  <autoFilter ref="O1:O207"/>
  <mergeCells count="73">
    <mergeCell ref="A1:X1"/>
    <mergeCell ref="A2:A7"/>
    <mergeCell ref="B2:B7"/>
    <mergeCell ref="C2:F2"/>
    <mergeCell ref="G2:G7"/>
    <mergeCell ref="H2:M2"/>
    <mergeCell ref="N2:X3"/>
    <mergeCell ref="C3:C7"/>
    <mergeCell ref="D3:D7"/>
    <mergeCell ref="E3:F3"/>
    <mergeCell ref="A62:F62"/>
    <mergeCell ref="N4:P4"/>
    <mergeCell ref="Q4:S4"/>
    <mergeCell ref="T4:V4"/>
    <mergeCell ref="W4:X4"/>
    <mergeCell ref="N6:X6"/>
    <mergeCell ref="A9:X9"/>
    <mergeCell ref="H3:H7"/>
    <mergeCell ref="I3:L3"/>
    <mergeCell ref="M3:M7"/>
    <mergeCell ref="E4:E7"/>
    <mergeCell ref="F4:F7"/>
    <mergeCell ref="I4:I7"/>
    <mergeCell ref="J4:J7"/>
    <mergeCell ref="K4:K7"/>
    <mergeCell ref="L4:L7"/>
    <mergeCell ref="A10:X10"/>
    <mergeCell ref="A30:B30"/>
    <mergeCell ref="A31:X31"/>
    <mergeCell ref="A56:F56"/>
    <mergeCell ref="A57:X57"/>
    <mergeCell ref="A86:X86"/>
    <mergeCell ref="A63:X63"/>
    <mergeCell ref="A66:F66"/>
    <mergeCell ref="A67:F67"/>
    <mergeCell ref="A68:X68"/>
    <mergeCell ref="A69:X69"/>
    <mergeCell ref="A70:A72"/>
    <mergeCell ref="A73:A75"/>
    <mergeCell ref="A76:A78"/>
    <mergeCell ref="A79:A81"/>
    <mergeCell ref="A82:A84"/>
    <mergeCell ref="A85:F85"/>
    <mergeCell ref="A112:F112"/>
    <mergeCell ref="A87:A89"/>
    <mergeCell ref="C87:C89"/>
    <mergeCell ref="D87:D89"/>
    <mergeCell ref="A90:A92"/>
    <mergeCell ref="A93:A95"/>
    <mergeCell ref="A96:A98"/>
    <mergeCell ref="A99:A101"/>
    <mergeCell ref="A102:A104"/>
    <mergeCell ref="A105:A107"/>
    <mergeCell ref="A108:A110"/>
    <mergeCell ref="A111:F111"/>
    <mergeCell ref="A113:F113"/>
    <mergeCell ref="A114:M114"/>
    <mergeCell ref="A115:M115"/>
    <mergeCell ref="A116:M116"/>
    <mergeCell ref="A117:M117"/>
    <mergeCell ref="A118:M118"/>
    <mergeCell ref="N118:P118"/>
    <mergeCell ref="Q118:S118"/>
    <mergeCell ref="T118:V118"/>
    <mergeCell ref="W118:X118"/>
    <mergeCell ref="A119:X119"/>
    <mergeCell ref="C134:K134"/>
    <mergeCell ref="D129:G129"/>
    <mergeCell ref="I129:K129"/>
    <mergeCell ref="D131:G131"/>
    <mergeCell ref="I131:K131"/>
    <mergeCell ref="D133:G133"/>
    <mergeCell ref="I133:K133"/>
  </mergeCells>
  <pageMargins left="0.70866141732283472" right="0.70866141732283472" top="0.74803149606299213" bottom="0.74803149606299213" header="0.31496062992125984" footer="0.31496062992125984"/>
  <pageSetup paperSize="9" scale="65" fitToHeight="4" orientation="landscape" r:id="rId1"/>
  <rowBreaks count="2" manualBreakCount="2">
    <brk id="75" max="16383" man="1"/>
    <brk id="107" max="16383" man="1"/>
  </rowBreak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U210"/>
  <sheetViews>
    <sheetView tabSelected="1" view="pageBreakPreview" zoomScaleSheetLayoutView="100" workbookViewId="0">
      <selection activeCell="B23" sqref="B23"/>
    </sheetView>
  </sheetViews>
  <sheetFormatPr defaultColWidth="9.140625" defaultRowHeight="15.75" x14ac:dyDescent="0.25"/>
  <cols>
    <col min="1" max="1" width="11.28515625" style="1061" customWidth="1"/>
    <col min="2" max="2" width="44.140625" style="157" customWidth="1"/>
    <col min="3" max="3" width="6.7109375" style="1062" customWidth="1"/>
    <col min="4" max="4" width="12" style="1063" customWidth="1"/>
    <col min="5" max="5" width="7.28515625" style="1063" customWidth="1"/>
    <col min="6" max="6" width="6.42578125" style="1062" customWidth="1"/>
    <col min="7" max="7" width="7.42578125" style="1062" customWidth="1"/>
    <col min="8" max="8" width="9.85546875" style="1062" customWidth="1"/>
    <col min="9" max="9" width="8.7109375" style="157" customWidth="1"/>
    <col min="10" max="10" width="8" style="157" customWidth="1"/>
    <col min="11" max="11" width="6.28515625" style="157" customWidth="1"/>
    <col min="12" max="12" width="7.85546875" style="157" customWidth="1"/>
    <col min="13" max="13" width="8.85546875" style="157" customWidth="1"/>
    <col min="14" max="16" width="4.85546875" style="157" customWidth="1"/>
    <col min="17" max="21" width="3.85546875" style="157" customWidth="1"/>
    <col min="22" max="22" width="4.28515625" style="157" customWidth="1"/>
    <col min="23" max="24" width="4" style="157" customWidth="1"/>
    <col min="25" max="25" width="25.140625" style="157" hidden="1" customWidth="1"/>
    <col min="26" max="29" width="9.140625" style="157" hidden="1" customWidth="1"/>
    <col min="30" max="30" width="0" style="434" hidden="1" customWidth="1"/>
    <col min="31" max="37" width="0" style="157" hidden="1" customWidth="1"/>
    <col min="38" max="16384" width="9.140625" style="157"/>
  </cols>
  <sheetData>
    <row r="1" spans="1:30" s="59" customFormat="1" ht="18.75" thickBot="1" x14ac:dyDescent="0.3">
      <c r="A1" s="1729" t="s">
        <v>58</v>
      </c>
      <c r="B1" s="1730"/>
      <c r="C1" s="1730"/>
      <c r="D1" s="1730"/>
      <c r="E1" s="1730"/>
      <c r="F1" s="1730"/>
      <c r="G1" s="1730"/>
      <c r="H1" s="1730"/>
      <c r="I1" s="1730"/>
      <c r="J1" s="1730"/>
      <c r="K1" s="1730"/>
      <c r="L1" s="1730"/>
      <c r="M1" s="1730"/>
      <c r="N1" s="1730"/>
      <c r="O1" s="1730"/>
      <c r="P1" s="1730"/>
      <c r="Q1" s="1730"/>
      <c r="R1" s="1730"/>
      <c r="S1" s="1730"/>
      <c r="T1" s="1730"/>
      <c r="U1" s="1730"/>
      <c r="V1" s="1730"/>
      <c r="W1" s="1730"/>
      <c r="X1" s="1731"/>
      <c r="AD1" s="435"/>
    </row>
    <row r="2" spans="1:30" s="59" customFormat="1" x14ac:dyDescent="0.25">
      <c r="A2" s="1732" t="s">
        <v>59</v>
      </c>
      <c r="B2" s="1735" t="s">
        <v>60</v>
      </c>
      <c r="C2" s="1738" t="s">
        <v>61</v>
      </c>
      <c r="D2" s="1739"/>
      <c r="E2" s="1739"/>
      <c r="F2" s="1740"/>
      <c r="G2" s="1741" t="s">
        <v>62</v>
      </c>
      <c r="H2" s="1744" t="s">
        <v>63</v>
      </c>
      <c r="I2" s="1745"/>
      <c r="J2" s="1745"/>
      <c r="K2" s="1745"/>
      <c r="L2" s="1745"/>
      <c r="M2" s="1746"/>
      <c r="N2" s="1747" t="s">
        <v>64</v>
      </c>
      <c r="O2" s="1748"/>
      <c r="P2" s="1748"/>
      <c r="Q2" s="1748"/>
      <c r="R2" s="1748"/>
      <c r="S2" s="1748"/>
      <c r="T2" s="1748"/>
      <c r="U2" s="1748"/>
      <c r="V2" s="1748"/>
      <c r="W2" s="1748"/>
      <c r="X2" s="1749"/>
      <c r="AD2" s="435"/>
    </row>
    <row r="3" spans="1:30" s="59" customFormat="1" ht="16.5" thickBot="1" x14ac:dyDescent="0.3">
      <c r="A3" s="1733"/>
      <c r="B3" s="1736"/>
      <c r="C3" s="1753" t="s">
        <v>65</v>
      </c>
      <c r="D3" s="1755" t="s">
        <v>66</v>
      </c>
      <c r="E3" s="1757" t="s">
        <v>67</v>
      </c>
      <c r="F3" s="1758"/>
      <c r="G3" s="1742"/>
      <c r="H3" s="1773" t="s">
        <v>68</v>
      </c>
      <c r="I3" s="1776" t="s">
        <v>69</v>
      </c>
      <c r="J3" s="1777"/>
      <c r="K3" s="1777"/>
      <c r="L3" s="1778"/>
      <c r="M3" s="1779" t="s">
        <v>70</v>
      </c>
      <c r="N3" s="1750"/>
      <c r="O3" s="1751"/>
      <c r="P3" s="1751"/>
      <c r="Q3" s="1751"/>
      <c r="R3" s="1751"/>
      <c r="S3" s="1751"/>
      <c r="T3" s="1751"/>
      <c r="U3" s="1751"/>
      <c r="V3" s="1751"/>
      <c r="W3" s="1751"/>
      <c r="X3" s="1752"/>
      <c r="AD3" s="435"/>
    </row>
    <row r="4" spans="1:30" s="59" customFormat="1" ht="16.5" thickBot="1" x14ac:dyDescent="0.3">
      <c r="A4" s="1733"/>
      <c r="B4" s="1736"/>
      <c r="C4" s="1753"/>
      <c r="D4" s="1755"/>
      <c r="E4" s="1755" t="s">
        <v>71</v>
      </c>
      <c r="F4" s="1783" t="s">
        <v>72</v>
      </c>
      <c r="G4" s="1742"/>
      <c r="H4" s="1774"/>
      <c r="I4" s="1785" t="s">
        <v>54</v>
      </c>
      <c r="J4" s="1785" t="s">
        <v>73</v>
      </c>
      <c r="K4" s="1785" t="s">
        <v>74</v>
      </c>
      <c r="L4" s="1785" t="s">
        <v>75</v>
      </c>
      <c r="M4" s="1780"/>
      <c r="N4" s="1762" t="s">
        <v>76</v>
      </c>
      <c r="O4" s="1763"/>
      <c r="P4" s="1764"/>
      <c r="Q4" s="1762" t="s">
        <v>77</v>
      </c>
      <c r="R4" s="1763"/>
      <c r="S4" s="1764"/>
      <c r="T4" s="1762" t="s">
        <v>78</v>
      </c>
      <c r="U4" s="1763"/>
      <c r="V4" s="1764"/>
      <c r="W4" s="1762" t="s">
        <v>79</v>
      </c>
      <c r="X4" s="1764"/>
      <c r="AD4" s="435"/>
    </row>
    <row r="5" spans="1:30" s="59" customFormat="1" ht="16.5" thickBot="1" x14ac:dyDescent="0.3">
      <c r="A5" s="1733"/>
      <c r="B5" s="1736"/>
      <c r="C5" s="1753"/>
      <c r="D5" s="1755"/>
      <c r="E5" s="1755"/>
      <c r="F5" s="1783"/>
      <c r="G5" s="1742"/>
      <c r="H5" s="1774"/>
      <c r="I5" s="1786"/>
      <c r="J5" s="1786"/>
      <c r="K5" s="1786"/>
      <c r="L5" s="1786"/>
      <c r="M5" s="1780"/>
      <c r="N5" s="717">
        <v>1</v>
      </c>
      <c r="O5" s="718" t="s">
        <v>80</v>
      </c>
      <c r="P5" s="719" t="s">
        <v>81</v>
      </c>
      <c r="Q5" s="717">
        <v>3</v>
      </c>
      <c r="R5" s="718" t="s">
        <v>82</v>
      </c>
      <c r="S5" s="720" t="s">
        <v>83</v>
      </c>
      <c r="T5" s="721">
        <v>5</v>
      </c>
      <c r="U5" s="718" t="s">
        <v>84</v>
      </c>
      <c r="V5" s="720" t="s">
        <v>85</v>
      </c>
      <c r="W5" s="717">
        <v>7</v>
      </c>
      <c r="X5" s="720">
        <v>8</v>
      </c>
      <c r="AD5" s="435"/>
    </row>
    <row r="6" spans="1:30" s="59" customFormat="1" ht="16.5" thickBot="1" x14ac:dyDescent="0.3">
      <c r="A6" s="1733"/>
      <c r="B6" s="1736"/>
      <c r="C6" s="1753"/>
      <c r="D6" s="1755"/>
      <c r="E6" s="1755"/>
      <c r="F6" s="1783"/>
      <c r="G6" s="1742"/>
      <c r="H6" s="1774"/>
      <c r="I6" s="1786"/>
      <c r="J6" s="1786"/>
      <c r="K6" s="1786"/>
      <c r="L6" s="1786"/>
      <c r="M6" s="1781"/>
      <c r="N6" s="1765" t="s">
        <v>86</v>
      </c>
      <c r="O6" s="1766"/>
      <c r="P6" s="1767"/>
      <c r="Q6" s="1767"/>
      <c r="R6" s="1767"/>
      <c r="S6" s="1767"/>
      <c r="T6" s="1767"/>
      <c r="U6" s="1767"/>
      <c r="V6" s="1767"/>
      <c r="W6" s="1767"/>
      <c r="X6" s="1768"/>
      <c r="AD6" s="435"/>
    </row>
    <row r="7" spans="1:30" s="59" customFormat="1" ht="16.5" thickBot="1" x14ac:dyDescent="0.3">
      <c r="A7" s="1734"/>
      <c r="B7" s="1737"/>
      <c r="C7" s="1754"/>
      <c r="D7" s="1756"/>
      <c r="E7" s="1756"/>
      <c r="F7" s="1784"/>
      <c r="G7" s="1743"/>
      <c r="H7" s="1775"/>
      <c r="I7" s="1787"/>
      <c r="J7" s="1787"/>
      <c r="K7" s="1787"/>
      <c r="L7" s="1787"/>
      <c r="M7" s="1782"/>
      <c r="N7" s="717">
        <v>15</v>
      </c>
      <c r="O7" s="718">
        <v>9</v>
      </c>
      <c r="P7" s="720">
        <v>9</v>
      </c>
      <c r="Q7" s="717">
        <v>15</v>
      </c>
      <c r="R7" s="718">
        <v>9</v>
      </c>
      <c r="S7" s="720">
        <v>9</v>
      </c>
      <c r="T7" s="717">
        <v>15</v>
      </c>
      <c r="U7" s="718">
        <v>9</v>
      </c>
      <c r="V7" s="720">
        <v>9</v>
      </c>
      <c r="W7" s="717">
        <v>15</v>
      </c>
      <c r="X7" s="720">
        <v>13</v>
      </c>
      <c r="AD7" s="435"/>
    </row>
    <row r="8" spans="1:30" s="59" customFormat="1" ht="16.5" thickBot="1" x14ac:dyDescent="0.3">
      <c r="A8" s="722">
        <v>1</v>
      </c>
      <c r="B8" s="723">
        <v>2</v>
      </c>
      <c r="C8" s="724">
        <v>3</v>
      </c>
      <c r="D8" s="722">
        <v>4</v>
      </c>
      <c r="E8" s="722">
        <v>5</v>
      </c>
      <c r="F8" s="722">
        <v>6</v>
      </c>
      <c r="G8" s="722">
        <v>7</v>
      </c>
      <c r="H8" s="722">
        <v>8</v>
      </c>
      <c r="I8" s="722">
        <v>9</v>
      </c>
      <c r="J8" s="722">
        <v>10</v>
      </c>
      <c r="K8" s="722">
        <v>11</v>
      </c>
      <c r="L8" s="722">
        <v>12</v>
      </c>
      <c r="M8" s="725">
        <v>13</v>
      </c>
      <c r="N8" s="717">
        <v>14</v>
      </c>
      <c r="O8" s="726">
        <v>15</v>
      </c>
      <c r="P8" s="717">
        <v>16</v>
      </c>
      <c r="Q8" s="726">
        <v>17</v>
      </c>
      <c r="R8" s="717">
        <v>18</v>
      </c>
      <c r="S8" s="726">
        <v>19</v>
      </c>
      <c r="T8" s="717">
        <v>20</v>
      </c>
      <c r="U8" s="726">
        <v>21</v>
      </c>
      <c r="V8" s="717">
        <v>22</v>
      </c>
      <c r="W8" s="726">
        <v>23</v>
      </c>
      <c r="X8" s="723">
        <v>24</v>
      </c>
      <c r="Y8" s="67">
        <v>25</v>
      </c>
      <c r="Z8" s="65">
        <v>26</v>
      </c>
      <c r="AA8" s="68">
        <v>27</v>
      </c>
      <c r="AB8" s="65">
        <v>28</v>
      </c>
      <c r="AC8" s="68">
        <v>29</v>
      </c>
      <c r="AD8" s="435"/>
    </row>
    <row r="9" spans="1:30" s="59" customFormat="1" ht="16.5" thickBot="1" x14ac:dyDescent="0.3">
      <c r="A9" s="1769" t="s">
        <v>87</v>
      </c>
      <c r="B9" s="1770"/>
      <c r="C9" s="1771"/>
      <c r="D9" s="1771"/>
      <c r="E9" s="1771"/>
      <c r="F9" s="1771"/>
      <c r="G9" s="1771"/>
      <c r="H9" s="1771"/>
      <c r="I9" s="1771"/>
      <c r="J9" s="1771"/>
      <c r="K9" s="1771"/>
      <c r="L9" s="1771"/>
      <c r="M9" s="1771"/>
      <c r="N9" s="1770"/>
      <c r="O9" s="1770"/>
      <c r="P9" s="1770"/>
      <c r="Q9" s="1770"/>
      <c r="R9" s="1770"/>
      <c r="S9" s="1770"/>
      <c r="T9" s="1770"/>
      <c r="U9" s="1770"/>
      <c r="V9" s="1770"/>
      <c r="W9" s="1770"/>
      <c r="X9" s="1772"/>
      <c r="AD9" s="435"/>
    </row>
    <row r="10" spans="1:30" s="59" customFormat="1" ht="16.5" thickBot="1" x14ac:dyDescent="0.3">
      <c r="A10" s="1788" t="s">
        <v>88</v>
      </c>
      <c r="B10" s="1789"/>
      <c r="C10" s="1789"/>
      <c r="D10" s="1789"/>
      <c r="E10" s="1789"/>
      <c r="F10" s="1789"/>
      <c r="G10" s="1789"/>
      <c r="H10" s="1789"/>
      <c r="I10" s="1789"/>
      <c r="J10" s="1789"/>
      <c r="K10" s="1789"/>
      <c r="L10" s="1789"/>
      <c r="M10" s="1789"/>
      <c r="N10" s="1789"/>
      <c r="O10" s="1789"/>
      <c r="P10" s="1789"/>
      <c r="Q10" s="1789"/>
      <c r="R10" s="1789"/>
      <c r="S10" s="1789"/>
      <c r="T10" s="1789"/>
      <c r="U10" s="1789"/>
      <c r="V10" s="1789"/>
      <c r="W10" s="1789"/>
      <c r="X10" s="1790"/>
      <c r="AD10" s="435"/>
    </row>
    <row r="11" spans="1:30" s="88" customFormat="1" x14ac:dyDescent="0.25">
      <c r="A11" s="1382" t="s">
        <v>89</v>
      </c>
      <c r="B11" s="728" t="s">
        <v>90</v>
      </c>
      <c r="C11" s="729"/>
      <c r="D11" s="730"/>
      <c r="E11" s="731"/>
      <c r="F11" s="732"/>
      <c r="G11" s="733">
        <f>G12+G13+G14+G15</f>
        <v>14</v>
      </c>
      <c r="H11" s="734">
        <f>SUM(H12:H15)</f>
        <v>420</v>
      </c>
      <c r="I11" s="735">
        <f>SUM(I12:I15)</f>
        <v>180</v>
      </c>
      <c r="J11" s="736"/>
      <c r="K11" s="736"/>
      <c r="L11" s="736">
        <f>SUM(L12:L15)</f>
        <v>180</v>
      </c>
      <c r="M11" s="737">
        <f>SUM(M12:M15)</f>
        <v>240</v>
      </c>
      <c r="N11" s="738"/>
      <c r="O11" s="739"/>
      <c r="P11" s="740"/>
      <c r="Q11" s="741"/>
      <c r="R11" s="739"/>
      <c r="S11" s="740"/>
      <c r="T11" s="742"/>
      <c r="U11" s="743"/>
      <c r="V11" s="744"/>
      <c r="W11" s="742"/>
      <c r="X11" s="744"/>
      <c r="AD11" s="445"/>
    </row>
    <row r="12" spans="1:30" s="88" customFormat="1" x14ac:dyDescent="0.25">
      <c r="A12" s="184" t="s">
        <v>91</v>
      </c>
      <c r="B12" s="745" t="s">
        <v>90</v>
      </c>
      <c r="C12" s="181"/>
      <c r="D12" s="337">
        <v>1</v>
      </c>
      <c r="E12" s="746"/>
      <c r="F12" s="747"/>
      <c r="G12" s="748">
        <v>3</v>
      </c>
      <c r="H12" s="749">
        <f t="shared" ref="H12:H30" si="0">G12*30</f>
        <v>90</v>
      </c>
      <c r="I12" s="179">
        <f>J12+K12+L12</f>
        <v>45</v>
      </c>
      <c r="J12" s="180"/>
      <c r="K12" s="180"/>
      <c r="L12" s="180">
        <v>45</v>
      </c>
      <c r="M12" s="194">
        <f t="shared" ref="M12:M30" si="1">H12-I12</f>
        <v>45</v>
      </c>
      <c r="N12" s="340">
        <v>3</v>
      </c>
      <c r="O12" s="341"/>
      <c r="P12" s="194"/>
      <c r="Q12" s="179"/>
      <c r="R12" s="341"/>
      <c r="S12" s="194"/>
      <c r="T12" s="750"/>
      <c r="U12" s="751"/>
      <c r="V12" s="752"/>
      <c r="W12" s="750"/>
      <c r="X12" s="752"/>
      <c r="AD12" s="445"/>
    </row>
    <row r="13" spans="1:30" s="88" customFormat="1" x14ac:dyDescent="0.25">
      <c r="A13" s="184" t="s">
        <v>92</v>
      </c>
      <c r="B13" s="745" t="s">
        <v>90</v>
      </c>
      <c r="C13" s="181"/>
      <c r="D13" s="337">
        <v>2</v>
      </c>
      <c r="E13" s="746"/>
      <c r="F13" s="747"/>
      <c r="G13" s="748">
        <v>3</v>
      </c>
      <c r="H13" s="749">
        <f t="shared" si="0"/>
        <v>90</v>
      </c>
      <c r="I13" s="179">
        <f>J13+K13+L13</f>
        <v>36</v>
      </c>
      <c r="J13" s="180"/>
      <c r="K13" s="180"/>
      <c r="L13" s="180">
        <v>36</v>
      </c>
      <c r="M13" s="194">
        <f t="shared" si="1"/>
        <v>54</v>
      </c>
      <c r="N13" s="340"/>
      <c r="O13" s="341">
        <v>2</v>
      </c>
      <c r="P13" s="194">
        <v>2</v>
      </c>
      <c r="Q13" s="179"/>
      <c r="R13" s="341"/>
      <c r="S13" s="194"/>
      <c r="T13" s="750"/>
      <c r="U13" s="751"/>
      <c r="V13" s="752"/>
      <c r="W13" s="750"/>
      <c r="X13" s="752"/>
      <c r="AD13" s="445"/>
    </row>
    <row r="14" spans="1:30" s="88" customFormat="1" x14ac:dyDescent="0.25">
      <c r="A14" s="184" t="s">
        <v>93</v>
      </c>
      <c r="B14" s="745" t="s">
        <v>90</v>
      </c>
      <c r="C14" s="181"/>
      <c r="D14" s="337">
        <v>3</v>
      </c>
      <c r="E14" s="753"/>
      <c r="F14" s="747"/>
      <c r="G14" s="748">
        <v>4</v>
      </c>
      <c r="H14" s="749">
        <f t="shared" si="0"/>
        <v>120</v>
      </c>
      <c r="I14" s="179">
        <f>J14+K14+L14</f>
        <v>45</v>
      </c>
      <c r="J14" s="180"/>
      <c r="K14" s="180"/>
      <c r="L14" s="180">
        <v>45</v>
      </c>
      <c r="M14" s="194">
        <f t="shared" si="1"/>
        <v>75</v>
      </c>
      <c r="N14" s="340"/>
      <c r="O14" s="341"/>
      <c r="P14" s="194"/>
      <c r="Q14" s="179">
        <v>3</v>
      </c>
      <c r="R14" s="341"/>
      <c r="S14" s="194"/>
      <c r="T14" s="750"/>
      <c r="U14" s="751"/>
      <c r="V14" s="752"/>
      <c r="W14" s="754"/>
      <c r="X14" s="755"/>
      <c r="AD14" s="445" t="s">
        <v>380</v>
      </c>
    </row>
    <row r="15" spans="1:30" s="88" customFormat="1" x14ac:dyDescent="0.25">
      <c r="A15" s="184" t="s">
        <v>94</v>
      </c>
      <c r="B15" s="745" t="s">
        <v>90</v>
      </c>
      <c r="C15" s="756"/>
      <c r="D15" s="383" t="s">
        <v>496</v>
      </c>
      <c r="E15" s="383"/>
      <c r="F15" s="757"/>
      <c r="G15" s="758">
        <v>4</v>
      </c>
      <c r="H15" s="749">
        <f t="shared" si="0"/>
        <v>120</v>
      </c>
      <c r="I15" s="179">
        <f>J15+K15+L15</f>
        <v>54</v>
      </c>
      <c r="J15" s="28"/>
      <c r="K15" s="28"/>
      <c r="L15" s="28">
        <v>54</v>
      </c>
      <c r="M15" s="194">
        <f t="shared" si="1"/>
        <v>66</v>
      </c>
      <c r="N15" s="31"/>
      <c r="O15" s="759"/>
      <c r="P15" s="29"/>
      <c r="Q15" s="27"/>
      <c r="R15" s="759">
        <v>3</v>
      </c>
      <c r="S15" s="29">
        <v>3</v>
      </c>
      <c r="T15" s="760"/>
      <c r="U15" s="761"/>
      <c r="V15" s="762"/>
      <c r="W15" s="760"/>
      <c r="X15" s="762"/>
      <c r="AD15" s="445" t="s">
        <v>380</v>
      </c>
    </row>
    <row r="16" spans="1:30" s="88" customFormat="1" x14ac:dyDescent="0.25">
      <c r="A16" s="166" t="s">
        <v>96</v>
      </c>
      <c r="B16" s="766" t="s">
        <v>477</v>
      </c>
      <c r="C16" s="181"/>
      <c r="D16" s="767" t="s">
        <v>101</v>
      </c>
      <c r="E16" s="753"/>
      <c r="F16" s="768"/>
      <c r="G16" s="769">
        <v>2</v>
      </c>
      <c r="H16" s="770">
        <f t="shared" si="0"/>
        <v>60</v>
      </c>
      <c r="I16" s="181">
        <f>J16+L16</f>
        <v>30</v>
      </c>
      <c r="J16" s="182">
        <v>15</v>
      </c>
      <c r="K16" s="182"/>
      <c r="L16" s="182">
        <v>15</v>
      </c>
      <c r="M16" s="183">
        <f t="shared" si="1"/>
        <v>30</v>
      </c>
      <c r="N16" s="340">
        <v>2</v>
      </c>
      <c r="O16" s="341"/>
      <c r="P16" s="194"/>
      <c r="Q16" s="179"/>
      <c r="R16" s="341"/>
      <c r="S16" s="194"/>
      <c r="T16" s="179"/>
      <c r="U16" s="341"/>
      <c r="V16" s="194"/>
      <c r="W16" s="179"/>
      <c r="X16" s="771"/>
      <c r="AD16" s="445"/>
    </row>
    <row r="17" spans="1:30" s="88" customFormat="1" x14ac:dyDescent="0.25">
      <c r="A17" s="166" t="s">
        <v>102</v>
      </c>
      <c r="B17" s="766" t="s">
        <v>103</v>
      </c>
      <c r="C17" s="181">
        <v>1</v>
      </c>
      <c r="D17" s="767"/>
      <c r="E17" s="753"/>
      <c r="F17" s="768"/>
      <c r="G17" s="769">
        <v>6</v>
      </c>
      <c r="H17" s="770">
        <f t="shared" si="0"/>
        <v>180</v>
      </c>
      <c r="I17" s="181">
        <f>J17+L17</f>
        <v>75</v>
      </c>
      <c r="J17" s="182">
        <v>45</v>
      </c>
      <c r="K17" s="182"/>
      <c r="L17" s="182">
        <v>30</v>
      </c>
      <c r="M17" s="183">
        <f t="shared" si="1"/>
        <v>105</v>
      </c>
      <c r="N17" s="340">
        <v>5</v>
      </c>
      <c r="O17" s="341"/>
      <c r="P17" s="194"/>
      <c r="Q17" s="179"/>
      <c r="R17" s="341"/>
      <c r="S17" s="194"/>
      <c r="T17" s="179"/>
      <c r="U17" s="341"/>
      <c r="V17" s="194"/>
      <c r="W17" s="179"/>
      <c r="X17" s="771"/>
      <c r="AD17" s="445"/>
    </row>
    <row r="18" spans="1:30" s="88" customFormat="1" ht="31.5" x14ac:dyDescent="0.25">
      <c r="A18" s="166" t="s">
        <v>104</v>
      </c>
      <c r="B18" s="766" t="s">
        <v>105</v>
      </c>
      <c r="C18" s="181"/>
      <c r="D18" s="182">
        <v>2</v>
      </c>
      <c r="E18" s="178"/>
      <c r="F18" s="772"/>
      <c r="G18" s="769">
        <v>3</v>
      </c>
      <c r="H18" s="770">
        <f t="shared" si="0"/>
        <v>90</v>
      </c>
      <c r="I18" s="181">
        <f>J18+L18</f>
        <v>36</v>
      </c>
      <c r="J18" s="182">
        <v>18</v>
      </c>
      <c r="K18" s="182"/>
      <c r="L18" s="182">
        <v>18</v>
      </c>
      <c r="M18" s="183">
        <f t="shared" si="1"/>
        <v>54</v>
      </c>
      <c r="N18" s="340"/>
      <c r="O18" s="341">
        <v>2</v>
      </c>
      <c r="P18" s="771">
        <v>2</v>
      </c>
      <c r="Q18" s="179"/>
      <c r="R18" s="341"/>
      <c r="S18" s="194"/>
      <c r="T18" s="179"/>
      <c r="U18" s="341"/>
      <c r="V18" s="194"/>
      <c r="W18" s="179"/>
      <c r="X18" s="194"/>
      <c r="AD18" s="445"/>
    </row>
    <row r="19" spans="1:30" s="88" customFormat="1" x14ac:dyDescent="0.25">
      <c r="A19" s="166" t="s">
        <v>485</v>
      </c>
      <c r="B19" s="773" t="s">
        <v>107</v>
      </c>
      <c r="C19" s="774"/>
      <c r="D19" s="1458">
        <v>3</v>
      </c>
      <c r="E19" s="1458"/>
      <c r="F19" s="775"/>
      <c r="G19" s="776">
        <v>3</v>
      </c>
      <c r="H19" s="777">
        <f t="shared" si="0"/>
        <v>90</v>
      </c>
      <c r="I19" s="1457">
        <f t="shared" ref="I19" si="2">J19+K19+L19</f>
        <v>45</v>
      </c>
      <c r="J19" s="1458">
        <v>30</v>
      </c>
      <c r="K19" s="1458"/>
      <c r="L19" s="1458">
        <v>15</v>
      </c>
      <c r="M19" s="775">
        <f t="shared" si="1"/>
        <v>45</v>
      </c>
      <c r="N19" s="778"/>
      <c r="O19" s="779"/>
      <c r="P19" s="780"/>
      <c r="Q19" s="781">
        <v>3</v>
      </c>
      <c r="R19" s="779"/>
      <c r="S19" s="780"/>
      <c r="T19" s="781"/>
      <c r="U19" s="779"/>
      <c r="V19" s="780"/>
      <c r="W19" s="781"/>
      <c r="X19" s="780"/>
      <c r="AD19" s="445" t="s">
        <v>381</v>
      </c>
    </row>
    <row r="20" spans="1:30" s="88" customFormat="1" x14ac:dyDescent="0.25">
      <c r="A20" s="166" t="s">
        <v>106</v>
      </c>
      <c r="B20" s="773" t="s">
        <v>109</v>
      </c>
      <c r="C20" s="774"/>
      <c r="D20" s="1458">
        <v>5</v>
      </c>
      <c r="E20" s="1458"/>
      <c r="F20" s="775"/>
      <c r="G20" s="776">
        <v>3</v>
      </c>
      <c r="H20" s="777">
        <f>G20*30</f>
        <v>90</v>
      </c>
      <c r="I20" s="1457">
        <f>J20+K20+L20</f>
        <v>30</v>
      </c>
      <c r="J20" s="1458">
        <v>15</v>
      </c>
      <c r="K20" s="1458"/>
      <c r="L20" s="1458">
        <v>15</v>
      </c>
      <c r="M20" s="775">
        <f>H20-I20</f>
        <v>60</v>
      </c>
      <c r="N20" s="778"/>
      <c r="O20" s="779"/>
      <c r="P20" s="780"/>
      <c r="Q20" s="781"/>
      <c r="R20" s="779"/>
      <c r="S20" s="780"/>
      <c r="T20" s="781">
        <v>2</v>
      </c>
      <c r="U20" s="779"/>
      <c r="V20" s="780"/>
      <c r="W20" s="781"/>
      <c r="X20" s="780"/>
      <c r="AD20" s="445"/>
    </row>
    <row r="21" spans="1:30" s="88" customFormat="1" x14ac:dyDescent="0.25">
      <c r="A21" s="166" t="s">
        <v>108</v>
      </c>
      <c r="B21" s="766" t="s">
        <v>111</v>
      </c>
      <c r="C21" s="181"/>
      <c r="D21" s="182">
        <v>2</v>
      </c>
      <c r="E21" s="178"/>
      <c r="F21" s="772"/>
      <c r="G21" s="769">
        <v>5</v>
      </c>
      <c r="H21" s="770">
        <f>G21*30</f>
        <v>150</v>
      </c>
      <c r="I21" s="181">
        <f>J21+L21</f>
        <v>54</v>
      </c>
      <c r="J21" s="182">
        <v>36</v>
      </c>
      <c r="K21" s="182"/>
      <c r="L21" s="182">
        <v>18</v>
      </c>
      <c r="M21" s="183">
        <f>H21-I21</f>
        <v>96</v>
      </c>
      <c r="N21" s="340"/>
      <c r="O21" s="341">
        <v>3</v>
      </c>
      <c r="P21" s="771">
        <v>3</v>
      </c>
      <c r="Q21" s="179"/>
      <c r="R21" s="341"/>
      <c r="S21" s="194"/>
      <c r="T21" s="179"/>
      <c r="U21" s="341"/>
      <c r="V21" s="194"/>
      <c r="W21" s="179"/>
      <c r="X21" s="194"/>
      <c r="AD21" s="445"/>
    </row>
    <row r="22" spans="1:30" s="145" customFormat="1" x14ac:dyDescent="0.25">
      <c r="A22" s="166" t="s">
        <v>110</v>
      </c>
      <c r="B22" s="766" t="s">
        <v>114</v>
      </c>
      <c r="C22" s="181">
        <v>1</v>
      </c>
      <c r="D22" s="182"/>
      <c r="E22" s="178"/>
      <c r="F22" s="772"/>
      <c r="G22" s="769">
        <v>6</v>
      </c>
      <c r="H22" s="770">
        <f t="shared" si="0"/>
        <v>180</v>
      </c>
      <c r="I22" s="181">
        <f t="shared" ref="I22:I30" si="3">J22+K22+L22</f>
        <v>75</v>
      </c>
      <c r="J22" s="182">
        <v>30</v>
      </c>
      <c r="K22" s="182"/>
      <c r="L22" s="182">
        <v>45</v>
      </c>
      <c r="M22" s="183">
        <f t="shared" ref="M22:M23" si="4">H22-I22</f>
        <v>105</v>
      </c>
      <c r="N22" s="340">
        <v>5</v>
      </c>
      <c r="O22" s="341"/>
      <c r="P22" s="782"/>
      <c r="Q22" s="179"/>
      <c r="R22" s="341"/>
      <c r="S22" s="194"/>
      <c r="T22" s="179"/>
      <c r="U22" s="341"/>
      <c r="V22" s="194"/>
      <c r="W22" s="179"/>
      <c r="X22" s="194"/>
      <c r="AD22" s="446"/>
    </row>
    <row r="23" spans="1:30" s="88" customFormat="1" ht="31.5" x14ac:dyDescent="0.25">
      <c r="A23" s="166" t="s">
        <v>113</v>
      </c>
      <c r="B23" s="147" t="s">
        <v>116</v>
      </c>
      <c r="C23" s="783">
        <v>1</v>
      </c>
      <c r="D23" s="182"/>
      <c r="E23" s="182"/>
      <c r="F23" s="183"/>
      <c r="G23" s="776">
        <v>5</v>
      </c>
      <c r="H23" s="770">
        <f t="shared" si="0"/>
        <v>150</v>
      </c>
      <c r="I23" s="181">
        <f t="shared" si="3"/>
        <v>60</v>
      </c>
      <c r="J23" s="182">
        <v>30</v>
      </c>
      <c r="K23" s="182"/>
      <c r="L23" s="182">
        <v>30</v>
      </c>
      <c r="M23" s="183">
        <f t="shared" si="4"/>
        <v>90</v>
      </c>
      <c r="N23" s="340">
        <v>4</v>
      </c>
      <c r="O23" s="341"/>
      <c r="P23" s="194"/>
      <c r="Q23" s="179"/>
      <c r="R23" s="341"/>
      <c r="S23" s="194"/>
      <c r="T23" s="179"/>
      <c r="U23" s="341"/>
      <c r="V23" s="194"/>
      <c r="W23" s="179"/>
      <c r="X23" s="194"/>
      <c r="AD23" s="445"/>
    </row>
    <row r="24" spans="1:30" s="88" customFormat="1" x14ac:dyDescent="0.25">
      <c r="A24" s="166" t="s">
        <v>115</v>
      </c>
      <c r="B24" s="147" t="s">
        <v>120</v>
      </c>
      <c r="C24" s="783"/>
      <c r="D24" s="182">
        <v>3</v>
      </c>
      <c r="E24" s="178"/>
      <c r="F24" s="183"/>
      <c r="G24" s="769">
        <v>4</v>
      </c>
      <c r="H24" s="770">
        <f>G24*30</f>
        <v>120</v>
      </c>
      <c r="I24" s="181">
        <f>J24+K24+L24</f>
        <v>60</v>
      </c>
      <c r="J24" s="182">
        <v>30</v>
      </c>
      <c r="K24" s="182"/>
      <c r="L24" s="182">
        <v>30</v>
      </c>
      <c r="M24" s="183">
        <f>H24-I24</f>
        <v>60</v>
      </c>
      <c r="N24" s="340"/>
      <c r="O24" s="341"/>
      <c r="P24" s="194"/>
      <c r="Q24" s="179">
        <v>4</v>
      </c>
      <c r="R24" s="341"/>
      <c r="S24" s="194"/>
      <c r="T24" s="179"/>
      <c r="U24" s="341"/>
      <c r="V24" s="194"/>
      <c r="W24" s="179"/>
      <c r="X24" s="194"/>
      <c r="AD24" s="445"/>
    </row>
    <row r="25" spans="1:30" s="88" customFormat="1" x14ac:dyDescent="0.25">
      <c r="A25" s="166" t="s">
        <v>117</v>
      </c>
      <c r="B25" s="819" t="s">
        <v>416</v>
      </c>
      <c r="C25" s="820">
        <v>2</v>
      </c>
      <c r="D25" s="182"/>
      <c r="E25" s="182"/>
      <c r="F25" s="182"/>
      <c r="G25" s="821">
        <v>5</v>
      </c>
      <c r="H25" s="182">
        <f>G25*30</f>
        <v>150</v>
      </c>
      <c r="I25" s="182">
        <f>J25+K25+L25</f>
        <v>54</v>
      </c>
      <c r="J25" s="182">
        <v>36</v>
      </c>
      <c r="K25" s="182"/>
      <c r="L25" s="182">
        <v>18</v>
      </c>
      <c r="M25" s="182">
        <f>H25-I25</f>
        <v>96</v>
      </c>
      <c r="N25" s="808"/>
      <c r="O25" s="808">
        <v>3</v>
      </c>
      <c r="P25" s="808">
        <v>3</v>
      </c>
      <c r="Q25" s="808"/>
      <c r="R25" s="808"/>
      <c r="S25" s="194"/>
      <c r="T25" s="808"/>
      <c r="U25" s="808"/>
      <c r="V25" s="194"/>
      <c r="W25" s="808"/>
      <c r="X25" s="808"/>
      <c r="AD25" s="445"/>
    </row>
    <row r="26" spans="1:30" s="88" customFormat="1" x14ac:dyDescent="0.25">
      <c r="A26" s="166" t="s">
        <v>119</v>
      </c>
      <c r="B26" s="167" t="s">
        <v>410</v>
      </c>
      <c r="C26" s="1383">
        <v>1</v>
      </c>
      <c r="D26" s="169"/>
      <c r="E26" s="169"/>
      <c r="F26" s="170"/>
      <c r="G26" s="171">
        <v>4</v>
      </c>
      <c r="H26" s="770">
        <f>G26*30</f>
        <v>120</v>
      </c>
      <c r="I26" s="181">
        <f>J26+K26+L26</f>
        <v>45</v>
      </c>
      <c r="J26" s="182">
        <v>30</v>
      </c>
      <c r="K26" s="182"/>
      <c r="L26" s="182">
        <v>15</v>
      </c>
      <c r="M26" s="178">
        <f>H26-I26</f>
        <v>75</v>
      </c>
      <c r="N26" s="191">
        <v>3</v>
      </c>
      <c r="O26" s="192"/>
      <c r="P26" s="193"/>
      <c r="Q26" s="179"/>
      <c r="R26" s="180"/>
      <c r="S26" s="193"/>
      <c r="T26" s="179"/>
      <c r="U26" s="180"/>
      <c r="V26" s="193"/>
      <c r="W26" s="179"/>
      <c r="X26" s="194"/>
      <c r="AD26" s="445"/>
    </row>
    <row r="27" spans="1:30" s="88" customFormat="1" ht="31.5" x14ac:dyDescent="0.25">
      <c r="A27" s="166" t="s">
        <v>121</v>
      </c>
      <c r="B27" s="773" t="s">
        <v>122</v>
      </c>
      <c r="C27" s="774">
        <v>4</v>
      </c>
      <c r="D27" s="1458"/>
      <c r="E27" s="1458"/>
      <c r="F27" s="775"/>
      <c r="G27" s="776">
        <v>4</v>
      </c>
      <c r="H27" s="777">
        <f t="shared" ref="H27" si="5">G27*30</f>
        <v>120</v>
      </c>
      <c r="I27" s="1457">
        <f t="shared" ref="I27" si="6">J27+K27+L27</f>
        <v>54</v>
      </c>
      <c r="J27" s="1458">
        <v>36</v>
      </c>
      <c r="K27" s="1458"/>
      <c r="L27" s="1458">
        <v>18</v>
      </c>
      <c r="M27" s="775">
        <f t="shared" ref="M27" si="7">H27-I27</f>
        <v>66</v>
      </c>
      <c r="N27" s="778"/>
      <c r="O27" s="779"/>
      <c r="P27" s="780"/>
      <c r="Q27" s="781"/>
      <c r="R27" s="779">
        <v>3</v>
      </c>
      <c r="S27" s="780">
        <v>3</v>
      </c>
      <c r="T27" s="781"/>
      <c r="U27" s="779"/>
      <c r="V27" s="780"/>
      <c r="W27" s="781"/>
      <c r="X27" s="780"/>
      <c r="AD27" s="445" t="s">
        <v>382</v>
      </c>
    </row>
    <row r="28" spans="1:30" s="88" customFormat="1" ht="31.5" x14ac:dyDescent="0.25">
      <c r="A28" s="166" t="s">
        <v>123</v>
      </c>
      <c r="B28" s="773" t="s">
        <v>124</v>
      </c>
      <c r="C28" s="774"/>
      <c r="D28" s="1458">
        <v>7</v>
      </c>
      <c r="E28" s="1458"/>
      <c r="F28" s="775"/>
      <c r="G28" s="776">
        <v>3</v>
      </c>
      <c r="H28" s="777">
        <f t="shared" si="0"/>
        <v>90</v>
      </c>
      <c r="I28" s="1457">
        <f t="shared" si="3"/>
        <v>30</v>
      </c>
      <c r="J28" s="1458">
        <v>15</v>
      </c>
      <c r="K28" s="1458">
        <v>7</v>
      </c>
      <c r="L28" s="1458">
        <v>8</v>
      </c>
      <c r="M28" s="775">
        <f t="shared" si="1"/>
        <v>60</v>
      </c>
      <c r="N28" s="791"/>
      <c r="O28" s="792"/>
      <c r="P28" s="793"/>
      <c r="Q28" s="794"/>
      <c r="R28" s="792"/>
      <c r="S28" s="793"/>
      <c r="T28" s="794"/>
      <c r="U28" s="792"/>
      <c r="V28" s="793"/>
      <c r="W28" s="794">
        <v>2</v>
      </c>
      <c r="X28" s="793"/>
      <c r="AD28" s="445"/>
    </row>
    <row r="29" spans="1:30" s="88" customFormat="1" x14ac:dyDescent="0.25">
      <c r="A29" s="166" t="s">
        <v>486</v>
      </c>
      <c r="B29" s="773" t="s">
        <v>478</v>
      </c>
      <c r="C29" s="820"/>
      <c r="D29" s="182">
        <v>2</v>
      </c>
      <c r="E29" s="182"/>
      <c r="F29" s="775"/>
      <c r="G29" s="776">
        <v>3</v>
      </c>
      <c r="H29" s="777">
        <f t="shared" si="0"/>
        <v>90</v>
      </c>
      <c r="I29" s="1457">
        <f t="shared" si="3"/>
        <v>54</v>
      </c>
      <c r="J29" s="182">
        <v>18</v>
      </c>
      <c r="K29" s="182"/>
      <c r="L29" s="182">
        <v>36</v>
      </c>
      <c r="M29" s="775">
        <f t="shared" si="1"/>
        <v>36</v>
      </c>
      <c r="N29" s="1385"/>
      <c r="O29" s="808">
        <v>3</v>
      </c>
      <c r="P29" s="793">
        <v>3</v>
      </c>
      <c r="Q29" s="808"/>
      <c r="R29" s="808"/>
      <c r="S29" s="793"/>
      <c r="T29" s="808"/>
      <c r="U29" s="808"/>
      <c r="V29" s="793"/>
      <c r="W29" s="808"/>
      <c r="X29" s="808"/>
      <c r="AD29" s="445"/>
    </row>
    <row r="30" spans="1:30" s="88" customFormat="1" ht="32.25" thickBot="1" x14ac:dyDescent="0.3">
      <c r="A30" s="1439" t="s">
        <v>508</v>
      </c>
      <c r="B30" s="147" t="s">
        <v>509</v>
      </c>
      <c r="C30" s="783"/>
      <c r="D30" s="182">
        <v>5</v>
      </c>
      <c r="E30" s="182"/>
      <c r="F30" s="183"/>
      <c r="G30" s="769">
        <v>3</v>
      </c>
      <c r="H30" s="770">
        <f t="shared" si="0"/>
        <v>90</v>
      </c>
      <c r="I30" s="181">
        <f t="shared" si="3"/>
        <v>30</v>
      </c>
      <c r="J30" s="182">
        <v>15</v>
      </c>
      <c r="K30" s="182"/>
      <c r="L30" s="182">
        <v>15</v>
      </c>
      <c r="M30" s="183">
        <f t="shared" si="1"/>
        <v>60</v>
      </c>
      <c r="N30" s="808"/>
      <c r="O30" s="808"/>
      <c r="P30" s="752"/>
      <c r="Q30" s="808"/>
      <c r="R30" s="808"/>
      <c r="S30" s="752"/>
      <c r="T30" s="808">
        <v>2</v>
      </c>
      <c r="U30" s="808"/>
      <c r="V30" s="752"/>
      <c r="W30" s="808"/>
      <c r="X30" s="808"/>
      <c r="AD30" s="445"/>
    </row>
    <row r="31" spans="1:30" s="59" customFormat="1" ht="16.5" thickBot="1" x14ac:dyDescent="0.3">
      <c r="A31" s="1791" t="s">
        <v>125</v>
      </c>
      <c r="B31" s="1793"/>
      <c r="C31" s="1373"/>
      <c r="D31" s="1143"/>
      <c r="E31" s="1461"/>
      <c r="F31" s="1461"/>
      <c r="G31" s="1384">
        <f>SUM(G12:G30)</f>
        <v>73</v>
      </c>
      <c r="H31" s="1438">
        <f t="shared" ref="H31:X31" si="8">SUM(H12:H29)</f>
        <v>2100</v>
      </c>
      <c r="I31" s="1438">
        <f t="shared" si="8"/>
        <v>882</v>
      </c>
      <c r="J31" s="1438">
        <f>SUM(J12:J30)</f>
        <v>399</v>
      </c>
      <c r="K31" s="1438">
        <f t="shared" si="8"/>
        <v>7</v>
      </c>
      <c r="L31" s="1438">
        <f>SUM(L12:L30)</f>
        <v>506</v>
      </c>
      <c r="M31" s="1438">
        <f t="shared" si="8"/>
        <v>1218</v>
      </c>
      <c r="N31" s="1386">
        <f>SUM(N12:N29)</f>
        <v>22</v>
      </c>
      <c r="O31" s="1145">
        <f t="shared" si="8"/>
        <v>13</v>
      </c>
      <c r="P31" s="1145">
        <f t="shared" si="8"/>
        <v>13</v>
      </c>
      <c r="Q31" s="1145">
        <f t="shared" si="8"/>
        <v>10</v>
      </c>
      <c r="R31" s="1145">
        <f t="shared" si="8"/>
        <v>6</v>
      </c>
      <c r="S31" s="1145">
        <f t="shared" si="8"/>
        <v>6</v>
      </c>
      <c r="T31" s="1145">
        <f t="shared" si="8"/>
        <v>2</v>
      </c>
      <c r="U31" s="1145">
        <f t="shared" si="8"/>
        <v>0</v>
      </c>
      <c r="V31" s="1145">
        <f t="shared" si="8"/>
        <v>0</v>
      </c>
      <c r="W31" s="1145">
        <f t="shared" si="8"/>
        <v>2</v>
      </c>
      <c r="X31" s="1145">
        <f t="shared" si="8"/>
        <v>0</v>
      </c>
      <c r="Y31" s="156">
        <f>30*G31</f>
        <v>2190</v>
      </c>
      <c r="Z31" s="155">
        <f>SUM(Z12:Z28)</f>
        <v>0</v>
      </c>
      <c r="AA31" s="155">
        <f>SUM(AA12:AA28)</f>
        <v>0</v>
      </c>
      <c r="AB31" s="155">
        <f>SUM(AB12:AB28)</f>
        <v>0</v>
      </c>
      <c r="AC31" s="439">
        <f>SUM(AC12:AC28)</f>
        <v>0</v>
      </c>
      <c r="AD31" s="435"/>
    </row>
    <row r="32" spans="1:30" ht="16.5" thickBot="1" x14ac:dyDescent="0.3">
      <c r="A32" s="1665" t="s">
        <v>126</v>
      </c>
      <c r="B32" s="1666"/>
      <c r="C32" s="1666"/>
      <c r="D32" s="1666"/>
      <c r="E32" s="1666"/>
      <c r="F32" s="1666"/>
      <c r="G32" s="1666"/>
      <c r="H32" s="1667"/>
      <c r="I32" s="1667"/>
      <c r="J32" s="1667"/>
      <c r="K32" s="1667"/>
      <c r="L32" s="1667"/>
      <c r="M32" s="1667"/>
      <c r="N32" s="1667"/>
      <c r="O32" s="1667"/>
      <c r="P32" s="1667"/>
      <c r="Q32" s="1667"/>
      <c r="R32" s="1667"/>
      <c r="S32" s="1667"/>
      <c r="T32" s="1667"/>
      <c r="U32" s="1667"/>
      <c r="V32" s="1667"/>
      <c r="W32" s="1667"/>
      <c r="X32" s="1668"/>
    </row>
    <row r="33" spans="1:30" ht="16.5" thickBot="1" x14ac:dyDescent="0.3">
      <c r="A33" s="1382" t="s">
        <v>127</v>
      </c>
      <c r="B33" s="795" t="s">
        <v>128</v>
      </c>
      <c r="C33" s="796">
        <v>3</v>
      </c>
      <c r="D33" s="797"/>
      <c r="E33" s="797"/>
      <c r="F33" s="798"/>
      <c r="G33" s="799">
        <v>6</v>
      </c>
      <c r="H33" s="800">
        <f>G33*30</f>
        <v>180</v>
      </c>
      <c r="I33" s="729">
        <f t="shared" ref="I33:I48" si="9">J33+K33+L33</f>
        <v>60</v>
      </c>
      <c r="J33" s="797">
        <v>30</v>
      </c>
      <c r="K33" s="797"/>
      <c r="L33" s="797">
        <v>30</v>
      </c>
      <c r="M33" s="798">
        <f>H33-I33</f>
        <v>120</v>
      </c>
      <c r="N33" s="741"/>
      <c r="O33" s="801"/>
      <c r="P33" s="802"/>
      <c r="Q33" s="741">
        <v>4</v>
      </c>
      <c r="R33" s="801"/>
      <c r="S33" s="802"/>
      <c r="T33" s="741"/>
      <c r="U33" s="801"/>
      <c r="V33" s="802"/>
      <c r="W33" s="741"/>
      <c r="X33" s="740"/>
      <c r="AD33" s="434" t="s">
        <v>381</v>
      </c>
    </row>
    <row r="34" spans="1:30" ht="32.25" thickBot="1" x14ac:dyDescent="0.3">
      <c r="A34" s="1382" t="s">
        <v>129</v>
      </c>
      <c r="B34" s="147" t="s">
        <v>480</v>
      </c>
      <c r="C34" s="783">
        <v>2</v>
      </c>
      <c r="D34" s="182"/>
      <c r="E34" s="182"/>
      <c r="F34" s="183"/>
      <c r="G34" s="776">
        <v>4</v>
      </c>
      <c r="H34" s="770">
        <f t="shared" ref="H34" si="10">G34*30</f>
        <v>120</v>
      </c>
      <c r="I34" s="181">
        <f t="shared" si="9"/>
        <v>54</v>
      </c>
      <c r="J34" s="182">
        <v>36</v>
      </c>
      <c r="K34" s="182"/>
      <c r="L34" s="182">
        <v>18</v>
      </c>
      <c r="M34" s="183">
        <f t="shared" ref="M34:M35" si="11">H34-I34</f>
        <v>66</v>
      </c>
      <c r="N34" s="340"/>
      <c r="O34" s="341">
        <v>3</v>
      </c>
      <c r="P34" s="194">
        <v>3</v>
      </c>
      <c r="Q34" s="179"/>
      <c r="R34" s="180"/>
      <c r="S34" s="193"/>
      <c r="T34" s="179"/>
      <c r="U34" s="180"/>
      <c r="V34" s="193"/>
      <c r="W34" s="179"/>
      <c r="X34" s="194"/>
      <c r="AD34" s="434" t="s">
        <v>382</v>
      </c>
    </row>
    <row r="35" spans="1:30" ht="16.5" thickBot="1" x14ac:dyDescent="0.3">
      <c r="A35" s="1382" t="s">
        <v>135</v>
      </c>
      <c r="B35" s="167" t="s">
        <v>481</v>
      </c>
      <c r="C35" s="1383"/>
      <c r="D35" s="169"/>
      <c r="E35" s="169"/>
      <c r="F35" s="170"/>
      <c r="G35" s="171">
        <f>G36+G37</f>
        <v>6</v>
      </c>
      <c r="H35" s="171">
        <f t="shared" ref="H35:L35" si="12">H36+H37</f>
        <v>180</v>
      </c>
      <c r="I35" s="171">
        <f t="shared" si="12"/>
        <v>60</v>
      </c>
      <c r="J35" s="171">
        <f t="shared" si="12"/>
        <v>30</v>
      </c>
      <c r="K35" s="171"/>
      <c r="L35" s="171">
        <f t="shared" si="12"/>
        <v>30</v>
      </c>
      <c r="M35" s="183">
        <f t="shared" si="11"/>
        <v>120</v>
      </c>
      <c r="N35" s="191"/>
      <c r="O35" s="192"/>
      <c r="P35" s="193"/>
      <c r="Q35" s="179"/>
      <c r="R35" s="180"/>
      <c r="S35" s="193"/>
      <c r="T35" s="179"/>
      <c r="U35" s="180"/>
      <c r="V35" s="193"/>
      <c r="W35" s="179"/>
      <c r="X35" s="194"/>
    </row>
    <row r="36" spans="1:30" ht="16.5" thickBot="1" x14ac:dyDescent="0.3">
      <c r="A36" s="1393" t="s">
        <v>487</v>
      </c>
      <c r="B36" s="185" t="s">
        <v>481</v>
      </c>
      <c r="C36" s="1387">
        <v>3</v>
      </c>
      <c r="D36" s="187"/>
      <c r="E36" s="187"/>
      <c r="F36" s="188"/>
      <c r="G36" s="189">
        <v>5</v>
      </c>
      <c r="H36" s="749">
        <f>G36*30</f>
        <v>150</v>
      </c>
      <c r="I36" s="179">
        <f>J36+K36+L36</f>
        <v>60</v>
      </c>
      <c r="J36" s="180">
        <v>30</v>
      </c>
      <c r="K36" s="180"/>
      <c r="L36" s="180">
        <v>30</v>
      </c>
      <c r="M36" s="193">
        <f>H36-I36</f>
        <v>90</v>
      </c>
      <c r="N36" s="191"/>
      <c r="O36" s="192"/>
      <c r="P36" s="193"/>
      <c r="Q36" s="179">
        <v>4</v>
      </c>
      <c r="R36" s="180"/>
      <c r="S36" s="193"/>
      <c r="T36" s="179"/>
      <c r="U36" s="180"/>
      <c r="V36" s="193"/>
      <c r="W36" s="179"/>
      <c r="X36" s="194"/>
    </row>
    <row r="37" spans="1:30" ht="31.5" x14ac:dyDescent="0.25">
      <c r="A37" s="1393" t="s">
        <v>488</v>
      </c>
      <c r="B37" s="185" t="s">
        <v>483</v>
      </c>
      <c r="C37" s="1387"/>
      <c r="D37" s="187"/>
      <c r="E37" s="187"/>
      <c r="F37" s="188" t="s">
        <v>95</v>
      </c>
      <c r="G37" s="189">
        <v>1</v>
      </c>
      <c r="H37" s="749">
        <f>G37*30</f>
        <v>30</v>
      </c>
      <c r="I37" s="179"/>
      <c r="J37" s="180"/>
      <c r="K37" s="180"/>
      <c r="L37" s="180"/>
      <c r="M37" s="193">
        <v>30</v>
      </c>
      <c r="N37" s="191"/>
      <c r="O37" s="192"/>
      <c r="P37" s="193"/>
      <c r="Q37" s="179"/>
      <c r="R37" s="180"/>
      <c r="S37" s="193"/>
      <c r="T37" s="179"/>
      <c r="U37" s="180"/>
      <c r="V37" s="193"/>
      <c r="W37" s="179"/>
      <c r="X37" s="194"/>
    </row>
    <row r="38" spans="1:30" x14ac:dyDescent="0.25">
      <c r="A38" s="166" t="s">
        <v>137</v>
      </c>
      <c r="B38" s="803" t="s">
        <v>136</v>
      </c>
      <c r="C38" s="783">
        <v>4</v>
      </c>
      <c r="D38" s="182"/>
      <c r="E38" s="182"/>
      <c r="F38" s="178"/>
      <c r="G38" s="804">
        <v>4</v>
      </c>
      <c r="H38" s="770">
        <f>G38*30</f>
        <v>120</v>
      </c>
      <c r="I38" s="181">
        <f>J38+K38+L38</f>
        <v>54</v>
      </c>
      <c r="J38" s="182">
        <v>36</v>
      </c>
      <c r="K38" s="182"/>
      <c r="L38" s="182">
        <v>18</v>
      </c>
      <c r="M38" s="178">
        <f>H38-I38</f>
        <v>66</v>
      </c>
      <c r="N38" s="179"/>
      <c r="O38" s="180"/>
      <c r="P38" s="193"/>
      <c r="Q38" s="179"/>
      <c r="R38" s="180">
        <v>3</v>
      </c>
      <c r="S38" s="193">
        <v>3</v>
      </c>
      <c r="T38" s="179"/>
      <c r="U38" s="180"/>
      <c r="V38" s="193"/>
      <c r="W38" s="179"/>
      <c r="X38" s="194"/>
      <c r="AD38" s="434" t="s">
        <v>383</v>
      </c>
    </row>
    <row r="39" spans="1:30" s="88" customFormat="1" x14ac:dyDescent="0.25">
      <c r="A39" s="166" t="s">
        <v>139</v>
      </c>
      <c r="B39" s="803" t="s">
        <v>138</v>
      </c>
      <c r="C39" s="783">
        <v>2</v>
      </c>
      <c r="D39" s="182"/>
      <c r="E39" s="182"/>
      <c r="F39" s="178"/>
      <c r="G39" s="804">
        <v>4</v>
      </c>
      <c r="H39" s="770">
        <f>G39*30</f>
        <v>120</v>
      </c>
      <c r="I39" s="181">
        <f>J39+K39+L39</f>
        <v>54</v>
      </c>
      <c r="J39" s="182">
        <v>36</v>
      </c>
      <c r="K39" s="182"/>
      <c r="L39" s="182">
        <v>18</v>
      </c>
      <c r="M39" s="178">
        <f>H39-I39</f>
        <v>66</v>
      </c>
      <c r="N39" s="179"/>
      <c r="O39" s="180">
        <v>3</v>
      </c>
      <c r="P39" s="193">
        <v>3</v>
      </c>
      <c r="Q39" s="179"/>
      <c r="R39" s="180"/>
      <c r="S39" s="193"/>
      <c r="T39" s="179"/>
      <c r="U39" s="180"/>
      <c r="V39" s="193"/>
      <c r="W39" s="179"/>
      <c r="X39" s="194"/>
      <c r="AD39" s="445" t="s">
        <v>381</v>
      </c>
    </row>
    <row r="40" spans="1:30" s="88" customFormat="1" x14ac:dyDescent="0.25">
      <c r="A40" s="166" t="s">
        <v>142</v>
      </c>
      <c r="B40" s="803" t="s">
        <v>482</v>
      </c>
      <c r="C40" s="783">
        <v>3</v>
      </c>
      <c r="D40" s="182"/>
      <c r="E40" s="182"/>
      <c r="F40" s="178"/>
      <c r="G40" s="804">
        <v>4</v>
      </c>
      <c r="H40" s="770">
        <f t="shared" ref="H40:H54" si="13">G40*30</f>
        <v>120</v>
      </c>
      <c r="I40" s="181">
        <f t="shared" ref="I40:I41" si="14">J40+K40+L40</f>
        <v>45</v>
      </c>
      <c r="J40" s="182">
        <v>30</v>
      </c>
      <c r="K40" s="182"/>
      <c r="L40" s="182">
        <v>15</v>
      </c>
      <c r="M40" s="178">
        <f t="shared" ref="M40:M41" si="15">H40-I40</f>
        <v>75</v>
      </c>
      <c r="N40" s="179"/>
      <c r="O40" s="180"/>
      <c r="P40" s="193"/>
      <c r="Q40" s="179">
        <v>3</v>
      </c>
      <c r="R40" s="180"/>
      <c r="S40" s="193"/>
      <c r="T40" s="179"/>
      <c r="U40" s="180"/>
      <c r="V40" s="193"/>
      <c r="W40" s="179"/>
      <c r="X40" s="194"/>
      <c r="AD40" s="445" t="s">
        <v>381</v>
      </c>
    </row>
    <row r="41" spans="1:30" x14ac:dyDescent="0.25">
      <c r="A41" s="166" t="s">
        <v>144</v>
      </c>
      <c r="B41" s="805" t="s">
        <v>143</v>
      </c>
      <c r="C41" s="181"/>
      <c r="D41" s="182">
        <v>4</v>
      </c>
      <c r="E41" s="182"/>
      <c r="F41" s="806"/>
      <c r="G41" s="804">
        <v>5</v>
      </c>
      <c r="H41" s="770">
        <f t="shared" si="13"/>
        <v>150</v>
      </c>
      <c r="I41" s="181">
        <f t="shared" si="14"/>
        <v>54</v>
      </c>
      <c r="J41" s="182">
        <v>18</v>
      </c>
      <c r="K41" s="182"/>
      <c r="L41" s="182">
        <v>36</v>
      </c>
      <c r="M41" s="178">
        <f t="shared" si="15"/>
        <v>96</v>
      </c>
      <c r="N41" s="179"/>
      <c r="O41" s="180"/>
      <c r="P41" s="807"/>
      <c r="Q41" s="179"/>
      <c r="R41" s="180">
        <v>3</v>
      </c>
      <c r="S41" s="193">
        <v>3</v>
      </c>
      <c r="T41" s="179"/>
      <c r="U41" s="180"/>
      <c r="V41" s="193"/>
      <c r="W41" s="179"/>
      <c r="X41" s="194"/>
      <c r="AD41" s="434" t="s">
        <v>381</v>
      </c>
    </row>
    <row r="42" spans="1:30" ht="47.25" x14ac:dyDescent="0.25">
      <c r="A42" s="166" t="s">
        <v>146</v>
      </c>
      <c r="B42" s="805" t="s">
        <v>145</v>
      </c>
      <c r="C42" s="181">
        <v>5</v>
      </c>
      <c r="D42" s="182"/>
      <c r="E42" s="182"/>
      <c r="F42" s="806"/>
      <c r="G42" s="804">
        <v>3</v>
      </c>
      <c r="H42" s="770">
        <f t="shared" si="13"/>
        <v>90</v>
      </c>
      <c r="I42" s="181">
        <f>J42+K42+L42</f>
        <v>45</v>
      </c>
      <c r="J42" s="182">
        <v>30</v>
      </c>
      <c r="K42" s="182"/>
      <c r="L42" s="182">
        <v>15</v>
      </c>
      <c r="M42" s="178">
        <f t="shared" ref="M42:M54" si="16">H42-I42</f>
        <v>45</v>
      </c>
      <c r="N42" s="179"/>
      <c r="O42" s="180"/>
      <c r="P42" s="807"/>
      <c r="Q42" s="179"/>
      <c r="R42" s="180"/>
      <c r="S42" s="193"/>
      <c r="T42" s="179">
        <v>3</v>
      </c>
      <c r="U42" s="180"/>
      <c r="V42" s="193"/>
      <c r="W42" s="179"/>
      <c r="X42" s="194"/>
    </row>
    <row r="43" spans="1:30" x14ac:dyDescent="0.25">
      <c r="A43" s="166" t="s">
        <v>148</v>
      </c>
      <c r="B43" s="805" t="s">
        <v>147</v>
      </c>
      <c r="C43" s="181">
        <v>4</v>
      </c>
      <c r="D43" s="182"/>
      <c r="E43" s="182"/>
      <c r="F43" s="806"/>
      <c r="G43" s="804">
        <v>6</v>
      </c>
      <c r="H43" s="770">
        <f t="shared" si="13"/>
        <v>180</v>
      </c>
      <c r="I43" s="181">
        <f>J43+K43+L43</f>
        <v>72</v>
      </c>
      <c r="J43" s="182">
        <v>36</v>
      </c>
      <c r="K43" s="182"/>
      <c r="L43" s="182">
        <v>36</v>
      </c>
      <c r="M43" s="178">
        <f t="shared" si="16"/>
        <v>108</v>
      </c>
      <c r="N43" s="179"/>
      <c r="O43" s="180"/>
      <c r="P43" s="807"/>
      <c r="Q43" s="179"/>
      <c r="R43" s="180">
        <v>4</v>
      </c>
      <c r="S43" s="193">
        <v>4</v>
      </c>
      <c r="T43" s="179"/>
      <c r="U43" s="180"/>
      <c r="V43" s="193"/>
      <c r="W43" s="179"/>
      <c r="X43" s="194"/>
      <c r="AD43" s="434" t="s">
        <v>381</v>
      </c>
    </row>
    <row r="44" spans="1:30" x14ac:dyDescent="0.25">
      <c r="A44" s="166" t="s">
        <v>150</v>
      </c>
      <c r="B44" s="803" t="s">
        <v>426</v>
      </c>
      <c r="C44" s="181">
        <v>4</v>
      </c>
      <c r="D44" s="182"/>
      <c r="E44" s="182"/>
      <c r="F44" s="806"/>
      <c r="G44" s="804">
        <v>3</v>
      </c>
      <c r="H44" s="770">
        <f t="shared" si="13"/>
        <v>90</v>
      </c>
      <c r="I44" s="181">
        <f>J44+K44+L44</f>
        <v>36</v>
      </c>
      <c r="J44" s="182"/>
      <c r="K44" s="182"/>
      <c r="L44" s="182">
        <v>36</v>
      </c>
      <c r="M44" s="178">
        <f t="shared" si="16"/>
        <v>54</v>
      </c>
      <c r="N44" s="179"/>
      <c r="O44" s="180"/>
      <c r="P44" s="807"/>
      <c r="Q44" s="179"/>
      <c r="R44" s="180">
        <v>2</v>
      </c>
      <c r="S44" s="193">
        <v>2</v>
      </c>
      <c r="T44" s="179"/>
      <c r="U44" s="1388"/>
      <c r="V44" s="1389"/>
      <c r="W44" s="179"/>
      <c r="X44" s="194"/>
    </row>
    <row r="45" spans="1:30" x14ac:dyDescent="0.25">
      <c r="A45" s="166" t="s">
        <v>152</v>
      </c>
      <c r="B45" s="805" t="s">
        <v>149</v>
      </c>
      <c r="C45" s="181">
        <v>5</v>
      </c>
      <c r="D45" s="182"/>
      <c r="E45" s="182"/>
      <c r="F45" s="806"/>
      <c r="G45" s="804">
        <v>4</v>
      </c>
      <c r="H45" s="770">
        <f t="shared" si="13"/>
        <v>120</v>
      </c>
      <c r="I45" s="181">
        <f>J45+K45+L45</f>
        <v>45</v>
      </c>
      <c r="J45" s="182">
        <v>30</v>
      </c>
      <c r="K45" s="182"/>
      <c r="L45" s="182">
        <v>15</v>
      </c>
      <c r="M45" s="178">
        <f t="shared" si="16"/>
        <v>75</v>
      </c>
      <c r="N45" s="179"/>
      <c r="O45" s="180"/>
      <c r="P45" s="807"/>
      <c r="Q45" s="179"/>
      <c r="R45" s="180"/>
      <c r="S45" s="193"/>
      <c r="T45" s="179">
        <v>3</v>
      </c>
      <c r="U45" s="180"/>
      <c r="V45" s="193"/>
      <c r="W45" s="179"/>
      <c r="X45" s="194"/>
    </row>
    <row r="46" spans="1:30" ht="31.5" x14ac:dyDescent="0.25">
      <c r="A46" s="166" t="s">
        <v>154</v>
      </c>
      <c r="B46" s="805" t="s">
        <v>151</v>
      </c>
      <c r="C46" s="181"/>
      <c r="D46" s="182">
        <v>5</v>
      </c>
      <c r="E46" s="182"/>
      <c r="F46" s="806"/>
      <c r="G46" s="804">
        <v>3</v>
      </c>
      <c r="H46" s="770">
        <f t="shared" si="13"/>
        <v>90</v>
      </c>
      <c r="I46" s="181">
        <f>J46+L46+K46</f>
        <v>45</v>
      </c>
      <c r="J46" s="182">
        <v>30</v>
      </c>
      <c r="K46" s="182">
        <v>15</v>
      </c>
      <c r="L46" s="182"/>
      <c r="M46" s="178">
        <f t="shared" si="16"/>
        <v>45</v>
      </c>
      <c r="N46" s="750"/>
      <c r="O46" s="808"/>
      <c r="P46" s="809"/>
      <c r="Q46" s="750"/>
      <c r="R46" s="808"/>
      <c r="S46" s="810"/>
      <c r="T46" s="750">
        <v>3</v>
      </c>
      <c r="U46" s="808"/>
      <c r="V46" s="810"/>
      <c r="W46" s="750"/>
      <c r="X46" s="752"/>
    </row>
    <row r="47" spans="1:30" ht="34.5" x14ac:dyDescent="0.25">
      <c r="A47" s="166" t="s">
        <v>155</v>
      </c>
      <c r="B47" s="803" t="s">
        <v>153</v>
      </c>
      <c r="C47" s="783">
        <v>6</v>
      </c>
      <c r="D47" s="182"/>
      <c r="E47" s="182"/>
      <c r="F47" s="178"/>
      <c r="G47" s="804">
        <v>3</v>
      </c>
      <c r="H47" s="770">
        <f t="shared" si="13"/>
        <v>90</v>
      </c>
      <c r="I47" s="181">
        <f>J47+K47+L47</f>
        <v>36</v>
      </c>
      <c r="J47" s="182">
        <v>18</v>
      </c>
      <c r="K47" s="182">
        <v>18</v>
      </c>
      <c r="L47" s="182"/>
      <c r="M47" s="178">
        <f t="shared" si="16"/>
        <v>54</v>
      </c>
      <c r="N47" s="750"/>
      <c r="O47" s="808"/>
      <c r="P47" s="810"/>
      <c r="Q47" s="750"/>
      <c r="R47" s="808"/>
      <c r="S47" s="810"/>
      <c r="T47" s="750"/>
      <c r="U47" s="808">
        <v>2</v>
      </c>
      <c r="V47" s="810">
        <v>2</v>
      </c>
      <c r="W47" s="750"/>
      <c r="X47" s="752"/>
      <c r="AD47" s="1390"/>
    </row>
    <row r="48" spans="1:30" x14ac:dyDescent="0.25">
      <c r="A48" s="166" t="s">
        <v>160</v>
      </c>
      <c r="B48" s="805" t="s">
        <v>449</v>
      </c>
      <c r="C48" s="181">
        <v>6</v>
      </c>
      <c r="D48" s="182"/>
      <c r="E48" s="182"/>
      <c r="F48" s="806"/>
      <c r="G48" s="804">
        <v>3</v>
      </c>
      <c r="H48" s="770">
        <f t="shared" si="13"/>
        <v>90</v>
      </c>
      <c r="I48" s="181">
        <f t="shared" si="9"/>
        <v>36</v>
      </c>
      <c r="J48" s="182">
        <v>18</v>
      </c>
      <c r="K48" s="182"/>
      <c r="L48" s="182">
        <v>18</v>
      </c>
      <c r="M48" s="178">
        <f t="shared" si="16"/>
        <v>54</v>
      </c>
      <c r="N48" s="179"/>
      <c r="O48" s="180"/>
      <c r="P48" s="807"/>
      <c r="Q48" s="179"/>
      <c r="R48" s="180"/>
      <c r="S48" s="193"/>
      <c r="T48" s="179"/>
      <c r="U48" s="180">
        <v>2</v>
      </c>
      <c r="V48" s="193">
        <v>2</v>
      </c>
      <c r="W48" s="179"/>
      <c r="X48" s="194"/>
    </row>
    <row r="49" spans="1:30" ht="31.5" x14ac:dyDescent="0.25">
      <c r="A49" s="166" t="s">
        <v>162</v>
      </c>
      <c r="B49" s="803" t="s">
        <v>156</v>
      </c>
      <c r="C49" s="783"/>
      <c r="D49" s="182"/>
      <c r="E49" s="182"/>
      <c r="F49" s="178"/>
      <c r="G49" s="171">
        <f>G50+G51</f>
        <v>6</v>
      </c>
      <c r="H49" s="172">
        <f>H50+H51</f>
        <v>180</v>
      </c>
      <c r="I49" s="173">
        <f>I50+I51</f>
        <v>60</v>
      </c>
      <c r="J49" s="174">
        <f>J50+J51</f>
        <v>30</v>
      </c>
      <c r="K49" s="174"/>
      <c r="L49" s="174">
        <f>L50+L51</f>
        <v>30</v>
      </c>
      <c r="M49" s="175">
        <f>M50+M51</f>
        <v>120</v>
      </c>
      <c r="N49" s="179"/>
      <c r="O49" s="180"/>
      <c r="P49" s="193"/>
      <c r="Q49" s="179"/>
      <c r="R49" s="180"/>
      <c r="S49" s="193"/>
      <c r="T49" s="179"/>
      <c r="U49" s="180"/>
      <c r="V49" s="193"/>
      <c r="W49" s="179"/>
      <c r="X49" s="194"/>
      <c r="AA49" s="1391">
        <f>13/60*100</f>
        <v>21.666666666666668</v>
      </c>
    </row>
    <row r="50" spans="1:30" x14ac:dyDescent="0.25">
      <c r="A50" s="166" t="s">
        <v>489</v>
      </c>
      <c r="B50" s="811" t="s">
        <v>156</v>
      </c>
      <c r="C50" s="783">
        <v>7</v>
      </c>
      <c r="D50" s="182"/>
      <c r="E50" s="182"/>
      <c r="F50" s="178"/>
      <c r="G50" s="189">
        <v>5</v>
      </c>
      <c r="H50" s="749">
        <f>G50*30</f>
        <v>150</v>
      </c>
      <c r="I50" s="179">
        <f>J50+K50+L50</f>
        <v>60</v>
      </c>
      <c r="J50" s="180">
        <v>30</v>
      </c>
      <c r="K50" s="180"/>
      <c r="L50" s="180">
        <v>30</v>
      </c>
      <c r="M50" s="193">
        <f>H50-I50</f>
        <v>90</v>
      </c>
      <c r="N50" s="179"/>
      <c r="O50" s="180"/>
      <c r="P50" s="193"/>
      <c r="Q50" s="179"/>
      <c r="R50" s="180"/>
      <c r="S50" s="193"/>
      <c r="T50" s="179"/>
      <c r="U50" s="180"/>
      <c r="V50" s="193"/>
      <c r="W50" s="179">
        <v>4</v>
      </c>
      <c r="X50" s="194"/>
    </row>
    <row r="51" spans="1:30" ht="31.5" x14ac:dyDescent="0.25">
      <c r="A51" s="166" t="s">
        <v>490</v>
      </c>
      <c r="B51" s="811" t="s">
        <v>159</v>
      </c>
      <c r="C51" s="783"/>
      <c r="D51" s="182"/>
      <c r="E51" s="182"/>
      <c r="F51" s="178">
        <v>7</v>
      </c>
      <c r="G51" s="189">
        <v>1</v>
      </c>
      <c r="H51" s="749">
        <f>G51*30</f>
        <v>30</v>
      </c>
      <c r="I51" s="179"/>
      <c r="J51" s="180"/>
      <c r="K51" s="180"/>
      <c r="L51" s="180"/>
      <c r="M51" s="193">
        <f>H51-I51</f>
        <v>30</v>
      </c>
      <c r="N51" s="179"/>
      <c r="O51" s="180"/>
      <c r="P51" s="193"/>
      <c r="Q51" s="179"/>
      <c r="R51" s="180"/>
      <c r="S51" s="193"/>
      <c r="T51" s="179"/>
      <c r="U51" s="180"/>
      <c r="V51" s="193"/>
      <c r="W51" s="179"/>
      <c r="X51" s="194"/>
    </row>
    <row r="52" spans="1:30" ht="48.75" customHeight="1" x14ac:dyDescent="0.25">
      <c r="A52" s="166" t="s">
        <v>165</v>
      </c>
      <c r="B52" s="803" t="s">
        <v>161</v>
      </c>
      <c r="C52" s="783">
        <v>8</v>
      </c>
      <c r="D52" s="182"/>
      <c r="E52" s="182"/>
      <c r="F52" s="178"/>
      <c r="G52" s="804">
        <v>5</v>
      </c>
      <c r="H52" s="770">
        <f t="shared" ref="H52" si="17">G52*30</f>
        <v>150</v>
      </c>
      <c r="I52" s="181">
        <f>J52+K52+L52</f>
        <v>52</v>
      </c>
      <c r="J52" s="182">
        <v>26</v>
      </c>
      <c r="K52" s="182"/>
      <c r="L52" s="182">
        <v>26</v>
      </c>
      <c r="M52" s="178">
        <f t="shared" ref="M52" si="18">H52-I52</f>
        <v>98</v>
      </c>
      <c r="N52" s="750"/>
      <c r="O52" s="808"/>
      <c r="P52" s="810"/>
      <c r="Q52" s="750"/>
      <c r="R52" s="808"/>
      <c r="S52" s="810"/>
      <c r="T52" s="750"/>
      <c r="U52" s="808"/>
      <c r="V52" s="810"/>
      <c r="W52" s="750"/>
      <c r="X52" s="752">
        <v>4</v>
      </c>
      <c r="AD52" s="1390"/>
    </row>
    <row r="53" spans="1:30" s="88" customFormat="1" x14ac:dyDescent="0.25">
      <c r="A53" s="166" t="s">
        <v>451</v>
      </c>
      <c r="B53" s="803" t="s">
        <v>163</v>
      </c>
      <c r="C53" s="783"/>
      <c r="D53" s="182">
        <v>1</v>
      </c>
      <c r="E53" s="182"/>
      <c r="F53" s="178"/>
      <c r="G53" s="804">
        <v>4</v>
      </c>
      <c r="H53" s="770">
        <f>G53*30</f>
        <v>120</v>
      </c>
      <c r="I53" s="181">
        <f>J53+K53+L53</f>
        <v>45</v>
      </c>
      <c r="J53" s="182">
        <v>15</v>
      </c>
      <c r="K53" s="182">
        <v>30</v>
      </c>
      <c r="L53" s="182"/>
      <c r="M53" s="178">
        <f>H53-I53</f>
        <v>75</v>
      </c>
      <c r="N53" s="179">
        <v>3</v>
      </c>
      <c r="O53" s="180"/>
      <c r="P53" s="193"/>
      <c r="Q53" s="179"/>
      <c r="R53" s="180"/>
      <c r="S53" s="193"/>
      <c r="T53" s="179"/>
      <c r="U53" s="180"/>
      <c r="V53" s="193"/>
      <c r="W53" s="179"/>
      <c r="X53" s="194"/>
      <c r="AD53" s="445"/>
    </row>
    <row r="54" spans="1:30" x14ac:dyDescent="0.25">
      <c r="A54" s="166" t="s">
        <v>457</v>
      </c>
      <c r="B54" s="813" t="s">
        <v>166</v>
      </c>
      <c r="C54" s="774">
        <v>7</v>
      </c>
      <c r="D54" s="1458"/>
      <c r="E54" s="1458"/>
      <c r="F54" s="814"/>
      <c r="G54" s="815">
        <v>4</v>
      </c>
      <c r="H54" s="777">
        <f t="shared" si="13"/>
        <v>120</v>
      </c>
      <c r="I54" s="1457">
        <f>J54+K54+L54</f>
        <v>45</v>
      </c>
      <c r="J54" s="1458">
        <v>15</v>
      </c>
      <c r="K54" s="1458">
        <v>30</v>
      </c>
      <c r="L54" s="1458"/>
      <c r="M54" s="814">
        <f t="shared" si="16"/>
        <v>75</v>
      </c>
      <c r="N54" s="794"/>
      <c r="O54" s="816"/>
      <c r="P54" s="817"/>
      <c r="Q54" s="794"/>
      <c r="R54" s="816"/>
      <c r="S54" s="817"/>
      <c r="T54" s="794"/>
      <c r="U54" s="816"/>
      <c r="V54" s="817"/>
      <c r="W54" s="794">
        <v>3</v>
      </c>
      <c r="X54" s="793"/>
    </row>
    <row r="55" spans="1:30" ht="31.5" x14ac:dyDescent="0.25">
      <c r="A55" s="166" t="s">
        <v>491</v>
      </c>
      <c r="B55" s="819" t="s">
        <v>433</v>
      </c>
      <c r="C55" s="820">
        <v>6</v>
      </c>
      <c r="D55" s="182"/>
      <c r="E55" s="182"/>
      <c r="F55" s="182"/>
      <c r="G55" s="821">
        <v>3</v>
      </c>
      <c r="H55" s="770">
        <f>G55*30</f>
        <v>90</v>
      </c>
      <c r="I55" s="181">
        <f>J55+K55+L55</f>
        <v>36</v>
      </c>
      <c r="J55" s="182">
        <v>18</v>
      </c>
      <c r="K55" s="182"/>
      <c r="L55" s="182">
        <v>18</v>
      </c>
      <c r="M55" s="178">
        <f>H55-I55</f>
        <v>54</v>
      </c>
      <c r="N55" s="808"/>
      <c r="O55" s="808"/>
      <c r="P55" s="808"/>
      <c r="Q55" s="808"/>
      <c r="R55" s="808"/>
      <c r="S55" s="808"/>
      <c r="T55" s="808"/>
      <c r="U55" s="808">
        <v>2</v>
      </c>
      <c r="V55" s="808">
        <v>2</v>
      </c>
      <c r="W55" s="808"/>
      <c r="X55" s="808"/>
    </row>
    <row r="56" spans="1:30" ht="16.5" thickBot="1" x14ac:dyDescent="0.3">
      <c r="A56" s="166" t="s">
        <v>492</v>
      </c>
      <c r="B56" s="819" t="s">
        <v>440</v>
      </c>
      <c r="C56" s="820">
        <v>7</v>
      </c>
      <c r="D56" s="182"/>
      <c r="E56" s="182"/>
      <c r="F56" s="182"/>
      <c r="G56" s="821">
        <v>3</v>
      </c>
      <c r="H56" s="770">
        <f>G56*30</f>
        <v>90</v>
      </c>
      <c r="I56" s="181">
        <f>J56+K56+L56</f>
        <v>30</v>
      </c>
      <c r="J56" s="182">
        <v>15</v>
      </c>
      <c r="K56" s="182"/>
      <c r="L56" s="182">
        <v>15</v>
      </c>
      <c r="M56" s="178">
        <f>H56-I56</f>
        <v>60</v>
      </c>
      <c r="N56" s="180"/>
      <c r="O56" s="180"/>
      <c r="P56" s="180"/>
      <c r="Q56" s="180"/>
      <c r="R56" s="180"/>
      <c r="S56" s="180"/>
      <c r="T56" s="180"/>
      <c r="U56" s="180"/>
      <c r="V56" s="180"/>
      <c r="W56" s="180">
        <v>2</v>
      </c>
      <c r="X56" s="808"/>
    </row>
    <row r="57" spans="1:30" ht="16.5" thickBot="1" x14ac:dyDescent="0.3">
      <c r="A57" s="1791" t="s">
        <v>167</v>
      </c>
      <c r="B57" s="1792"/>
      <c r="C57" s="1792"/>
      <c r="D57" s="1792"/>
      <c r="E57" s="1792"/>
      <c r="F57" s="1793"/>
      <c r="G57" s="823">
        <f>SUM(G33:G56)-G35-G49</f>
        <v>83</v>
      </c>
      <c r="H57" s="823">
        <f>SUM(H33:H56)-H35-H49</f>
        <v>2490</v>
      </c>
      <c r="I57" s="824">
        <f t="shared" ref="I57:M57" si="19">SUM(I33:I56)-I35-I49</f>
        <v>964</v>
      </c>
      <c r="J57" s="824">
        <f t="shared" si="19"/>
        <v>497</v>
      </c>
      <c r="K57" s="824">
        <f t="shared" si="19"/>
        <v>93</v>
      </c>
      <c r="L57" s="824">
        <f t="shared" si="19"/>
        <v>374</v>
      </c>
      <c r="M57" s="824">
        <f t="shared" si="19"/>
        <v>1526</v>
      </c>
      <c r="N57" s="824">
        <f t="shared" ref="N57:X57" si="20">SUM(N33:N56)-N37-N51</f>
        <v>3</v>
      </c>
      <c r="O57" s="824">
        <f t="shared" si="20"/>
        <v>6</v>
      </c>
      <c r="P57" s="824">
        <f t="shared" si="20"/>
        <v>6</v>
      </c>
      <c r="Q57" s="824">
        <f t="shared" si="20"/>
        <v>11</v>
      </c>
      <c r="R57" s="824">
        <f t="shared" si="20"/>
        <v>12</v>
      </c>
      <c r="S57" s="824">
        <f t="shared" si="20"/>
        <v>12</v>
      </c>
      <c r="T57" s="824">
        <f t="shared" si="20"/>
        <v>9</v>
      </c>
      <c r="U57" s="824">
        <f t="shared" si="20"/>
        <v>6</v>
      </c>
      <c r="V57" s="824">
        <f t="shared" si="20"/>
        <v>6</v>
      </c>
      <c r="W57" s="824">
        <f t="shared" si="20"/>
        <v>9</v>
      </c>
      <c r="X57" s="824">
        <f t="shared" si="20"/>
        <v>4</v>
      </c>
      <c r="Y57" s="156">
        <f>30*G57</f>
        <v>2490</v>
      </c>
      <c r="Z57" s="823" t="e">
        <f>SUM(Z33:Z54)-#REF!-Z49</f>
        <v>#REF!</v>
      </c>
      <c r="AA57" s="823" t="e">
        <f>SUM(AA33:AA54)-#REF!-AA49</f>
        <v>#REF!</v>
      </c>
      <c r="AB57" s="823" t="e">
        <f>SUM(AB33:AB54)-#REF!-AB49</f>
        <v>#REF!</v>
      </c>
      <c r="AC57" s="1392" t="e">
        <f>SUM(AC33:AC54)-#REF!-AC49</f>
        <v>#REF!</v>
      </c>
    </row>
    <row r="58" spans="1:30" ht="16.5" thickBot="1" x14ac:dyDescent="0.3">
      <c r="A58" s="1794" t="s">
        <v>168</v>
      </c>
      <c r="B58" s="1795"/>
      <c r="C58" s="1795"/>
      <c r="D58" s="1795"/>
      <c r="E58" s="1795"/>
      <c r="F58" s="1795"/>
      <c r="G58" s="1795"/>
      <c r="H58" s="1795"/>
      <c r="I58" s="1760"/>
      <c r="J58" s="1760"/>
      <c r="K58" s="1760"/>
      <c r="L58" s="1760"/>
      <c r="M58" s="1760"/>
      <c r="N58" s="1795"/>
      <c r="O58" s="1795"/>
      <c r="P58" s="1795"/>
      <c r="Q58" s="1795"/>
      <c r="R58" s="1795"/>
      <c r="S58" s="1795"/>
      <c r="T58" s="1795"/>
      <c r="U58" s="1795"/>
      <c r="V58" s="1795"/>
      <c r="W58" s="1795"/>
      <c r="X58" s="1796"/>
    </row>
    <row r="59" spans="1:30" s="59" customFormat="1" x14ac:dyDescent="0.25">
      <c r="A59" s="1382" t="s">
        <v>169</v>
      </c>
      <c r="B59" s="826" t="s">
        <v>50</v>
      </c>
      <c r="C59" s="21"/>
      <c r="D59" s="22">
        <v>2</v>
      </c>
      <c r="E59" s="22"/>
      <c r="F59" s="827"/>
      <c r="G59" s="828">
        <v>3</v>
      </c>
      <c r="H59" s="829">
        <f>G59*30</f>
        <v>90</v>
      </c>
      <c r="I59" s="729">
        <v>0</v>
      </c>
      <c r="J59" s="797"/>
      <c r="K59" s="797"/>
      <c r="L59" s="797"/>
      <c r="M59" s="830">
        <f>H59-I59</f>
        <v>90</v>
      </c>
      <c r="N59" s="831"/>
      <c r="O59" s="832"/>
      <c r="P59" s="833"/>
      <c r="Q59" s="834"/>
      <c r="R59" s="835"/>
      <c r="S59" s="833"/>
      <c r="T59" s="834"/>
      <c r="U59" s="835"/>
      <c r="V59" s="833"/>
      <c r="W59" s="834"/>
      <c r="X59" s="833"/>
      <c r="AD59" s="435"/>
    </row>
    <row r="60" spans="1:30" s="59" customFormat="1" x14ac:dyDescent="0.25">
      <c r="A60" s="166" t="s">
        <v>170</v>
      </c>
      <c r="B60" s="836" t="s">
        <v>171</v>
      </c>
      <c r="C60" s="837"/>
      <c r="D60" s="838" t="s">
        <v>95</v>
      </c>
      <c r="E60" s="838"/>
      <c r="F60" s="839"/>
      <c r="G60" s="840">
        <v>3</v>
      </c>
      <c r="H60" s="841">
        <f>G60*30</f>
        <v>90</v>
      </c>
      <c r="I60" s="181">
        <f>J60+K60+L60</f>
        <v>0</v>
      </c>
      <c r="J60" s="182"/>
      <c r="K60" s="182"/>
      <c r="L60" s="182"/>
      <c r="M60" s="183">
        <f>H60-I60</f>
        <v>90</v>
      </c>
      <c r="N60" s="842"/>
      <c r="O60" s="843"/>
      <c r="P60" s="844"/>
      <c r="Q60" s="845"/>
      <c r="R60" s="843"/>
      <c r="S60" s="844"/>
      <c r="T60" s="845"/>
      <c r="U60" s="843"/>
      <c r="V60" s="844"/>
      <c r="W60" s="845"/>
      <c r="X60" s="844"/>
      <c r="AD60" s="435" t="s">
        <v>382</v>
      </c>
    </row>
    <row r="61" spans="1:30" s="59" customFormat="1" x14ac:dyDescent="0.25">
      <c r="A61" s="166" t="s">
        <v>172</v>
      </c>
      <c r="B61" s="846" t="s">
        <v>504</v>
      </c>
      <c r="C61" s="27"/>
      <c r="D61" s="28" t="s">
        <v>174</v>
      </c>
      <c r="E61" s="28"/>
      <c r="F61" s="847"/>
      <c r="G61" s="848">
        <v>3</v>
      </c>
      <c r="H61" s="841">
        <f>G61*30</f>
        <v>90</v>
      </c>
      <c r="I61" s="181">
        <f>J61+K61+L61</f>
        <v>0</v>
      </c>
      <c r="J61" s="182"/>
      <c r="K61" s="182"/>
      <c r="L61" s="182"/>
      <c r="M61" s="183">
        <f>H61-I61</f>
        <v>90</v>
      </c>
      <c r="N61" s="842"/>
      <c r="O61" s="843"/>
      <c r="P61" s="844"/>
      <c r="Q61" s="845"/>
      <c r="R61" s="843"/>
      <c r="S61" s="844"/>
      <c r="T61" s="845"/>
      <c r="U61" s="843"/>
      <c r="V61" s="844"/>
      <c r="W61" s="845"/>
      <c r="X61" s="844"/>
      <c r="AD61" s="435"/>
    </row>
    <row r="62" spans="1:30" s="59" customFormat="1" ht="16.5" thickBot="1" x14ac:dyDescent="0.3">
      <c r="A62" s="812" t="s">
        <v>175</v>
      </c>
      <c r="B62" s="849" t="s">
        <v>176</v>
      </c>
      <c r="C62" s="850"/>
      <c r="D62" s="851" t="s">
        <v>177</v>
      </c>
      <c r="E62" s="851"/>
      <c r="F62" s="852"/>
      <c r="G62" s="853">
        <v>6</v>
      </c>
      <c r="H62" s="854">
        <f>G62*30</f>
        <v>180</v>
      </c>
      <c r="I62" s="790">
        <f>J62+K62+L62</f>
        <v>0</v>
      </c>
      <c r="J62" s="786"/>
      <c r="K62" s="786"/>
      <c r="L62" s="786"/>
      <c r="M62" s="787">
        <f>H62-I62</f>
        <v>180</v>
      </c>
      <c r="N62" s="855"/>
      <c r="O62" s="856"/>
      <c r="P62" s="857"/>
      <c r="Q62" s="858"/>
      <c r="R62" s="856"/>
      <c r="S62" s="857"/>
      <c r="T62" s="858"/>
      <c r="U62" s="856"/>
      <c r="V62" s="857"/>
      <c r="W62" s="858"/>
      <c r="X62" s="857"/>
      <c r="AD62" s="435"/>
    </row>
    <row r="63" spans="1:30" s="59" customFormat="1" ht="16.5" thickBot="1" x14ac:dyDescent="0.3">
      <c r="A63" s="1759" t="s">
        <v>178</v>
      </c>
      <c r="B63" s="1760"/>
      <c r="C63" s="1760"/>
      <c r="D63" s="1760"/>
      <c r="E63" s="1760"/>
      <c r="F63" s="1761"/>
      <c r="G63" s="1459">
        <f>SUM(G59:G62)</f>
        <v>15</v>
      </c>
      <c r="H63" s="860">
        <f>SUM(H59:H62)</f>
        <v>450</v>
      </c>
      <c r="I63" s="861">
        <f t="shared" ref="I63:X63" si="21">SUM(I59:I62)</f>
        <v>0</v>
      </c>
      <c r="J63" s="861">
        <f t="shared" si="21"/>
        <v>0</v>
      </c>
      <c r="K63" s="861">
        <f t="shared" si="21"/>
        <v>0</v>
      </c>
      <c r="L63" s="861">
        <f t="shared" si="21"/>
        <v>0</v>
      </c>
      <c r="M63" s="861">
        <f t="shared" si="21"/>
        <v>450</v>
      </c>
      <c r="N63" s="860">
        <f t="shared" si="21"/>
        <v>0</v>
      </c>
      <c r="O63" s="860">
        <f t="shared" si="21"/>
        <v>0</v>
      </c>
      <c r="P63" s="860">
        <f t="shared" si="21"/>
        <v>0</v>
      </c>
      <c r="Q63" s="860">
        <f t="shared" si="21"/>
        <v>0</v>
      </c>
      <c r="R63" s="860">
        <f t="shared" si="21"/>
        <v>0</v>
      </c>
      <c r="S63" s="860">
        <f t="shared" si="21"/>
        <v>0</v>
      </c>
      <c r="T63" s="860">
        <f t="shared" si="21"/>
        <v>0</v>
      </c>
      <c r="U63" s="860">
        <f t="shared" si="21"/>
        <v>0</v>
      </c>
      <c r="V63" s="860">
        <f t="shared" si="21"/>
        <v>0</v>
      </c>
      <c r="W63" s="860">
        <f t="shared" si="21"/>
        <v>0</v>
      </c>
      <c r="X63" s="860">
        <f t="shared" si="21"/>
        <v>0</v>
      </c>
      <c r="AD63" s="435"/>
    </row>
    <row r="64" spans="1:30" ht="16.5" thickBot="1" x14ac:dyDescent="0.3">
      <c r="A64" s="1759" t="s">
        <v>179</v>
      </c>
      <c r="B64" s="1760"/>
      <c r="C64" s="1760"/>
      <c r="D64" s="1760"/>
      <c r="E64" s="1760"/>
      <c r="F64" s="1760"/>
      <c r="G64" s="1760"/>
      <c r="H64" s="1760"/>
      <c r="I64" s="1760"/>
      <c r="J64" s="1760"/>
      <c r="K64" s="1760"/>
      <c r="L64" s="1760"/>
      <c r="M64" s="1760"/>
      <c r="N64" s="1760"/>
      <c r="O64" s="1760"/>
      <c r="P64" s="1760"/>
      <c r="Q64" s="1760"/>
      <c r="R64" s="1760"/>
      <c r="S64" s="1760"/>
      <c r="T64" s="1760"/>
      <c r="U64" s="1760"/>
      <c r="V64" s="1760"/>
      <c r="W64" s="1760"/>
      <c r="X64" s="1761"/>
    </row>
    <row r="65" spans="1:30" s="59" customFormat="1" ht="32.25" thickBot="1" x14ac:dyDescent="0.3">
      <c r="A65" s="862" t="s">
        <v>180</v>
      </c>
      <c r="B65" s="863" t="s">
        <v>181</v>
      </c>
      <c r="C65" s="864">
        <v>8</v>
      </c>
      <c r="D65" s="865"/>
      <c r="E65" s="865"/>
      <c r="F65" s="866"/>
      <c r="G65" s="867">
        <v>6</v>
      </c>
      <c r="H65" s="868">
        <f>G65*30</f>
        <v>180</v>
      </c>
      <c r="I65" s="869">
        <f>J65+K65+L65</f>
        <v>0</v>
      </c>
      <c r="J65" s="870"/>
      <c r="K65" s="870"/>
      <c r="L65" s="870"/>
      <c r="M65" s="871">
        <f>H65-I65</f>
        <v>180</v>
      </c>
      <c r="N65" s="872"/>
      <c r="O65" s="873"/>
      <c r="P65" s="874"/>
      <c r="Q65" s="875"/>
      <c r="R65" s="873"/>
      <c r="S65" s="874"/>
      <c r="T65" s="875"/>
      <c r="U65" s="873"/>
      <c r="V65" s="874"/>
      <c r="W65" s="875"/>
      <c r="X65" s="876"/>
      <c r="AD65" s="435"/>
    </row>
    <row r="66" spans="1:30" s="59" customFormat="1" ht="16.5" thickBot="1" x14ac:dyDescent="0.3">
      <c r="A66" s="862" t="s">
        <v>182</v>
      </c>
      <c r="B66" s="877" t="s">
        <v>183</v>
      </c>
      <c r="C66" s="878">
        <v>8</v>
      </c>
      <c r="D66" s="879"/>
      <c r="E66" s="879"/>
      <c r="F66" s="880"/>
      <c r="G66" s="881">
        <v>3</v>
      </c>
      <c r="H66" s="882">
        <f>G66*30</f>
        <v>90</v>
      </c>
      <c r="I66" s="883">
        <f>J66+K66+L66</f>
        <v>0</v>
      </c>
      <c r="J66" s="884"/>
      <c r="K66" s="884"/>
      <c r="L66" s="884"/>
      <c r="M66" s="885">
        <f>H66-I66</f>
        <v>90</v>
      </c>
      <c r="N66" s="886"/>
      <c r="O66" s="887"/>
      <c r="P66" s="888"/>
      <c r="Q66" s="889"/>
      <c r="R66" s="887"/>
      <c r="S66" s="888"/>
      <c r="T66" s="889"/>
      <c r="U66" s="887"/>
      <c r="V66" s="888"/>
      <c r="W66" s="889"/>
      <c r="X66" s="890"/>
      <c r="AD66" s="435"/>
    </row>
    <row r="67" spans="1:30" s="59" customFormat="1" ht="16.5" thickBot="1" x14ac:dyDescent="0.3">
      <c r="A67" s="1798" t="s">
        <v>184</v>
      </c>
      <c r="B67" s="1799"/>
      <c r="C67" s="1799"/>
      <c r="D67" s="1799"/>
      <c r="E67" s="1799"/>
      <c r="F67" s="1800"/>
      <c r="G67" s="891">
        <f>SUM(G65:G66)</f>
        <v>9</v>
      </c>
      <c r="H67" s="892">
        <f>SUM(H65:H66)</f>
        <v>270</v>
      </c>
      <c r="I67" s="892">
        <f>I65</f>
        <v>0</v>
      </c>
      <c r="J67" s="892">
        <f>J65</f>
        <v>0</v>
      </c>
      <c r="K67" s="892">
        <f>K65</f>
        <v>0</v>
      </c>
      <c r="L67" s="892">
        <f>L65</f>
        <v>0</v>
      </c>
      <c r="M67" s="892">
        <f>SUM(M65:M66)</f>
        <v>270</v>
      </c>
      <c r="N67" s="892">
        <f t="shared" ref="N67:X67" si="22">N65</f>
        <v>0</v>
      </c>
      <c r="O67" s="892">
        <f t="shared" si="22"/>
        <v>0</v>
      </c>
      <c r="P67" s="892">
        <f t="shared" si="22"/>
        <v>0</v>
      </c>
      <c r="Q67" s="892">
        <f t="shared" si="22"/>
        <v>0</v>
      </c>
      <c r="R67" s="892">
        <f t="shared" si="22"/>
        <v>0</v>
      </c>
      <c r="S67" s="892">
        <f t="shared" si="22"/>
        <v>0</v>
      </c>
      <c r="T67" s="892">
        <f t="shared" si="22"/>
        <v>0</v>
      </c>
      <c r="U67" s="892">
        <f t="shared" si="22"/>
        <v>0</v>
      </c>
      <c r="V67" s="892">
        <f t="shared" si="22"/>
        <v>0</v>
      </c>
      <c r="W67" s="892">
        <f t="shared" si="22"/>
        <v>0</v>
      </c>
      <c r="X67" s="893">
        <f t="shared" si="22"/>
        <v>0</v>
      </c>
      <c r="AD67" s="435"/>
    </row>
    <row r="68" spans="1:30" ht="16.5" thickBot="1" x14ac:dyDescent="0.3">
      <c r="A68" s="1801" t="s">
        <v>185</v>
      </c>
      <c r="B68" s="1802"/>
      <c r="C68" s="1802"/>
      <c r="D68" s="1802"/>
      <c r="E68" s="1802"/>
      <c r="F68" s="1802"/>
      <c r="G68" s="894">
        <f>G67+G63+G57+G31</f>
        <v>180</v>
      </c>
      <c r="H68" s="895">
        <f>H67+H63+H57+H31</f>
        <v>5310</v>
      </c>
      <c r="I68" s="895">
        <f t="shared" ref="I68:X68" si="23">I57+I31+I63+I67</f>
        <v>1846</v>
      </c>
      <c r="J68" s="895">
        <f t="shared" si="23"/>
        <v>896</v>
      </c>
      <c r="K68" s="895">
        <f t="shared" si="23"/>
        <v>100</v>
      </c>
      <c r="L68" s="895">
        <f t="shared" si="23"/>
        <v>880</v>
      </c>
      <c r="M68" s="895">
        <f t="shared" si="23"/>
        <v>3464</v>
      </c>
      <c r="N68" s="895">
        <f t="shared" si="23"/>
        <v>25</v>
      </c>
      <c r="O68" s="895">
        <f t="shared" si="23"/>
        <v>19</v>
      </c>
      <c r="P68" s="895">
        <f t="shared" si="23"/>
        <v>19</v>
      </c>
      <c r="Q68" s="895">
        <f t="shared" si="23"/>
        <v>21</v>
      </c>
      <c r="R68" s="895">
        <f t="shared" si="23"/>
        <v>18</v>
      </c>
      <c r="S68" s="895">
        <f t="shared" si="23"/>
        <v>18</v>
      </c>
      <c r="T68" s="895">
        <f t="shared" si="23"/>
        <v>11</v>
      </c>
      <c r="U68" s="895">
        <f t="shared" si="23"/>
        <v>6</v>
      </c>
      <c r="V68" s="895">
        <f t="shared" si="23"/>
        <v>6</v>
      </c>
      <c r="W68" s="895">
        <f t="shared" si="23"/>
        <v>11</v>
      </c>
      <c r="X68" s="895">
        <f t="shared" si="23"/>
        <v>4</v>
      </c>
      <c r="Y68" s="59"/>
    </row>
    <row r="69" spans="1:30" x14ac:dyDescent="0.25">
      <c r="A69" s="1803" t="s">
        <v>186</v>
      </c>
      <c r="B69" s="1804"/>
      <c r="C69" s="1804"/>
      <c r="D69" s="1804"/>
      <c r="E69" s="1804"/>
      <c r="F69" s="1804"/>
      <c r="G69" s="1804"/>
      <c r="H69" s="1804"/>
      <c r="I69" s="1804"/>
      <c r="J69" s="1804"/>
      <c r="K69" s="1804"/>
      <c r="L69" s="1804"/>
      <c r="M69" s="1804"/>
      <c r="N69" s="1804"/>
      <c r="O69" s="1804"/>
      <c r="P69" s="1804"/>
      <c r="Q69" s="1804"/>
      <c r="R69" s="1804"/>
      <c r="S69" s="1804"/>
      <c r="T69" s="1804"/>
      <c r="U69" s="1804"/>
      <c r="V69" s="1804"/>
      <c r="W69" s="1804"/>
      <c r="X69" s="1805"/>
    </row>
    <row r="70" spans="1:30" ht="16.5" thickBot="1" x14ac:dyDescent="0.3">
      <c r="A70" s="1806" t="s">
        <v>187</v>
      </c>
      <c r="B70" s="1807"/>
      <c r="C70" s="1807"/>
      <c r="D70" s="1807"/>
      <c r="E70" s="1807"/>
      <c r="F70" s="1807"/>
      <c r="G70" s="1807"/>
      <c r="H70" s="1807"/>
      <c r="I70" s="1807"/>
      <c r="J70" s="1807"/>
      <c r="K70" s="1807"/>
      <c r="L70" s="1807"/>
      <c r="M70" s="1807"/>
      <c r="N70" s="1807"/>
      <c r="O70" s="1807"/>
      <c r="P70" s="1807"/>
      <c r="Q70" s="1807"/>
      <c r="R70" s="1807"/>
      <c r="S70" s="1807"/>
      <c r="T70" s="1807"/>
      <c r="U70" s="1807"/>
      <c r="V70" s="1807"/>
      <c r="W70" s="1807"/>
      <c r="X70" s="1808"/>
    </row>
    <row r="71" spans="1:30" x14ac:dyDescent="0.25">
      <c r="A71" s="1809" t="s">
        <v>188</v>
      </c>
      <c r="B71" s="896" t="s">
        <v>189</v>
      </c>
      <c r="C71" s="897"/>
      <c r="D71" s="898">
        <v>3</v>
      </c>
      <c r="E71" s="898"/>
      <c r="F71" s="899"/>
      <c r="G71" s="303">
        <v>4</v>
      </c>
      <c r="H71" s="900">
        <f>G71*30</f>
        <v>120</v>
      </c>
      <c r="I71" s="901">
        <f>J71+K71+L71</f>
        <v>45</v>
      </c>
      <c r="J71" s="902">
        <v>15</v>
      </c>
      <c r="K71" s="902"/>
      <c r="L71" s="902">
        <v>30</v>
      </c>
      <c r="M71" s="903">
        <f>H71-I71</f>
        <v>75</v>
      </c>
      <c r="N71" s="897"/>
      <c r="O71" s="904"/>
      <c r="P71" s="899"/>
      <c r="Q71" s="897">
        <v>3</v>
      </c>
      <c r="R71" s="904"/>
      <c r="S71" s="899"/>
      <c r="T71" s="897"/>
      <c r="U71" s="904"/>
      <c r="V71" s="899"/>
      <c r="W71" s="897"/>
      <c r="X71" s="899"/>
      <c r="AD71" s="434" t="s">
        <v>382</v>
      </c>
    </row>
    <row r="72" spans="1:30" x14ac:dyDescent="0.25">
      <c r="A72" s="1810"/>
      <c r="B72" s="905" t="s">
        <v>190</v>
      </c>
      <c r="C72" s="906"/>
      <c r="D72" s="907">
        <v>3</v>
      </c>
      <c r="E72" s="907"/>
      <c r="F72" s="908"/>
      <c r="G72" s="304">
        <v>4</v>
      </c>
      <c r="H72" s="909">
        <v>120</v>
      </c>
      <c r="I72" s="910">
        <v>45</v>
      </c>
      <c r="J72" s="911">
        <v>15</v>
      </c>
      <c r="K72" s="911"/>
      <c r="L72" s="911">
        <v>30</v>
      </c>
      <c r="M72" s="912">
        <v>75</v>
      </c>
      <c r="N72" s="906"/>
      <c r="O72" s="913"/>
      <c r="P72" s="908"/>
      <c r="Q72" s="906">
        <v>3</v>
      </c>
      <c r="R72" s="913"/>
      <c r="S72" s="908"/>
      <c r="T72" s="906"/>
      <c r="U72" s="913"/>
      <c r="V72" s="908"/>
      <c r="W72" s="906"/>
      <c r="X72" s="908"/>
    </row>
    <row r="73" spans="1:30" ht="16.5" thickBot="1" x14ac:dyDescent="0.3">
      <c r="A73" s="1810"/>
      <c r="B73" s="914" t="s">
        <v>191</v>
      </c>
      <c r="C73" s="722"/>
      <c r="D73" s="915"/>
      <c r="E73" s="915"/>
      <c r="F73" s="916"/>
      <c r="G73" s="917"/>
      <c r="H73" s="918"/>
      <c r="I73" s="919"/>
      <c r="J73" s="920"/>
      <c r="K73" s="920"/>
      <c r="L73" s="920"/>
      <c r="M73" s="921"/>
      <c r="N73" s="722"/>
      <c r="O73" s="724"/>
      <c r="P73" s="916"/>
      <c r="Q73" s="722"/>
      <c r="R73" s="724"/>
      <c r="S73" s="916"/>
      <c r="T73" s="722"/>
      <c r="U73" s="724"/>
      <c r="V73" s="916"/>
      <c r="W73" s="722"/>
      <c r="X73" s="916"/>
    </row>
    <row r="74" spans="1:30" ht="31.5" x14ac:dyDescent="0.25">
      <c r="A74" s="1809" t="s">
        <v>192</v>
      </c>
      <c r="B74" s="896" t="s">
        <v>193</v>
      </c>
      <c r="C74" s="897"/>
      <c r="D74" s="898">
        <v>5</v>
      </c>
      <c r="E74" s="898"/>
      <c r="F74" s="899"/>
      <c r="G74" s="303">
        <v>4</v>
      </c>
      <c r="H74" s="900">
        <f>G74*30</f>
        <v>120</v>
      </c>
      <c r="I74" s="901">
        <f>J74+K74+L74</f>
        <v>45</v>
      </c>
      <c r="J74" s="902"/>
      <c r="K74" s="902"/>
      <c r="L74" s="902">
        <v>45</v>
      </c>
      <c r="M74" s="903">
        <f>H74-I74</f>
        <v>75</v>
      </c>
      <c r="N74" s="897"/>
      <c r="O74" s="904"/>
      <c r="P74" s="899"/>
      <c r="Q74" s="897"/>
      <c r="R74" s="904"/>
      <c r="S74" s="899"/>
      <c r="T74" s="897">
        <v>3</v>
      </c>
      <c r="U74" s="904"/>
      <c r="V74" s="899"/>
      <c r="W74" s="897"/>
      <c r="X74" s="899"/>
    </row>
    <row r="75" spans="1:30" x14ac:dyDescent="0.25">
      <c r="A75" s="1810"/>
      <c r="B75" s="905" t="s">
        <v>194</v>
      </c>
      <c r="C75" s="906"/>
      <c r="D75" s="907">
        <v>5</v>
      </c>
      <c r="E75" s="907"/>
      <c r="F75" s="908"/>
      <c r="G75" s="304">
        <v>4</v>
      </c>
      <c r="H75" s="909">
        <v>120</v>
      </c>
      <c r="I75" s="910"/>
      <c r="J75" s="911">
        <v>30</v>
      </c>
      <c r="K75" s="911"/>
      <c r="L75" s="911">
        <v>15</v>
      </c>
      <c r="M75" s="912">
        <v>75</v>
      </c>
      <c r="N75" s="906"/>
      <c r="O75" s="913"/>
      <c r="P75" s="908"/>
      <c r="Q75" s="906"/>
      <c r="R75" s="913"/>
      <c r="S75" s="908"/>
      <c r="T75" s="906">
        <v>3</v>
      </c>
      <c r="U75" s="913"/>
      <c r="V75" s="908"/>
      <c r="W75" s="906"/>
      <c r="X75" s="908"/>
    </row>
    <row r="76" spans="1:30" ht="16.5" thickBot="1" x14ac:dyDescent="0.3">
      <c r="A76" s="1811"/>
      <c r="B76" s="922" t="s">
        <v>191</v>
      </c>
      <c r="C76" s="923"/>
      <c r="D76" s="924"/>
      <c r="E76" s="924"/>
      <c r="F76" s="925"/>
      <c r="G76" s="926"/>
      <c r="H76" s="927"/>
      <c r="I76" s="928"/>
      <c r="J76" s="929"/>
      <c r="K76" s="929"/>
      <c r="L76" s="929"/>
      <c r="M76" s="930"/>
      <c r="N76" s="923"/>
      <c r="O76" s="931"/>
      <c r="P76" s="925"/>
      <c r="Q76" s="923"/>
      <c r="R76" s="931"/>
      <c r="S76" s="925"/>
      <c r="T76" s="923"/>
      <c r="U76" s="931"/>
      <c r="V76" s="925"/>
      <c r="W76" s="923"/>
      <c r="X76" s="925"/>
    </row>
    <row r="77" spans="1:30" ht="32.25" thickBot="1" x14ac:dyDescent="0.3">
      <c r="A77" s="1809" t="s">
        <v>195</v>
      </c>
      <c r="B77" s="896" t="s">
        <v>196</v>
      </c>
      <c r="C77" s="897"/>
      <c r="D77" s="898">
        <v>6</v>
      </c>
      <c r="E77" s="898"/>
      <c r="F77" s="899"/>
      <c r="G77" s="303">
        <v>4</v>
      </c>
      <c r="H77" s="900">
        <f t="shared" ref="H77:H85" si="24">G77*30</f>
        <v>120</v>
      </c>
      <c r="I77" s="901">
        <f t="shared" ref="I77:I85" si="25">J77+K77+L77</f>
        <v>54</v>
      </c>
      <c r="J77" s="902"/>
      <c r="K77" s="902"/>
      <c r="L77" s="902">
        <v>54</v>
      </c>
      <c r="M77" s="903">
        <f>H77-I77</f>
        <v>66</v>
      </c>
      <c r="N77" s="897"/>
      <c r="O77" s="904"/>
      <c r="P77" s="899"/>
      <c r="Q77" s="897"/>
      <c r="R77" s="904"/>
      <c r="S77" s="899"/>
      <c r="T77" s="897"/>
      <c r="U77" s="904">
        <v>3</v>
      </c>
      <c r="V77" s="899">
        <v>3</v>
      </c>
      <c r="W77" s="897"/>
      <c r="X77" s="899"/>
    </row>
    <row r="78" spans="1:30" ht="31.5" x14ac:dyDescent="0.25">
      <c r="A78" s="1810"/>
      <c r="B78" s="905" t="s">
        <v>197</v>
      </c>
      <c r="C78" s="906"/>
      <c r="D78" s="907">
        <v>6</v>
      </c>
      <c r="E78" s="907"/>
      <c r="F78" s="908"/>
      <c r="G78" s="303">
        <v>4</v>
      </c>
      <c r="H78" s="900">
        <f t="shared" ref="H78" si="26">G78*30</f>
        <v>120</v>
      </c>
      <c r="I78" s="901">
        <f t="shared" ref="I78" si="27">J78+K78+L78</f>
        <v>54</v>
      </c>
      <c r="J78" s="902"/>
      <c r="K78" s="902"/>
      <c r="L78" s="902">
        <v>54</v>
      </c>
      <c r="M78" s="903">
        <f>H78-I78</f>
        <v>66</v>
      </c>
      <c r="N78" s="897"/>
      <c r="O78" s="904"/>
      <c r="P78" s="899"/>
      <c r="Q78" s="897"/>
      <c r="R78" s="904"/>
      <c r="S78" s="899"/>
      <c r="T78" s="897"/>
      <c r="U78" s="904">
        <v>3</v>
      </c>
      <c r="V78" s="899">
        <v>3</v>
      </c>
      <c r="W78" s="906"/>
      <c r="X78" s="908"/>
    </row>
    <row r="79" spans="1:30" ht="16.5" thickBot="1" x14ac:dyDescent="0.3">
      <c r="A79" s="1810"/>
      <c r="B79" s="922" t="s">
        <v>191</v>
      </c>
      <c r="C79" s="923"/>
      <c r="D79" s="924"/>
      <c r="E79" s="924"/>
      <c r="F79" s="925"/>
      <c r="G79" s="926"/>
      <c r="H79" s="927">
        <f t="shared" si="24"/>
        <v>0</v>
      </c>
      <c r="I79" s="928">
        <f t="shared" si="25"/>
        <v>0</v>
      </c>
      <c r="J79" s="929"/>
      <c r="K79" s="929"/>
      <c r="L79" s="929"/>
      <c r="M79" s="930"/>
      <c r="N79" s="923"/>
      <c r="O79" s="931"/>
      <c r="P79" s="925"/>
      <c r="Q79" s="923"/>
      <c r="R79" s="931"/>
      <c r="S79" s="925"/>
      <c r="T79" s="923"/>
      <c r="U79" s="931"/>
      <c r="V79" s="925"/>
      <c r="W79" s="923"/>
      <c r="X79" s="925"/>
    </row>
    <row r="80" spans="1:30" ht="31.5" x14ac:dyDescent="0.25">
      <c r="A80" s="1809" t="s">
        <v>198</v>
      </c>
      <c r="B80" s="905" t="s">
        <v>199</v>
      </c>
      <c r="C80" s="906"/>
      <c r="D80" s="907">
        <v>7</v>
      </c>
      <c r="E80" s="907"/>
      <c r="F80" s="908"/>
      <c r="G80" s="304">
        <v>4</v>
      </c>
      <c r="H80" s="909">
        <f t="shared" si="24"/>
        <v>120</v>
      </c>
      <c r="I80" s="910">
        <f t="shared" si="25"/>
        <v>45</v>
      </c>
      <c r="J80" s="911"/>
      <c r="K80" s="911"/>
      <c r="L80" s="911">
        <v>45</v>
      </c>
      <c r="M80" s="912">
        <f>H80-I80</f>
        <v>75</v>
      </c>
      <c r="N80" s="906"/>
      <c r="O80" s="913"/>
      <c r="P80" s="908"/>
      <c r="Q80" s="906"/>
      <c r="R80" s="913"/>
      <c r="S80" s="908"/>
      <c r="T80" s="906"/>
      <c r="U80" s="913"/>
      <c r="V80" s="908"/>
      <c r="W80" s="906">
        <v>3</v>
      </c>
      <c r="X80" s="908"/>
    </row>
    <row r="81" spans="1:29" x14ac:dyDescent="0.25">
      <c r="A81" s="1810"/>
      <c r="B81" s="905" t="s">
        <v>200</v>
      </c>
      <c r="C81" s="906"/>
      <c r="D81" s="907">
        <v>7</v>
      </c>
      <c r="E81" s="907"/>
      <c r="F81" s="908"/>
      <c r="G81" s="304">
        <v>4</v>
      </c>
      <c r="H81" s="909">
        <v>120</v>
      </c>
      <c r="I81" s="910"/>
      <c r="J81" s="911">
        <v>15</v>
      </c>
      <c r="K81" s="911"/>
      <c r="L81" s="911">
        <v>30</v>
      </c>
      <c r="M81" s="912">
        <v>75</v>
      </c>
      <c r="N81" s="906"/>
      <c r="O81" s="913"/>
      <c r="P81" s="908"/>
      <c r="Q81" s="906"/>
      <c r="R81" s="913"/>
      <c r="S81" s="908"/>
      <c r="T81" s="906"/>
      <c r="U81" s="913"/>
      <c r="V81" s="908"/>
      <c r="W81" s="906">
        <v>3</v>
      </c>
      <c r="X81" s="908"/>
    </row>
    <row r="82" spans="1:29" ht="16.5" thickBot="1" x14ac:dyDescent="0.3">
      <c r="A82" s="1811"/>
      <c r="B82" s="914" t="s">
        <v>191</v>
      </c>
      <c r="C82" s="932"/>
      <c r="D82" s="933"/>
      <c r="E82" s="933"/>
      <c r="F82" s="934"/>
      <c r="G82" s="935"/>
      <c r="H82" s="918">
        <f t="shared" si="24"/>
        <v>0</v>
      </c>
      <c r="I82" s="919"/>
      <c r="J82" s="920"/>
      <c r="K82" s="920"/>
      <c r="L82" s="920"/>
      <c r="M82" s="921"/>
      <c r="N82" s="932"/>
      <c r="O82" s="936"/>
      <c r="P82" s="934"/>
      <c r="Q82" s="932"/>
      <c r="R82" s="936"/>
      <c r="S82" s="934"/>
      <c r="T82" s="932"/>
      <c r="U82" s="936"/>
      <c r="V82" s="934"/>
      <c r="W82" s="932"/>
      <c r="X82" s="934"/>
    </row>
    <row r="83" spans="1:29" x14ac:dyDescent="0.25">
      <c r="A83" s="1809" t="s">
        <v>201</v>
      </c>
      <c r="B83" s="896" t="s">
        <v>497</v>
      </c>
      <c r="C83" s="897"/>
      <c r="D83" s="898">
        <v>8</v>
      </c>
      <c r="E83" s="898"/>
      <c r="F83" s="899"/>
      <c r="G83" s="303">
        <v>4</v>
      </c>
      <c r="H83" s="900">
        <f t="shared" si="24"/>
        <v>120</v>
      </c>
      <c r="I83" s="901">
        <f t="shared" si="25"/>
        <v>52</v>
      </c>
      <c r="J83" s="902"/>
      <c r="K83" s="902"/>
      <c r="L83" s="902">
        <v>52</v>
      </c>
      <c r="M83" s="903">
        <f>H83-I83</f>
        <v>68</v>
      </c>
      <c r="N83" s="897"/>
      <c r="O83" s="904"/>
      <c r="P83" s="899"/>
      <c r="Q83" s="897"/>
      <c r="R83" s="904"/>
      <c r="S83" s="899"/>
      <c r="T83" s="897"/>
      <c r="U83" s="904"/>
      <c r="V83" s="899"/>
      <c r="W83" s="897"/>
      <c r="X83" s="899">
        <v>4</v>
      </c>
    </row>
    <row r="84" spans="1:29" ht="31.5" x14ac:dyDescent="0.25">
      <c r="A84" s="1810"/>
      <c r="B84" s="745" t="s">
        <v>203</v>
      </c>
      <c r="C84" s="937"/>
      <c r="D84" s="938">
        <v>8</v>
      </c>
      <c r="E84" s="938"/>
      <c r="F84" s="939"/>
      <c r="G84" s="308">
        <v>4</v>
      </c>
      <c r="H84" s="940">
        <v>120</v>
      </c>
      <c r="I84" s="941">
        <v>52</v>
      </c>
      <c r="J84" s="942"/>
      <c r="K84" s="942"/>
      <c r="L84" s="942">
        <v>52</v>
      </c>
      <c r="M84" s="943">
        <v>68</v>
      </c>
      <c r="N84" s="937"/>
      <c r="O84" s="944"/>
      <c r="P84" s="939"/>
      <c r="Q84" s="937"/>
      <c r="R84" s="944"/>
      <c r="S84" s="939"/>
      <c r="T84" s="937"/>
      <c r="U84" s="944"/>
      <c r="V84" s="939"/>
      <c r="W84" s="937"/>
      <c r="X84" s="939">
        <v>4</v>
      </c>
    </row>
    <row r="85" spans="1:29" ht="16.5" thickBot="1" x14ac:dyDescent="0.3">
      <c r="A85" s="1811"/>
      <c r="B85" s="922" t="s">
        <v>191</v>
      </c>
      <c r="C85" s="923"/>
      <c r="D85" s="924"/>
      <c r="E85" s="924"/>
      <c r="F85" s="925"/>
      <c r="G85" s="926"/>
      <c r="H85" s="926">
        <f t="shared" si="24"/>
        <v>0</v>
      </c>
      <c r="I85" s="928">
        <f t="shared" si="25"/>
        <v>0</v>
      </c>
      <c r="J85" s="929"/>
      <c r="K85" s="929"/>
      <c r="L85" s="929"/>
      <c r="M85" s="930"/>
      <c r="N85" s="923"/>
      <c r="O85" s="931"/>
      <c r="P85" s="925"/>
      <c r="Q85" s="923"/>
      <c r="R85" s="931"/>
      <c r="S85" s="925"/>
      <c r="T85" s="923"/>
      <c r="U85" s="931"/>
      <c r="V85" s="925"/>
      <c r="W85" s="923"/>
      <c r="X85" s="925"/>
    </row>
    <row r="86" spans="1:29" ht="16.5" thickBot="1" x14ac:dyDescent="0.3">
      <c r="A86" s="1791" t="s">
        <v>204</v>
      </c>
      <c r="B86" s="1792"/>
      <c r="C86" s="1792"/>
      <c r="D86" s="1792"/>
      <c r="E86" s="1792"/>
      <c r="F86" s="1793"/>
      <c r="G86" s="823">
        <f>G71+G74+G77+G80+G83</f>
        <v>20</v>
      </c>
      <c r="H86" s="824">
        <f t="shared" ref="H86:X86" si="28">H71+H74+H77+H80+H83</f>
        <v>600</v>
      </c>
      <c r="I86" s="824">
        <f t="shared" si="28"/>
        <v>241</v>
      </c>
      <c r="J86" s="824">
        <f t="shared" si="28"/>
        <v>15</v>
      </c>
      <c r="K86" s="824">
        <f t="shared" si="28"/>
        <v>0</v>
      </c>
      <c r="L86" s="824">
        <f t="shared" si="28"/>
        <v>226</v>
      </c>
      <c r="M86" s="824">
        <f t="shared" si="28"/>
        <v>359</v>
      </c>
      <c r="N86" s="824">
        <f t="shared" si="28"/>
        <v>0</v>
      </c>
      <c r="O86" s="824">
        <f t="shared" si="28"/>
        <v>0</v>
      </c>
      <c r="P86" s="824">
        <f t="shared" si="28"/>
        <v>0</v>
      </c>
      <c r="Q86" s="824">
        <f t="shared" si="28"/>
        <v>3</v>
      </c>
      <c r="R86" s="824">
        <f t="shared" si="28"/>
        <v>0</v>
      </c>
      <c r="S86" s="824">
        <f t="shared" si="28"/>
        <v>0</v>
      </c>
      <c r="T86" s="824">
        <f t="shared" si="28"/>
        <v>3</v>
      </c>
      <c r="U86" s="824">
        <f t="shared" si="28"/>
        <v>3</v>
      </c>
      <c r="V86" s="824">
        <f t="shared" si="28"/>
        <v>3</v>
      </c>
      <c r="W86" s="824">
        <f t="shared" si="28"/>
        <v>3</v>
      </c>
      <c r="X86" s="824">
        <f t="shared" si="28"/>
        <v>4</v>
      </c>
      <c r="Y86" s="302">
        <f t="shared" ref="Y86:AC86" si="29">SUM(Y71:Y85)</f>
        <v>0</v>
      </c>
      <c r="Z86" s="201">
        <f t="shared" si="29"/>
        <v>0</v>
      </c>
      <c r="AA86" s="201">
        <f t="shared" si="29"/>
        <v>0</v>
      </c>
      <c r="AB86" s="201">
        <f t="shared" si="29"/>
        <v>0</v>
      </c>
      <c r="AC86" s="441">
        <f t="shared" si="29"/>
        <v>0</v>
      </c>
    </row>
    <row r="87" spans="1:29" ht="16.5" thickBot="1" x14ac:dyDescent="0.3">
      <c r="A87" s="1860" t="s">
        <v>205</v>
      </c>
      <c r="B87" s="1861"/>
      <c r="C87" s="1861"/>
      <c r="D87" s="1861"/>
      <c r="E87" s="1861"/>
      <c r="F87" s="1861"/>
      <c r="G87" s="1861"/>
      <c r="H87" s="1861"/>
      <c r="I87" s="1861"/>
      <c r="J87" s="1861"/>
      <c r="K87" s="1861"/>
      <c r="L87" s="1861"/>
      <c r="M87" s="1861"/>
      <c r="N87" s="1861"/>
      <c r="O87" s="1861"/>
      <c r="P87" s="1861"/>
      <c r="Q87" s="1861"/>
      <c r="R87" s="1861"/>
      <c r="S87" s="1861"/>
      <c r="T87" s="1861"/>
      <c r="U87" s="1861"/>
      <c r="V87" s="1861"/>
      <c r="W87" s="1861"/>
      <c r="X87" s="1862"/>
    </row>
    <row r="88" spans="1:29" x14ac:dyDescent="0.25">
      <c r="A88" s="1810" t="s">
        <v>206</v>
      </c>
      <c r="B88" s="1395" t="s">
        <v>207</v>
      </c>
      <c r="C88" s="1398"/>
      <c r="D88" s="907">
        <v>5</v>
      </c>
      <c r="E88" s="907"/>
      <c r="F88" s="908"/>
      <c r="G88" s="304">
        <v>4</v>
      </c>
      <c r="H88" s="304">
        <f>G88*30</f>
        <v>120</v>
      </c>
      <c r="I88" s="910">
        <f>J88+K88+L88</f>
        <v>45</v>
      </c>
      <c r="J88" s="911">
        <v>15</v>
      </c>
      <c r="K88" s="911"/>
      <c r="L88" s="911">
        <v>30</v>
      </c>
      <c r="M88" s="912">
        <f>H88-I88</f>
        <v>75</v>
      </c>
      <c r="N88" s="906"/>
      <c r="O88" s="913"/>
      <c r="P88" s="908"/>
      <c r="Q88" s="906"/>
      <c r="R88" s="913"/>
      <c r="S88" s="908"/>
      <c r="T88" s="906">
        <v>3</v>
      </c>
      <c r="U88" s="913"/>
      <c r="V88" s="908"/>
      <c r="W88" s="906"/>
      <c r="X88" s="908"/>
    </row>
    <row r="89" spans="1:29" ht="31.5" x14ac:dyDescent="0.25">
      <c r="A89" s="1810"/>
      <c r="B89" s="1395" t="s">
        <v>405</v>
      </c>
      <c r="C89" s="1394"/>
      <c r="D89" s="938">
        <v>5</v>
      </c>
      <c r="E89" s="907"/>
      <c r="F89" s="908"/>
      <c r="G89" s="304">
        <v>4</v>
      </c>
      <c r="H89" s="304">
        <v>120</v>
      </c>
      <c r="I89" s="910">
        <v>45</v>
      </c>
      <c r="J89" s="911">
        <v>15</v>
      </c>
      <c r="K89" s="911"/>
      <c r="L89" s="911">
        <v>30</v>
      </c>
      <c r="M89" s="912">
        <v>75</v>
      </c>
      <c r="N89" s="906"/>
      <c r="O89" s="913"/>
      <c r="P89" s="908"/>
      <c r="Q89" s="906"/>
      <c r="R89" s="913"/>
      <c r="S89" s="908"/>
      <c r="T89" s="906">
        <v>3</v>
      </c>
      <c r="U89" s="913"/>
      <c r="V89" s="908"/>
      <c r="W89" s="906"/>
      <c r="X89" s="908"/>
    </row>
    <row r="90" spans="1:29" ht="16.5" thickBot="1" x14ac:dyDescent="0.3">
      <c r="A90" s="1810"/>
      <c r="B90" s="1396" t="s">
        <v>191</v>
      </c>
      <c r="C90" s="1397"/>
      <c r="D90" s="1397"/>
      <c r="E90" s="915"/>
      <c r="F90" s="916"/>
      <c r="G90" s="917"/>
      <c r="H90" s="917">
        <f>G90*30</f>
        <v>0</v>
      </c>
      <c r="I90" s="919">
        <f>J90+K90+L90</f>
        <v>0</v>
      </c>
      <c r="J90" s="920"/>
      <c r="K90" s="920"/>
      <c r="L90" s="920"/>
      <c r="M90" s="921"/>
      <c r="N90" s="722"/>
      <c r="O90" s="724"/>
      <c r="P90" s="916"/>
      <c r="Q90" s="722"/>
      <c r="R90" s="724"/>
      <c r="S90" s="916"/>
      <c r="T90" s="722"/>
      <c r="U90" s="724"/>
      <c r="V90" s="916"/>
      <c r="W90" s="722"/>
      <c r="X90" s="916"/>
    </row>
    <row r="91" spans="1:29" x14ac:dyDescent="0.25">
      <c r="A91" s="1809" t="s">
        <v>208</v>
      </c>
      <c r="B91" s="896" t="s">
        <v>209</v>
      </c>
      <c r="C91" s="906">
        <v>5</v>
      </c>
      <c r="D91" s="907"/>
      <c r="E91" s="898"/>
      <c r="F91" s="899"/>
      <c r="G91" s="303">
        <v>6</v>
      </c>
      <c r="H91" s="303">
        <f>G91*30</f>
        <v>180</v>
      </c>
      <c r="I91" s="901">
        <f>J91+K91+L91</f>
        <v>60</v>
      </c>
      <c r="J91" s="902">
        <v>30</v>
      </c>
      <c r="K91" s="902"/>
      <c r="L91" s="902">
        <v>30</v>
      </c>
      <c r="M91" s="903">
        <f>H91-I91</f>
        <v>120</v>
      </c>
      <c r="N91" s="897"/>
      <c r="O91" s="904"/>
      <c r="P91" s="899"/>
      <c r="Q91" s="897"/>
      <c r="R91" s="904"/>
      <c r="S91" s="899"/>
      <c r="T91" s="897">
        <v>4</v>
      </c>
      <c r="U91" s="904"/>
      <c r="V91" s="899"/>
      <c r="W91" s="897"/>
      <c r="X91" s="899"/>
    </row>
    <row r="92" spans="1:29" ht="31.5" x14ac:dyDescent="0.25">
      <c r="A92" s="1810"/>
      <c r="B92" s="905" t="s">
        <v>406</v>
      </c>
      <c r="C92" s="906">
        <v>5</v>
      </c>
      <c r="D92" s="907"/>
      <c r="E92" s="907"/>
      <c r="F92" s="908"/>
      <c r="G92" s="304">
        <v>6</v>
      </c>
      <c r="H92" s="304">
        <v>180</v>
      </c>
      <c r="I92" s="910">
        <v>60</v>
      </c>
      <c r="J92" s="911">
        <v>30</v>
      </c>
      <c r="K92" s="911"/>
      <c r="L92" s="911">
        <v>30</v>
      </c>
      <c r="M92" s="912">
        <v>120</v>
      </c>
      <c r="N92" s="906"/>
      <c r="O92" s="913"/>
      <c r="P92" s="908"/>
      <c r="Q92" s="906"/>
      <c r="R92" s="913"/>
      <c r="S92" s="908"/>
      <c r="T92" s="906">
        <v>4</v>
      </c>
      <c r="U92" s="913"/>
      <c r="V92" s="908"/>
      <c r="W92" s="906"/>
      <c r="X92" s="908"/>
    </row>
    <row r="93" spans="1:29" ht="16.5" thickBot="1" x14ac:dyDescent="0.3">
      <c r="A93" s="1811"/>
      <c r="B93" s="922" t="s">
        <v>191</v>
      </c>
      <c r="C93" s="923"/>
      <c r="D93" s="924"/>
      <c r="E93" s="924"/>
      <c r="F93" s="925"/>
      <c r="G93" s="926"/>
      <c r="H93" s="926">
        <f>G93*30</f>
        <v>0</v>
      </c>
      <c r="I93" s="928"/>
      <c r="J93" s="929"/>
      <c r="K93" s="929"/>
      <c r="L93" s="929"/>
      <c r="M93" s="930"/>
      <c r="N93" s="923"/>
      <c r="O93" s="931"/>
      <c r="P93" s="925"/>
      <c r="Q93" s="923"/>
      <c r="R93" s="931"/>
      <c r="S93" s="925"/>
      <c r="T93" s="923"/>
      <c r="U93" s="931"/>
      <c r="V93" s="925"/>
      <c r="W93" s="923"/>
      <c r="X93" s="925"/>
    </row>
    <row r="94" spans="1:29" ht="31.5" x14ac:dyDescent="0.25">
      <c r="A94" s="1810" t="s">
        <v>210</v>
      </c>
      <c r="B94" s="896" t="s">
        <v>211</v>
      </c>
      <c r="C94" s="898"/>
      <c r="D94" s="898">
        <v>6</v>
      </c>
      <c r="E94" s="898"/>
      <c r="F94" s="898"/>
      <c r="G94" s="303">
        <v>4</v>
      </c>
      <c r="H94" s="945">
        <f>G94*30</f>
        <v>120</v>
      </c>
      <c r="I94" s="897">
        <f>J94+L94+K94</f>
        <v>54</v>
      </c>
      <c r="J94" s="898">
        <v>18</v>
      </c>
      <c r="K94" s="898"/>
      <c r="L94" s="898">
        <v>36</v>
      </c>
      <c r="M94" s="946">
        <f>H94-I94</f>
        <v>66</v>
      </c>
      <c r="N94" s="947"/>
      <c r="O94" s="904"/>
      <c r="P94" s="899"/>
      <c r="Q94" s="897"/>
      <c r="R94" s="904"/>
      <c r="S94" s="899"/>
      <c r="T94" s="897"/>
      <c r="U94" s="904">
        <v>3</v>
      </c>
      <c r="V94" s="899">
        <v>3</v>
      </c>
      <c r="W94" s="897"/>
      <c r="X94" s="899"/>
    </row>
    <row r="95" spans="1:29" ht="31.5" x14ac:dyDescent="0.25">
      <c r="A95" s="1810"/>
      <c r="B95" s="948" t="s">
        <v>212</v>
      </c>
      <c r="C95" s="949"/>
      <c r="D95" s="938">
        <v>6</v>
      </c>
      <c r="E95" s="950"/>
      <c r="F95" s="950"/>
      <c r="G95" s="304">
        <v>4</v>
      </c>
      <c r="H95" s="951">
        <v>120</v>
      </c>
      <c r="I95" s="906">
        <v>54</v>
      </c>
      <c r="J95" s="907">
        <v>18</v>
      </c>
      <c r="K95" s="907"/>
      <c r="L95" s="907">
        <v>36</v>
      </c>
      <c r="M95" s="952">
        <v>66</v>
      </c>
      <c r="N95" s="953"/>
      <c r="O95" s="913"/>
      <c r="P95" s="908"/>
      <c r="Q95" s="906"/>
      <c r="R95" s="913"/>
      <c r="S95" s="908"/>
      <c r="T95" s="906"/>
      <c r="U95" s="913">
        <v>3</v>
      </c>
      <c r="V95" s="908">
        <v>3</v>
      </c>
      <c r="W95" s="906"/>
      <c r="X95" s="908"/>
    </row>
    <row r="96" spans="1:29" ht="16.5" thickBot="1" x14ac:dyDescent="0.3">
      <c r="A96" s="1810"/>
      <c r="B96" s="922" t="s">
        <v>191</v>
      </c>
      <c r="C96" s="305"/>
      <c r="D96" s="954"/>
      <c r="E96" s="955"/>
      <c r="F96" s="956"/>
      <c r="G96" s="306"/>
      <c r="H96" s="957"/>
      <c r="I96" s="958"/>
      <c r="J96" s="959"/>
      <c r="K96" s="959">
        <f>SUM(K97:K106)</f>
        <v>0</v>
      </c>
      <c r="L96" s="959"/>
      <c r="M96" s="960"/>
      <c r="N96" s="961"/>
      <c r="O96" s="962"/>
      <c r="P96" s="963"/>
      <c r="Q96" s="964"/>
      <c r="R96" s="962"/>
      <c r="S96" s="963"/>
      <c r="T96" s="964"/>
      <c r="U96" s="962"/>
      <c r="V96" s="963"/>
      <c r="W96" s="964"/>
      <c r="X96" s="963"/>
    </row>
    <row r="97" spans="1:24" ht="31.5" x14ac:dyDescent="0.25">
      <c r="A97" s="1809" t="s">
        <v>213</v>
      </c>
      <c r="B97" s="896" t="s">
        <v>214</v>
      </c>
      <c r="C97" s="965"/>
      <c r="D97" s="966" t="s">
        <v>215</v>
      </c>
      <c r="E97" s="967"/>
      <c r="F97" s="968"/>
      <c r="G97" s="303">
        <v>4</v>
      </c>
      <c r="H97" s="969">
        <f t="shared" ref="H97:H110" si="30">G97*30</f>
        <v>120</v>
      </c>
      <c r="I97" s="970">
        <f>J97+L97+K97</f>
        <v>54</v>
      </c>
      <c r="J97" s="971">
        <v>18</v>
      </c>
      <c r="K97" s="972"/>
      <c r="L97" s="972">
        <v>36</v>
      </c>
      <c r="M97" s="946">
        <f t="shared" ref="M97:M110" si="31">H97-I97</f>
        <v>66</v>
      </c>
      <c r="N97" s="973"/>
      <c r="O97" s="974"/>
      <c r="P97" s="975"/>
      <c r="Q97" s="976"/>
      <c r="R97" s="974"/>
      <c r="S97" s="975"/>
      <c r="T97" s="976"/>
      <c r="U97" s="974">
        <v>3</v>
      </c>
      <c r="V97" s="975">
        <v>3</v>
      </c>
      <c r="W97" s="976"/>
      <c r="X97" s="899"/>
    </row>
    <row r="98" spans="1:24" ht="31.5" x14ac:dyDescent="0.25">
      <c r="A98" s="1810"/>
      <c r="B98" s="948" t="s">
        <v>216</v>
      </c>
      <c r="C98" s="307"/>
      <c r="D98" s="977" t="s">
        <v>215</v>
      </c>
      <c r="E98" s="978"/>
      <c r="F98" s="979"/>
      <c r="G98" s="308">
        <v>4</v>
      </c>
      <c r="H98" s="980">
        <v>120</v>
      </c>
      <c r="I98" s="981">
        <v>54</v>
      </c>
      <c r="J98" s="982">
        <v>18</v>
      </c>
      <c r="K98" s="983"/>
      <c r="L98" s="983">
        <v>36</v>
      </c>
      <c r="M98" s="984">
        <v>66</v>
      </c>
      <c r="N98" s="985"/>
      <c r="O98" s="986"/>
      <c r="P98" s="987"/>
      <c r="Q98" s="988"/>
      <c r="R98" s="986"/>
      <c r="S98" s="987"/>
      <c r="T98" s="988"/>
      <c r="U98" s="986">
        <v>3</v>
      </c>
      <c r="V98" s="987">
        <v>3</v>
      </c>
      <c r="W98" s="988"/>
      <c r="X98" s="939"/>
    </row>
    <row r="99" spans="1:24" ht="16.5" thickBot="1" x14ac:dyDescent="0.3">
      <c r="A99" s="1811"/>
      <c r="B99" s="922" t="s">
        <v>191</v>
      </c>
      <c r="C99" s="305"/>
      <c r="D99" s="954"/>
      <c r="E99" s="955"/>
      <c r="F99" s="956"/>
      <c r="G99" s="306"/>
      <c r="H99" s="989"/>
      <c r="I99" s="990"/>
      <c r="J99" s="991"/>
      <c r="K99" s="992"/>
      <c r="L99" s="992"/>
      <c r="M99" s="993"/>
      <c r="N99" s="994"/>
      <c r="O99" s="995"/>
      <c r="P99" s="996"/>
      <c r="Q99" s="997"/>
      <c r="R99" s="995"/>
      <c r="S99" s="996"/>
      <c r="T99" s="997"/>
      <c r="U99" s="995"/>
      <c r="V99" s="996"/>
      <c r="W99" s="997"/>
      <c r="X99" s="963"/>
    </row>
    <row r="100" spans="1:24" x14ac:dyDescent="0.25">
      <c r="A100" s="1810" t="s">
        <v>217</v>
      </c>
      <c r="B100" s="905" t="s">
        <v>218</v>
      </c>
      <c r="C100" s="998">
        <v>6</v>
      </c>
      <c r="D100" s="999"/>
      <c r="E100" s="1000"/>
      <c r="F100" s="1001"/>
      <c r="G100" s="304">
        <v>6</v>
      </c>
      <c r="H100" s="1002">
        <f>G100*30</f>
        <v>180</v>
      </c>
      <c r="I100" s="1003">
        <f>J100+L100+K100</f>
        <v>72</v>
      </c>
      <c r="J100" s="1004">
        <v>36</v>
      </c>
      <c r="K100" s="1005"/>
      <c r="L100" s="1005">
        <v>36</v>
      </c>
      <c r="M100" s="952">
        <f>H100-I100</f>
        <v>108</v>
      </c>
      <c r="N100" s="1006"/>
      <c r="O100" s="1007"/>
      <c r="P100" s="1008"/>
      <c r="Q100" s="1009"/>
      <c r="R100" s="1007"/>
      <c r="S100" s="1008"/>
      <c r="T100" s="1009"/>
      <c r="U100" s="1007">
        <v>4</v>
      </c>
      <c r="V100" s="1008">
        <v>4</v>
      </c>
      <c r="W100" s="1009"/>
      <c r="X100" s="908"/>
    </row>
    <row r="101" spans="1:24" x14ac:dyDescent="0.25">
      <c r="A101" s="1810"/>
      <c r="B101" s="948" t="s">
        <v>484</v>
      </c>
      <c r="C101" s="307">
        <v>6</v>
      </c>
      <c r="D101" s="977"/>
      <c r="E101" s="978"/>
      <c r="F101" s="979"/>
      <c r="G101" s="308">
        <v>6</v>
      </c>
      <c r="H101" s="980">
        <v>180</v>
      </c>
      <c r="I101" s="981">
        <v>72</v>
      </c>
      <c r="J101" s="982">
        <v>36</v>
      </c>
      <c r="K101" s="983"/>
      <c r="L101" s="983">
        <v>36</v>
      </c>
      <c r="M101" s="984">
        <v>108</v>
      </c>
      <c r="N101" s="985"/>
      <c r="O101" s="986"/>
      <c r="P101" s="987"/>
      <c r="Q101" s="988"/>
      <c r="R101" s="986"/>
      <c r="S101" s="987"/>
      <c r="T101" s="988"/>
      <c r="U101" s="986">
        <v>4</v>
      </c>
      <c r="V101" s="987">
        <v>4</v>
      </c>
      <c r="W101" s="988"/>
      <c r="X101" s="939"/>
    </row>
    <row r="102" spans="1:24" ht="16.5" thickBot="1" x14ac:dyDescent="0.3">
      <c r="A102" s="1810"/>
      <c r="B102" s="914" t="s">
        <v>191</v>
      </c>
      <c r="C102" s="1010"/>
      <c r="D102" s="1011"/>
      <c r="E102" s="1012"/>
      <c r="F102" s="1013"/>
      <c r="G102" s="935"/>
      <c r="H102" s="1014"/>
      <c r="I102" s="1015"/>
      <c r="J102" s="1016"/>
      <c r="K102" s="1017"/>
      <c r="L102" s="1017"/>
      <c r="M102" s="1018"/>
      <c r="N102" s="1019"/>
      <c r="O102" s="1020"/>
      <c r="P102" s="1021"/>
      <c r="Q102" s="1022"/>
      <c r="R102" s="1020"/>
      <c r="S102" s="1021"/>
      <c r="T102" s="1022"/>
      <c r="U102" s="1020"/>
      <c r="V102" s="1021"/>
      <c r="W102" s="1022"/>
      <c r="X102" s="934"/>
    </row>
    <row r="103" spans="1:24" x14ac:dyDescent="0.25">
      <c r="A103" s="1809" t="s">
        <v>220</v>
      </c>
      <c r="B103" s="896" t="s">
        <v>458</v>
      </c>
      <c r="C103" s="965"/>
      <c r="D103" s="966" t="s">
        <v>459</v>
      </c>
      <c r="E103" s="967"/>
      <c r="F103" s="968"/>
      <c r="G103" s="303">
        <v>4</v>
      </c>
      <c r="H103" s="969">
        <f t="shared" si="30"/>
        <v>120</v>
      </c>
      <c r="I103" s="970">
        <f>J103+L103+K103</f>
        <v>45</v>
      </c>
      <c r="J103" s="971">
        <v>30</v>
      </c>
      <c r="K103" s="972"/>
      <c r="L103" s="972">
        <v>15</v>
      </c>
      <c r="M103" s="946">
        <f t="shared" si="31"/>
        <v>75</v>
      </c>
      <c r="N103" s="973"/>
      <c r="O103" s="974"/>
      <c r="P103" s="1023"/>
      <c r="Q103" s="976"/>
      <c r="R103" s="974"/>
      <c r="S103" s="975"/>
      <c r="T103" s="973"/>
      <c r="U103" s="974"/>
      <c r="V103" s="975"/>
      <c r="W103" s="976">
        <v>3</v>
      </c>
      <c r="X103" s="899"/>
    </row>
    <row r="104" spans="1:24" x14ac:dyDescent="0.25">
      <c r="A104" s="1810"/>
      <c r="B104" s="948" t="s">
        <v>221</v>
      </c>
      <c r="C104" s="307"/>
      <c r="D104" s="977" t="s">
        <v>459</v>
      </c>
      <c r="E104" s="978"/>
      <c r="F104" s="979"/>
      <c r="G104" s="308">
        <v>4</v>
      </c>
      <c r="H104" s="980">
        <v>120</v>
      </c>
      <c r="I104" s="981">
        <v>45</v>
      </c>
      <c r="J104" s="982">
        <v>30</v>
      </c>
      <c r="K104" s="983"/>
      <c r="L104" s="983">
        <v>15</v>
      </c>
      <c r="M104" s="984">
        <v>75</v>
      </c>
      <c r="N104" s="985"/>
      <c r="O104" s="986"/>
      <c r="P104" s="1024"/>
      <c r="Q104" s="988"/>
      <c r="R104" s="986"/>
      <c r="S104" s="987"/>
      <c r="T104" s="985"/>
      <c r="U104" s="986"/>
      <c r="V104" s="987"/>
      <c r="W104" s="988">
        <v>3</v>
      </c>
      <c r="X104" s="939"/>
    </row>
    <row r="105" spans="1:24" ht="31.5" x14ac:dyDescent="0.25">
      <c r="A105" s="1810"/>
      <c r="B105" s="948" t="s">
        <v>510</v>
      </c>
      <c r="C105" s="1010"/>
      <c r="D105" s="977" t="s">
        <v>459</v>
      </c>
      <c r="E105" s="978"/>
      <c r="F105" s="979"/>
      <c r="G105" s="308">
        <v>4</v>
      </c>
      <c r="H105" s="980">
        <v>120</v>
      </c>
      <c r="I105" s="981">
        <v>45</v>
      </c>
      <c r="J105" s="982">
        <v>30</v>
      </c>
      <c r="K105" s="983"/>
      <c r="L105" s="983">
        <v>15</v>
      </c>
      <c r="M105" s="984">
        <v>75</v>
      </c>
      <c r="N105" s="985"/>
      <c r="O105" s="986"/>
      <c r="P105" s="1024"/>
      <c r="Q105" s="988"/>
      <c r="R105" s="986"/>
      <c r="S105" s="987"/>
      <c r="T105" s="985"/>
      <c r="U105" s="986"/>
      <c r="V105" s="987"/>
      <c r="W105" s="988">
        <v>3</v>
      </c>
      <c r="X105" s="934"/>
    </row>
    <row r="106" spans="1:24" ht="16.5" thickBot="1" x14ac:dyDescent="0.3">
      <c r="A106" s="1811"/>
      <c r="B106" s="922" t="s">
        <v>191</v>
      </c>
      <c r="C106" s="305"/>
      <c r="D106" s="954"/>
      <c r="E106" s="955"/>
      <c r="F106" s="956"/>
      <c r="G106" s="306"/>
      <c r="H106" s="989"/>
      <c r="I106" s="990"/>
      <c r="J106" s="991"/>
      <c r="K106" s="992"/>
      <c r="L106" s="992"/>
      <c r="M106" s="1025"/>
      <c r="N106" s="994"/>
      <c r="O106" s="995"/>
      <c r="P106" s="1026"/>
      <c r="Q106" s="997"/>
      <c r="R106" s="995"/>
      <c r="S106" s="996"/>
      <c r="T106" s="994"/>
      <c r="U106" s="995"/>
      <c r="V106" s="996"/>
      <c r="W106" s="997"/>
      <c r="X106" s="963"/>
    </row>
    <row r="107" spans="1:24" x14ac:dyDescent="0.25">
      <c r="A107" s="1810" t="s">
        <v>222</v>
      </c>
      <c r="B107" s="905" t="s">
        <v>223</v>
      </c>
      <c r="C107" s="998">
        <v>7</v>
      </c>
      <c r="D107" s="999"/>
      <c r="E107" s="1000"/>
      <c r="F107" s="1000"/>
      <c r="G107" s="304">
        <v>6</v>
      </c>
      <c r="H107" s="1027">
        <f t="shared" si="30"/>
        <v>180</v>
      </c>
      <c r="I107" s="1003">
        <f>J107+L107+K107</f>
        <v>60</v>
      </c>
      <c r="J107" s="1004">
        <v>30</v>
      </c>
      <c r="K107" s="1005"/>
      <c r="L107" s="1005">
        <v>30</v>
      </c>
      <c r="M107" s="952">
        <f t="shared" ref="M107" si="32">H107-I107</f>
        <v>120</v>
      </c>
      <c r="N107" s="1006"/>
      <c r="O107" s="1007"/>
      <c r="P107" s="1028"/>
      <c r="Q107" s="1009"/>
      <c r="R107" s="1007"/>
      <c r="S107" s="1008"/>
      <c r="T107" s="1006"/>
      <c r="U107" s="1007"/>
      <c r="V107" s="1008"/>
      <c r="W107" s="1009">
        <v>4</v>
      </c>
      <c r="X107" s="908"/>
    </row>
    <row r="108" spans="1:24" ht="31.5" x14ac:dyDescent="0.25">
      <c r="A108" s="1810"/>
      <c r="B108" s="948" t="s">
        <v>224</v>
      </c>
      <c r="C108" s="307">
        <v>7</v>
      </c>
      <c r="D108" s="977"/>
      <c r="E108" s="978"/>
      <c r="F108" s="978"/>
      <c r="G108" s="308">
        <v>6</v>
      </c>
      <c r="H108" s="1029">
        <v>180</v>
      </c>
      <c r="I108" s="981">
        <v>75</v>
      </c>
      <c r="J108" s="982">
        <v>30</v>
      </c>
      <c r="K108" s="983"/>
      <c r="L108" s="983">
        <v>30</v>
      </c>
      <c r="M108" s="984">
        <v>105</v>
      </c>
      <c r="N108" s="985"/>
      <c r="O108" s="986"/>
      <c r="P108" s="1024"/>
      <c r="Q108" s="988"/>
      <c r="R108" s="986"/>
      <c r="S108" s="987"/>
      <c r="T108" s="985"/>
      <c r="U108" s="986"/>
      <c r="V108" s="987"/>
      <c r="W108" s="988">
        <v>4</v>
      </c>
      <c r="X108" s="939"/>
    </row>
    <row r="109" spans="1:24" ht="16.5" thickBot="1" x14ac:dyDescent="0.3">
      <c r="A109" s="1810"/>
      <c r="B109" s="914" t="s">
        <v>191</v>
      </c>
      <c r="C109" s="1010"/>
      <c r="D109" s="1011"/>
      <c r="E109" s="1012"/>
      <c r="F109" s="1012"/>
      <c r="G109" s="935"/>
      <c r="H109" s="1030"/>
      <c r="I109" s="1031"/>
      <c r="J109" s="1032"/>
      <c r="K109" s="1032"/>
      <c r="L109" s="1032"/>
      <c r="M109" s="1033"/>
      <c r="N109" s="1019"/>
      <c r="O109" s="1020"/>
      <c r="P109" s="1034"/>
      <c r="Q109" s="1022"/>
      <c r="R109" s="1020"/>
      <c r="S109" s="1021"/>
      <c r="T109" s="1019"/>
      <c r="U109" s="1020"/>
      <c r="V109" s="1021"/>
      <c r="W109" s="1022"/>
      <c r="X109" s="934"/>
    </row>
    <row r="110" spans="1:24" ht="31.5" x14ac:dyDescent="0.25">
      <c r="A110" s="1809" t="s">
        <v>225</v>
      </c>
      <c r="B110" s="1035" t="s">
        <v>226</v>
      </c>
      <c r="C110" s="965">
        <v>8</v>
      </c>
      <c r="D110" s="966"/>
      <c r="E110" s="967"/>
      <c r="F110" s="968"/>
      <c r="G110" s="303">
        <v>6</v>
      </c>
      <c r="H110" s="1036">
        <f t="shared" si="30"/>
        <v>180</v>
      </c>
      <c r="I110" s="970">
        <f>J110+L110</f>
        <v>65</v>
      </c>
      <c r="J110" s="971">
        <v>39</v>
      </c>
      <c r="K110" s="972"/>
      <c r="L110" s="972">
        <v>26</v>
      </c>
      <c r="M110" s="946">
        <f t="shared" si="31"/>
        <v>115</v>
      </c>
      <c r="N110" s="973"/>
      <c r="O110" s="974"/>
      <c r="P110" s="1023"/>
      <c r="Q110" s="976"/>
      <c r="R110" s="974"/>
      <c r="S110" s="975"/>
      <c r="T110" s="973"/>
      <c r="U110" s="974"/>
      <c r="V110" s="975"/>
      <c r="W110" s="976"/>
      <c r="X110" s="975">
        <v>5</v>
      </c>
    </row>
    <row r="111" spans="1:24" ht="31.5" x14ac:dyDescent="0.25">
      <c r="A111" s="1810"/>
      <c r="B111" s="1037" t="s">
        <v>227</v>
      </c>
      <c r="C111" s="307">
        <v>8</v>
      </c>
      <c r="D111" s="977"/>
      <c r="E111" s="978"/>
      <c r="F111" s="979"/>
      <c r="G111" s="308">
        <v>6</v>
      </c>
      <c r="H111" s="1029">
        <v>180</v>
      </c>
      <c r="I111" s="981">
        <v>65</v>
      </c>
      <c r="J111" s="982">
        <v>39</v>
      </c>
      <c r="K111" s="983"/>
      <c r="L111" s="983">
        <v>26</v>
      </c>
      <c r="M111" s="984">
        <v>115</v>
      </c>
      <c r="N111" s="985"/>
      <c r="O111" s="986"/>
      <c r="P111" s="1024"/>
      <c r="Q111" s="988"/>
      <c r="R111" s="986"/>
      <c r="S111" s="987"/>
      <c r="T111" s="985"/>
      <c r="U111" s="986"/>
      <c r="V111" s="987"/>
      <c r="W111" s="988"/>
      <c r="X111" s="987">
        <v>5</v>
      </c>
    </row>
    <row r="112" spans="1:24" x14ac:dyDescent="0.25">
      <c r="A112" s="1810"/>
      <c r="B112" s="1037" t="s">
        <v>511</v>
      </c>
      <c r="C112" s="307">
        <v>8</v>
      </c>
      <c r="D112" s="977"/>
      <c r="E112" s="978"/>
      <c r="F112" s="979"/>
      <c r="G112" s="308">
        <v>6</v>
      </c>
      <c r="H112" s="1029">
        <v>180</v>
      </c>
      <c r="I112" s="981">
        <v>65</v>
      </c>
      <c r="J112" s="982">
        <v>39</v>
      </c>
      <c r="K112" s="983"/>
      <c r="L112" s="983">
        <v>26</v>
      </c>
      <c r="M112" s="984">
        <v>115</v>
      </c>
      <c r="N112" s="985"/>
      <c r="O112" s="986"/>
      <c r="P112" s="1024"/>
      <c r="Q112" s="988"/>
      <c r="R112" s="986"/>
      <c r="S112" s="987"/>
      <c r="T112" s="985"/>
      <c r="U112" s="986"/>
      <c r="V112" s="987"/>
      <c r="W112" s="988"/>
      <c r="X112" s="987">
        <v>5</v>
      </c>
    </row>
    <row r="113" spans="1:47" ht="16.5" thickBot="1" x14ac:dyDescent="0.3">
      <c r="A113" s="1811"/>
      <c r="B113" s="922" t="s">
        <v>191</v>
      </c>
      <c r="C113" s="305"/>
      <c r="D113" s="954"/>
      <c r="E113" s="955"/>
      <c r="F113" s="956"/>
      <c r="G113" s="306"/>
      <c r="H113" s="1038"/>
      <c r="I113" s="990"/>
      <c r="J113" s="991"/>
      <c r="K113" s="992"/>
      <c r="L113" s="992"/>
      <c r="M113" s="993"/>
      <c r="N113" s="994"/>
      <c r="O113" s="995"/>
      <c r="P113" s="1026"/>
      <c r="Q113" s="997"/>
      <c r="R113" s="995"/>
      <c r="S113" s="996"/>
      <c r="T113" s="994"/>
      <c r="U113" s="995"/>
      <c r="V113" s="996"/>
      <c r="W113" s="997"/>
      <c r="X113" s="996"/>
    </row>
    <row r="114" spans="1:47" ht="16.5" thickBot="1" x14ac:dyDescent="0.3">
      <c r="A114" s="1663" t="s">
        <v>228</v>
      </c>
      <c r="B114" s="1813"/>
      <c r="C114" s="1813"/>
      <c r="D114" s="1813"/>
      <c r="E114" s="1813"/>
      <c r="F114" s="1664"/>
      <c r="G114" s="1039">
        <f>G88+G91+G94+G97+G100+G103+G107+G110</f>
        <v>40</v>
      </c>
      <c r="H114" s="1040">
        <f t="shared" ref="H114:X114" si="33">H88+H91+H94+H97+H100+H103+H107+H110</f>
        <v>1200</v>
      </c>
      <c r="I114" s="1040">
        <f t="shared" si="33"/>
        <v>455</v>
      </c>
      <c r="J114" s="1040">
        <f t="shared" si="33"/>
        <v>216</v>
      </c>
      <c r="K114" s="1040">
        <f t="shared" si="33"/>
        <v>0</v>
      </c>
      <c r="L114" s="1040">
        <f t="shared" si="33"/>
        <v>239</v>
      </c>
      <c r="M114" s="1040">
        <f t="shared" si="33"/>
        <v>745</v>
      </c>
      <c r="N114" s="1040">
        <f t="shared" si="33"/>
        <v>0</v>
      </c>
      <c r="O114" s="1040">
        <f t="shared" si="33"/>
        <v>0</v>
      </c>
      <c r="P114" s="1040">
        <f t="shared" si="33"/>
        <v>0</v>
      </c>
      <c r="Q114" s="1040">
        <f t="shared" si="33"/>
        <v>0</v>
      </c>
      <c r="R114" s="1040">
        <f t="shared" si="33"/>
        <v>0</v>
      </c>
      <c r="S114" s="1040">
        <f t="shared" si="33"/>
        <v>0</v>
      </c>
      <c r="T114" s="1040">
        <f t="shared" si="33"/>
        <v>7</v>
      </c>
      <c r="U114" s="1040">
        <f t="shared" si="33"/>
        <v>10</v>
      </c>
      <c r="V114" s="1040">
        <f t="shared" si="33"/>
        <v>10</v>
      </c>
      <c r="W114" s="1040">
        <f t="shared" si="33"/>
        <v>7</v>
      </c>
      <c r="X114" s="1040">
        <f t="shared" si="33"/>
        <v>5</v>
      </c>
      <c r="Y114" s="311">
        <f t="shared" ref="Y114:AC114" si="34">SUM(Y88:Y113)</f>
        <v>0</v>
      </c>
      <c r="Z114" s="310">
        <f t="shared" si="34"/>
        <v>0</v>
      </c>
      <c r="AA114" s="310">
        <f t="shared" si="34"/>
        <v>0</v>
      </c>
      <c r="AB114" s="310">
        <f t="shared" si="34"/>
        <v>0</v>
      </c>
      <c r="AC114" s="442">
        <f t="shared" si="34"/>
        <v>0</v>
      </c>
    </row>
    <row r="115" spans="1:47" ht="16.5" thickBot="1" x14ac:dyDescent="0.3">
      <c r="A115" s="1814" t="s">
        <v>229</v>
      </c>
      <c r="B115" s="1815"/>
      <c r="C115" s="1815"/>
      <c r="D115" s="1815"/>
      <c r="E115" s="1815"/>
      <c r="F115" s="1816"/>
      <c r="G115" s="1041">
        <f t="shared" ref="G115:AC115" si="35">G114+G86</f>
        <v>60</v>
      </c>
      <c r="H115" s="1042">
        <f t="shared" si="35"/>
        <v>1800</v>
      </c>
      <c r="I115" s="1042">
        <f t="shared" si="35"/>
        <v>696</v>
      </c>
      <c r="J115" s="1042">
        <f t="shared" si="35"/>
        <v>231</v>
      </c>
      <c r="K115" s="1042">
        <f t="shared" si="35"/>
        <v>0</v>
      </c>
      <c r="L115" s="1042">
        <f t="shared" si="35"/>
        <v>465</v>
      </c>
      <c r="M115" s="1042">
        <f t="shared" si="35"/>
        <v>1104</v>
      </c>
      <c r="N115" s="1040">
        <f t="shared" si="35"/>
        <v>0</v>
      </c>
      <c r="O115" s="1040">
        <f t="shared" si="35"/>
        <v>0</v>
      </c>
      <c r="P115" s="1040">
        <f t="shared" si="35"/>
        <v>0</v>
      </c>
      <c r="Q115" s="1040">
        <f t="shared" si="35"/>
        <v>3</v>
      </c>
      <c r="R115" s="1040">
        <f t="shared" si="35"/>
        <v>0</v>
      </c>
      <c r="S115" s="1040">
        <f t="shared" si="35"/>
        <v>0</v>
      </c>
      <c r="T115" s="1040">
        <f t="shared" si="35"/>
        <v>10</v>
      </c>
      <c r="U115" s="1040">
        <f t="shared" si="35"/>
        <v>13</v>
      </c>
      <c r="V115" s="1040">
        <f t="shared" si="35"/>
        <v>13</v>
      </c>
      <c r="W115" s="1040">
        <f t="shared" si="35"/>
        <v>10</v>
      </c>
      <c r="X115" s="1040">
        <f t="shared" si="35"/>
        <v>9</v>
      </c>
      <c r="Y115" s="311">
        <f t="shared" si="35"/>
        <v>0</v>
      </c>
      <c r="Z115" s="310">
        <f t="shared" si="35"/>
        <v>0</v>
      </c>
      <c r="AA115" s="310">
        <f t="shared" si="35"/>
        <v>0</v>
      </c>
      <c r="AB115" s="310">
        <f t="shared" si="35"/>
        <v>0</v>
      </c>
      <c r="AC115" s="442">
        <f t="shared" si="35"/>
        <v>0</v>
      </c>
    </row>
    <row r="116" spans="1:47" s="59" customFormat="1" ht="16.5" thickBot="1" x14ac:dyDescent="0.3">
      <c r="A116" s="1817" t="s">
        <v>230</v>
      </c>
      <c r="B116" s="1817"/>
      <c r="C116" s="1817"/>
      <c r="D116" s="1817"/>
      <c r="E116" s="1817"/>
      <c r="F116" s="1817"/>
      <c r="G116" s="1041">
        <f t="shared" ref="G116:AC116" si="36">G115+G68</f>
        <v>240</v>
      </c>
      <c r="H116" s="1042">
        <f t="shared" si="36"/>
        <v>7110</v>
      </c>
      <c r="I116" s="1042">
        <f t="shared" si="36"/>
        <v>2542</v>
      </c>
      <c r="J116" s="1042">
        <f t="shared" si="36"/>
        <v>1127</v>
      </c>
      <c r="K116" s="1042">
        <f t="shared" si="36"/>
        <v>100</v>
      </c>
      <c r="L116" s="1042">
        <f t="shared" si="36"/>
        <v>1345</v>
      </c>
      <c r="M116" s="1042">
        <f t="shared" si="36"/>
        <v>4568</v>
      </c>
      <c r="N116" s="1042">
        <f t="shared" si="36"/>
        <v>25</v>
      </c>
      <c r="O116" s="1042">
        <f t="shared" si="36"/>
        <v>19</v>
      </c>
      <c r="P116" s="1042">
        <f t="shared" si="36"/>
        <v>19</v>
      </c>
      <c r="Q116" s="1042">
        <f t="shared" si="36"/>
        <v>24</v>
      </c>
      <c r="R116" s="1042">
        <f t="shared" si="36"/>
        <v>18</v>
      </c>
      <c r="S116" s="1042">
        <f t="shared" si="36"/>
        <v>18</v>
      </c>
      <c r="T116" s="1042">
        <f t="shared" si="36"/>
        <v>21</v>
      </c>
      <c r="U116" s="1042">
        <f t="shared" si="36"/>
        <v>19</v>
      </c>
      <c r="V116" s="1042">
        <f t="shared" si="36"/>
        <v>19</v>
      </c>
      <c r="W116" s="1042">
        <f t="shared" si="36"/>
        <v>21</v>
      </c>
      <c r="X116" s="1042">
        <f t="shared" si="36"/>
        <v>13</v>
      </c>
      <c r="Y116" s="314">
        <f t="shared" si="36"/>
        <v>0</v>
      </c>
      <c r="Z116" s="312">
        <f t="shared" si="36"/>
        <v>0</v>
      </c>
      <c r="AA116" s="312">
        <f t="shared" si="36"/>
        <v>0</v>
      </c>
      <c r="AB116" s="312">
        <f t="shared" si="36"/>
        <v>0</v>
      </c>
      <c r="AC116" s="443">
        <f t="shared" si="36"/>
        <v>0</v>
      </c>
      <c r="AD116" s="435"/>
    </row>
    <row r="117" spans="1:47" s="59" customFormat="1" ht="16.5" thickBot="1" x14ac:dyDescent="0.3">
      <c r="A117" s="1812" t="s">
        <v>231</v>
      </c>
      <c r="B117" s="1812"/>
      <c r="C117" s="1812"/>
      <c r="D117" s="1812"/>
      <c r="E117" s="1812"/>
      <c r="F117" s="1812"/>
      <c r="G117" s="1812"/>
      <c r="H117" s="1812"/>
      <c r="I117" s="1812"/>
      <c r="J117" s="1812"/>
      <c r="K117" s="1812"/>
      <c r="L117" s="1812"/>
      <c r="M117" s="1812"/>
      <c r="N117" s="1040">
        <v>4</v>
      </c>
      <c r="O117" s="1043"/>
      <c r="P117" s="1044">
        <v>3</v>
      </c>
      <c r="Q117" s="1044">
        <v>3</v>
      </c>
      <c r="R117" s="1044"/>
      <c r="S117" s="1044">
        <v>4</v>
      </c>
      <c r="T117" s="1044">
        <v>3</v>
      </c>
      <c r="U117" s="1044"/>
      <c r="V117" s="1044">
        <v>4</v>
      </c>
      <c r="W117" s="1044">
        <v>4</v>
      </c>
      <c r="X117" s="1044">
        <v>3</v>
      </c>
      <c r="AD117" s="435"/>
    </row>
    <row r="118" spans="1:47" s="59" customFormat="1" ht="16.5" thickBot="1" x14ac:dyDescent="0.3">
      <c r="A118" s="1812" t="s">
        <v>232</v>
      </c>
      <c r="B118" s="1812"/>
      <c r="C118" s="1812"/>
      <c r="D118" s="1812"/>
      <c r="E118" s="1812"/>
      <c r="F118" s="1812"/>
      <c r="G118" s="1812"/>
      <c r="H118" s="1812"/>
      <c r="I118" s="1812"/>
      <c r="J118" s="1812"/>
      <c r="K118" s="1812"/>
      <c r="L118" s="1812"/>
      <c r="M118" s="1812"/>
      <c r="N118" s="895">
        <v>3</v>
      </c>
      <c r="O118" s="1045"/>
      <c r="P118" s="1046">
        <v>5</v>
      </c>
      <c r="Q118" s="1046">
        <v>4</v>
      </c>
      <c r="R118" s="1046"/>
      <c r="S118" s="1046">
        <v>3</v>
      </c>
      <c r="T118" s="1046">
        <v>5</v>
      </c>
      <c r="U118" s="1046"/>
      <c r="V118" s="1046">
        <v>4</v>
      </c>
      <c r="W118" s="1046">
        <v>3</v>
      </c>
      <c r="X118" s="1046">
        <v>2</v>
      </c>
      <c r="AD118" s="435"/>
    </row>
    <row r="119" spans="1:47" s="59" customFormat="1" ht="16.5" thickBot="1" x14ac:dyDescent="0.3">
      <c r="A119" s="1812" t="s">
        <v>233</v>
      </c>
      <c r="B119" s="1812"/>
      <c r="C119" s="1812"/>
      <c r="D119" s="1812"/>
      <c r="E119" s="1812"/>
      <c r="F119" s="1812"/>
      <c r="G119" s="1812"/>
      <c r="H119" s="1812"/>
      <c r="I119" s="1812"/>
      <c r="J119" s="1812"/>
      <c r="K119" s="1812"/>
      <c r="L119" s="1812"/>
      <c r="M119" s="1812"/>
      <c r="N119" s="1047"/>
      <c r="O119" s="1048"/>
      <c r="P119" s="1048"/>
      <c r="Q119" s="1049"/>
      <c r="R119" s="1049"/>
      <c r="S119" s="1049"/>
      <c r="T119" s="1049"/>
      <c r="U119" s="1049"/>
      <c r="V119" s="1049"/>
      <c r="W119" s="1049"/>
      <c r="X119" s="1049"/>
      <c r="AD119" s="435"/>
    </row>
    <row r="120" spans="1:47" s="59" customFormat="1" ht="16.5" thickBot="1" x14ac:dyDescent="0.3">
      <c r="A120" s="1828" t="s">
        <v>234</v>
      </c>
      <c r="B120" s="1828"/>
      <c r="C120" s="1828"/>
      <c r="D120" s="1828"/>
      <c r="E120" s="1828"/>
      <c r="F120" s="1828"/>
      <c r="G120" s="1828"/>
      <c r="H120" s="1828"/>
      <c r="I120" s="1828"/>
      <c r="J120" s="1828"/>
      <c r="K120" s="1828"/>
      <c r="L120" s="1828"/>
      <c r="M120" s="1828"/>
      <c r="N120" s="1050"/>
      <c r="O120" s="1048"/>
      <c r="P120" s="1048"/>
      <c r="Q120" s="1051"/>
      <c r="R120" s="1051"/>
      <c r="S120" s="1052">
        <v>1</v>
      </c>
      <c r="T120" s="1052"/>
      <c r="U120" s="1051"/>
      <c r="V120" s="1052"/>
      <c r="W120" s="1052">
        <v>1</v>
      </c>
      <c r="X120" s="1051"/>
      <c r="AD120" s="435"/>
    </row>
    <row r="121" spans="1:47" s="59" customFormat="1" x14ac:dyDescent="0.25">
      <c r="A121" s="1869" t="s">
        <v>235</v>
      </c>
      <c r="B121" s="1870"/>
      <c r="C121" s="1870"/>
      <c r="D121" s="1870"/>
      <c r="E121" s="1870"/>
      <c r="F121" s="1870"/>
      <c r="G121" s="1870"/>
      <c r="H121" s="1870"/>
      <c r="I121" s="1870"/>
      <c r="J121" s="1870"/>
      <c r="K121" s="1870"/>
      <c r="L121" s="1870"/>
      <c r="M121" s="1871"/>
      <c r="N121" s="1863" t="s">
        <v>236</v>
      </c>
      <c r="O121" s="1864"/>
      <c r="P121" s="1865"/>
      <c r="Q121" s="1866">
        <f>G68/G116*100</f>
        <v>75</v>
      </c>
      <c r="R121" s="1867"/>
      <c r="S121" s="1868"/>
      <c r="T121" s="1866" t="s">
        <v>237</v>
      </c>
      <c r="U121" s="1867"/>
      <c r="V121" s="1868"/>
      <c r="W121" s="1866">
        <f>G115/G116*100</f>
        <v>25</v>
      </c>
      <c r="X121" s="1868"/>
      <c r="Y121" s="324">
        <f>SUM(N121:X121)</f>
        <v>100</v>
      </c>
      <c r="AD121" s="1400"/>
    </row>
    <row r="122" spans="1:47" s="59" customFormat="1" x14ac:dyDescent="0.25">
      <c r="A122" s="1402"/>
      <c r="B122" s="1402"/>
      <c r="C122" s="1402"/>
      <c r="D122" s="1402"/>
      <c r="E122" s="1402"/>
      <c r="F122" s="1402"/>
      <c r="G122" s="1402"/>
      <c r="H122" s="1402"/>
      <c r="I122" s="1402"/>
      <c r="J122" s="1402"/>
      <c r="K122" s="1402"/>
      <c r="L122" s="1402"/>
      <c r="M122" s="1402"/>
      <c r="N122" s="1403"/>
      <c r="O122" s="1403"/>
      <c r="P122" s="1404"/>
      <c r="Q122" s="1459"/>
      <c r="R122" s="1459"/>
      <c r="S122" s="1405"/>
      <c r="T122" s="1459"/>
      <c r="U122" s="1459"/>
      <c r="V122" s="1405"/>
      <c r="W122" s="1459"/>
      <c r="X122" s="1405"/>
      <c r="Y122" s="324"/>
    </row>
    <row r="123" spans="1:47" s="59" customFormat="1" x14ac:dyDescent="0.25">
      <c r="A123" s="1402"/>
      <c r="B123" s="1402"/>
      <c r="C123" s="1402"/>
      <c r="D123" s="1402"/>
      <c r="E123" s="1402"/>
      <c r="F123" s="1402"/>
      <c r="G123" s="1402"/>
      <c r="H123" s="1402"/>
      <c r="I123" s="1402"/>
      <c r="J123" s="1402"/>
      <c r="K123" s="1402"/>
      <c r="L123" s="1402"/>
      <c r="M123" s="1402"/>
      <c r="N123" s="1403"/>
      <c r="O123" s="1403"/>
      <c r="P123" s="1404"/>
      <c r="Q123" s="1459"/>
      <c r="R123" s="1459"/>
      <c r="S123" s="1405"/>
      <c r="T123" s="1459"/>
      <c r="U123" s="1459"/>
      <c r="V123" s="1405"/>
      <c r="W123" s="1459"/>
      <c r="X123" s="1405"/>
      <c r="Y123" s="324"/>
    </row>
    <row r="124" spans="1:47" s="59" customFormat="1" x14ac:dyDescent="0.25">
      <c r="A124" s="818" t="s">
        <v>101</v>
      </c>
      <c r="B124" s="1406" t="s">
        <v>97</v>
      </c>
      <c r="C124" s="756"/>
      <c r="D124" s="383"/>
      <c r="E124" s="383"/>
      <c r="F124" s="1407"/>
      <c r="G124" s="1408">
        <f>G125+G126</f>
        <v>13.5</v>
      </c>
      <c r="H124" s="1408">
        <f t="shared" ref="H124:M124" si="37">H125+H126</f>
        <v>405</v>
      </c>
      <c r="I124" s="1408">
        <f t="shared" si="37"/>
        <v>264</v>
      </c>
      <c r="J124" s="1408">
        <f t="shared" si="37"/>
        <v>4</v>
      </c>
      <c r="K124" s="1408"/>
      <c r="L124" s="1408">
        <f t="shared" si="37"/>
        <v>260</v>
      </c>
      <c r="M124" s="1408">
        <f t="shared" si="37"/>
        <v>141</v>
      </c>
      <c r="N124" s="1409"/>
      <c r="O124" s="761"/>
      <c r="P124" s="762"/>
      <c r="Q124" s="760"/>
      <c r="R124" s="761"/>
      <c r="S124" s="762"/>
      <c r="T124" s="760"/>
      <c r="U124" s="761"/>
      <c r="V124" s="762"/>
      <c r="W124" s="760"/>
      <c r="X124" s="762"/>
      <c r="AI124" s="88" t="s">
        <v>77</v>
      </c>
      <c r="AJ124" s="1410" t="e">
        <f>#REF!</f>
        <v>#REF!</v>
      </c>
      <c r="AK124" s="1411">
        <f>AJ20</f>
        <v>0</v>
      </c>
      <c r="AL124" s="1411">
        <f>AJ47</f>
        <v>0</v>
      </c>
      <c r="AM124" s="1412">
        <f>AJ58</f>
        <v>0</v>
      </c>
      <c r="AN124" s="1412">
        <f>AJ90</f>
        <v>0</v>
      </c>
      <c r="AO124" s="1411" t="e">
        <f t="shared" ref="AO124:AO127" si="38">SUM(AJ124:AN124)</f>
        <v>#REF!</v>
      </c>
      <c r="AP124" s="1413"/>
      <c r="AQ124" s="1413"/>
      <c r="AR124" s="1413"/>
      <c r="AS124" s="1413"/>
      <c r="AT124" s="1413"/>
      <c r="AU124" s="1413"/>
    </row>
    <row r="125" spans="1:47" s="59" customFormat="1" x14ac:dyDescent="0.25">
      <c r="A125" s="1414" t="s">
        <v>498</v>
      </c>
      <c r="B125" s="1415" t="s">
        <v>97</v>
      </c>
      <c r="C125" s="756"/>
      <c r="D125" s="1416" t="s">
        <v>499</v>
      </c>
      <c r="E125" s="338"/>
      <c r="F125" s="1417"/>
      <c r="G125" s="1418">
        <v>6.5</v>
      </c>
      <c r="H125" s="1419">
        <f t="shared" ref="H125:H126" si="39">G125*30</f>
        <v>195</v>
      </c>
      <c r="I125" s="385">
        <f>J125+K125+L125</f>
        <v>132</v>
      </c>
      <c r="J125" s="838">
        <v>4</v>
      </c>
      <c r="K125" s="838"/>
      <c r="L125" s="838">
        <v>128</v>
      </c>
      <c r="M125" s="1420">
        <f>H125-I125</f>
        <v>63</v>
      </c>
      <c r="N125" s="1385">
        <v>4</v>
      </c>
      <c r="O125" s="751">
        <v>4</v>
      </c>
      <c r="P125" s="752">
        <v>4</v>
      </c>
      <c r="Q125" s="750"/>
      <c r="R125" s="751"/>
      <c r="S125" s="752"/>
      <c r="T125" s="1421"/>
      <c r="U125" s="345"/>
      <c r="V125" s="348"/>
      <c r="W125" s="1421"/>
      <c r="X125" s="348"/>
      <c r="AI125" s="88" t="s">
        <v>78</v>
      </c>
      <c r="AJ125" s="1410">
        <f>AJ1</f>
        <v>0</v>
      </c>
      <c r="AK125" s="1411">
        <f>AJ21</f>
        <v>0</v>
      </c>
      <c r="AL125" s="1411">
        <f>AJ48</f>
        <v>0</v>
      </c>
      <c r="AM125" s="1412">
        <f>AJ62</f>
        <v>0</v>
      </c>
      <c r="AN125" s="1412">
        <f>AJ97</f>
        <v>0</v>
      </c>
      <c r="AO125" s="1411">
        <f t="shared" si="38"/>
        <v>0</v>
      </c>
      <c r="AP125" s="1413"/>
      <c r="AQ125" s="1413"/>
      <c r="AR125" s="1413"/>
      <c r="AS125" s="1413"/>
      <c r="AT125" s="1413"/>
      <c r="AU125" s="1413"/>
    </row>
    <row r="126" spans="1:47" s="59" customFormat="1" x14ac:dyDescent="0.25">
      <c r="A126" s="1414" t="s">
        <v>500</v>
      </c>
      <c r="B126" s="1415" t="s">
        <v>97</v>
      </c>
      <c r="C126" s="756"/>
      <c r="D126" s="337" t="s">
        <v>241</v>
      </c>
      <c r="E126" s="338"/>
      <c r="F126" s="1417"/>
      <c r="G126" s="1422">
        <v>7</v>
      </c>
      <c r="H126" s="1423">
        <f t="shared" si="39"/>
        <v>210</v>
      </c>
      <c r="I126" s="179">
        <f t="shared" ref="I126" si="40">J126+K126+L126</f>
        <v>132</v>
      </c>
      <c r="J126" s="28"/>
      <c r="K126" s="28"/>
      <c r="L126" s="28">
        <v>132</v>
      </c>
      <c r="M126" s="1424">
        <f>H126-I126</f>
        <v>78</v>
      </c>
      <c r="N126" s="1385"/>
      <c r="O126" s="751"/>
      <c r="P126" s="752"/>
      <c r="Q126" s="750">
        <v>4</v>
      </c>
      <c r="R126" s="751">
        <v>4</v>
      </c>
      <c r="S126" s="752">
        <v>4</v>
      </c>
      <c r="T126" s="1421"/>
      <c r="U126" s="345"/>
      <c r="V126" s="348"/>
      <c r="W126" s="1421"/>
      <c r="X126" s="348"/>
      <c r="AI126" s="88" t="s">
        <v>79</v>
      </c>
      <c r="AJ126" s="1410">
        <f>AJ2</f>
        <v>0</v>
      </c>
      <c r="AK126" s="1411">
        <f>AJ22</f>
        <v>0</v>
      </c>
      <c r="AL126" s="1411">
        <f>AJ49</f>
        <v>0</v>
      </c>
      <c r="AM126" s="1412">
        <f>AJ63</f>
        <v>0</v>
      </c>
      <c r="AN126" s="1412">
        <f>AJ98</f>
        <v>0</v>
      </c>
      <c r="AO126" s="1411">
        <f t="shared" si="38"/>
        <v>0</v>
      </c>
      <c r="AP126" s="1413"/>
      <c r="AQ126" s="1413"/>
      <c r="AR126" s="1413"/>
      <c r="AS126" s="1413"/>
      <c r="AT126" s="1413"/>
      <c r="AU126" s="1413"/>
    </row>
    <row r="127" spans="1:47" s="59" customFormat="1" x14ac:dyDescent="0.25">
      <c r="A127" s="1414" t="s">
        <v>501</v>
      </c>
      <c r="B127" s="1415" t="s">
        <v>97</v>
      </c>
      <c r="C127" s="756"/>
      <c r="D127" s="1425" t="s">
        <v>243</v>
      </c>
      <c r="E127" s="1426"/>
      <c r="F127" s="1427"/>
      <c r="G127" s="1422"/>
      <c r="H127" s="1428"/>
      <c r="I127" s="1429"/>
      <c r="J127" s="28"/>
      <c r="K127" s="28"/>
      <c r="L127" s="28"/>
      <c r="M127" s="1424">
        <f t="shared" ref="M127" si="41">H127-I127</f>
        <v>0</v>
      </c>
      <c r="N127" s="1385"/>
      <c r="O127" s="751"/>
      <c r="P127" s="752"/>
      <c r="Q127" s="750"/>
      <c r="R127" s="751"/>
      <c r="S127" s="752"/>
      <c r="T127" s="1430" t="s">
        <v>244</v>
      </c>
      <c r="U127" s="1431" t="s">
        <v>244</v>
      </c>
      <c r="V127" s="1432" t="s">
        <v>244</v>
      </c>
      <c r="W127" s="1430" t="s">
        <v>244</v>
      </c>
      <c r="X127" s="348"/>
      <c r="AJ127" s="1410" t="e">
        <f>SUM(AJ123:AJ126)</f>
        <v>#REF!</v>
      </c>
      <c r="AK127" s="1411">
        <f>SUM(AK123:AK126)</f>
        <v>0</v>
      </c>
      <c r="AL127" s="1411">
        <f>SUM(AL123:AL126)</f>
        <v>0</v>
      </c>
      <c r="AM127" s="1412">
        <f t="shared" ref="AM127:AN127" si="42">SUM(AM123:AM126)</f>
        <v>0</v>
      </c>
      <c r="AN127" s="1412">
        <f t="shared" si="42"/>
        <v>0</v>
      </c>
      <c r="AO127" s="1411" t="e">
        <f t="shared" si="38"/>
        <v>#REF!</v>
      </c>
      <c r="AP127" s="1413"/>
      <c r="AQ127" s="1413"/>
      <c r="AR127" s="1413"/>
      <c r="AS127" s="1413"/>
      <c r="AT127" s="1413"/>
      <c r="AU127" s="1413"/>
    </row>
    <row r="128" spans="1:47" s="59" customFormat="1" ht="47.25" x14ac:dyDescent="0.25">
      <c r="A128" s="818" t="s">
        <v>502</v>
      </c>
      <c r="B128" s="1433" t="s">
        <v>246</v>
      </c>
      <c r="C128" s="765"/>
      <c r="D128" s="1434"/>
      <c r="E128" s="383"/>
      <c r="F128" s="1435"/>
      <c r="G128" s="1436">
        <f>SUM(G129:G132)</f>
        <v>21</v>
      </c>
      <c r="H128" s="1436">
        <f t="shared" ref="H128:M128" si="43">SUM(H129:H132)</f>
        <v>630</v>
      </c>
      <c r="I128" s="1436">
        <f t="shared" si="43"/>
        <v>327</v>
      </c>
      <c r="J128" s="1436">
        <f t="shared" si="43"/>
        <v>0</v>
      </c>
      <c r="K128" s="1436">
        <f t="shared" si="43"/>
        <v>0</v>
      </c>
      <c r="L128" s="1436">
        <f t="shared" si="43"/>
        <v>327</v>
      </c>
      <c r="M128" s="1436">
        <f t="shared" si="43"/>
        <v>303</v>
      </c>
      <c r="N128" s="808"/>
      <c r="O128" s="808"/>
      <c r="P128" s="808"/>
      <c r="Q128" s="808"/>
      <c r="R128" s="808"/>
      <c r="S128" s="808"/>
      <c r="T128" s="387"/>
      <c r="U128" s="387"/>
      <c r="V128" s="387"/>
      <c r="W128" s="387"/>
      <c r="X128" s="1394"/>
      <c r="AH128" s="1410"/>
      <c r="AI128" s="1411"/>
      <c r="AJ128" s="1411"/>
      <c r="AK128" s="1412"/>
      <c r="AL128" s="1412"/>
      <c r="AM128" s="1411"/>
      <c r="AN128" s="1413"/>
      <c r="AO128" s="1413"/>
      <c r="AP128" s="1413"/>
      <c r="AQ128" s="1413"/>
      <c r="AR128" s="1413"/>
      <c r="AS128" s="1413"/>
    </row>
    <row r="129" spans="1:45" s="59" customFormat="1" x14ac:dyDescent="0.25">
      <c r="A129" s="1414"/>
      <c r="B129" s="1437" t="s">
        <v>248</v>
      </c>
      <c r="C129" s="307">
        <v>2</v>
      </c>
      <c r="D129" s="307" t="s">
        <v>101</v>
      </c>
      <c r="E129" s="383"/>
      <c r="F129" s="1435"/>
      <c r="G129" s="1436">
        <v>6</v>
      </c>
      <c r="H129" s="28">
        <f>G129*30</f>
        <v>180</v>
      </c>
      <c r="I129" s="385">
        <f>J129+K129+L129</f>
        <v>99</v>
      </c>
      <c r="J129" s="28"/>
      <c r="K129" s="28"/>
      <c r="L129" s="28">
        <v>99</v>
      </c>
      <c r="M129" s="1424">
        <f>H129-I129</f>
        <v>81</v>
      </c>
      <c r="N129" s="808">
        <v>3</v>
      </c>
      <c r="O129" s="808">
        <v>3</v>
      </c>
      <c r="P129" s="808">
        <v>3</v>
      </c>
      <c r="Q129" s="808"/>
      <c r="R129" s="808"/>
      <c r="S129" s="808"/>
      <c r="T129" s="387"/>
      <c r="U129" s="387"/>
      <c r="V129" s="387"/>
      <c r="W129" s="387"/>
      <c r="X129" s="1394"/>
      <c r="AH129" s="1410"/>
      <c r="AI129" s="1411"/>
      <c r="AJ129" s="1411"/>
      <c r="AK129" s="1412"/>
      <c r="AL129" s="1412"/>
      <c r="AM129" s="1411"/>
      <c r="AN129" s="1413"/>
      <c r="AO129" s="1413"/>
      <c r="AP129" s="1413"/>
      <c r="AQ129" s="1413"/>
      <c r="AR129" s="1413"/>
      <c r="AS129" s="1413"/>
    </row>
    <row r="130" spans="1:45" s="59" customFormat="1" x14ac:dyDescent="0.25">
      <c r="A130" s="1414"/>
      <c r="B130" s="1437" t="s">
        <v>248</v>
      </c>
      <c r="C130" s="307">
        <v>4</v>
      </c>
      <c r="D130" s="307" t="s">
        <v>132</v>
      </c>
      <c r="E130" s="383"/>
      <c r="F130" s="1435"/>
      <c r="G130" s="1436">
        <v>6</v>
      </c>
      <c r="H130" s="28">
        <f t="shared" ref="H130:H132" si="44">G130*30</f>
        <v>180</v>
      </c>
      <c r="I130" s="385">
        <f t="shared" ref="I130:I132" si="45">J130+K130+L130</f>
        <v>99</v>
      </c>
      <c r="J130" s="28"/>
      <c r="K130" s="28"/>
      <c r="L130" s="28">
        <v>99</v>
      </c>
      <c r="M130" s="1424">
        <f t="shared" ref="M130:M132" si="46">H130-I130</f>
        <v>81</v>
      </c>
      <c r="N130" s="808"/>
      <c r="O130" s="808"/>
      <c r="P130" s="808"/>
      <c r="Q130" s="808">
        <v>3</v>
      </c>
      <c r="R130" s="808">
        <v>3</v>
      </c>
      <c r="S130" s="808">
        <v>3</v>
      </c>
      <c r="T130" s="387"/>
      <c r="U130" s="387"/>
      <c r="V130" s="387"/>
      <c r="W130" s="387"/>
      <c r="X130" s="1394"/>
      <c r="AH130" s="1410"/>
      <c r="AI130" s="1411"/>
      <c r="AJ130" s="1411"/>
      <c r="AK130" s="1412"/>
      <c r="AL130" s="1412"/>
      <c r="AM130" s="1411"/>
      <c r="AN130" s="1413"/>
      <c r="AO130" s="1413"/>
      <c r="AP130" s="1413"/>
      <c r="AQ130" s="1413"/>
      <c r="AR130" s="1413"/>
      <c r="AS130" s="1413"/>
    </row>
    <row r="131" spans="1:45" s="59" customFormat="1" x14ac:dyDescent="0.25">
      <c r="A131" s="1414"/>
      <c r="B131" s="1437" t="s">
        <v>248</v>
      </c>
      <c r="C131" s="307">
        <v>6</v>
      </c>
      <c r="D131" s="307" t="s">
        <v>251</v>
      </c>
      <c r="E131" s="383"/>
      <c r="F131" s="1435"/>
      <c r="G131" s="1436">
        <v>6</v>
      </c>
      <c r="H131" s="28">
        <f t="shared" si="44"/>
        <v>180</v>
      </c>
      <c r="I131" s="385">
        <f t="shared" si="45"/>
        <v>99</v>
      </c>
      <c r="J131" s="28"/>
      <c r="K131" s="28"/>
      <c r="L131" s="28">
        <v>99</v>
      </c>
      <c r="M131" s="1424">
        <f t="shared" si="46"/>
        <v>81</v>
      </c>
      <c r="N131" s="808"/>
      <c r="O131" s="808"/>
      <c r="P131" s="808"/>
      <c r="Q131" s="808"/>
      <c r="R131" s="808"/>
      <c r="S131" s="808"/>
      <c r="T131" s="387">
        <v>3</v>
      </c>
      <c r="U131" s="387">
        <v>3</v>
      </c>
      <c r="V131" s="387">
        <v>3</v>
      </c>
      <c r="W131" s="387"/>
      <c r="X131" s="1394"/>
      <c r="AH131" s="1410"/>
      <c r="AI131" s="1411"/>
      <c r="AJ131" s="1411"/>
      <c r="AK131" s="1412"/>
      <c r="AL131" s="1412"/>
      <c r="AM131" s="1411"/>
      <c r="AN131" s="1413"/>
      <c r="AO131" s="1413"/>
      <c r="AP131" s="1413"/>
      <c r="AQ131" s="1413"/>
      <c r="AR131" s="1413"/>
      <c r="AS131" s="1413"/>
    </row>
    <row r="132" spans="1:45" s="59" customFormat="1" x14ac:dyDescent="0.25">
      <c r="A132" s="1414"/>
      <c r="B132" s="1437" t="s">
        <v>248</v>
      </c>
      <c r="C132" s="307">
        <v>7</v>
      </c>
      <c r="D132" s="307"/>
      <c r="E132" s="383"/>
      <c r="F132" s="1435"/>
      <c r="G132" s="1436">
        <v>3</v>
      </c>
      <c r="H132" s="28">
        <f t="shared" si="44"/>
        <v>90</v>
      </c>
      <c r="I132" s="385">
        <f t="shared" si="45"/>
        <v>30</v>
      </c>
      <c r="J132" s="28"/>
      <c r="K132" s="28"/>
      <c r="L132" s="28">
        <v>30</v>
      </c>
      <c r="M132" s="1424">
        <f t="shared" si="46"/>
        <v>60</v>
      </c>
      <c r="N132" s="808"/>
      <c r="O132" s="808"/>
      <c r="P132" s="808"/>
      <c r="Q132" s="808"/>
      <c r="R132" s="808"/>
      <c r="S132" s="808"/>
      <c r="T132" s="387"/>
      <c r="U132" s="387"/>
      <c r="V132" s="387"/>
      <c r="W132" s="387">
        <v>2</v>
      </c>
      <c r="X132" s="1394"/>
      <c r="AH132" s="1410"/>
      <c r="AI132" s="1411"/>
      <c r="AJ132" s="1411"/>
      <c r="AK132" s="1412"/>
      <c r="AL132" s="1412"/>
      <c r="AM132" s="1411"/>
      <c r="AN132" s="1413"/>
      <c r="AO132" s="1413"/>
      <c r="AP132" s="1413"/>
      <c r="AQ132" s="1413"/>
      <c r="AR132" s="1413"/>
      <c r="AS132" s="1413"/>
    </row>
    <row r="133" spans="1:45" s="59" customFormat="1" x14ac:dyDescent="0.25">
      <c r="A133" s="1402"/>
      <c r="B133" s="1402"/>
      <c r="C133" s="1402"/>
      <c r="D133" s="1402"/>
      <c r="E133" s="1402"/>
      <c r="F133" s="1402"/>
      <c r="G133" s="1402"/>
      <c r="H133" s="1402"/>
      <c r="I133" s="1402"/>
      <c r="J133" s="1402"/>
      <c r="K133" s="1402"/>
      <c r="L133" s="1402"/>
      <c r="M133" s="1402"/>
      <c r="N133" s="1403"/>
      <c r="O133" s="1403"/>
      <c r="P133" s="1404"/>
      <c r="Q133" s="1459"/>
      <c r="R133" s="1459"/>
      <c r="S133" s="1405"/>
      <c r="T133" s="1459"/>
      <c r="U133" s="1459"/>
      <c r="V133" s="1405"/>
      <c r="W133" s="1459"/>
      <c r="X133" s="1405"/>
      <c r="Y133" s="324"/>
    </row>
    <row r="134" spans="1:45" s="59" customFormat="1" x14ac:dyDescent="0.25">
      <c r="A134" s="1402"/>
      <c r="B134" s="1402"/>
      <c r="C134" s="1402"/>
      <c r="D134" s="1402"/>
      <c r="E134" s="1402"/>
      <c r="F134" s="1402"/>
      <c r="G134" s="1402"/>
      <c r="H134" s="1402"/>
      <c r="I134" s="1402"/>
      <c r="J134" s="1402"/>
      <c r="K134" s="1402"/>
      <c r="L134" s="1402"/>
      <c r="M134" s="1402"/>
      <c r="N134" s="1403"/>
      <c r="O134" s="1403"/>
      <c r="P134" s="1404"/>
      <c r="Q134" s="1459"/>
      <c r="R134" s="1459"/>
      <c r="S134" s="1405"/>
      <c r="T134" s="1459"/>
      <c r="U134" s="1459"/>
      <c r="V134" s="1405"/>
      <c r="W134" s="1459"/>
      <c r="X134" s="1405"/>
      <c r="Y134" s="324"/>
    </row>
    <row r="135" spans="1:45" s="59" customFormat="1" x14ac:dyDescent="0.25">
      <c r="A135" s="1399"/>
      <c r="B135" s="1399"/>
      <c r="C135" s="1399"/>
      <c r="D135" s="1399"/>
      <c r="E135" s="1399"/>
      <c r="F135" s="1399"/>
      <c r="G135" s="1399"/>
      <c r="H135" s="1399"/>
      <c r="I135" s="1399"/>
      <c r="J135" s="1399"/>
      <c r="K135" s="1399"/>
      <c r="L135" s="1399"/>
      <c r="M135" s="1399"/>
      <c r="N135" s="1399"/>
      <c r="O135" s="1399"/>
      <c r="P135" s="1399"/>
      <c r="Q135" s="1399"/>
      <c r="R135" s="1399"/>
      <c r="S135" s="1399"/>
      <c r="T135" s="1399"/>
      <c r="U135" s="1399"/>
      <c r="V135" s="1399"/>
      <c r="W135" s="1399"/>
      <c r="X135" s="1399"/>
      <c r="Y135" s="324"/>
    </row>
    <row r="136" spans="1:45" s="59" customFormat="1" x14ac:dyDescent="0.25">
      <c r="A136" s="1399"/>
      <c r="B136" s="1399"/>
      <c r="C136" s="1399"/>
      <c r="D136" s="1399"/>
      <c r="E136" s="1399"/>
      <c r="F136" s="1399"/>
      <c r="G136" s="1399"/>
      <c r="H136" s="1399"/>
      <c r="I136" s="1399"/>
      <c r="J136" s="1399"/>
      <c r="K136" s="1399"/>
      <c r="L136" s="1399"/>
      <c r="M136" s="1399"/>
      <c r="N136" s="1399"/>
      <c r="O136" s="1399"/>
      <c r="P136" s="1399"/>
      <c r="Q136" s="1399"/>
      <c r="R136" s="1399"/>
      <c r="S136" s="1399"/>
      <c r="T136" s="1399"/>
      <c r="U136" s="1399"/>
      <c r="V136" s="1399"/>
      <c r="W136" s="1399"/>
      <c r="X136" s="1399"/>
      <c r="Y136" s="324"/>
      <c r="AD136" s="1401"/>
    </row>
    <row r="137" spans="1:45" x14ac:dyDescent="0.25">
      <c r="A137" s="1054"/>
      <c r="B137" s="1054"/>
      <c r="C137" s="1054"/>
      <c r="D137" s="1054"/>
      <c r="E137" s="1054"/>
      <c r="F137" s="1054"/>
      <c r="G137" s="1054"/>
      <c r="H137" s="1054"/>
      <c r="I137" s="1054"/>
      <c r="J137" s="1054"/>
      <c r="K137" s="1054"/>
      <c r="L137" s="1054"/>
      <c r="M137" s="1054"/>
      <c r="N137" s="1055"/>
      <c r="O137" s="1055"/>
      <c r="P137" s="1055"/>
      <c r="Q137" s="1056"/>
      <c r="R137" s="1056"/>
      <c r="S137" s="1056"/>
      <c r="T137" s="1055"/>
      <c r="U137" s="1055"/>
      <c r="V137" s="1055"/>
      <c r="W137" s="1055"/>
      <c r="X137" s="1055"/>
    </row>
    <row r="138" spans="1:45" x14ac:dyDescent="0.25">
      <c r="A138" s="59"/>
      <c r="B138" s="1372" t="s">
        <v>253</v>
      </c>
      <c r="C138" s="1372"/>
      <c r="D138" s="1824"/>
      <c r="E138" s="1824"/>
      <c r="F138" s="1825"/>
      <c r="G138" s="1825"/>
      <c r="H138" s="1460"/>
      <c r="I138" s="1826" t="s">
        <v>254</v>
      </c>
      <c r="J138" s="1827"/>
      <c r="K138" s="1827"/>
      <c r="L138" s="59"/>
      <c r="M138" s="59"/>
      <c r="N138" s="59"/>
      <c r="O138" s="59"/>
      <c r="P138" s="59"/>
      <c r="Q138" s="59"/>
      <c r="R138" s="59"/>
      <c r="S138" s="59"/>
      <c r="T138" s="59"/>
      <c r="U138" s="59"/>
      <c r="V138" s="59"/>
      <c r="W138" s="59"/>
      <c r="X138" s="59"/>
    </row>
    <row r="139" spans="1:45" x14ac:dyDescent="0.25">
      <c r="A139" s="59"/>
      <c r="B139" s="59"/>
      <c r="C139" s="59"/>
      <c r="D139" s="59"/>
      <c r="E139" s="59"/>
      <c r="F139" s="59"/>
      <c r="G139" s="59"/>
      <c r="H139" s="59"/>
      <c r="I139" s="59"/>
      <c r="J139" s="59"/>
      <c r="K139" s="59"/>
      <c r="L139" s="59"/>
      <c r="M139" s="59"/>
      <c r="N139" s="59"/>
      <c r="O139" s="59"/>
      <c r="P139" s="59"/>
      <c r="Q139" s="59"/>
      <c r="R139" s="59"/>
      <c r="S139" s="59"/>
      <c r="T139" s="59"/>
      <c r="U139" s="59"/>
      <c r="V139" s="59"/>
      <c r="W139" s="59"/>
      <c r="X139" s="59"/>
    </row>
    <row r="140" spans="1:45" x14ac:dyDescent="0.25">
      <c r="A140" s="59"/>
      <c r="B140" s="1372" t="s">
        <v>255</v>
      </c>
      <c r="C140" s="1372"/>
      <c r="D140" s="1824"/>
      <c r="E140" s="1824"/>
      <c r="F140" s="1825"/>
      <c r="G140" s="1825"/>
      <c r="H140" s="1460"/>
      <c r="I140" s="1826" t="s">
        <v>505</v>
      </c>
      <c r="J140" s="1876"/>
      <c r="K140" s="1876"/>
      <c r="L140" s="59"/>
      <c r="M140" s="59"/>
      <c r="N140" s="59"/>
      <c r="O140" s="59"/>
      <c r="P140" s="59"/>
      <c r="Q140" s="59"/>
      <c r="R140" s="59"/>
      <c r="S140" s="59"/>
      <c r="T140" s="59"/>
      <c r="U140" s="59"/>
      <c r="V140" s="59"/>
      <c r="W140" s="59"/>
      <c r="X140" s="59"/>
    </row>
    <row r="141" spans="1:45" x14ac:dyDescent="0.25">
      <c r="A141" s="59"/>
      <c r="B141" s="59"/>
      <c r="C141" s="59"/>
      <c r="D141" s="59"/>
      <c r="E141" s="59"/>
      <c r="F141" s="59"/>
      <c r="G141" s="59"/>
      <c r="H141" s="59"/>
      <c r="I141" s="59"/>
      <c r="J141" s="59"/>
      <c r="K141" s="59"/>
      <c r="L141" s="59"/>
      <c r="M141" s="59"/>
      <c r="N141" s="59"/>
      <c r="O141" s="59"/>
      <c r="P141" s="59"/>
      <c r="Q141" s="59"/>
      <c r="R141" s="59"/>
      <c r="S141" s="59"/>
      <c r="T141" s="59"/>
      <c r="U141" s="59"/>
      <c r="V141" s="59"/>
      <c r="W141" s="59"/>
      <c r="X141" s="59"/>
    </row>
    <row r="142" spans="1:45" x14ac:dyDescent="0.25">
      <c r="A142" s="59"/>
      <c r="B142" s="1372" t="s">
        <v>257</v>
      </c>
      <c r="C142" s="1372"/>
      <c r="D142" s="1824"/>
      <c r="E142" s="1824"/>
      <c r="F142" s="1825"/>
      <c r="G142" s="1825"/>
      <c r="H142" s="1460"/>
      <c r="I142" s="1826" t="s">
        <v>506</v>
      </c>
      <c r="J142" s="1876"/>
      <c r="K142" s="1876"/>
      <c r="L142" s="59"/>
      <c r="M142" s="59"/>
      <c r="N142" s="59"/>
      <c r="O142" s="59"/>
      <c r="P142" s="59"/>
      <c r="Q142" s="59"/>
      <c r="R142" s="59"/>
      <c r="S142" s="59"/>
      <c r="T142" s="59"/>
      <c r="U142" s="59"/>
      <c r="V142" s="59"/>
      <c r="W142" s="59"/>
      <c r="X142" s="59"/>
    </row>
    <row r="143" spans="1:45" x14ac:dyDescent="0.25">
      <c r="A143" s="724"/>
      <c r="B143" s="1059"/>
      <c r="C143" s="1843" t="s">
        <v>35</v>
      </c>
      <c r="D143" s="1843"/>
      <c r="E143" s="1843"/>
      <c r="F143" s="1843"/>
      <c r="G143" s="1843"/>
      <c r="H143" s="1843"/>
      <c r="I143" s="1843"/>
      <c r="J143" s="1843"/>
      <c r="K143" s="1843"/>
      <c r="L143" s="1060"/>
      <c r="M143" s="1060"/>
      <c r="N143" s="59"/>
      <c r="O143" s="59"/>
      <c r="P143" s="59"/>
      <c r="Q143" s="59"/>
      <c r="R143" s="59"/>
      <c r="S143" s="59"/>
      <c r="T143" s="59"/>
      <c r="U143" s="59"/>
      <c r="V143" s="59"/>
      <c r="W143" s="59"/>
      <c r="X143" s="59"/>
    </row>
    <row r="145" spans="30:32" x14ac:dyDescent="0.25">
      <c r="AD145" s="436" t="s">
        <v>384</v>
      </c>
      <c r="AE145" s="444">
        <f t="shared" ref="AE145:AE169" si="47">SUMIF(AD$8:AD$121,AD145,G$8:G$121)</f>
        <v>0</v>
      </c>
      <c r="AF145" s="448">
        <f>AE145/60*100</f>
        <v>0</v>
      </c>
    </row>
    <row r="146" spans="30:32" x14ac:dyDescent="0.25">
      <c r="AD146" s="436" t="s">
        <v>385</v>
      </c>
      <c r="AE146" s="444">
        <f t="shared" si="47"/>
        <v>0</v>
      </c>
      <c r="AF146" s="448">
        <f t="shared" ref="AF146:AF169" si="48">AE146/60*100</f>
        <v>0</v>
      </c>
    </row>
    <row r="147" spans="30:32" x14ac:dyDescent="0.25">
      <c r="AD147" s="436" t="s">
        <v>386</v>
      </c>
      <c r="AE147" s="444">
        <f t="shared" si="47"/>
        <v>0</v>
      </c>
      <c r="AF147" s="448">
        <f t="shared" si="48"/>
        <v>0</v>
      </c>
    </row>
    <row r="148" spans="30:32" x14ac:dyDescent="0.25">
      <c r="AD148" s="436" t="s">
        <v>387</v>
      </c>
      <c r="AE148" s="444">
        <f t="shared" si="47"/>
        <v>0</v>
      </c>
      <c r="AF148" s="448">
        <f t="shared" si="48"/>
        <v>0</v>
      </c>
    </row>
    <row r="149" spans="30:32" x14ac:dyDescent="0.25">
      <c r="AD149" s="436" t="s">
        <v>388</v>
      </c>
      <c r="AE149" s="444">
        <f t="shared" si="47"/>
        <v>0</v>
      </c>
      <c r="AF149" s="448">
        <f t="shared" si="48"/>
        <v>0</v>
      </c>
    </row>
    <row r="150" spans="30:32" x14ac:dyDescent="0.25">
      <c r="AD150" s="436" t="s">
        <v>389</v>
      </c>
      <c r="AE150" s="444">
        <f t="shared" si="47"/>
        <v>0</v>
      </c>
      <c r="AF150" s="448">
        <f t="shared" si="48"/>
        <v>0</v>
      </c>
    </row>
    <row r="151" spans="30:32" x14ac:dyDescent="0.25">
      <c r="AD151" s="436" t="s">
        <v>390</v>
      </c>
      <c r="AE151" s="444">
        <f t="shared" si="47"/>
        <v>0</v>
      </c>
      <c r="AF151" s="448">
        <f t="shared" si="48"/>
        <v>0</v>
      </c>
    </row>
    <row r="152" spans="30:32" x14ac:dyDescent="0.25">
      <c r="AD152" s="436" t="s">
        <v>391</v>
      </c>
      <c r="AE152" s="444">
        <f t="shared" si="47"/>
        <v>0</v>
      </c>
      <c r="AF152" s="448">
        <f t="shared" si="48"/>
        <v>0</v>
      </c>
    </row>
    <row r="153" spans="30:32" x14ac:dyDescent="0.25">
      <c r="AD153" s="436" t="s">
        <v>392</v>
      </c>
      <c r="AE153" s="444">
        <f t="shared" si="47"/>
        <v>0</v>
      </c>
      <c r="AF153" s="448">
        <f t="shared" si="48"/>
        <v>0</v>
      </c>
    </row>
    <row r="154" spans="30:32" x14ac:dyDescent="0.25">
      <c r="AD154" s="436" t="s">
        <v>393</v>
      </c>
      <c r="AE154" s="444">
        <f t="shared" si="47"/>
        <v>0</v>
      </c>
      <c r="AF154" s="448">
        <f t="shared" si="48"/>
        <v>0</v>
      </c>
    </row>
    <row r="155" spans="30:32" x14ac:dyDescent="0.25">
      <c r="AD155" s="436" t="s">
        <v>394</v>
      </c>
      <c r="AE155" s="444">
        <f t="shared" si="47"/>
        <v>0</v>
      </c>
      <c r="AF155" s="448">
        <f t="shared" si="48"/>
        <v>0</v>
      </c>
    </row>
    <row r="156" spans="30:32" x14ac:dyDescent="0.25">
      <c r="AD156" s="436" t="s">
        <v>395</v>
      </c>
      <c r="AE156" s="444">
        <f t="shared" si="47"/>
        <v>0</v>
      </c>
      <c r="AF156" s="448">
        <f t="shared" si="48"/>
        <v>0</v>
      </c>
    </row>
    <row r="157" spans="30:32" x14ac:dyDescent="0.25">
      <c r="AD157" s="436" t="s">
        <v>396</v>
      </c>
      <c r="AE157" s="444">
        <f t="shared" si="47"/>
        <v>0</v>
      </c>
      <c r="AF157" s="448">
        <f t="shared" si="48"/>
        <v>0</v>
      </c>
    </row>
    <row r="158" spans="30:32" x14ac:dyDescent="0.25">
      <c r="AD158" s="436" t="s">
        <v>397</v>
      </c>
      <c r="AE158" s="444">
        <f t="shared" si="47"/>
        <v>0</v>
      </c>
      <c r="AF158" s="448">
        <f t="shared" si="48"/>
        <v>0</v>
      </c>
    </row>
    <row r="159" spans="30:32" x14ac:dyDescent="0.25">
      <c r="AD159" s="436" t="s">
        <v>398</v>
      </c>
      <c r="AE159" s="444">
        <f t="shared" si="47"/>
        <v>0</v>
      </c>
      <c r="AF159" s="448">
        <f t="shared" si="48"/>
        <v>0</v>
      </c>
    </row>
    <row r="160" spans="30:32" x14ac:dyDescent="0.25">
      <c r="AD160" s="436" t="s">
        <v>399</v>
      </c>
      <c r="AE160" s="444">
        <f t="shared" si="47"/>
        <v>0</v>
      </c>
      <c r="AF160" s="448">
        <f t="shared" si="48"/>
        <v>0</v>
      </c>
    </row>
    <row r="161" spans="1:32" x14ac:dyDescent="0.25">
      <c r="AD161" s="436" t="s">
        <v>400</v>
      </c>
      <c r="AE161" s="444">
        <f t="shared" si="47"/>
        <v>0</v>
      </c>
      <c r="AF161" s="448">
        <f t="shared" si="48"/>
        <v>0</v>
      </c>
    </row>
    <row r="162" spans="1:32" x14ac:dyDescent="0.25">
      <c r="AD162" s="436" t="s">
        <v>401</v>
      </c>
      <c r="AE162" s="444">
        <f t="shared" si="47"/>
        <v>0</v>
      </c>
      <c r="AF162" s="448">
        <f t="shared" si="48"/>
        <v>0</v>
      </c>
    </row>
    <row r="163" spans="1:32" x14ac:dyDescent="0.25">
      <c r="AD163" s="436" t="s">
        <v>402</v>
      </c>
      <c r="AE163" s="444">
        <f t="shared" si="47"/>
        <v>0</v>
      </c>
      <c r="AF163" s="448">
        <f t="shared" si="48"/>
        <v>0</v>
      </c>
    </row>
    <row r="164" spans="1:32" x14ac:dyDescent="0.25">
      <c r="AD164" s="436" t="s">
        <v>382</v>
      </c>
      <c r="AE164" s="444">
        <f t="shared" si="47"/>
        <v>15</v>
      </c>
      <c r="AF164" s="448">
        <f t="shared" si="48"/>
        <v>25</v>
      </c>
    </row>
    <row r="165" spans="1:32" x14ac:dyDescent="0.25">
      <c r="AD165" s="436" t="s">
        <v>381</v>
      </c>
      <c r="AE165" s="444">
        <f t="shared" si="47"/>
        <v>28</v>
      </c>
      <c r="AF165" s="448">
        <f t="shared" si="48"/>
        <v>46.666666666666664</v>
      </c>
    </row>
    <row r="166" spans="1:32" x14ac:dyDescent="0.25">
      <c r="AD166" s="436" t="s">
        <v>380</v>
      </c>
      <c r="AE166" s="444">
        <f t="shared" si="47"/>
        <v>8</v>
      </c>
      <c r="AF166" s="448">
        <f t="shared" si="48"/>
        <v>13.333333333333334</v>
      </c>
    </row>
    <row r="167" spans="1:32" x14ac:dyDescent="0.25">
      <c r="AD167" s="436" t="s">
        <v>403</v>
      </c>
      <c r="AE167" s="444">
        <f t="shared" si="47"/>
        <v>0</v>
      </c>
      <c r="AF167" s="448">
        <f t="shared" si="48"/>
        <v>0</v>
      </c>
    </row>
    <row r="168" spans="1:32" x14ac:dyDescent="0.25">
      <c r="AD168" s="436" t="s">
        <v>404</v>
      </c>
      <c r="AE168" s="444">
        <f t="shared" si="47"/>
        <v>0</v>
      </c>
      <c r="AF168" s="448">
        <f t="shared" si="48"/>
        <v>0</v>
      </c>
    </row>
    <row r="169" spans="1:32" x14ac:dyDescent="0.25">
      <c r="AD169" s="437" t="s">
        <v>383</v>
      </c>
      <c r="AE169" s="444">
        <f t="shared" si="47"/>
        <v>4</v>
      </c>
      <c r="AF169" s="448">
        <f t="shared" si="48"/>
        <v>6.666666666666667</v>
      </c>
    </row>
    <row r="170" spans="1:32" x14ac:dyDescent="0.25">
      <c r="AD170" s="447"/>
      <c r="AE170" s="438">
        <f>SUM(AE145:AE169)</f>
        <v>55</v>
      </c>
    </row>
    <row r="174" spans="1:32" x14ac:dyDescent="0.25">
      <c r="B174" s="157" t="s">
        <v>472</v>
      </c>
    </row>
    <row r="175" spans="1:32" s="88" customFormat="1" x14ac:dyDescent="0.25">
      <c r="A175" s="184" t="s">
        <v>91</v>
      </c>
      <c r="B175" s="745" t="s">
        <v>90</v>
      </c>
      <c r="C175" s="181"/>
      <c r="D175" s="337">
        <v>1</v>
      </c>
      <c r="E175" s="746"/>
      <c r="F175" s="747"/>
      <c r="G175" s="748">
        <v>3</v>
      </c>
      <c r="H175" s="749">
        <v>90</v>
      </c>
      <c r="I175" s="179">
        <v>45</v>
      </c>
      <c r="J175" s="180"/>
      <c r="K175" s="180"/>
      <c r="L175" s="180">
        <v>45</v>
      </c>
      <c r="M175" s="194">
        <v>45</v>
      </c>
      <c r="N175" s="340">
        <v>3</v>
      </c>
      <c r="O175" s="341"/>
      <c r="P175" s="194"/>
      <c r="Q175" s="179"/>
      <c r="R175" s="341"/>
      <c r="S175" s="194"/>
      <c r="T175" s="750"/>
      <c r="U175" s="751"/>
      <c r="V175" s="752"/>
      <c r="W175" s="750"/>
      <c r="X175" s="752"/>
      <c r="AD175" s="445"/>
    </row>
    <row r="176" spans="1:32" s="88" customFormat="1" x14ac:dyDescent="0.25">
      <c r="A176" s="184" t="s">
        <v>98</v>
      </c>
      <c r="B176" s="745" t="s">
        <v>97</v>
      </c>
      <c r="C176" s="756"/>
      <c r="D176" s="383"/>
      <c r="E176" s="763"/>
      <c r="F176" s="757"/>
      <c r="G176" s="758">
        <v>3</v>
      </c>
      <c r="H176" s="749">
        <v>90</v>
      </c>
      <c r="I176" s="179">
        <v>60</v>
      </c>
      <c r="J176" s="28"/>
      <c r="K176" s="28"/>
      <c r="L176" s="28">
        <v>60</v>
      </c>
      <c r="M176" s="194">
        <v>30</v>
      </c>
      <c r="N176" s="31">
        <v>4</v>
      </c>
      <c r="O176" s="759"/>
      <c r="P176" s="29"/>
      <c r="Q176" s="27"/>
      <c r="R176" s="759"/>
      <c r="S176" s="29"/>
      <c r="T176" s="760"/>
      <c r="U176" s="761"/>
      <c r="V176" s="762"/>
      <c r="W176" s="760"/>
      <c r="X176" s="762"/>
      <c r="AD176" s="445"/>
    </row>
    <row r="177" spans="1:30" s="88" customFormat="1" x14ac:dyDescent="0.25">
      <c r="A177" s="166" t="s">
        <v>96</v>
      </c>
      <c r="B177" s="766" t="s">
        <v>100</v>
      </c>
      <c r="C177" s="181"/>
      <c r="D177" s="767" t="s">
        <v>101</v>
      </c>
      <c r="E177" s="753"/>
      <c r="F177" s="768"/>
      <c r="G177" s="769">
        <v>1</v>
      </c>
      <c r="H177" s="770">
        <v>30</v>
      </c>
      <c r="I177" s="181">
        <v>15</v>
      </c>
      <c r="J177" s="182">
        <v>8</v>
      </c>
      <c r="K177" s="182"/>
      <c r="L177" s="182">
        <v>7</v>
      </c>
      <c r="M177" s="183">
        <v>15</v>
      </c>
      <c r="N177" s="340">
        <v>1</v>
      </c>
      <c r="O177" s="341"/>
      <c r="P177" s="194"/>
      <c r="Q177" s="179"/>
      <c r="R177" s="341"/>
      <c r="S177" s="194"/>
      <c r="T177" s="179"/>
      <c r="U177" s="341"/>
      <c r="V177" s="194"/>
      <c r="W177" s="179"/>
      <c r="X177" s="771"/>
      <c r="AD177" s="445"/>
    </row>
    <row r="178" spans="1:30" s="88" customFormat="1" x14ac:dyDescent="0.25">
      <c r="A178" s="166" t="s">
        <v>102</v>
      </c>
      <c r="B178" s="766" t="s">
        <v>103</v>
      </c>
      <c r="C178" s="181">
        <v>1</v>
      </c>
      <c r="D178" s="767"/>
      <c r="E178" s="753"/>
      <c r="F178" s="768"/>
      <c r="G178" s="769">
        <v>7</v>
      </c>
      <c r="H178" s="770">
        <v>210</v>
      </c>
      <c r="I178" s="181">
        <v>75</v>
      </c>
      <c r="J178" s="182">
        <v>45</v>
      </c>
      <c r="K178" s="182"/>
      <c r="L178" s="182">
        <v>30</v>
      </c>
      <c r="M178" s="183">
        <v>135</v>
      </c>
      <c r="N178" s="340">
        <v>5</v>
      </c>
      <c r="O178" s="341"/>
      <c r="P178" s="194"/>
      <c r="Q178" s="179"/>
      <c r="R178" s="341"/>
      <c r="S178" s="194"/>
      <c r="T178" s="179"/>
      <c r="U178" s="341"/>
      <c r="V178" s="194"/>
      <c r="W178" s="179"/>
      <c r="X178" s="771"/>
      <c r="AD178" s="445"/>
    </row>
    <row r="179" spans="1:30" s="145" customFormat="1" x14ac:dyDescent="0.25">
      <c r="A179" s="166" t="s">
        <v>113</v>
      </c>
      <c r="B179" s="766" t="s">
        <v>114</v>
      </c>
      <c r="C179" s="181">
        <v>1</v>
      </c>
      <c r="D179" s="182"/>
      <c r="E179" s="178"/>
      <c r="F179" s="772"/>
      <c r="G179" s="769">
        <v>6</v>
      </c>
      <c r="H179" s="770">
        <v>180</v>
      </c>
      <c r="I179" s="181">
        <v>75</v>
      </c>
      <c r="J179" s="182">
        <v>30</v>
      </c>
      <c r="K179" s="182"/>
      <c r="L179" s="182">
        <v>45</v>
      </c>
      <c r="M179" s="183">
        <v>105</v>
      </c>
      <c r="N179" s="340">
        <v>5</v>
      </c>
      <c r="O179" s="341"/>
      <c r="P179" s="782"/>
      <c r="Q179" s="179"/>
      <c r="R179" s="341"/>
      <c r="S179" s="194"/>
      <c r="T179" s="179"/>
      <c r="U179" s="341"/>
      <c r="V179" s="194"/>
      <c r="W179" s="179"/>
      <c r="X179" s="194"/>
      <c r="AD179" s="446"/>
    </row>
    <row r="180" spans="1:30" s="88" customFormat="1" ht="31.5" x14ac:dyDescent="0.25">
      <c r="A180" s="166" t="s">
        <v>115</v>
      </c>
      <c r="B180" s="147" t="s">
        <v>116</v>
      </c>
      <c r="C180" s="783">
        <v>1</v>
      </c>
      <c r="D180" s="182"/>
      <c r="E180" s="182"/>
      <c r="F180" s="183"/>
      <c r="G180" s="776">
        <v>5</v>
      </c>
      <c r="H180" s="770">
        <v>150</v>
      </c>
      <c r="I180" s="181">
        <v>60</v>
      </c>
      <c r="J180" s="182">
        <v>30</v>
      </c>
      <c r="K180" s="182"/>
      <c r="L180" s="182">
        <v>30</v>
      </c>
      <c r="M180" s="183">
        <v>90</v>
      </c>
      <c r="N180" s="340">
        <v>4</v>
      </c>
      <c r="O180" s="341"/>
      <c r="P180" s="194"/>
      <c r="Q180" s="179"/>
      <c r="R180" s="341"/>
      <c r="S180" s="194"/>
      <c r="T180" s="179"/>
      <c r="U180" s="341"/>
      <c r="V180" s="194"/>
      <c r="W180" s="179"/>
      <c r="X180" s="194"/>
      <c r="AD180" s="445"/>
    </row>
    <row r="181" spans="1:30" s="88" customFormat="1" x14ac:dyDescent="0.25">
      <c r="A181" s="166" t="s">
        <v>162</v>
      </c>
      <c r="B181" s="803" t="s">
        <v>163</v>
      </c>
      <c r="C181" s="783"/>
      <c r="D181" s="182" t="s">
        <v>164</v>
      </c>
      <c r="E181" s="182"/>
      <c r="F181" s="178"/>
      <c r="G181" s="804">
        <v>5</v>
      </c>
      <c r="H181" s="770">
        <v>150</v>
      </c>
      <c r="I181" s="181">
        <v>60</v>
      </c>
      <c r="J181" s="182">
        <v>15</v>
      </c>
      <c r="K181" s="182">
        <v>45</v>
      </c>
      <c r="L181" s="182"/>
      <c r="M181" s="178">
        <v>90</v>
      </c>
      <c r="N181" s="179">
        <v>4</v>
      </c>
      <c r="O181" s="180"/>
      <c r="P181" s="193"/>
      <c r="Q181" s="179"/>
      <c r="R181" s="180"/>
      <c r="S181" s="193"/>
      <c r="T181" s="179"/>
      <c r="U181" s="180"/>
      <c r="V181" s="193"/>
      <c r="W181" s="179"/>
      <c r="X181" s="194"/>
      <c r="AD181" s="445"/>
    </row>
    <row r="183" spans="1:30" x14ac:dyDescent="0.25">
      <c r="B183" s="157" t="s">
        <v>473</v>
      </c>
    </row>
    <row r="184" spans="1:30" s="88" customFormat="1" x14ac:dyDescent="0.25">
      <c r="A184" s="184" t="s">
        <v>92</v>
      </c>
      <c r="B184" s="745" t="s">
        <v>90</v>
      </c>
      <c r="C184" s="181"/>
      <c r="D184" s="337">
        <v>2</v>
      </c>
      <c r="E184" s="746"/>
      <c r="F184" s="747"/>
      <c r="G184" s="748">
        <v>3</v>
      </c>
      <c r="H184" s="749">
        <v>90</v>
      </c>
      <c r="I184" s="179">
        <v>36</v>
      </c>
      <c r="J184" s="180"/>
      <c r="K184" s="180"/>
      <c r="L184" s="180">
        <v>36</v>
      </c>
      <c r="M184" s="194">
        <v>54</v>
      </c>
      <c r="N184" s="340"/>
      <c r="O184" s="341">
        <v>2</v>
      </c>
      <c r="P184" s="194">
        <v>2</v>
      </c>
      <c r="Q184" s="179"/>
      <c r="R184" s="341"/>
      <c r="S184" s="194"/>
      <c r="T184" s="750"/>
      <c r="U184" s="751"/>
      <c r="V184" s="752"/>
      <c r="W184" s="750"/>
      <c r="X184" s="752"/>
      <c r="AD184" s="445"/>
    </row>
    <row r="185" spans="1:30" s="88" customFormat="1" x14ac:dyDescent="0.25">
      <c r="A185" s="184" t="s">
        <v>99</v>
      </c>
      <c r="B185" s="745" t="s">
        <v>97</v>
      </c>
      <c r="C185" s="756"/>
      <c r="D185" s="383"/>
      <c r="E185" s="763"/>
      <c r="F185" s="757"/>
      <c r="G185" s="758">
        <v>3.5</v>
      </c>
      <c r="H185" s="749">
        <v>105</v>
      </c>
      <c r="I185" s="179">
        <v>72</v>
      </c>
      <c r="J185" s="28"/>
      <c r="K185" s="28"/>
      <c r="L185" s="28">
        <v>72</v>
      </c>
      <c r="M185" s="194">
        <v>33</v>
      </c>
      <c r="N185" s="31"/>
      <c r="O185" s="759">
        <v>4</v>
      </c>
      <c r="P185" s="29">
        <v>4</v>
      </c>
      <c r="Q185" s="27"/>
      <c r="R185" s="759"/>
      <c r="S185" s="29"/>
      <c r="T185" s="760"/>
      <c r="U185" s="761"/>
      <c r="V185" s="762"/>
      <c r="W185" s="760"/>
      <c r="X185" s="762"/>
      <c r="AD185" s="445"/>
    </row>
    <row r="186" spans="1:30" s="88" customFormat="1" ht="31.5" x14ac:dyDescent="0.25">
      <c r="A186" s="166" t="s">
        <v>104</v>
      </c>
      <c r="B186" s="766" t="s">
        <v>105</v>
      </c>
      <c r="C186" s="181">
        <v>2</v>
      </c>
      <c r="D186" s="182"/>
      <c r="E186" s="178"/>
      <c r="F186" s="772"/>
      <c r="G186" s="769">
        <v>3</v>
      </c>
      <c r="H186" s="770">
        <v>90</v>
      </c>
      <c r="I186" s="181">
        <v>36</v>
      </c>
      <c r="J186" s="182">
        <v>18</v>
      </c>
      <c r="K186" s="182"/>
      <c r="L186" s="182">
        <v>18</v>
      </c>
      <c r="M186" s="183">
        <v>54</v>
      </c>
      <c r="N186" s="340"/>
      <c r="O186" s="341">
        <v>2</v>
      </c>
      <c r="P186" s="771">
        <v>2</v>
      </c>
      <c r="Q186" s="179"/>
      <c r="R186" s="341"/>
      <c r="S186" s="194"/>
      <c r="T186" s="179"/>
      <c r="U186" s="341"/>
      <c r="V186" s="194"/>
      <c r="W186" s="179"/>
      <c r="X186" s="194"/>
      <c r="AD186" s="445"/>
    </row>
    <row r="187" spans="1:30" s="88" customFormat="1" x14ac:dyDescent="0.25">
      <c r="A187" s="166" t="s">
        <v>110</v>
      </c>
      <c r="B187" s="766" t="s">
        <v>111</v>
      </c>
      <c r="C187" s="181"/>
      <c r="D187" s="182" t="s">
        <v>112</v>
      </c>
      <c r="E187" s="178"/>
      <c r="F187" s="772"/>
      <c r="G187" s="769">
        <v>5</v>
      </c>
      <c r="H187" s="770">
        <v>150</v>
      </c>
      <c r="I187" s="181">
        <v>54</v>
      </c>
      <c r="J187" s="182">
        <v>36</v>
      </c>
      <c r="K187" s="182"/>
      <c r="L187" s="182">
        <v>18</v>
      </c>
      <c r="M187" s="183">
        <v>96</v>
      </c>
      <c r="N187" s="340"/>
      <c r="O187" s="341">
        <v>3</v>
      </c>
      <c r="P187" s="771">
        <v>3</v>
      </c>
      <c r="Q187" s="179"/>
      <c r="R187" s="341"/>
      <c r="S187" s="194"/>
      <c r="T187" s="179"/>
      <c r="U187" s="341"/>
      <c r="V187" s="194"/>
      <c r="W187" s="179"/>
      <c r="X187" s="194"/>
      <c r="AD187" s="445"/>
    </row>
    <row r="188" spans="1:30" s="88" customFormat="1" x14ac:dyDescent="0.25">
      <c r="A188" s="166" t="s">
        <v>117</v>
      </c>
      <c r="B188" s="147" t="s">
        <v>118</v>
      </c>
      <c r="C188" s="783">
        <v>2</v>
      </c>
      <c r="D188" s="182"/>
      <c r="E188" s="182"/>
      <c r="F188" s="183"/>
      <c r="G188" s="776">
        <v>6</v>
      </c>
      <c r="H188" s="770">
        <v>180</v>
      </c>
      <c r="I188" s="181">
        <v>72</v>
      </c>
      <c r="J188" s="182">
        <v>36</v>
      </c>
      <c r="K188" s="182"/>
      <c r="L188" s="182">
        <v>36</v>
      </c>
      <c r="M188" s="183">
        <v>108</v>
      </c>
      <c r="N188" s="340"/>
      <c r="O188" s="341">
        <v>4</v>
      </c>
      <c r="P188" s="194">
        <v>4</v>
      </c>
      <c r="Q188" s="179"/>
      <c r="R188" s="341"/>
      <c r="S188" s="194"/>
      <c r="T188" s="179"/>
      <c r="U188" s="341"/>
      <c r="V188" s="194"/>
      <c r="W188" s="179"/>
      <c r="X188" s="194"/>
      <c r="AD188" s="445"/>
    </row>
    <row r="189" spans="1:30" s="88" customFormat="1" ht="16.5" thickBot="1" x14ac:dyDescent="0.3">
      <c r="A189" s="166" t="s">
        <v>119</v>
      </c>
      <c r="B189" s="147" t="s">
        <v>120</v>
      </c>
      <c r="C189" s="783">
        <v>2</v>
      </c>
      <c r="D189" s="182"/>
      <c r="E189" s="178"/>
      <c r="F189" s="183"/>
      <c r="G189" s="769">
        <v>5</v>
      </c>
      <c r="H189" s="770">
        <v>150</v>
      </c>
      <c r="I189" s="181">
        <v>72</v>
      </c>
      <c r="J189" s="182">
        <v>36</v>
      </c>
      <c r="K189" s="182"/>
      <c r="L189" s="182">
        <v>36</v>
      </c>
      <c r="M189" s="183">
        <v>78</v>
      </c>
      <c r="N189" s="340"/>
      <c r="O189" s="341">
        <v>4</v>
      </c>
      <c r="P189" s="194">
        <v>4</v>
      </c>
      <c r="Q189" s="179"/>
      <c r="R189" s="341"/>
      <c r="S189" s="194"/>
      <c r="T189" s="179"/>
      <c r="U189" s="341"/>
      <c r="V189" s="194"/>
      <c r="W189" s="179"/>
      <c r="X189" s="194"/>
      <c r="AD189" s="445"/>
    </row>
    <row r="190" spans="1:30" s="59" customFormat="1" x14ac:dyDescent="0.25">
      <c r="A190" s="1374" t="s">
        <v>169</v>
      </c>
      <c r="B190" s="826" t="s">
        <v>50</v>
      </c>
      <c r="C190" s="21"/>
      <c r="D190" s="22">
        <v>2</v>
      </c>
      <c r="E190" s="22"/>
      <c r="F190" s="827"/>
      <c r="G190" s="828">
        <v>4.5</v>
      </c>
      <c r="H190" s="829">
        <v>135</v>
      </c>
      <c r="I190" s="729">
        <v>18</v>
      </c>
      <c r="J190" s="797"/>
      <c r="K190" s="797"/>
      <c r="L190" s="797">
        <v>18</v>
      </c>
      <c r="M190" s="830">
        <v>117</v>
      </c>
      <c r="N190" s="831"/>
      <c r="O190" s="832">
        <v>1</v>
      </c>
      <c r="P190" s="833">
        <v>1</v>
      </c>
      <c r="Q190" s="834"/>
      <c r="R190" s="835"/>
      <c r="S190" s="833"/>
      <c r="T190" s="834"/>
      <c r="U190" s="835"/>
      <c r="V190" s="833"/>
      <c r="W190" s="834"/>
      <c r="X190" s="833"/>
      <c r="AD190" s="435"/>
    </row>
    <row r="193" spans="1:30" x14ac:dyDescent="0.25">
      <c r="B193" s="157" t="s">
        <v>475</v>
      </c>
    </row>
    <row r="194" spans="1:30" s="88" customFormat="1" x14ac:dyDescent="0.25">
      <c r="A194" s="184" t="s">
        <v>93</v>
      </c>
      <c r="B194" s="745" t="s">
        <v>90</v>
      </c>
      <c r="C194" s="181"/>
      <c r="D194" s="337">
        <v>3</v>
      </c>
      <c r="E194" s="753"/>
      <c r="F194" s="747"/>
      <c r="G194" s="748">
        <v>4</v>
      </c>
      <c r="H194" s="749">
        <v>120</v>
      </c>
      <c r="I194" s="179">
        <v>60</v>
      </c>
      <c r="J194" s="180"/>
      <c r="K194" s="180"/>
      <c r="L194" s="180">
        <v>60</v>
      </c>
      <c r="M194" s="194">
        <v>60</v>
      </c>
      <c r="N194" s="340"/>
      <c r="O194" s="341"/>
      <c r="P194" s="194"/>
      <c r="Q194" s="179">
        <v>4</v>
      </c>
      <c r="R194" s="341"/>
      <c r="S194" s="194"/>
      <c r="T194" s="750"/>
      <c r="U194" s="751"/>
      <c r="V194" s="752"/>
      <c r="W194" s="754"/>
      <c r="X194" s="755"/>
      <c r="Y194" s="88" t="s">
        <v>380</v>
      </c>
      <c r="AD194" s="445" t="s">
        <v>380</v>
      </c>
    </row>
    <row r="195" spans="1:30" s="88" customFormat="1" ht="16.5" thickBot="1" x14ac:dyDescent="0.3">
      <c r="A195" s="166" t="s">
        <v>106</v>
      </c>
      <c r="B195" s="773" t="s">
        <v>107</v>
      </c>
      <c r="C195" s="774"/>
      <c r="D195" s="1458">
        <v>3</v>
      </c>
      <c r="E195" s="1458"/>
      <c r="F195" s="775"/>
      <c r="G195" s="776">
        <v>3</v>
      </c>
      <c r="H195" s="777">
        <v>90</v>
      </c>
      <c r="I195" s="1457">
        <v>30</v>
      </c>
      <c r="J195" s="1458">
        <v>15</v>
      </c>
      <c r="K195" s="1458"/>
      <c r="L195" s="1458">
        <v>15</v>
      </c>
      <c r="M195" s="775">
        <v>60</v>
      </c>
      <c r="N195" s="778"/>
      <c r="O195" s="779"/>
      <c r="P195" s="780"/>
      <c r="Q195" s="781">
        <v>2</v>
      </c>
      <c r="R195" s="779"/>
      <c r="S195" s="780"/>
      <c r="T195" s="781"/>
      <c r="U195" s="779"/>
      <c r="V195" s="780"/>
      <c r="W195" s="781"/>
      <c r="X195" s="780"/>
      <c r="Y195" s="88" t="s">
        <v>381</v>
      </c>
      <c r="AD195" s="445" t="s">
        <v>381</v>
      </c>
    </row>
    <row r="196" spans="1:30" x14ac:dyDescent="0.25">
      <c r="A196" s="1374" t="s">
        <v>127</v>
      </c>
      <c r="B196" s="795" t="s">
        <v>128</v>
      </c>
      <c r="C196" s="796">
        <v>3</v>
      </c>
      <c r="D196" s="797"/>
      <c r="E196" s="797"/>
      <c r="F196" s="798"/>
      <c r="G196" s="799">
        <v>5</v>
      </c>
      <c r="H196" s="800">
        <v>150</v>
      </c>
      <c r="I196" s="729">
        <v>60</v>
      </c>
      <c r="J196" s="797">
        <v>30</v>
      </c>
      <c r="K196" s="797"/>
      <c r="L196" s="797">
        <v>30</v>
      </c>
      <c r="M196" s="798">
        <v>90</v>
      </c>
      <c r="N196" s="741"/>
      <c r="O196" s="801"/>
      <c r="P196" s="802"/>
      <c r="Q196" s="741">
        <v>4</v>
      </c>
      <c r="R196" s="801"/>
      <c r="S196" s="802"/>
      <c r="T196" s="741"/>
      <c r="U196" s="801"/>
      <c r="V196" s="802"/>
      <c r="W196" s="741"/>
      <c r="X196" s="740"/>
      <c r="Y196" s="157" t="s">
        <v>381</v>
      </c>
      <c r="AD196" s="434" t="s">
        <v>381</v>
      </c>
    </row>
    <row r="197" spans="1:30" x14ac:dyDescent="0.25">
      <c r="A197" s="184" t="s">
        <v>131</v>
      </c>
      <c r="B197" s="185" t="s">
        <v>130</v>
      </c>
      <c r="C197" s="186" t="s">
        <v>132</v>
      </c>
      <c r="D197" s="187"/>
      <c r="E197" s="187"/>
      <c r="F197" s="188"/>
      <c r="G197" s="189">
        <v>5</v>
      </c>
      <c r="H197" s="749">
        <v>150</v>
      </c>
      <c r="I197" s="179">
        <v>60</v>
      </c>
      <c r="J197" s="180">
        <v>30</v>
      </c>
      <c r="K197" s="180"/>
      <c r="L197" s="180">
        <v>30</v>
      </c>
      <c r="M197" s="193">
        <v>90</v>
      </c>
      <c r="N197" s="191"/>
      <c r="O197" s="192"/>
      <c r="P197" s="193"/>
      <c r="Q197" s="179">
        <v>4</v>
      </c>
      <c r="R197" s="180"/>
      <c r="S197" s="193"/>
      <c r="T197" s="179"/>
      <c r="U197" s="180"/>
      <c r="V197" s="193"/>
      <c r="W197" s="179"/>
      <c r="X197" s="194"/>
      <c r="Y197" s="157" t="s">
        <v>382</v>
      </c>
      <c r="AD197" s="434" t="s">
        <v>382</v>
      </c>
    </row>
    <row r="198" spans="1:30" s="88" customFormat="1" x14ac:dyDescent="0.25">
      <c r="A198" s="166" t="s">
        <v>137</v>
      </c>
      <c r="B198" s="803" t="s">
        <v>138</v>
      </c>
      <c r="C198" s="783">
        <v>3</v>
      </c>
      <c r="D198" s="182"/>
      <c r="E198" s="182"/>
      <c r="F198" s="178"/>
      <c r="G198" s="804">
        <v>5</v>
      </c>
      <c r="H198" s="770">
        <v>150</v>
      </c>
      <c r="I198" s="181">
        <v>60</v>
      </c>
      <c r="J198" s="182">
        <v>30</v>
      </c>
      <c r="K198" s="182"/>
      <c r="L198" s="182">
        <v>30</v>
      </c>
      <c r="M198" s="178">
        <v>90</v>
      </c>
      <c r="N198" s="179"/>
      <c r="O198" s="180"/>
      <c r="P198" s="193"/>
      <c r="Q198" s="179">
        <v>4</v>
      </c>
      <c r="R198" s="180"/>
      <c r="S198" s="193"/>
      <c r="T198" s="179"/>
      <c r="U198" s="180"/>
      <c r="V198" s="193"/>
      <c r="W198" s="179"/>
      <c r="X198" s="194"/>
      <c r="Y198" s="88" t="s">
        <v>381</v>
      </c>
      <c r="AD198" s="445" t="s">
        <v>381</v>
      </c>
    </row>
    <row r="199" spans="1:30" s="88" customFormat="1" ht="16.5" thickBot="1" x14ac:dyDescent="0.3">
      <c r="A199" s="166" t="s">
        <v>139</v>
      </c>
      <c r="B199" s="803" t="s">
        <v>140</v>
      </c>
      <c r="C199" s="783"/>
      <c r="D199" s="182" t="s">
        <v>141</v>
      </c>
      <c r="E199" s="182"/>
      <c r="F199" s="178"/>
      <c r="G199" s="804">
        <v>4</v>
      </c>
      <c r="H199" s="770">
        <v>120</v>
      </c>
      <c r="I199" s="181">
        <v>45</v>
      </c>
      <c r="J199" s="182">
        <v>15</v>
      </c>
      <c r="K199" s="182"/>
      <c r="L199" s="182">
        <v>30</v>
      </c>
      <c r="M199" s="178">
        <v>75</v>
      </c>
      <c r="N199" s="179"/>
      <c r="O199" s="180"/>
      <c r="P199" s="193"/>
      <c r="Q199" s="179">
        <v>3</v>
      </c>
      <c r="R199" s="180"/>
      <c r="S199" s="193"/>
      <c r="T199" s="179"/>
      <c r="U199" s="180"/>
      <c r="V199" s="193"/>
      <c r="W199" s="179"/>
      <c r="X199" s="194"/>
      <c r="Y199" s="88" t="s">
        <v>381</v>
      </c>
      <c r="AD199" s="445" t="s">
        <v>381</v>
      </c>
    </row>
    <row r="200" spans="1:30" x14ac:dyDescent="0.25">
      <c r="B200" s="896" t="s">
        <v>474</v>
      </c>
      <c r="C200" s="897"/>
      <c r="D200" s="898">
        <v>3</v>
      </c>
      <c r="E200" s="898"/>
      <c r="F200" s="899"/>
      <c r="G200" s="303">
        <v>4</v>
      </c>
      <c r="H200" s="900">
        <f>G200*30</f>
        <v>120</v>
      </c>
      <c r="I200" s="901">
        <f>J200+K200+L200</f>
        <v>45</v>
      </c>
      <c r="J200" s="902">
        <v>15</v>
      </c>
      <c r="K200" s="902"/>
      <c r="L200" s="902">
        <v>30</v>
      </c>
      <c r="M200" s="903">
        <f>H200-I200</f>
        <v>75</v>
      </c>
      <c r="N200" s="897"/>
      <c r="O200" s="904"/>
      <c r="P200" s="899"/>
      <c r="Q200" s="897">
        <v>3</v>
      </c>
      <c r="R200" s="904"/>
      <c r="S200" s="899"/>
      <c r="T200" s="897"/>
      <c r="U200" s="904"/>
      <c r="V200" s="899"/>
      <c r="W200" s="897"/>
      <c r="X200" s="899"/>
      <c r="Y200" s="157" t="s">
        <v>382</v>
      </c>
      <c r="AD200" s="434" t="s">
        <v>382</v>
      </c>
    </row>
    <row r="203" spans="1:30" x14ac:dyDescent="0.25">
      <c r="B203" s="157" t="s">
        <v>476</v>
      </c>
    </row>
    <row r="204" spans="1:30" s="88" customFormat="1" x14ac:dyDescent="0.25">
      <c r="A204" s="184" t="s">
        <v>94</v>
      </c>
      <c r="B204" s="745" t="s">
        <v>90</v>
      </c>
      <c r="C204" s="756"/>
      <c r="D204" s="383" t="s">
        <v>95</v>
      </c>
      <c r="E204" s="383"/>
      <c r="F204" s="757"/>
      <c r="G204" s="758">
        <v>4</v>
      </c>
      <c r="H204" s="749">
        <v>120</v>
      </c>
      <c r="I204" s="179">
        <v>54</v>
      </c>
      <c r="J204" s="28"/>
      <c r="K204" s="28"/>
      <c r="L204" s="28">
        <v>54</v>
      </c>
      <c r="M204" s="194">
        <v>66</v>
      </c>
      <c r="N204" s="31"/>
      <c r="O204" s="759"/>
      <c r="P204" s="29"/>
      <c r="Q204" s="27"/>
      <c r="R204" s="759">
        <v>3</v>
      </c>
      <c r="S204" s="29">
        <v>3</v>
      </c>
      <c r="T204" s="760"/>
      <c r="U204" s="761"/>
      <c r="V204" s="762"/>
      <c r="W204" s="760"/>
      <c r="X204" s="762"/>
      <c r="Y204" s="88" t="s">
        <v>380</v>
      </c>
      <c r="AD204" s="445" t="s">
        <v>380</v>
      </c>
    </row>
    <row r="205" spans="1:30" s="88" customFormat="1" ht="31.5" x14ac:dyDescent="0.25">
      <c r="A205" s="166" t="s">
        <v>121</v>
      </c>
      <c r="B205" s="773" t="s">
        <v>122</v>
      </c>
      <c r="C205" s="774">
        <v>4</v>
      </c>
      <c r="D205" s="1458"/>
      <c r="E205" s="1458"/>
      <c r="F205" s="775"/>
      <c r="G205" s="776">
        <v>4</v>
      </c>
      <c r="H205" s="777">
        <v>120</v>
      </c>
      <c r="I205" s="1457">
        <v>54</v>
      </c>
      <c r="J205" s="1458">
        <v>18</v>
      </c>
      <c r="K205" s="1458"/>
      <c r="L205" s="1458">
        <v>36</v>
      </c>
      <c r="M205" s="775">
        <v>66</v>
      </c>
      <c r="N205" s="778"/>
      <c r="O205" s="779"/>
      <c r="P205" s="780"/>
      <c r="Q205" s="781"/>
      <c r="R205" s="779">
        <v>3</v>
      </c>
      <c r="S205" s="780">
        <v>3</v>
      </c>
      <c r="T205" s="781"/>
      <c r="U205" s="779"/>
      <c r="V205" s="780"/>
      <c r="W205" s="781"/>
      <c r="X205" s="780"/>
      <c r="Y205" s="88" t="s">
        <v>382</v>
      </c>
      <c r="AD205" s="445" t="s">
        <v>382</v>
      </c>
    </row>
    <row r="206" spans="1:30" ht="31.5" x14ac:dyDescent="0.25">
      <c r="A206" s="184" t="s">
        <v>133</v>
      </c>
      <c r="B206" s="185" t="s">
        <v>134</v>
      </c>
      <c r="C206" s="186"/>
      <c r="D206" s="187"/>
      <c r="E206" s="187"/>
      <c r="F206" s="188" t="s">
        <v>95</v>
      </c>
      <c r="G206" s="189">
        <v>1</v>
      </c>
      <c r="H206" s="749">
        <v>30</v>
      </c>
      <c r="I206" s="179"/>
      <c r="J206" s="180"/>
      <c r="K206" s="180"/>
      <c r="L206" s="180"/>
      <c r="M206" s="193">
        <v>30</v>
      </c>
      <c r="N206" s="191"/>
      <c r="O206" s="192"/>
      <c r="P206" s="193"/>
      <c r="Q206" s="179"/>
      <c r="R206" s="180" t="s">
        <v>466</v>
      </c>
      <c r="S206" s="193" t="s">
        <v>466</v>
      </c>
      <c r="T206" s="179"/>
      <c r="U206" s="180"/>
      <c r="V206" s="193"/>
      <c r="W206" s="179"/>
      <c r="X206" s="194"/>
      <c r="AD206" s="434" t="s">
        <v>382</v>
      </c>
    </row>
    <row r="207" spans="1:30" x14ac:dyDescent="0.25">
      <c r="A207" s="166" t="s">
        <v>135</v>
      </c>
      <c r="B207" s="803" t="s">
        <v>136</v>
      </c>
      <c r="C207" s="783">
        <v>4</v>
      </c>
      <c r="D207" s="182"/>
      <c r="E207" s="182"/>
      <c r="F207" s="178"/>
      <c r="G207" s="804">
        <v>5.5</v>
      </c>
      <c r="H207" s="770">
        <v>165</v>
      </c>
      <c r="I207" s="181">
        <v>72</v>
      </c>
      <c r="J207" s="182">
        <v>36</v>
      </c>
      <c r="K207" s="182"/>
      <c r="L207" s="182">
        <v>36</v>
      </c>
      <c r="M207" s="178">
        <v>93</v>
      </c>
      <c r="N207" s="179"/>
      <c r="O207" s="180"/>
      <c r="P207" s="193"/>
      <c r="Q207" s="179"/>
      <c r="R207" s="180">
        <v>4</v>
      </c>
      <c r="S207" s="193">
        <v>4</v>
      </c>
      <c r="T207" s="179"/>
      <c r="U207" s="180"/>
      <c r="V207" s="193"/>
      <c r="W207" s="179"/>
      <c r="X207" s="194"/>
      <c r="Y207" s="157" t="s">
        <v>383</v>
      </c>
      <c r="AD207" s="434" t="s">
        <v>383</v>
      </c>
    </row>
    <row r="208" spans="1:30" x14ac:dyDescent="0.25">
      <c r="A208" s="166" t="s">
        <v>142</v>
      </c>
      <c r="B208" s="805" t="s">
        <v>143</v>
      </c>
      <c r="C208" s="181"/>
      <c r="D208" s="182" t="s">
        <v>95</v>
      </c>
      <c r="E208" s="182"/>
      <c r="F208" s="806"/>
      <c r="G208" s="804">
        <v>5</v>
      </c>
      <c r="H208" s="770">
        <v>150</v>
      </c>
      <c r="I208" s="181">
        <v>72</v>
      </c>
      <c r="J208" s="182">
        <v>36</v>
      </c>
      <c r="K208" s="182"/>
      <c r="L208" s="182">
        <v>36</v>
      </c>
      <c r="M208" s="178">
        <v>78</v>
      </c>
      <c r="N208" s="179"/>
      <c r="O208" s="180"/>
      <c r="P208" s="807"/>
      <c r="Q208" s="179"/>
      <c r="R208" s="180">
        <v>4</v>
      </c>
      <c r="S208" s="193">
        <v>4</v>
      </c>
      <c r="T208" s="179"/>
      <c r="U208" s="180"/>
      <c r="V208" s="193"/>
      <c r="W208" s="179"/>
      <c r="X208" s="194"/>
      <c r="Y208" s="157" t="s">
        <v>381</v>
      </c>
      <c r="AD208" s="434" t="s">
        <v>381</v>
      </c>
    </row>
    <row r="209" spans="1:30" x14ac:dyDescent="0.25">
      <c r="A209" s="166" t="s">
        <v>146</v>
      </c>
      <c r="B209" s="805" t="s">
        <v>147</v>
      </c>
      <c r="C209" s="181">
        <v>4</v>
      </c>
      <c r="D209" s="182"/>
      <c r="E209" s="182"/>
      <c r="F209" s="806"/>
      <c r="G209" s="804">
        <v>6</v>
      </c>
      <c r="H209" s="770">
        <v>180</v>
      </c>
      <c r="I209" s="181">
        <v>72</v>
      </c>
      <c r="J209" s="182">
        <v>36</v>
      </c>
      <c r="K209" s="182"/>
      <c r="L209" s="182">
        <v>36</v>
      </c>
      <c r="M209" s="178">
        <v>108</v>
      </c>
      <c r="N209" s="179"/>
      <c r="O209" s="180"/>
      <c r="P209" s="807"/>
      <c r="Q209" s="179"/>
      <c r="R209" s="180">
        <v>4</v>
      </c>
      <c r="S209" s="193">
        <v>4</v>
      </c>
      <c r="T209" s="179"/>
      <c r="U209" s="180"/>
      <c r="V209" s="193"/>
      <c r="W209" s="179"/>
      <c r="X209" s="194"/>
      <c r="Y209" s="157" t="s">
        <v>381</v>
      </c>
      <c r="AD209" s="434" t="s">
        <v>381</v>
      </c>
    </row>
    <row r="210" spans="1:30" s="59" customFormat="1" x14ac:dyDescent="0.25">
      <c r="A210" s="166" t="s">
        <v>170</v>
      </c>
      <c r="B210" s="836" t="s">
        <v>171</v>
      </c>
      <c r="C210" s="837"/>
      <c r="D210" s="838" t="s">
        <v>95</v>
      </c>
      <c r="E210" s="838"/>
      <c r="F210" s="839"/>
      <c r="G210" s="840">
        <v>4.5</v>
      </c>
      <c r="H210" s="841">
        <f>G210*30</f>
        <v>135</v>
      </c>
      <c r="I210" s="181">
        <f>J210+K210+L210</f>
        <v>0</v>
      </c>
      <c r="J210" s="182"/>
      <c r="K210" s="182"/>
      <c r="L210" s="182"/>
      <c r="M210" s="183">
        <f>H210-I210</f>
        <v>135</v>
      </c>
      <c r="N210" s="842"/>
      <c r="O210" s="843"/>
      <c r="P210" s="844"/>
      <c r="Q210" s="845"/>
      <c r="R210" s="843"/>
      <c r="S210" s="844"/>
      <c r="T210" s="845"/>
      <c r="U210" s="843"/>
      <c r="V210" s="844"/>
      <c r="W210" s="845"/>
      <c r="X210" s="844"/>
      <c r="Y210" s="59" t="s">
        <v>382</v>
      </c>
      <c r="AD210" s="435" t="s">
        <v>382</v>
      </c>
    </row>
  </sheetData>
  <mergeCells count="70">
    <mergeCell ref="D140:G140"/>
    <mergeCell ref="I140:K140"/>
    <mergeCell ref="D142:G142"/>
    <mergeCell ref="I142:K142"/>
    <mergeCell ref="C143:K143"/>
    <mergeCell ref="N121:P121"/>
    <mergeCell ref="Q121:S121"/>
    <mergeCell ref="T121:V121"/>
    <mergeCell ref="W121:X121"/>
    <mergeCell ref="D138:G138"/>
    <mergeCell ref="I138:K138"/>
    <mergeCell ref="A121:M121"/>
    <mergeCell ref="A116:F116"/>
    <mergeCell ref="A117:M117"/>
    <mergeCell ref="A118:M118"/>
    <mergeCell ref="A119:M119"/>
    <mergeCell ref="A120:M120"/>
    <mergeCell ref="A115:F115"/>
    <mergeCell ref="A88:A90"/>
    <mergeCell ref="A91:A93"/>
    <mergeCell ref="A94:A96"/>
    <mergeCell ref="A97:A99"/>
    <mergeCell ref="A100:A102"/>
    <mergeCell ref="A103:A106"/>
    <mergeCell ref="A107:A109"/>
    <mergeCell ref="A110:A113"/>
    <mergeCell ref="A114:F114"/>
    <mergeCell ref="A87:X87"/>
    <mergeCell ref="A64:X64"/>
    <mergeCell ref="A67:F67"/>
    <mergeCell ref="A68:F68"/>
    <mergeCell ref="A69:X69"/>
    <mergeCell ref="A70:X70"/>
    <mergeCell ref="A71:A73"/>
    <mergeCell ref="A74:A76"/>
    <mergeCell ref="A77:A79"/>
    <mergeCell ref="A80:A82"/>
    <mergeCell ref="A83:A85"/>
    <mergeCell ref="A86:F86"/>
    <mergeCell ref="A10:X10"/>
    <mergeCell ref="A31:B31"/>
    <mergeCell ref="A32:X32"/>
    <mergeCell ref="A57:F57"/>
    <mergeCell ref="A58:X58"/>
    <mergeCell ref="A63:F63"/>
    <mergeCell ref="N4:P4"/>
    <mergeCell ref="Q4:S4"/>
    <mergeCell ref="T4:V4"/>
    <mergeCell ref="W4:X4"/>
    <mergeCell ref="N6:X6"/>
    <mergeCell ref="A9:X9"/>
    <mergeCell ref="H3:H7"/>
    <mergeCell ref="I3:L3"/>
    <mergeCell ref="M3:M7"/>
    <mergeCell ref="E4:E7"/>
    <mergeCell ref="F4:F7"/>
    <mergeCell ref="I4:I7"/>
    <mergeCell ref="J4:J7"/>
    <mergeCell ref="K4:K7"/>
    <mergeCell ref="L4:L7"/>
    <mergeCell ref="A1:X1"/>
    <mergeCell ref="A2:A7"/>
    <mergeCell ref="B2:B7"/>
    <mergeCell ref="C2:F2"/>
    <mergeCell ref="G2:G7"/>
    <mergeCell ref="H2:M2"/>
    <mergeCell ref="N2:X3"/>
    <mergeCell ref="C3:C7"/>
    <mergeCell ref="D3:D7"/>
    <mergeCell ref="E3:F3"/>
  </mergeCells>
  <pageMargins left="0.70866141732283472" right="0.70866141732283472" top="0.74803149606299213" bottom="0.74803149606299213" header="0.31496062992125984" footer="0.31496062992125984"/>
  <pageSetup paperSize="9" scale="65" fitToHeight="4" orientation="landscape" r:id="rId1"/>
  <rowBreaks count="2" manualBreakCount="2">
    <brk id="76" max="16383" man="1"/>
    <brk id="109" max="16383" man="1"/>
  </rowBreak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8"/>
  <sheetViews>
    <sheetView workbookViewId="0">
      <selection activeCell="C13" sqref="C13"/>
    </sheetView>
  </sheetViews>
  <sheetFormatPr defaultRowHeight="15.75" x14ac:dyDescent="0.25"/>
  <cols>
    <col min="1" max="1" width="9.140625" style="1455"/>
    <col min="2" max="2" width="38.42578125" style="1456" customWidth="1"/>
    <col min="3" max="3" width="8.42578125" style="1455" bestFit="1" customWidth="1"/>
    <col min="4" max="4" width="12.42578125" style="1455" customWidth="1"/>
    <col min="5" max="5" width="19" style="1455" customWidth="1"/>
    <col min="6" max="6" width="7.5703125" style="1455" bestFit="1" customWidth="1"/>
    <col min="7" max="7" width="6" style="1455" bestFit="1" customWidth="1"/>
    <col min="8" max="8" width="4.85546875" style="1455" bestFit="1" customWidth="1"/>
    <col min="9" max="9" width="7" style="1455" bestFit="1" customWidth="1"/>
    <col min="10" max="10" width="7.5703125" style="1455" bestFit="1" customWidth="1"/>
    <col min="11" max="11" width="6" style="1455" bestFit="1" customWidth="1"/>
    <col min="12" max="12" width="4.85546875" style="1455" bestFit="1" customWidth="1"/>
    <col min="13" max="13" width="7" style="1455" bestFit="1" customWidth="1"/>
    <col min="14" max="14" width="77.7109375" style="1447" customWidth="1"/>
    <col min="15" max="15" width="46.7109375" customWidth="1"/>
  </cols>
  <sheetData>
    <row r="1" spans="1:15" ht="45" customHeight="1" x14ac:dyDescent="0.25">
      <c r="A1" s="1874" t="s">
        <v>512</v>
      </c>
      <c r="B1" s="1874" t="s">
        <v>513</v>
      </c>
      <c r="C1" s="1874" t="s">
        <v>514</v>
      </c>
      <c r="D1" s="1874" t="s">
        <v>515</v>
      </c>
      <c r="E1" s="1874" t="s">
        <v>516</v>
      </c>
      <c r="F1" s="1875" t="s">
        <v>517</v>
      </c>
      <c r="G1" s="1875"/>
      <c r="H1" s="1875"/>
      <c r="I1" s="1875"/>
      <c r="J1" s="1872" t="s">
        <v>518</v>
      </c>
      <c r="K1" s="1872"/>
      <c r="L1" s="1872"/>
      <c r="M1" s="1872"/>
      <c r="N1" s="1440" t="s">
        <v>519</v>
      </c>
      <c r="O1" s="1441" t="s">
        <v>520</v>
      </c>
    </row>
    <row r="2" spans="1:15" ht="31.5" x14ac:dyDescent="0.25">
      <c r="A2" s="1874"/>
      <c r="B2" s="1874"/>
      <c r="C2" s="1874"/>
      <c r="D2" s="1874"/>
      <c r="E2" s="1874"/>
      <c r="F2" s="1442" t="s">
        <v>521</v>
      </c>
      <c r="G2" s="1443" t="s">
        <v>522</v>
      </c>
      <c r="H2" s="1443" t="s">
        <v>523</v>
      </c>
      <c r="I2" s="1443" t="s">
        <v>524</v>
      </c>
      <c r="J2" s="1442" t="s">
        <v>521</v>
      </c>
      <c r="K2" s="1443" t="s">
        <v>522</v>
      </c>
      <c r="L2" s="1443" t="s">
        <v>523</v>
      </c>
      <c r="M2" s="1443" t="s">
        <v>524</v>
      </c>
      <c r="N2" s="1444"/>
      <c r="O2" s="1441"/>
    </row>
    <row r="3" spans="1:15" x14ac:dyDescent="0.25">
      <c r="A3" s="1873" t="s">
        <v>526</v>
      </c>
      <c r="B3" s="1873"/>
      <c r="C3" s="1873"/>
      <c r="D3" s="1873"/>
      <c r="E3" s="1873"/>
      <c r="F3" s="1873"/>
      <c r="G3" s="1873"/>
      <c r="H3" s="1873"/>
      <c r="I3" s="1873"/>
      <c r="J3" s="1873"/>
      <c r="K3" s="1873"/>
      <c r="L3" s="1873"/>
      <c r="M3" s="1873"/>
      <c r="O3" s="1441"/>
    </row>
    <row r="4" spans="1:15" x14ac:dyDescent="0.25">
      <c r="A4" s="1443"/>
      <c r="B4" s="382" t="s">
        <v>111</v>
      </c>
      <c r="C4" s="1443">
        <v>2</v>
      </c>
      <c r="D4" s="1443">
        <v>281</v>
      </c>
      <c r="E4" s="1443" t="s">
        <v>525</v>
      </c>
      <c r="F4" s="1443">
        <v>4</v>
      </c>
      <c r="G4" s="1443">
        <v>36</v>
      </c>
      <c r="H4" s="1443">
        <v>0</v>
      </c>
      <c r="I4" s="1443">
        <v>36</v>
      </c>
      <c r="J4" s="1443">
        <v>3</v>
      </c>
      <c r="K4" s="1443">
        <v>36</v>
      </c>
      <c r="L4" s="1443">
        <v>0</v>
      </c>
      <c r="M4" s="1443">
        <v>18</v>
      </c>
      <c r="N4" s="1444" t="s">
        <v>527</v>
      </c>
      <c r="O4" s="1441"/>
    </row>
    <row r="5" spans="1:15" x14ac:dyDescent="0.25">
      <c r="A5" s="1443"/>
      <c r="B5" s="1445" t="s">
        <v>416</v>
      </c>
      <c r="C5" s="1443">
        <v>2</v>
      </c>
      <c r="D5" s="1443">
        <v>281</v>
      </c>
      <c r="E5" s="1443" t="s">
        <v>525</v>
      </c>
      <c r="F5" s="1443">
        <v>4</v>
      </c>
      <c r="G5" s="1443">
        <v>36</v>
      </c>
      <c r="H5" s="1443">
        <v>0</v>
      </c>
      <c r="I5" s="1443">
        <v>36</v>
      </c>
      <c r="J5" s="1443">
        <v>3</v>
      </c>
      <c r="K5" s="180">
        <v>36</v>
      </c>
      <c r="L5" s="180">
        <v>0</v>
      </c>
      <c r="M5" s="180">
        <v>18</v>
      </c>
      <c r="N5" s="1444"/>
      <c r="O5" s="1441"/>
    </row>
    <row r="6" spans="1:15" x14ac:dyDescent="0.25">
      <c r="A6" s="1443"/>
      <c r="B6" s="1445" t="s">
        <v>90</v>
      </c>
      <c r="C6" s="1443">
        <v>3</v>
      </c>
      <c r="D6" s="1443">
        <v>281</v>
      </c>
      <c r="E6" s="1443" t="s">
        <v>525</v>
      </c>
      <c r="F6" s="1443">
        <v>4</v>
      </c>
      <c r="G6" s="1443">
        <v>0</v>
      </c>
      <c r="H6" s="1443">
        <v>0</v>
      </c>
      <c r="I6" s="1443">
        <v>60</v>
      </c>
      <c r="J6" s="1443">
        <v>3</v>
      </c>
      <c r="K6" s="1443">
        <v>0</v>
      </c>
      <c r="L6" s="1443">
        <v>0</v>
      </c>
      <c r="M6" s="1443">
        <v>45</v>
      </c>
      <c r="N6" s="1448" t="s">
        <v>528</v>
      </c>
      <c r="O6" s="1441"/>
    </row>
    <row r="7" spans="1:15" x14ac:dyDescent="0.25">
      <c r="A7" s="1443"/>
      <c r="B7" s="1445" t="s">
        <v>482</v>
      </c>
      <c r="C7" s="1449">
        <v>3</v>
      </c>
      <c r="D7" s="1446">
        <v>281</v>
      </c>
      <c r="E7" s="1446" t="s">
        <v>525</v>
      </c>
      <c r="F7" s="1446">
        <v>4</v>
      </c>
      <c r="G7" s="180">
        <v>30</v>
      </c>
      <c r="H7" s="180">
        <v>0</v>
      </c>
      <c r="I7" s="180">
        <v>30</v>
      </c>
      <c r="J7" s="1446">
        <v>3</v>
      </c>
      <c r="K7" s="180">
        <v>30</v>
      </c>
      <c r="L7" s="180">
        <v>0</v>
      </c>
      <c r="M7" s="180">
        <v>15</v>
      </c>
      <c r="N7" s="1444"/>
      <c r="O7" s="1441"/>
    </row>
    <row r="8" spans="1:15" x14ac:dyDescent="0.25">
      <c r="A8" s="1443"/>
      <c r="B8" s="382" t="s">
        <v>143</v>
      </c>
      <c r="C8" s="180">
        <v>4</v>
      </c>
      <c r="D8" s="1446">
        <v>281</v>
      </c>
      <c r="E8" s="1446" t="s">
        <v>525</v>
      </c>
      <c r="F8" s="1446">
        <v>4</v>
      </c>
      <c r="G8" s="180">
        <v>36</v>
      </c>
      <c r="H8" s="180">
        <v>0</v>
      </c>
      <c r="I8" s="180">
        <v>36</v>
      </c>
      <c r="J8" s="1446">
        <v>3</v>
      </c>
      <c r="K8" s="180">
        <v>18</v>
      </c>
      <c r="L8" s="180">
        <v>0</v>
      </c>
      <c r="M8" s="180">
        <v>36</v>
      </c>
      <c r="N8" s="1444"/>
      <c r="O8" s="1441"/>
    </row>
    <row r="9" spans="1:15" x14ac:dyDescent="0.25">
      <c r="A9" s="1443"/>
      <c r="B9" s="382" t="s">
        <v>149</v>
      </c>
      <c r="C9" s="1443">
        <v>5</v>
      </c>
      <c r="D9" s="1446">
        <v>281</v>
      </c>
      <c r="E9" s="1446" t="s">
        <v>525</v>
      </c>
      <c r="F9" s="1443">
        <v>4</v>
      </c>
      <c r="G9" s="1443">
        <v>30</v>
      </c>
      <c r="H9" s="1443">
        <v>0</v>
      </c>
      <c r="I9" s="1443">
        <v>30</v>
      </c>
      <c r="J9" s="1443">
        <v>3</v>
      </c>
      <c r="K9" s="1443">
        <v>30</v>
      </c>
      <c r="L9" s="1443">
        <v>0</v>
      </c>
      <c r="M9" s="1443">
        <v>15</v>
      </c>
      <c r="N9" s="1444" t="s">
        <v>529</v>
      </c>
      <c r="O9" s="1441"/>
    </row>
    <row r="10" spans="1:15" ht="31.5" x14ac:dyDescent="0.25">
      <c r="A10" s="1443"/>
      <c r="B10" s="1445" t="s">
        <v>153</v>
      </c>
      <c r="C10" s="1446">
        <v>6</v>
      </c>
      <c r="D10" s="1446">
        <v>281</v>
      </c>
      <c r="E10" s="1446" t="s">
        <v>525</v>
      </c>
      <c r="F10" s="1446">
        <v>3</v>
      </c>
      <c r="G10" s="180">
        <v>18</v>
      </c>
      <c r="H10" s="180">
        <v>36</v>
      </c>
      <c r="I10" s="180">
        <v>0</v>
      </c>
      <c r="J10" s="1446">
        <v>2</v>
      </c>
      <c r="K10" s="180">
        <v>18</v>
      </c>
      <c r="L10" s="180">
        <v>18</v>
      </c>
      <c r="M10" s="180">
        <v>0</v>
      </c>
      <c r="N10" s="1444"/>
      <c r="O10" s="1441"/>
    </row>
    <row r="11" spans="1:15" x14ac:dyDescent="0.25">
      <c r="A11" s="1443"/>
      <c r="B11" s="382" t="s">
        <v>449</v>
      </c>
      <c r="C11" s="1446">
        <v>6</v>
      </c>
      <c r="D11" s="1446">
        <v>281</v>
      </c>
      <c r="E11" s="1446" t="s">
        <v>525</v>
      </c>
      <c r="F11" s="1446">
        <v>3</v>
      </c>
      <c r="G11" s="180">
        <v>18</v>
      </c>
      <c r="H11" s="180">
        <v>0</v>
      </c>
      <c r="I11" s="180">
        <v>36</v>
      </c>
      <c r="J11" s="1446">
        <v>2</v>
      </c>
      <c r="K11" s="180">
        <v>18</v>
      </c>
      <c r="L11" s="180">
        <v>0</v>
      </c>
      <c r="M11" s="180">
        <v>18</v>
      </c>
      <c r="N11" s="1444"/>
      <c r="O11" s="1441"/>
    </row>
    <row r="12" spans="1:15" ht="47.25" x14ac:dyDescent="0.25">
      <c r="A12" s="1443"/>
      <c r="B12" s="1445" t="s">
        <v>161</v>
      </c>
      <c r="C12" s="1443">
        <v>8</v>
      </c>
      <c r="D12" s="1446">
        <v>281</v>
      </c>
      <c r="E12" s="1446" t="s">
        <v>525</v>
      </c>
      <c r="F12" s="1443">
        <v>6</v>
      </c>
      <c r="G12" s="1443">
        <v>39</v>
      </c>
      <c r="H12" s="1443">
        <v>0</v>
      </c>
      <c r="I12" s="1443">
        <v>39</v>
      </c>
      <c r="J12" s="1443">
        <v>5</v>
      </c>
      <c r="K12" s="180">
        <v>26</v>
      </c>
      <c r="L12" s="180">
        <v>0</v>
      </c>
      <c r="M12" s="180">
        <v>26</v>
      </c>
      <c r="N12" s="1450"/>
      <c r="O12" s="1451"/>
    </row>
    <row r="13" spans="1:15" x14ac:dyDescent="0.25">
      <c r="A13" s="1443"/>
      <c r="B13" s="1445" t="s">
        <v>440</v>
      </c>
      <c r="C13" s="820">
        <v>7</v>
      </c>
      <c r="D13" s="1446">
        <v>281</v>
      </c>
      <c r="E13" s="1446" t="s">
        <v>525</v>
      </c>
      <c r="F13" s="1443">
        <v>3</v>
      </c>
      <c r="G13" s="1443">
        <v>30</v>
      </c>
      <c r="H13" s="1443">
        <v>0</v>
      </c>
      <c r="I13" s="1443">
        <v>15</v>
      </c>
      <c r="J13" s="1443">
        <v>2</v>
      </c>
      <c r="K13" s="1443">
        <v>15</v>
      </c>
      <c r="L13" s="1443">
        <v>0</v>
      </c>
      <c r="M13" s="1443">
        <v>15</v>
      </c>
      <c r="N13" s="1450"/>
      <c r="O13" s="1451"/>
    </row>
    <row r="14" spans="1:15" x14ac:dyDescent="0.25">
      <c r="A14" s="1443"/>
      <c r="B14" s="1445" t="s">
        <v>223</v>
      </c>
      <c r="C14" s="982">
        <v>7</v>
      </c>
      <c r="D14" s="1446">
        <v>281</v>
      </c>
      <c r="E14" s="1446" t="s">
        <v>525</v>
      </c>
      <c r="F14" s="1443">
        <v>5</v>
      </c>
      <c r="G14" s="982">
        <v>30</v>
      </c>
      <c r="H14" s="983">
        <v>0</v>
      </c>
      <c r="I14" s="983">
        <v>45</v>
      </c>
      <c r="J14" s="1443">
        <v>4</v>
      </c>
      <c r="K14" s="1443">
        <v>30</v>
      </c>
      <c r="L14" s="1443">
        <v>0</v>
      </c>
      <c r="M14" s="1443">
        <v>30</v>
      </c>
      <c r="N14" s="1450"/>
      <c r="O14" s="1451"/>
    </row>
    <row r="15" spans="1:15" ht="31.5" x14ac:dyDescent="0.25">
      <c r="A15" s="1443"/>
      <c r="B15" s="1445" t="s">
        <v>224</v>
      </c>
      <c r="C15" s="982">
        <v>7</v>
      </c>
      <c r="D15" s="1446">
        <v>281</v>
      </c>
      <c r="E15" s="1446" t="s">
        <v>525</v>
      </c>
      <c r="F15" s="1443">
        <v>5</v>
      </c>
      <c r="G15" s="982">
        <v>30</v>
      </c>
      <c r="H15" s="983">
        <v>0</v>
      </c>
      <c r="I15" s="983">
        <v>45</v>
      </c>
      <c r="J15" s="1443">
        <v>4</v>
      </c>
      <c r="K15" s="1443">
        <v>30</v>
      </c>
      <c r="L15" s="1443">
        <v>0</v>
      </c>
      <c r="M15" s="1443">
        <v>30</v>
      </c>
      <c r="N15" s="1450"/>
      <c r="O15" s="1451"/>
    </row>
    <row r="16" spans="1:15" ht="31.5" x14ac:dyDescent="0.25">
      <c r="A16" s="1446"/>
      <c r="B16" s="1452" t="s">
        <v>122</v>
      </c>
      <c r="C16" s="187" t="s">
        <v>82</v>
      </c>
      <c r="D16" s="1446">
        <v>281</v>
      </c>
      <c r="E16" s="1446" t="s">
        <v>525</v>
      </c>
      <c r="F16" s="1446">
        <v>3</v>
      </c>
      <c r="G16" s="1446">
        <v>18</v>
      </c>
      <c r="H16" s="1446">
        <v>0</v>
      </c>
      <c r="I16" s="1446">
        <v>36</v>
      </c>
      <c r="J16" s="1446">
        <v>3</v>
      </c>
      <c r="K16" s="1446">
        <v>36</v>
      </c>
      <c r="L16" s="1446">
        <v>0</v>
      </c>
      <c r="M16" s="1446">
        <v>18</v>
      </c>
      <c r="N16" s="1453" t="s">
        <v>530</v>
      </c>
    </row>
    <row r="17" spans="1:14" ht="31.5" x14ac:dyDescent="0.25">
      <c r="A17" s="1446"/>
      <c r="B17" s="1452" t="s">
        <v>122</v>
      </c>
      <c r="C17" s="187" t="s">
        <v>83</v>
      </c>
      <c r="D17" s="1446">
        <v>281</v>
      </c>
      <c r="E17" s="1446" t="s">
        <v>525</v>
      </c>
      <c r="F17" s="1446">
        <v>3</v>
      </c>
      <c r="G17" s="1446">
        <v>18</v>
      </c>
      <c r="H17" s="1446">
        <v>0</v>
      </c>
      <c r="I17" s="1446">
        <v>36</v>
      </c>
      <c r="J17" s="1446">
        <v>3</v>
      </c>
      <c r="K17" s="1446">
        <v>36</v>
      </c>
      <c r="L17" s="1446">
        <v>0</v>
      </c>
      <c r="M17" s="1446">
        <v>18</v>
      </c>
      <c r="N17" s="1453"/>
    </row>
    <row r="18" spans="1:14" x14ac:dyDescent="0.25">
      <c r="A18" s="1446"/>
      <c r="B18" s="1454" t="s">
        <v>107</v>
      </c>
      <c r="C18" s="1446">
        <v>3</v>
      </c>
      <c r="D18" s="1446">
        <v>281</v>
      </c>
      <c r="E18" s="1446" t="s">
        <v>525</v>
      </c>
      <c r="F18" s="1446">
        <v>2</v>
      </c>
      <c r="G18" s="1446">
        <v>15</v>
      </c>
      <c r="H18" s="1446">
        <v>0</v>
      </c>
      <c r="I18" s="1446">
        <v>15</v>
      </c>
      <c r="J18" s="1446">
        <v>3</v>
      </c>
      <c r="K18" s="1446">
        <v>30</v>
      </c>
      <c r="L18" s="1446">
        <v>0</v>
      </c>
      <c r="M18" s="1446">
        <v>15</v>
      </c>
      <c r="N18" s="1453" t="s">
        <v>531</v>
      </c>
    </row>
  </sheetData>
  <autoFilter ref="C1:C15"/>
  <mergeCells count="8">
    <mergeCell ref="J1:M1"/>
    <mergeCell ref="A3:M3"/>
    <mergeCell ref="A1:A2"/>
    <mergeCell ref="B1:B2"/>
    <mergeCell ref="C1:C2"/>
    <mergeCell ref="D1:D2"/>
    <mergeCell ref="E1:E2"/>
    <mergeCell ref="F1:I1"/>
  </mergeCells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159"/>
  <sheetViews>
    <sheetView view="pageBreakPreview" topLeftCell="A43" zoomScale="75" zoomScaleSheetLayoutView="75" workbookViewId="0">
      <selection activeCell="C58" sqref="C58:M72"/>
    </sheetView>
  </sheetViews>
  <sheetFormatPr defaultRowHeight="15" x14ac:dyDescent="0.25"/>
  <cols>
    <col min="1" max="1" width="3.85546875" style="19" customWidth="1"/>
    <col min="2" max="2" width="4.5703125" style="19" customWidth="1"/>
    <col min="3" max="3" width="53.28515625" style="406" customWidth="1"/>
    <col min="4" max="4" width="9.140625" style="407"/>
    <col min="5" max="5" width="7.140625" style="407" customWidth="1"/>
    <col min="6" max="6" width="7.28515625" style="407" customWidth="1"/>
    <col min="7" max="9" width="5.140625" style="407" customWidth="1"/>
    <col min="10" max="10" width="5.5703125" style="407" customWidth="1"/>
    <col min="11" max="11" width="7" style="407" customWidth="1"/>
    <col min="12" max="12" width="7.28515625" style="407" customWidth="1"/>
    <col min="13" max="13" width="8.7109375" style="407" customWidth="1"/>
    <col min="15" max="15" width="12.7109375" customWidth="1"/>
  </cols>
  <sheetData>
    <row r="1" spans="1:15" x14ac:dyDescent="0.25">
      <c r="C1" s="1850" t="s">
        <v>259</v>
      </c>
      <c r="D1" s="1850"/>
      <c r="E1" s="1850"/>
      <c r="F1" s="1850"/>
      <c r="G1" s="1850"/>
      <c r="H1" s="1850"/>
      <c r="I1" s="1850"/>
      <c r="J1" s="1850"/>
      <c r="K1" s="1850"/>
      <c r="L1" s="1850"/>
      <c r="M1" s="1850"/>
    </row>
    <row r="2" spans="1:15" x14ac:dyDescent="0.25">
      <c r="C2" s="406" t="s">
        <v>260</v>
      </c>
    </row>
    <row r="3" spans="1:15" x14ac:dyDescent="0.25">
      <c r="C3" s="1849" t="s">
        <v>261</v>
      </c>
      <c r="D3" s="1844" t="s">
        <v>262</v>
      </c>
      <c r="E3" s="1848" t="s">
        <v>263</v>
      </c>
      <c r="F3" s="1848"/>
      <c r="G3" s="1848"/>
      <c r="H3" s="1848"/>
      <c r="I3" s="1848"/>
      <c r="J3" s="1845"/>
      <c r="K3" s="1844" t="s">
        <v>264</v>
      </c>
      <c r="L3" s="1844" t="s">
        <v>265</v>
      </c>
      <c r="M3" s="1844" t="s">
        <v>266</v>
      </c>
    </row>
    <row r="4" spans="1:15" x14ac:dyDescent="0.25">
      <c r="C4" s="1849"/>
      <c r="D4" s="1844"/>
      <c r="E4" s="1844" t="s">
        <v>68</v>
      </c>
      <c r="F4" s="1846" t="s">
        <v>267</v>
      </c>
      <c r="G4" s="1846"/>
      <c r="H4" s="1846"/>
      <c r="I4" s="1846"/>
      <c r="J4" s="1844" t="s">
        <v>268</v>
      </c>
      <c r="K4" s="1844"/>
      <c r="L4" s="1844"/>
      <c r="M4" s="1844"/>
    </row>
    <row r="5" spans="1:15" x14ac:dyDescent="0.25">
      <c r="C5" s="1849"/>
      <c r="D5" s="1844"/>
      <c r="E5" s="1845"/>
      <c r="F5" s="1844" t="s">
        <v>269</v>
      </c>
      <c r="G5" s="1848" t="s">
        <v>270</v>
      </c>
      <c r="H5" s="1845"/>
      <c r="I5" s="1845"/>
      <c r="J5" s="1845"/>
      <c r="K5" s="1844"/>
      <c r="L5" s="1844"/>
      <c r="M5" s="1844"/>
    </row>
    <row r="6" spans="1:15" x14ac:dyDescent="0.25">
      <c r="C6" s="1849"/>
      <c r="D6" s="1844"/>
      <c r="E6" s="1845"/>
      <c r="F6" s="1847"/>
      <c r="G6" s="1844" t="s">
        <v>271</v>
      </c>
      <c r="H6" s="1844" t="s">
        <v>272</v>
      </c>
      <c r="I6" s="1844" t="s">
        <v>32</v>
      </c>
      <c r="J6" s="1845"/>
      <c r="K6" s="1844"/>
      <c r="L6" s="1844"/>
      <c r="M6" s="1844"/>
    </row>
    <row r="7" spans="1:15" x14ac:dyDescent="0.25">
      <c r="C7" s="1849"/>
      <c r="D7" s="1844"/>
      <c r="E7" s="1845"/>
      <c r="F7" s="1847"/>
      <c r="G7" s="1844"/>
      <c r="H7" s="1844"/>
      <c r="I7" s="1844"/>
      <c r="J7" s="1845"/>
      <c r="K7" s="1844"/>
      <c r="L7" s="1844"/>
      <c r="M7" s="1844"/>
    </row>
    <row r="8" spans="1:15" x14ac:dyDescent="0.25">
      <c r="C8" s="1849"/>
      <c r="D8" s="1844"/>
      <c r="E8" s="1845"/>
      <c r="F8" s="1847"/>
      <c r="G8" s="1844"/>
      <c r="H8" s="1844"/>
      <c r="I8" s="1844"/>
      <c r="J8" s="1845"/>
      <c r="K8" s="1844"/>
      <c r="L8" s="1844"/>
      <c r="M8" s="1844"/>
    </row>
    <row r="9" spans="1:15" x14ac:dyDescent="0.25">
      <c r="C9" s="1849"/>
      <c r="D9" s="1844"/>
      <c r="E9" s="1845"/>
      <c r="F9" s="1847"/>
      <c r="G9" s="1844"/>
      <c r="H9" s="1844"/>
      <c r="I9" s="1844"/>
      <c r="J9" s="1845"/>
      <c r="K9" s="1844"/>
      <c r="L9" s="1844"/>
      <c r="M9" s="1844"/>
    </row>
    <row r="10" spans="1:15" x14ac:dyDescent="0.25">
      <c r="A10" s="19" t="s">
        <v>273</v>
      </c>
      <c r="B10" s="19" t="s">
        <v>274</v>
      </c>
      <c r="C10" s="408" t="s">
        <v>275</v>
      </c>
      <c r="D10" s="409">
        <v>3</v>
      </c>
      <c r="E10" s="410">
        <f t="shared" ref="E10:E16" si="0">D10*30</f>
        <v>90</v>
      </c>
      <c r="F10" s="410">
        <f t="shared" ref="F10:F16" si="1">G10+H10+I10</f>
        <v>45</v>
      </c>
      <c r="G10" s="410"/>
      <c r="H10" s="410"/>
      <c r="I10" s="410">
        <v>45</v>
      </c>
      <c r="J10" s="410">
        <f t="shared" ref="J10:J16" si="2">E10-F10</f>
        <v>45</v>
      </c>
      <c r="K10" s="411">
        <f t="shared" ref="K10:K16" si="3">F10/15</f>
        <v>3</v>
      </c>
      <c r="L10" s="410" t="s">
        <v>273</v>
      </c>
      <c r="M10" s="411">
        <f t="shared" ref="M10:M16" si="4">F10/E10*100</f>
        <v>50</v>
      </c>
      <c r="N10" t="s">
        <v>276</v>
      </c>
    </row>
    <row r="11" spans="1:15" x14ac:dyDescent="0.25">
      <c r="A11" s="19" t="s">
        <v>273</v>
      </c>
      <c r="B11" s="19" t="s">
        <v>274</v>
      </c>
      <c r="C11" s="408" t="s">
        <v>277</v>
      </c>
      <c r="D11" s="411">
        <v>3</v>
      </c>
      <c r="E11" s="410">
        <f t="shared" si="0"/>
        <v>90</v>
      </c>
      <c r="F11" s="410">
        <f t="shared" si="1"/>
        <v>60</v>
      </c>
      <c r="G11" s="410"/>
      <c r="H11" s="410"/>
      <c r="I11" s="410">
        <v>60</v>
      </c>
      <c r="J11" s="410">
        <f t="shared" si="2"/>
        <v>30</v>
      </c>
      <c r="K11" s="411">
        <f t="shared" si="3"/>
        <v>4</v>
      </c>
      <c r="L11" s="410" t="s">
        <v>273</v>
      </c>
      <c r="M11" s="411">
        <f t="shared" si="4"/>
        <v>66.666666666666657</v>
      </c>
      <c r="N11" t="s">
        <v>278</v>
      </c>
    </row>
    <row r="12" spans="1:15" x14ac:dyDescent="0.25">
      <c r="A12" s="19" t="s">
        <v>273</v>
      </c>
      <c r="B12" s="19" t="s">
        <v>274</v>
      </c>
      <c r="C12" s="408" t="s">
        <v>279</v>
      </c>
      <c r="D12" s="411">
        <v>7</v>
      </c>
      <c r="E12" s="410">
        <f t="shared" si="0"/>
        <v>210</v>
      </c>
      <c r="F12" s="410">
        <f t="shared" si="1"/>
        <v>75</v>
      </c>
      <c r="G12" s="410">
        <v>45</v>
      </c>
      <c r="H12" s="410"/>
      <c r="I12" s="410">
        <v>30</v>
      </c>
      <c r="J12" s="410">
        <f t="shared" si="2"/>
        <v>135</v>
      </c>
      <c r="K12" s="411">
        <f t="shared" si="3"/>
        <v>5</v>
      </c>
      <c r="L12" s="410" t="s">
        <v>280</v>
      </c>
      <c r="M12" s="411">
        <f t="shared" si="4"/>
        <v>35.714285714285715</v>
      </c>
    </row>
    <row r="13" spans="1:15" x14ac:dyDescent="0.25">
      <c r="A13" s="19" t="s">
        <v>273</v>
      </c>
      <c r="B13" s="19" t="s">
        <v>274</v>
      </c>
      <c r="C13" s="408" t="s">
        <v>281</v>
      </c>
      <c r="D13" s="411">
        <v>6</v>
      </c>
      <c r="E13" s="410">
        <f t="shared" si="0"/>
        <v>180</v>
      </c>
      <c r="F13" s="410">
        <f t="shared" si="1"/>
        <v>75</v>
      </c>
      <c r="G13" s="410">
        <v>30</v>
      </c>
      <c r="H13" s="410"/>
      <c r="I13" s="410">
        <v>45</v>
      </c>
      <c r="J13" s="410">
        <f t="shared" si="2"/>
        <v>105</v>
      </c>
      <c r="K13" s="411">
        <f t="shared" si="3"/>
        <v>5</v>
      </c>
      <c r="L13" s="410" t="s">
        <v>280</v>
      </c>
      <c r="M13" s="411">
        <f t="shared" si="4"/>
        <v>41.666666666666671</v>
      </c>
      <c r="N13" t="s">
        <v>282</v>
      </c>
    </row>
    <row r="14" spans="1:15" x14ac:dyDescent="0.25">
      <c r="A14" s="19" t="s">
        <v>273</v>
      </c>
      <c r="B14" s="19" t="s">
        <v>274</v>
      </c>
      <c r="C14" s="408" t="s">
        <v>283</v>
      </c>
      <c r="D14" s="411">
        <v>5</v>
      </c>
      <c r="E14" s="410">
        <f t="shared" si="0"/>
        <v>150</v>
      </c>
      <c r="F14" s="410">
        <f t="shared" si="1"/>
        <v>60</v>
      </c>
      <c r="G14" s="410">
        <v>30</v>
      </c>
      <c r="H14" s="410"/>
      <c r="I14" s="410">
        <v>30</v>
      </c>
      <c r="J14" s="410">
        <f t="shared" si="2"/>
        <v>90</v>
      </c>
      <c r="K14" s="411">
        <f t="shared" si="3"/>
        <v>4</v>
      </c>
      <c r="L14" s="410" t="s">
        <v>280</v>
      </c>
      <c r="M14" s="411">
        <f t="shared" si="4"/>
        <v>40</v>
      </c>
      <c r="N14" t="s">
        <v>284</v>
      </c>
      <c r="O14" t="s">
        <v>285</v>
      </c>
    </row>
    <row r="15" spans="1:15" x14ac:dyDescent="0.25">
      <c r="A15" s="19" t="s">
        <v>273</v>
      </c>
      <c r="B15" s="19" t="s">
        <v>274</v>
      </c>
      <c r="C15" s="408" t="s">
        <v>286</v>
      </c>
      <c r="D15" s="411">
        <v>5</v>
      </c>
      <c r="E15" s="410">
        <f t="shared" si="0"/>
        <v>150</v>
      </c>
      <c r="F15" s="410">
        <f t="shared" si="1"/>
        <v>60</v>
      </c>
      <c r="G15" s="410">
        <v>15</v>
      </c>
      <c r="H15" s="410">
        <v>45</v>
      </c>
      <c r="I15" s="410"/>
      <c r="J15" s="410">
        <f t="shared" si="2"/>
        <v>90</v>
      </c>
      <c r="K15" s="411">
        <f t="shared" si="3"/>
        <v>4</v>
      </c>
      <c r="L15" s="410" t="s">
        <v>287</v>
      </c>
      <c r="M15" s="411">
        <f t="shared" si="4"/>
        <v>40</v>
      </c>
      <c r="N15" t="s">
        <v>284</v>
      </c>
      <c r="O15" t="s">
        <v>288</v>
      </c>
    </row>
    <row r="16" spans="1:15" x14ac:dyDescent="0.25">
      <c r="A16" s="19" t="s">
        <v>273</v>
      </c>
      <c r="B16" s="19" t="s">
        <v>274</v>
      </c>
      <c r="C16" s="408" t="s">
        <v>289</v>
      </c>
      <c r="D16" s="411">
        <v>1</v>
      </c>
      <c r="E16" s="410">
        <f t="shared" si="0"/>
        <v>30</v>
      </c>
      <c r="F16" s="410">
        <f t="shared" si="1"/>
        <v>15</v>
      </c>
      <c r="G16" s="410">
        <v>8</v>
      </c>
      <c r="H16" s="410"/>
      <c r="I16" s="410">
        <v>7</v>
      </c>
      <c r="J16" s="410">
        <f t="shared" si="2"/>
        <v>15</v>
      </c>
      <c r="K16" s="411">
        <f t="shared" si="3"/>
        <v>1</v>
      </c>
      <c r="L16" s="410" t="s">
        <v>273</v>
      </c>
      <c r="M16" s="411">
        <f t="shared" si="4"/>
        <v>50</v>
      </c>
      <c r="N16" t="s">
        <v>284</v>
      </c>
      <c r="O16" t="s">
        <v>290</v>
      </c>
    </row>
    <row r="17" spans="1:18" x14ac:dyDescent="0.25">
      <c r="C17" s="408"/>
      <c r="D17" s="411"/>
      <c r="E17" s="410"/>
      <c r="F17" s="410"/>
      <c r="G17" s="410"/>
      <c r="H17" s="410"/>
      <c r="I17" s="410"/>
      <c r="J17" s="410"/>
      <c r="K17" s="411"/>
      <c r="L17" s="410"/>
      <c r="M17" s="411"/>
    </row>
    <row r="18" spans="1:18" x14ac:dyDescent="0.25">
      <c r="C18" s="412" t="s">
        <v>54</v>
      </c>
      <c r="D18" s="413">
        <f t="shared" ref="D18:K18" si="5">SUM(D10:D17)</f>
        <v>30</v>
      </c>
      <c r="E18" s="414">
        <f t="shared" si="5"/>
        <v>900</v>
      </c>
      <c r="F18" s="414">
        <f t="shared" si="5"/>
        <v>390</v>
      </c>
      <c r="G18" s="414">
        <f t="shared" si="5"/>
        <v>128</v>
      </c>
      <c r="H18" s="414">
        <f t="shared" si="5"/>
        <v>45</v>
      </c>
      <c r="I18" s="414">
        <f t="shared" si="5"/>
        <v>217</v>
      </c>
      <c r="J18" s="414">
        <f t="shared" si="5"/>
        <v>510</v>
      </c>
      <c r="K18" s="414">
        <f t="shared" si="5"/>
        <v>26</v>
      </c>
      <c r="L18" s="414"/>
      <c r="M18" s="414"/>
    </row>
    <row r="19" spans="1:18" x14ac:dyDescent="0.25">
      <c r="C19" s="415"/>
      <c r="D19" s="416">
        <f>30-D18</f>
        <v>0</v>
      </c>
      <c r="E19" s="416"/>
      <c r="F19" s="416"/>
      <c r="G19" s="416"/>
      <c r="H19" s="416"/>
      <c r="I19" s="416"/>
      <c r="J19" s="416"/>
      <c r="K19" s="416"/>
      <c r="L19" s="416"/>
    </row>
    <row r="21" spans="1:18" x14ac:dyDescent="0.25">
      <c r="C21" s="406" t="s">
        <v>291</v>
      </c>
    </row>
    <row r="22" spans="1:18" x14ac:dyDescent="0.25">
      <c r="C22" s="1849" t="s">
        <v>261</v>
      </c>
      <c r="D22" s="1844" t="s">
        <v>262</v>
      </c>
      <c r="E22" s="1848" t="s">
        <v>263</v>
      </c>
      <c r="F22" s="1848"/>
      <c r="G22" s="1848"/>
      <c r="H22" s="1848"/>
      <c r="I22" s="1848"/>
      <c r="J22" s="1845"/>
      <c r="K22" s="1844" t="s">
        <v>264</v>
      </c>
      <c r="L22" s="1844" t="s">
        <v>265</v>
      </c>
      <c r="M22" s="1844" t="s">
        <v>266</v>
      </c>
    </row>
    <row r="23" spans="1:18" x14ac:dyDescent="0.25">
      <c r="C23" s="1849"/>
      <c r="D23" s="1844"/>
      <c r="E23" s="1844" t="s">
        <v>68</v>
      </c>
      <c r="F23" s="1846" t="s">
        <v>267</v>
      </c>
      <c r="G23" s="1846"/>
      <c r="H23" s="1846"/>
      <c r="I23" s="1846"/>
      <c r="J23" s="1844" t="s">
        <v>268</v>
      </c>
      <c r="K23" s="1844"/>
      <c r="L23" s="1844"/>
      <c r="M23" s="1844"/>
    </row>
    <row r="24" spans="1:18" x14ac:dyDescent="0.25">
      <c r="C24" s="1849"/>
      <c r="D24" s="1844"/>
      <c r="E24" s="1845"/>
      <c r="F24" s="1844" t="s">
        <v>269</v>
      </c>
      <c r="G24" s="1848" t="s">
        <v>270</v>
      </c>
      <c r="H24" s="1845"/>
      <c r="I24" s="1845"/>
      <c r="J24" s="1845"/>
      <c r="K24" s="1844"/>
      <c r="L24" s="1844"/>
      <c r="M24" s="1844"/>
    </row>
    <row r="25" spans="1:18" x14ac:dyDescent="0.25">
      <c r="C25" s="1849"/>
      <c r="D25" s="1844"/>
      <c r="E25" s="1845"/>
      <c r="F25" s="1847"/>
      <c r="G25" s="1844" t="s">
        <v>271</v>
      </c>
      <c r="H25" s="1844" t="s">
        <v>272</v>
      </c>
      <c r="I25" s="1844" t="s">
        <v>32</v>
      </c>
      <c r="J25" s="1845"/>
      <c r="K25" s="1844"/>
      <c r="L25" s="1844"/>
      <c r="M25" s="1844"/>
    </row>
    <row r="26" spans="1:18" x14ac:dyDescent="0.25">
      <c r="C26" s="1849"/>
      <c r="D26" s="1844"/>
      <c r="E26" s="1845"/>
      <c r="F26" s="1847"/>
      <c r="G26" s="1844"/>
      <c r="H26" s="1844"/>
      <c r="I26" s="1844"/>
      <c r="J26" s="1845"/>
      <c r="K26" s="1844"/>
      <c r="L26" s="1844"/>
      <c r="M26" s="1844"/>
    </row>
    <row r="27" spans="1:18" x14ac:dyDescent="0.25">
      <c r="C27" s="1849"/>
      <c r="D27" s="1844"/>
      <c r="E27" s="1845"/>
      <c r="F27" s="1847"/>
      <c r="G27" s="1844"/>
      <c r="H27" s="1844"/>
      <c r="I27" s="1844"/>
      <c r="J27" s="1845"/>
      <c r="K27" s="1844"/>
      <c r="L27" s="1844"/>
      <c r="M27" s="1844"/>
    </row>
    <row r="28" spans="1:18" x14ac:dyDescent="0.25">
      <c r="C28" s="1849"/>
      <c r="D28" s="1844"/>
      <c r="E28" s="1845"/>
      <c r="F28" s="1847"/>
      <c r="G28" s="1844"/>
      <c r="H28" s="1844"/>
      <c r="I28" s="1844"/>
      <c r="J28" s="1845"/>
      <c r="K28" s="1844"/>
      <c r="L28" s="1844"/>
      <c r="M28" s="1844"/>
      <c r="R28" s="432"/>
    </row>
    <row r="29" spans="1:18" x14ac:dyDescent="0.25">
      <c r="A29" s="19" t="s">
        <v>273</v>
      </c>
      <c r="B29" s="19" t="s">
        <v>274</v>
      </c>
      <c r="C29" s="408" t="s">
        <v>275</v>
      </c>
      <c r="D29" s="409">
        <v>3</v>
      </c>
      <c r="E29" s="410">
        <f t="shared" ref="E29:E35" si="6">D29*30</f>
        <v>90</v>
      </c>
      <c r="F29" s="410">
        <f t="shared" ref="F29:F35" si="7">G29+H29+I29</f>
        <v>36</v>
      </c>
      <c r="G29" s="410"/>
      <c r="H29" s="410"/>
      <c r="I29" s="410">
        <v>36</v>
      </c>
      <c r="J29" s="410">
        <f t="shared" ref="J29:J35" si="8">E29-F29</f>
        <v>54</v>
      </c>
      <c r="K29" s="411">
        <f t="shared" ref="K29:K35" si="9">F29/18</f>
        <v>2</v>
      </c>
      <c r="L29" s="410" t="s">
        <v>273</v>
      </c>
      <c r="M29" s="411">
        <f t="shared" ref="M29:M35" si="10">F29/E29*100</f>
        <v>40</v>
      </c>
      <c r="N29" t="s">
        <v>276</v>
      </c>
    </row>
    <row r="30" spans="1:18" x14ac:dyDescent="0.25">
      <c r="A30" s="19" t="s">
        <v>273</v>
      </c>
      <c r="B30" s="19" t="s">
        <v>274</v>
      </c>
      <c r="C30" s="408" t="s">
        <v>277</v>
      </c>
      <c r="D30" s="411">
        <v>3.5</v>
      </c>
      <c r="E30" s="410">
        <f t="shared" si="6"/>
        <v>105</v>
      </c>
      <c r="F30" s="410">
        <f t="shared" si="7"/>
        <v>72</v>
      </c>
      <c r="G30" s="410"/>
      <c r="H30" s="410"/>
      <c r="I30" s="410">
        <v>72</v>
      </c>
      <c r="J30" s="410">
        <f t="shared" si="8"/>
        <v>33</v>
      </c>
      <c r="K30" s="411">
        <f t="shared" si="9"/>
        <v>4</v>
      </c>
      <c r="L30" s="410" t="s">
        <v>273</v>
      </c>
      <c r="M30" s="411">
        <f t="shared" si="10"/>
        <v>68.571428571428569</v>
      </c>
      <c r="N30" t="s">
        <v>278</v>
      </c>
    </row>
    <row r="31" spans="1:18" x14ac:dyDescent="0.25">
      <c r="A31" s="19" t="s">
        <v>273</v>
      </c>
      <c r="B31" s="19" t="s">
        <v>274</v>
      </c>
      <c r="C31" s="408" t="s">
        <v>292</v>
      </c>
      <c r="D31" s="411">
        <v>5</v>
      </c>
      <c r="E31" s="410">
        <f t="shared" si="6"/>
        <v>150</v>
      </c>
      <c r="F31" s="410">
        <f t="shared" si="7"/>
        <v>72</v>
      </c>
      <c r="G31" s="410">
        <v>36</v>
      </c>
      <c r="H31" s="410"/>
      <c r="I31" s="410">
        <v>36</v>
      </c>
      <c r="J31" s="410">
        <f t="shared" si="8"/>
        <v>78</v>
      </c>
      <c r="K31" s="411">
        <f t="shared" si="9"/>
        <v>4</v>
      </c>
      <c r="L31" s="410" t="s">
        <v>280</v>
      </c>
      <c r="M31" s="411">
        <f t="shared" si="10"/>
        <v>48</v>
      </c>
      <c r="N31" t="s">
        <v>293</v>
      </c>
    </row>
    <row r="32" spans="1:18" x14ac:dyDescent="0.25">
      <c r="A32" s="19" t="s">
        <v>273</v>
      </c>
      <c r="B32" s="19" t="s">
        <v>274</v>
      </c>
      <c r="C32" s="408" t="s">
        <v>294</v>
      </c>
      <c r="D32" s="411">
        <v>5</v>
      </c>
      <c r="E32" s="410">
        <f t="shared" si="6"/>
        <v>150</v>
      </c>
      <c r="F32" s="410">
        <f t="shared" si="7"/>
        <v>54</v>
      </c>
      <c r="G32" s="410">
        <v>36</v>
      </c>
      <c r="H32" s="410"/>
      <c r="I32" s="410">
        <v>18</v>
      </c>
      <c r="J32" s="410">
        <f t="shared" si="8"/>
        <v>96</v>
      </c>
      <c r="K32" s="411">
        <f t="shared" si="9"/>
        <v>3</v>
      </c>
      <c r="L32" s="410" t="s">
        <v>287</v>
      </c>
      <c r="M32" s="411">
        <f t="shared" si="10"/>
        <v>36</v>
      </c>
      <c r="N32" t="s">
        <v>284</v>
      </c>
      <c r="O32" t="s">
        <v>295</v>
      </c>
      <c r="P32" t="s">
        <v>296</v>
      </c>
    </row>
    <row r="33" spans="1:20" x14ac:dyDescent="0.25">
      <c r="A33" s="19" t="s">
        <v>273</v>
      </c>
      <c r="B33" s="19" t="s">
        <v>274</v>
      </c>
      <c r="C33" s="408" t="s">
        <v>297</v>
      </c>
      <c r="D33" s="411">
        <v>6</v>
      </c>
      <c r="E33" s="410">
        <f t="shared" si="6"/>
        <v>180</v>
      </c>
      <c r="F33" s="410">
        <f t="shared" si="7"/>
        <v>72</v>
      </c>
      <c r="G33" s="410">
        <v>36</v>
      </c>
      <c r="H33" s="410"/>
      <c r="I33" s="410">
        <v>36</v>
      </c>
      <c r="J33" s="410">
        <f t="shared" si="8"/>
        <v>108</v>
      </c>
      <c r="K33" s="411">
        <f t="shared" si="9"/>
        <v>4</v>
      </c>
      <c r="L33" s="410" t="s">
        <v>280</v>
      </c>
      <c r="M33" s="411">
        <f t="shared" si="10"/>
        <v>40</v>
      </c>
      <c r="N33" t="s">
        <v>298</v>
      </c>
      <c r="O33" t="s">
        <v>285</v>
      </c>
    </row>
    <row r="34" spans="1:20" x14ac:dyDescent="0.25">
      <c r="A34" s="19" t="s">
        <v>273</v>
      </c>
      <c r="B34" s="19" t="s">
        <v>274</v>
      </c>
      <c r="C34" s="408" t="s">
        <v>299</v>
      </c>
      <c r="D34" s="411">
        <v>3</v>
      </c>
      <c r="E34" s="410">
        <f t="shared" si="6"/>
        <v>90</v>
      </c>
      <c r="F34" s="410">
        <f t="shared" si="7"/>
        <v>36</v>
      </c>
      <c r="G34" s="410">
        <v>18</v>
      </c>
      <c r="H34" s="410"/>
      <c r="I34" s="410">
        <v>18</v>
      </c>
      <c r="J34" s="410">
        <f t="shared" si="8"/>
        <v>54</v>
      </c>
      <c r="K34" s="411">
        <f t="shared" si="9"/>
        <v>2</v>
      </c>
      <c r="L34" s="410" t="s">
        <v>280</v>
      </c>
      <c r="M34" s="411">
        <f t="shared" si="10"/>
        <v>40</v>
      </c>
      <c r="N34" t="s">
        <v>276</v>
      </c>
    </row>
    <row r="35" spans="1:20" x14ac:dyDescent="0.25">
      <c r="A35" s="19" t="s">
        <v>273</v>
      </c>
      <c r="B35" s="19" t="s">
        <v>274</v>
      </c>
      <c r="C35" s="408" t="s">
        <v>300</v>
      </c>
      <c r="D35" s="411">
        <v>4.5</v>
      </c>
      <c r="E35" s="410">
        <f t="shared" si="6"/>
        <v>135</v>
      </c>
      <c r="F35" s="410">
        <f t="shared" si="7"/>
        <v>18</v>
      </c>
      <c r="G35" s="410"/>
      <c r="H35" s="410"/>
      <c r="I35" s="410">
        <v>18</v>
      </c>
      <c r="J35" s="410">
        <f t="shared" si="8"/>
        <v>117</v>
      </c>
      <c r="K35" s="411">
        <f t="shared" si="9"/>
        <v>1</v>
      </c>
      <c r="L35" s="410" t="s">
        <v>273</v>
      </c>
      <c r="M35" s="411">
        <f t="shared" si="10"/>
        <v>13.333333333333334</v>
      </c>
      <c r="N35" t="s">
        <v>284</v>
      </c>
      <c r="O35" t="s">
        <v>301</v>
      </c>
    </row>
    <row r="36" spans="1:20" x14ac:dyDescent="0.25">
      <c r="C36" s="412" t="s">
        <v>54</v>
      </c>
      <c r="D36" s="413">
        <f t="shared" ref="D36:K36" si="11">SUM(D29:D35)</f>
        <v>30</v>
      </c>
      <c r="E36" s="414">
        <f t="shared" si="11"/>
        <v>900</v>
      </c>
      <c r="F36" s="414">
        <f t="shared" si="11"/>
        <v>360</v>
      </c>
      <c r="G36" s="414">
        <f t="shared" si="11"/>
        <v>126</v>
      </c>
      <c r="H36" s="414">
        <f t="shared" si="11"/>
        <v>0</v>
      </c>
      <c r="I36" s="414">
        <f t="shared" si="11"/>
        <v>234</v>
      </c>
      <c r="J36" s="414">
        <f t="shared" si="11"/>
        <v>540</v>
      </c>
      <c r="K36" s="414">
        <f t="shared" si="11"/>
        <v>20</v>
      </c>
      <c r="L36" s="414"/>
      <c r="M36" s="414"/>
    </row>
    <row r="37" spans="1:20" x14ac:dyDescent="0.25">
      <c r="C37" s="415"/>
      <c r="D37" s="416">
        <f>30-D36</f>
        <v>0</v>
      </c>
    </row>
    <row r="38" spans="1:20" x14ac:dyDescent="0.25">
      <c r="C38" s="415"/>
      <c r="D38" s="416"/>
    </row>
    <row r="39" spans="1:20" x14ac:dyDescent="0.25">
      <c r="C39" s="406" t="s">
        <v>302</v>
      </c>
    </row>
    <row r="40" spans="1:20" x14ac:dyDescent="0.25">
      <c r="C40" s="1849" t="s">
        <v>261</v>
      </c>
      <c r="D40" s="1844" t="s">
        <v>262</v>
      </c>
      <c r="E40" s="1848" t="s">
        <v>263</v>
      </c>
      <c r="F40" s="1848"/>
      <c r="G40" s="1848"/>
      <c r="H40" s="1848"/>
      <c r="I40" s="1848"/>
      <c r="J40" s="1845"/>
      <c r="K40" s="1844" t="s">
        <v>264</v>
      </c>
      <c r="L40" s="1844" t="s">
        <v>265</v>
      </c>
      <c r="M40" s="1844" t="s">
        <v>266</v>
      </c>
    </row>
    <row r="41" spans="1:20" x14ac:dyDescent="0.25">
      <c r="C41" s="1849"/>
      <c r="D41" s="1844"/>
      <c r="E41" s="1844" t="s">
        <v>68</v>
      </c>
      <c r="F41" s="1846" t="s">
        <v>267</v>
      </c>
      <c r="G41" s="1846"/>
      <c r="H41" s="1846"/>
      <c r="I41" s="1846"/>
      <c r="J41" s="1844" t="s">
        <v>268</v>
      </c>
      <c r="K41" s="1844"/>
      <c r="L41" s="1844"/>
      <c r="M41" s="1844"/>
      <c r="R41" t="s">
        <v>276</v>
      </c>
      <c r="S41" s="432">
        <f>D47+D66</f>
        <v>8</v>
      </c>
      <c r="T41">
        <f>S41/60*100</f>
        <v>13.333333333333334</v>
      </c>
    </row>
    <row r="42" spans="1:20" x14ac:dyDescent="0.25">
      <c r="C42" s="1849"/>
      <c r="D42" s="1844"/>
      <c r="E42" s="1845"/>
      <c r="F42" s="1844" t="s">
        <v>269</v>
      </c>
      <c r="G42" s="1848" t="s">
        <v>270</v>
      </c>
      <c r="H42" s="1845"/>
      <c r="I42" s="1845"/>
      <c r="J42" s="1845"/>
      <c r="K42" s="1844"/>
      <c r="L42" s="1844"/>
      <c r="M42" s="1844"/>
      <c r="R42" t="s">
        <v>378</v>
      </c>
      <c r="S42" s="433">
        <f>D49+D50+D52</f>
        <v>13</v>
      </c>
      <c r="T42">
        <f t="shared" ref="T42:T44" si="12">S42/60*100</f>
        <v>21.666666666666668</v>
      </c>
    </row>
    <row r="43" spans="1:20" x14ac:dyDescent="0.25">
      <c r="C43" s="1849"/>
      <c r="D43" s="1844"/>
      <c r="E43" s="1845"/>
      <c r="F43" s="1847"/>
      <c r="G43" s="1844" t="s">
        <v>271</v>
      </c>
      <c r="H43" s="1844" t="s">
        <v>272</v>
      </c>
      <c r="I43" s="1844" t="s">
        <v>32</v>
      </c>
      <c r="J43" s="1845"/>
      <c r="K43" s="1844"/>
      <c r="L43" s="1844"/>
      <c r="M43" s="1844"/>
      <c r="R43" t="s">
        <v>284</v>
      </c>
      <c r="S43" s="433">
        <f>D48+D51+D53+D65+D67+D68+D70+D71</f>
        <v>33.5</v>
      </c>
      <c r="T43">
        <f t="shared" si="12"/>
        <v>55.833333333333336</v>
      </c>
    </row>
    <row r="44" spans="1:20" x14ac:dyDescent="0.25">
      <c r="C44" s="1849"/>
      <c r="D44" s="1844"/>
      <c r="E44" s="1845"/>
      <c r="F44" s="1847"/>
      <c r="G44" s="1844"/>
      <c r="H44" s="1844"/>
      <c r="I44" s="1844"/>
      <c r="J44" s="1845"/>
      <c r="K44" s="1844"/>
      <c r="L44" s="1844"/>
      <c r="M44" s="1844"/>
      <c r="R44" t="s">
        <v>379</v>
      </c>
      <c r="S44" s="433">
        <f>D69</f>
        <v>5.5</v>
      </c>
      <c r="T44">
        <f t="shared" si="12"/>
        <v>9.1666666666666661</v>
      </c>
    </row>
    <row r="45" spans="1:20" x14ac:dyDescent="0.25">
      <c r="C45" s="1849"/>
      <c r="D45" s="1844"/>
      <c r="E45" s="1845"/>
      <c r="F45" s="1847"/>
      <c r="G45" s="1844"/>
      <c r="H45" s="1844"/>
      <c r="I45" s="1844"/>
      <c r="J45" s="1845"/>
      <c r="K45" s="1844"/>
      <c r="L45" s="1844"/>
      <c r="M45" s="1844"/>
    </row>
    <row r="46" spans="1:20" x14ac:dyDescent="0.25">
      <c r="C46" s="1849"/>
      <c r="D46" s="1844"/>
      <c r="E46" s="1845"/>
      <c r="F46" s="1847"/>
      <c r="G46" s="1844"/>
      <c r="H46" s="1844"/>
      <c r="I46" s="1844"/>
      <c r="J46" s="1845"/>
      <c r="K46" s="1844"/>
      <c r="L46" s="1844"/>
      <c r="M46" s="1844"/>
    </row>
    <row r="47" spans="1:20" x14ac:dyDescent="0.25">
      <c r="A47" s="19" t="s">
        <v>273</v>
      </c>
      <c r="B47" s="19" t="s">
        <v>274</v>
      </c>
      <c r="C47" s="417" t="s">
        <v>275</v>
      </c>
      <c r="D47" s="409">
        <v>4</v>
      </c>
      <c r="E47" s="410">
        <f t="shared" ref="E47:E53" si="13">D47*30</f>
        <v>120</v>
      </c>
      <c r="F47" s="410">
        <f t="shared" ref="F47:F53" si="14">G47+H47+I47</f>
        <v>60</v>
      </c>
      <c r="G47" s="410"/>
      <c r="H47" s="410"/>
      <c r="I47" s="410">
        <v>60</v>
      </c>
      <c r="J47" s="410">
        <f t="shared" ref="J47:J53" si="15">E47-F47</f>
        <v>60</v>
      </c>
      <c r="K47" s="411">
        <f t="shared" ref="K47:K53" si="16">F47/15</f>
        <v>4</v>
      </c>
      <c r="L47" s="410" t="s">
        <v>273</v>
      </c>
      <c r="M47" s="411">
        <f t="shared" ref="M47:M53" si="17">F47/E47*100</f>
        <v>50</v>
      </c>
      <c r="N47" s="418" t="s">
        <v>276</v>
      </c>
      <c r="O47" s="418"/>
      <c r="P47" s="418"/>
    </row>
    <row r="48" spans="1:20" x14ac:dyDescent="0.25">
      <c r="A48" s="19" t="s">
        <v>32</v>
      </c>
      <c r="B48" s="19" t="s">
        <v>274</v>
      </c>
      <c r="C48" s="408" t="s">
        <v>303</v>
      </c>
      <c r="D48" s="411">
        <v>5</v>
      </c>
      <c r="E48" s="410">
        <f t="shared" si="13"/>
        <v>150</v>
      </c>
      <c r="F48" s="410">
        <f t="shared" si="14"/>
        <v>60</v>
      </c>
      <c r="G48" s="410">
        <v>30</v>
      </c>
      <c r="H48" s="410"/>
      <c r="I48" s="410">
        <v>30</v>
      </c>
      <c r="J48" s="410">
        <f t="shared" si="15"/>
        <v>90</v>
      </c>
      <c r="K48" s="411">
        <f t="shared" si="16"/>
        <v>4</v>
      </c>
      <c r="L48" s="410" t="s">
        <v>280</v>
      </c>
      <c r="M48" s="411">
        <f t="shared" si="17"/>
        <v>40</v>
      </c>
      <c r="N48" s="418" t="s">
        <v>284</v>
      </c>
      <c r="O48" s="418" t="s">
        <v>304</v>
      </c>
      <c r="P48" s="418"/>
    </row>
    <row r="49" spans="1:16" x14ac:dyDescent="0.25">
      <c r="A49" s="19" t="s">
        <v>32</v>
      </c>
      <c r="B49" s="19" t="s">
        <v>274</v>
      </c>
      <c r="C49" s="417" t="s">
        <v>305</v>
      </c>
      <c r="D49" s="411">
        <v>5</v>
      </c>
      <c r="E49" s="410">
        <f t="shared" si="13"/>
        <v>150</v>
      </c>
      <c r="F49" s="410">
        <f t="shared" si="14"/>
        <v>60</v>
      </c>
      <c r="G49" s="410">
        <v>30</v>
      </c>
      <c r="H49" s="410"/>
      <c r="I49" s="410">
        <v>30</v>
      </c>
      <c r="J49" s="410">
        <f t="shared" si="15"/>
        <v>90</v>
      </c>
      <c r="K49" s="411">
        <f t="shared" si="16"/>
        <v>4</v>
      </c>
      <c r="L49" s="410" t="s">
        <v>280</v>
      </c>
      <c r="M49" s="411">
        <f t="shared" si="17"/>
        <v>40</v>
      </c>
      <c r="N49" s="418" t="s">
        <v>298</v>
      </c>
      <c r="O49" s="418"/>
      <c r="P49" s="418" t="s">
        <v>306</v>
      </c>
    </row>
    <row r="50" spans="1:16" x14ac:dyDescent="0.25">
      <c r="A50" s="19" t="s">
        <v>32</v>
      </c>
      <c r="B50" s="19" t="s">
        <v>274</v>
      </c>
      <c r="C50" s="417" t="s">
        <v>307</v>
      </c>
      <c r="D50" s="411">
        <v>5</v>
      </c>
      <c r="E50" s="410">
        <f t="shared" si="13"/>
        <v>150</v>
      </c>
      <c r="F50" s="410">
        <f t="shared" si="14"/>
        <v>60</v>
      </c>
      <c r="G50" s="410">
        <v>30</v>
      </c>
      <c r="H50" s="410"/>
      <c r="I50" s="410">
        <v>30</v>
      </c>
      <c r="J50" s="410">
        <f t="shared" si="15"/>
        <v>90</v>
      </c>
      <c r="K50" s="411">
        <f t="shared" si="16"/>
        <v>4</v>
      </c>
      <c r="L50" s="410" t="s">
        <v>280</v>
      </c>
      <c r="M50" s="411">
        <f t="shared" si="17"/>
        <v>40</v>
      </c>
      <c r="N50" s="418" t="s">
        <v>308</v>
      </c>
      <c r="O50" s="418" t="s">
        <v>309</v>
      </c>
      <c r="P50" s="418" t="s">
        <v>306</v>
      </c>
    </row>
    <row r="51" spans="1:16" x14ac:dyDescent="0.25">
      <c r="A51" s="19" t="s">
        <v>32</v>
      </c>
      <c r="B51" s="19" t="s">
        <v>274</v>
      </c>
      <c r="C51" s="408" t="s">
        <v>310</v>
      </c>
      <c r="D51" s="411">
        <v>4</v>
      </c>
      <c r="E51" s="410">
        <f t="shared" si="13"/>
        <v>120</v>
      </c>
      <c r="F51" s="410">
        <f t="shared" si="14"/>
        <v>45</v>
      </c>
      <c r="G51" s="410">
        <v>15</v>
      </c>
      <c r="H51" s="410"/>
      <c r="I51" s="410">
        <v>30</v>
      </c>
      <c r="J51" s="410">
        <f t="shared" si="15"/>
        <v>75</v>
      </c>
      <c r="K51" s="411">
        <f t="shared" si="16"/>
        <v>3</v>
      </c>
      <c r="L51" s="410" t="s">
        <v>287</v>
      </c>
      <c r="M51" s="411">
        <f t="shared" si="17"/>
        <v>37.5</v>
      </c>
      <c r="N51" s="418" t="s">
        <v>284</v>
      </c>
      <c r="O51" s="418" t="s">
        <v>296</v>
      </c>
      <c r="P51" s="418"/>
    </row>
    <row r="52" spans="1:16" x14ac:dyDescent="0.25">
      <c r="A52" s="19" t="s">
        <v>273</v>
      </c>
      <c r="B52" s="19" t="s">
        <v>274</v>
      </c>
      <c r="C52" s="417" t="s">
        <v>311</v>
      </c>
      <c r="D52" s="411">
        <v>3</v>
      </c>
      <c r="E52" s="410">
        <f t="shared" si="13"/>
        <v>90</v>
      </c>
      <c r="F52" s="410">
        <f t="shared" si="14"/>
        <v>30</v>
      </c>
      <c r="G52" s="410">
        <v>15</v>
      </c>
      <c r="H52" s="410"/>
      <c r="I52" s="410">
        <v>15</v>
      </c>
      <c r="J52" s="410">
        <f t="shared" si="15"/>
        <v>60</v>
      </c>
      <c r="K52" s="411">
        <f t="shared" si="16"/>
        <v>2</v>
      </c>
      <c r="L52" s="410" t="s">
        <v>273</v>
      </c>
      <c r="M52" s="411">
        <f t="shared" si="17"/>
        <v>33.333333333333329</v>
      </c>
      <c r="N52" s="418" t="s">
        <v>312</v>
      </c>
      <c r="O52" s="418"/>
      <c r="P52" s="418" t="s">
        <v>313</v>
      </c>
    </row>
    <row r="53" spans="1:16" ht="26.25" x14ac:dyDescent="0.25">
      <c r="A53" s="19" t="s">
        <v>273</v>
      </c>
      <c r="B53" s="19" t="s">
        <v>314</v>
      </c>
      <c r="C53" s="408" t="s">
        <v>315</v>
      </c>
      <c r="D53" s="411">
        <v>4</v>
      </c>
      <c r="E53" s="410">
        <f t="shared" si="13"/>
        <v>120</v>
      </c>
      <c r="F53" s="410">
        <f t="shared" si="14"/>
        <v>45</v>
      </c>
      <c r="G53" s="410">
        <v>15</v>
      </c>
      <c r="H53" s="410"/>
      <c r="I53" s="410">
        <v>30</v>
      </c>
      <c r="J53" s="410">
        <f t="shared" si="15"/>
        <v>75</v>
      </c>
      <c r="K53" s="411">
        <f t="shared" si="16"/>
        <v>3</v>
      </c>
      <c r="L53" s="410" t="s">
        <v>273</v>
      </c>
      <c r="M53" s="411">
        <f t="shared" si="17"/>
        <v>37.5</v>
      </c>
      <c r="N53" s="418" t="s">
        <v>284</v>
      </c>
      <c r="O53" s="418" t="s">
        <v>316</v>
      </c>
      <c r="P53" s="418"/>
    </row>
    <row r="54" spans="1:16" x14ac:dyDescent="0.25">
      <c r="C54" s="412" t="s">
        <v>54</v>
      </c>
      <c r="D54" s="413">
        <f t="shared" ref="D54:L54" si="18">SUM(D47:D53)</f>
        <v>30</v>
      </c>
      <c r="E54" s="414">
        <f t="shared" si="18"/>
        <v>900</v>
      </c>
      <c r="F54" s="414">
        <f t="shared" si="18"/>
        <v>360</v>
      </c>
      <c r="G54" s="414">
        <f t="shared" si="18"/>
        <v>135</v>
      </c>
      <c r="H54" s="414">
        <f t="shared" si="18"/>
        <v>0</v>
      </c>
      <c r="I54" s="414">
        <f t="shared" si="18"/>
        <v>225</v>
      </c>
      <c r="J54" s="414">
        <f t="shared" si="18"/>
        <v>540</v>
      </c>
      <c r="K54" s="414">
        <f t="shared" si="18"/>
        <v>24</v>
      </c>
      <c r="L54" s="414">
        <f t="shared" si="18"/>
        <v>0</v>
      </c>
      <c r="M54" s="414"/>
    </row>
    <row r="55" spans="1:16" x14ac:dyDescent="0.25">
      <c r="C55" s="415"/>
      <c r="D55" s="416">
        <f>30-D54</f>
        <v>0</v>
      </c>
      <c r="E55" s="416"/>
      <c r="F55" s="416"/>
      <c r="G55" s="416"/>
      <c r="H55" s="416"/>
      <c r="I55" s="416"/>
      <c r="J55" s="416"/>
      <c r="K55" s="416"/>
      <c r="L55" s="416"/>
      <c r="M55" s="416"/>
    </row>
    <row r="56" spans="1:16" x14ac:dyDescent="0.25">
      <c r="C56" s="415"/>
      <c r="D56" s="416"/>
      <c r="E56" s="416"/>
      <c r="F56" s="416"/>
      <c r="G56" s="416"/>
      <c r="H56" s="416"/>
      <c r="I56" s="416"/>
      <c r="J56" s="416"/>
      <c r="K56" s="416"/>
      <c r="L56" s="416"/>
      <c r="M56" s="416"/>
    </row>
    <row r="57" spans="1:16" x14ac:dyDescent="0.25">
      <c r="C57" s="406" t="s">
        <v>317</v>
      </c>
    </row>
    <row r="58" spans="1:16" x14ac:dyDescent="0.25">
      <c r="C58" s="1849" t="s">
        <v>261</v>
      </c>
      <c r="D58" s="1844" t="s">
        <v>262</v>
      </c>
      <c r="E58" s="1848" t="s">
        <v>263</v>
      </c>
      <c r="F58" s="1848"/>
      <c r="G58" s="1848"/>
      <c r="H58" s="1848"/>
      <c r="I58" s="1848"/>
      <c r="J58" s="1845"/>
      <c r="K58" s="1844" t="s">
        <v>264</v>
      </c>
      <c r="L58" s="1844" t="s">
        <v>265</v>
      </c>
      <c r="M58" s="1844" t="s">
        <v>266</v>
      </c>
    </row>
    <row r="59" spans="1:16" x14ac:dyDescent="0.25">
      <c r="C59" s="1849"/>
      <c r="D59" s="1844"/>
      <c r="E59" s="1844" t="s">
        <v>68</v>
      </c>
      <c r="F59" s="1846" t="s">
        <v>267</v>
      </c>
      <c r="G59" s="1846"/>
      <c r="H59" s="1846"/>
      <c r="I59" s="1846"/>
      <c r="J59" s="1844" t="s">
        <v>268</v>
      </c>
      <c r="K59" s="1844"/>
      <c r="L59" s="1844"/>
      <c r="M59" s="1844"/>
    </row>
    <row r="60" spans="1:16" x14ac:dyDescent="0.25">
      <c r="C60" s="1849"/>
      <c r="D60" s="1844"/>
      <c r="E60" s="1845"/>
      <c r="F60" s="1844" t="s">
        <v>269</v>
      </c>
      <c r="G60" s="1848" t="s">
        <v>270</v>
      </c>
      <c r="H60" s="1845"/>
      <c r="I60" s="1845"/>
      <c r="J60" s="1845"/>
      <c r="K60" s="1844"/>
      <c r="L60" s="1844"/>
      <c r="M60" s="1844"/>
    </row>
    <row r="61" spans="1:16" x14ac:dyDescent="0.25">
      <c r="C61" s="1849"/>
      <c r="D61" s="1844"/>
      <c r="E61" s="1845"/>
      <c r="F61" s="1847"/>
      <c r="G61" s="1844" t="s">
        <v>271</v>
      </c>
      <c r="H61" s="1844" t="s">
        <v>272</v>
      </c>
      <c r="I61" s="1844" t="s">
        <v>32</v>
      </c>
      <c r="J61" s="1845"/>
      <c r="K61" s="1844"/>
      <c r="L61" s="1844"/>
      <c r="M61" s="1844"/>
    </row>
    <row r="62" spans="1:16" x14ac:dyDescent="0.25">
      <c r="C62" s="1849"/>
      <c r="D62" s="1844"/>
      <c r="E62" s="1845"/>
      <c r="F62" s="1847"/>
      <c r="G62" s="1844"/>
      <c r="H62" s="1844"/>
      <c r="I62" s="1844"/>
      <c r="J62" s="1845"/>
      <c r="K62" s="1844"/>
      <c r="L62" s="1844"/>
      <c r="M62" s="1844"/>
    </row>
    <row r="63" spans="1:16" x14ac:dyDescent="0.25">
      <c r="C63" s="1849"/>
      <c r="D63" s="1844"/>
      <c r="E63" s="1845"/>
      <c r="F63" s="1847"/>
      <c r="G63" s="1844"/>
      <c r="H63" s="1844"/>
      <c r="I63" s="1844"/>
      <c r="J63" s="1845"/>
      <c r="K63" s="1844"/>
      <c r="L63" s="1844"/>
      <c r="M63" s="1844"/>
    </row>
    <row r="64" spans="1:16" x14ac:dyDescent="0.25">
      <c r="C64" s="1849"/>
      <c r="D64" s="1844"/>
      <c r="E64" s="1845"/>
      <c r="F64" s="1847"/>
      <c r="G64" s="1844"/>
      <c r="H64" s="1844"/>
      <c r="I64" s="1844"/>
      <c r="J64" s="1845"/>
      <c r="K64" s="1844"/>
      <c r="L64" s="1844"/>
      <c r="M64" s="1844"/>
    </row>
    <row r="65" spans="1:16" x14ac:dyDescent="0.25">
      <c r="A65" s="19" t="s">
        <v>32</v>
      </c>
      <c r="B65" s="19" t="s">
        <v>274</v>
      </c>
      <c r="C65" s="419" t="s">
        <v>318</v>
      </c>
      <c r="D65" s="409">
        <v>4.5</v>
      </c>
      <c r="E65" s="410">
        <f t="shared" ref="E65:E70" si="19">D65*30</f>
        <v>135</v>
      </c>
      <c r="F65" s="410">
        <f t="shared" ref="F65:F70" si="20">G65+H65+I65</f>
        <v>0</v>
      </c>
      <c r="G65" s="410"/>
      <c r="H65" s="410"/>
      <c r="I65" s="410"/>
      <c r="J65" s="410">
        <f t="shared" ref="J65:J70" si="21">E65-F65</f>
        <v>135</v>
      </c>
      <c r="K65" s="411">
        <f t="shared" ref="K65:K70" si="22">F65/18</f>
        <v>0</v>
      </c>
      <c r="L65" s="410" t="s">
        <v>287</v>
      </c>
      <c r="M65" s="411">
        <f t="shared" ref="M65:M70" si="23">F65/E65*100</f>
        <v>0</v>
      </c>
      <c r="N65" s="418" t="s">
        <v>284</v>
      </c>
      <c r="O65" s="418" t="s">
        <v>288</v>
      </c>
      <c r="P65" s="418"/>
    </row>
    <row r="66" spans="1:16" x14ac:dyDescent="0.25">
      <c r="A66" s="19" t="s">
        <v>273</v>
      </c>
      <c r="B66" s="19" t="s">
        <v>274</v>
      </c>
      <c r="C66" s="417" t="s">
        <v>275</v>
      </c>
      <c r="D66" s="411">
        <v>4</v>
      </c>
      <c r="E66" s="410">
        <f t="shared" si="19"/>
        <v>120</v>
      </c>
      <c r="F66" s="410">
        <f t="shared" si="20"/>
        <v>54</v>
      </c>
      <c r="G66" s="410"/>
      <c r="H66" s="410"/>
      <c r="I66" s="410">
        <v>54</v>
      </c>
      <c r="J66" s="410">
        <f t="shared" si="21"/>
        <v>66</v>
      </c>
      <c r="K66" s="411">
        <f t="shared" si="22"/>
        <v>3</v>
      </c>
      <c r="L66" s="410" t="s">
        <v>287</v>
      </c>
      <c r="M66" s="411">
        <f t="shared" si="23"/>
        <v>45</v>
      </c>
      <c r="N66" s="418" t="s">
        <v>276</v>
      </c>
      <c r="O66" s="418"/>
      <c r="P66" s="418" t="s">
        <v>306</v>
      </c>
    </row>
    <row r="67" spans="1:16" ht="26.25" x14ac:dyDescent="0.25">
      <c r="A67" s="19" t="s">
        <v>273</v>
      </c>
      <c r="B67" s="19" t="s">
        <v>274</v>
      </c>
      <c r="C67" s="417" t="s">
        <v>319</v>
      </c>
      <c r="D67" s="411">
        <v>4</v>
      </c>
      <c r="E67" s="410">
        <f t="shared" si="19"/>
        <v>120</v>
      </c>
      <c r="F67" s="410">
        <f t="shared" si="20"/>
        <v>54</v>
      </c>
      <c r="G67" s="410">
        <v>18</v>
      </c>
      <c r="H67" s="410"/>
      <c r="I67" s="410">
        <v>36</v>
      </c>
      <c r="J67" s="410">
        <f t="shared" si="21"/>
        <v>66</v>
      </c>
      <c r="K67" s="411">
        <f t="shared" si="22"/>
        <v>3</v>
      </c>
      <c r="L67" s="410" t="s">
        <v>280</v>
      </c>
      <c r="M67" s="411">
        <f t="shared" si="23"/>
        <v>45</v>
      </c>
      <c r="N67" s="418" t="s">
        <v>284</v>
      </c>
      <c r="O67" s="418" t="s">
        <v>320</v>
      </c>
      <c r="P67" s="418" t="s">
        <v>306</v>
      </c>
    </row>
    <row r="68" spans="1:16" x14ac:dyDescent="0.25">
      <c r="A68" s="19" t="s">
        <v>32</v>
      </c>
      <c r="B68" s="19" t="s">
        <v>274</v>
      </c>
      <c r="C68" s="408" t="s">
        <v>321</v>
      </c>
      <c r="D68" s="411">
        <v>5</v>
      </c>
      <c r="E68" s="410">
        <f>D68*30</f>
        <v>150</v>
      </c>
      <c r="F68" s="410">
        <f>G68+H68+I68</f>
        <v>72</v>
      </c>
      <c r="G68" s="410">
        <v>36</v>
      </c>
      <c r="H68" s="410"/>
      <c r="I68" s="410">
        <v>36</v>
      </c>
      <c r="J68" s="410">
        <f>E68-F68</f>
        <v>78</v>
      </c>
      <c r="K68" s="411">
        <f t="shared" si="22"/>
        <v>4</v>
      </c>
      <c r="L68" s="410" t="s">
        <v>287</v>
      </c>
      <c r="M68" s="411">
        <f>F68/E68*100</f>
        <v>48</v>
      </c>
      <c r="N68" s="418" t="s">
        <v>284</v>
      </c>
      <c r="O68" s="418" t="s">
        <v>296</v>
      </c>
      <c r="P68" s="418"/>
    </row>
    <row r="69" spans="1:16" x14ac:dyDescent="0.25">
      <c r="A69" s="19" t="s">
        <v>32</v>
      </c>
      <c r="B69" s="19" t="s">
        <v>274</v>
      </c>
      <c r="C69" s="408" t="s">
        <v>322</v>
      </c>
      <c r="D69" s="411">
        <v>5.5</v>
      </c>
      <c r="E69" s="410">
        <f t="shared" si="19"/>
        <v>165</v>
      </c>
      <c r="F69" s="410">
        <f t="shared" si="20"/>
        <v>72</v>
      </c>
      <c r="G69" s="410">
        <v>36</v>
      </c>
      <c r="H69" s="410"/>
      <c r="I69" s="410">
        <v>36</v>
      </c>
      <c r="J69" s="410">
        <f t="shared" si="21"/>
        <v>93</v>
      </c>
      <c r="K69" s="411">
        <f t="shared" si="22"/>
        <v>4</v>
      </c>
      <c r="L69" s="410" t="s">
        <v>280</v>
      </c>
      <c r="M69" s="411">
        <f t="shared" si="23"/>
        <v>43.636363636363633</v>
      </c>
      <c r="N69" s="418" t="s">
        <v>293</v>
      </c>
      <c r="O69" s="418" t="s">
        <v>304</v>
      </c>
      <c r="P69" s="418"/>
    </row>
    <row r="70" spans="1:16" x14ac:dyDescent="0.25">
      <c r="A70" s="19" t="s">
        <v>32</v>
      </c>
      <c r="B70" s="19" t="s">
        <v>274</v>
      </c>
      <c r="C70" s="408" t="s">
        <v>323</v>
      </c>
      <c r="D70" s="411">
        <v>6</v>
      </c>
      <c r="E70" s="410">
        <f t="shared" si="19"/>
        <v>180</v>
      </c>
      <c r="F70" s="410">
        <f t="shared" si="20"/>
        <v>72</v>
      </c>
      <c r="G70" s="410">
        <v>36</v>
      </c>
      <c r="H70" s="410"/>
      <c r="I70" s="410">
        <v>36</v>
      </c>
      <c r="J70" s="410">
        <f t="shared" si="21"/>
        <v>108</v>
      </c>
      <c r="K70" s="411">
        <f t="shared" si="22"/>
        <v>4</v>
      </c>
      <c r="L70" s="410" t="s">
        <v>280</v>
      </c>
      <c r="M70" s="411">
        <f t="shared" si="23"/>
        <v>40</v>
      </c>
      <c r="N70" s="418" t="s">
        <v>284</v>
      </c>
      <c r="O70" s="418" t="s">
        <v>295</v>
      </c>
      <c r="P70" s="418"/>
    </row>
    <row r="71" spans="1:16" ht="30" x14ac:dyDescent="0.25">
      <c r="A71" s="19" t="s">
        <v>32</v>
      </c>
      <c r="B71" s="19" t="s">
        <v>274</v>
      </c>
      <c r="C71" s="408" t="s">
        <v>324</v>
      </c>
      <c r="D71" s="411">
        <v>1</v>
      </c>
      <c r="E71" s="410">
        <f>D71*30</f>
        <v>30</v>
      </c>
      <c r="F71" s="410">
        <f>G71+H71+I71</f>
        <v>0</v>
      </c>
      <c r="G71" s="410"/>
      <c r="H71" s="410"/>
      <c r="I71" s="410"/>
      <c r="J71" s="410">
        <f>E71-F71</f>
        <v>30</v>
      </c>
      <c r="K71" s="411">
        <f>F71/18</f>
        <v>0</v>
      </c>
      <c r="L71" s="410" t="s">
        <v>287</v>
      </c>
      <c r="M71" s="411">
        <f>F71/E71*100</f>
        <v>0</v>
      </c>
      <c r="N71" s="418" t="s">
        <v>284</v>
      </c>
      <c r="O71" s="420" t="s">
        <v>325</v>
      </c>
      <c r="P71" s="418"/>
    </row>
    <row r="72" spans="1:16" x14ac:dyDescent="0.25">
      <c r="C72" s="412" t="s">
        <v>54</v>
      </c>
      <c r="D72" s="413">
        <f t="shared" ref="D72:K72" si="24">SUM(D65:D71)</f>
        <v>30</v>
      </c>
      <c r="E72" s="414">
        <f t="shared" si="24"/>
        <v>900</v>
      </c>
      <c r="F72" s="414">
        <f t="shared" si="24"/>
        <v>324</v>
      </c>
      <c r="G72" s="414">
        <f t="shared" si="24"/>
        <v>126</v>
      </c>
      <c r="H72" s="414">
        <f t="shared" si="24"/>
        <v>0</v>
      </c>
      <c r="I72" s="414">
        <f t="shared" si="24"/>
        <v>198</v>
      </c>
      <c r="J72" s="414">
        <f t="shared" si="24"/>
        <v>576</v>
      </c>
      <c r="K72" s="414">
        <f t="shared" si="24"/>
        <v>18</v>
      </c>
      <c r="L72" s="414"/>
      <c r="M72" s="414"/>
    </row>
    <row r="73" spans="1:16" x14ac:dyDescent="0.25">
      <c r="C73" s="415"/>
      <c r="D73" s="416">
        <f>30-D72</f>
        <v>0</v>
      </c>
      <c r="E73" s="416"/>
      <c r="F73" s="416"/>
      <c r="G73" s="416"/>
      <c r="H73" s="416"/>
      <c r="I73" s="416"/>
      <c r="J73" s="416"/>
      <c r="K73" s="416"/>
      <c r="L73" s="416"/>
    </row>
    <row r="74" spans="1:16" x14ac:dyDescent="0.25">
      <c r="C74" s="415"/>
      <c r="D74" s="416"/>
      <c r="E74" s="416"/>
      <c r="F74" s="416"/>
      <c r="G74" s="416"/>
      <c r="H74" s="416"/>
      <c r="I74" s="416"/>
      <c r="J74" s="416"/>
      <c r="K74" s="416"/>
      <c r="L74" s="416"/>
    </row>
    <row r="75" spans="1:16" x14ac:dyDescent="0.25">
      <c r="C75" s="406" t="s">
        <v>326</v>
      </c>
    </row>
    <row r="76" spans="1:16" x14ac:dyDescent="0.25">
      <c r="C76" s="1849" t="s">
        <v>261</v>
      </c>
      <c r="D76" s="1844" t="s">
        <v>262</v>
      </c>
      <c r="E76" s="1848" t="s">
        <v>263</v>
      </c>
      <c r="F76" s="1848"/>
      <c r="G76" s="1848"/>
      <c r="H76" s="1848"/>
      <c r="I76" s="1848"/>
      <c r="J76" s="1845"/>
      <c r="K76" s="1844" t="s">
        <v>264</v>
      </c>
      <c r="L76" s="1844" t="s">
        <v>265</v>
      </c>
      <c r="M76" s="1844" t="s">
        <v>266</v>
      </c>
    </row>
    <row r="77" spans="1:16" ht="9" customHeight="1" x14ac:dyDescent="0.25">
      <c r="C77" s="1849"/>
      <c r="D77" s="1844"/>
      <c r="E77" s="1844" t="s">
        <v>68</v>
      </c>
      <c r="F77" s="1846" t="s">
        <v>267</v>
      </c>
      <c r="G77" s="1846"/>
      <c r="H77" s="1846"/>
      <c r="I77" s="1846"/>
      <c r="J77" s="1844" t="s">
        <v>268</v>
      </c>
      <c r="K77" s="1844"/>
      <c r="L77" s="1844"/>
      <c r="M77" s="1844"/>
    </row>
    <row r="78" spans="1:16" ht="9" customHeight="1" x14ac:dyDescent="0.25">
      <c r="C78" s="1849"/>
      <c r="D78" s="1844"/>
      <c r="E78" s="1845"/>
      <c r="F78" s="1844" t="s">
        <v>269</v>
      </c>
      <c r="G78" s="1848" t="s">
        <v>270</v>
      </c>
      <c r="H78" s="1845"/>
      <c r="I78" s="1845"/>
      <c r="J78" s="1845"/>
      <c r="K78" s="1844"/>
      <c r="L78" s="1844"/>
      <c r="M78" s="1844"/>
    </row>
    <row r="79" spans="1:16" ht="9" customHeight="1" x14ac:dyDescent="0.25">
      <c r="C79" s="1849"/>
      <c r="D79" s="1844"/>
      <c r="E79" s="1845"/>
      <c r="F79" s="1847"/>
      <c r="G79" s="1844" t="s">
        <v>271</v>
      </c>
      <c r="H79" s="1844" t="s">
        <v>272</v>
      </c>
      <c r="I79" s="1844" t="s">
        <v>32</v>
      </c>
      <c r="J79" s="1845"/>
      <c r="K79" s="1844"/>
      <c r="L79" s="1844"/>
      <c r="M79" s="1844"/>
    </row>
    <row r="80" spans="1:16" ht="9" customHeight="1" x14ac:dyDescent="0.25">
      <c r="C80" s="1849"/>
      <c r="D80" s="1844"/>
      <c r="E80" s="1845"/>
      <c r="F80" s="1847"/>
      <c r="G80" s="1844"/>
      <c r="H80" s="1844"/>
      <c r="I80" s="1844"/>
      <c r="J80" s="1845"/>
      <c r="K80" s="1844"/>
      <c r="L80" s="1844"/>
      <c r="M80" s="1844"/>
    </row>
    <row r="81" spans="1:16" ht="9" customHeight="1" x14ac:dyDescent="0.25">
      <c r="C81" s="1849"/>
      <c r="D81" s="1844"/>
      <c r="E81" s="1845"/>
      <c r="F81" s="1847"/>
      <c r="G81" s="1844"/>
      <c r="H81" s="1844"/>
      <c r="I81" s="1844"/>
      <c r="J81" s="1845"/>
      <c r="K81" s="1844"/>
      <c r="L81" s="1844"/>
      <c r="M81" s="1844"/>
    </row>
    <row r="82" spans="1:16" ht="9" customHeight="1" x14ac:dyDescent="0.25">
      <c r="C82" s="1849"/>
      <c r="D82" s="1844"/>
      <c r="E82" s="1845"/>
      <c r="F82" s="1847"/>
      <c r="G82" s="1844"/>
      <c r="H82" s="1844"/>
      <c r="I82" s="1844"/>
      <c r="J82" s="1845"/>
      <c r="K82" s="1844"/>
      <c r="L82" s="1844"/>
      <c r="M82" s="1844"/>
    </row>
    <row r="83" spans="1:16" ht="26.25" x14ac:dyDescent="0.25">
      <c r="A83" s="19" t="s">
        <v>273</v>
      </c>
      <c r="B83" s="19" t="s">
        <v>314</v>
      </c>
      <c r="C83" s="408" t="s">
        <v>327</v>
      </c>
      <c r="D83" s="409">
        <v>4</v>
      </c>
      <c r="E83" s="410">
        <f t="shared" ref="E83:E89" si="25">D83*30</f>
        <v>120</v>
      </c>
      <c r="F83" s="410">
        <f t="shared" ref="F83:F89" si="26">G83+H83+I83</f>
        <v>45</v>
      </c>
      <c r="G83" s="410"/>
      <c r="H83" s="410"/>
      <c r="I83" s="410">
        <v>45</v>
      </c>
      <c r="J83" s="410">
        <f t="shared" ref="J83:J89" si="27">E83-F83</f>
        <v>75</v>
      </c>
      <c r="K83" s="411">
        <f t="shared" ref="K83:K89" si="28">F83/15</f>
        <v>3</v>
      </c>
      <c r="L83" s="410" t="s">
        <v>273</v>
      </c>
      <c r="M83" s="411">
        <f t="shared" ref="M83:M89" si="29">F83/E83*100</f>
        <v>37.5</v>
      </c>
      <c r="N83" s="418" t="s">
        <v>276</v>
      </c>
      <c r="O83" s="418" t="s">
        <v>296</v>
      </c>
      <c r="P83" s="418"/>
    </row>
    <row r="84" spans="1:16" ht="26.25" x14ac:dyDescent="0.25">
      <c r="A84" s="19" t="s">
        <v>32</v>
      </c>
      <c r="B84" s="19" t="s">
        <v>274</v>
      </c>
      <c r="C84" s="421" t="s">
        <v>328</v>
      </c>
      <c r="D84" s="411">
        <v>5</v>
      </c>
      <c r="E84" s="410">
        <f>D84*30</f>
        <v>150</v>
      </c>
      <c r="F84" s="410">
        <f>G84+H84+I84</f>
        <v>60</v>
      </c>
      <c r="G84" s="410">
        <v>30</v>
      </c>
      <c r="H84" s="410">
        <v>30</v>
      </c>
      <c r="I84" s="410"/>
      <c r="J84" s="410">
        <f>E84-F84</f>
        <v>90</v>
      </c>
      <c r="K84" s="411">
        <f t="shared" si="28"/>
        <v>4</v>
      </c>
      <c r="L84" s="410" t="s">
        <v>287</v>
      </c>
      <c r="M84" s="411">
        <f>F84/E84*100</f>
        <v>40</v>
      </c>
      <c r="N84" s="418" t="s">
        <v>284</v>
      </c>
      <c r="O84" s="418" t="s">
        <v>329</v>
      </c>
      <c r="P84" s="418"/>
    </row>
    <row r="85" spans="1:16" ht="26.25" x14ac:dyDescent="0.25">
      <c r="A85" s="19" t="s">
        <v>32</v>
      </c>
      <c r="B85" s="19" t="s">
        <v>274</v>
      </c>
      <c r="C85" s="408" t="s">
        <v>330</v>
      </c>
      <c r="D85" s="411">
        <v>4</v>
      </c>
      <c r="E85" s="410">
        <f t="shared" si="25"/>
        <v>120</v>
      </c>
      <c r="F85" s="410">
        <f t="shared" si="26"/>
        <v>45</v>
      </c>
      <c r="G85" s="410">
        <v>15</v>
      </c>
      <c r="H85" s="410"/>
      <c r="I85" s="410">
        <v>30</v>
      </c>
      <c r="J85" s="410">
        <f t="shared" si="27"/>
        <v>75</v>
      </c>
      <c r="K85" s="411">
        <f t="shared" si="28"/>
        <v>3</v>
      </c>
      <c r="L85" s="410" t="s">
        <v>280</v>
      </c>
      <c r="M85" s="411">
        <f t="shared" si="29"/>
        <v>37.5</v>
      </c>
      <c r="N85" s="418" t="s">
        <v>284</v>
      </c>
      <c r="O85" s="418" t="s">
        <v>296</v>
      </c>
      <c r="P85" s="418"/>
    </row>
    <row r="86" spans="1:16" x14ac:dyDescent="0.25">
      <c r="A86" s="19" t="s">
        <v>32</v>
      </c>
      <c r="B86" s="19" t="s">
        <v>274</v>
      </c>
      <c r="C86" s="408" t="s">
        <v>331</v>
      </c>
      <c r="D86" s="411">
        <v>5</v>
      </c>
      <c r="E86" s="410">
        <f t="shared" si="25"/>
        <v>150</v>
      </c>
      <c r="F86" s="410">
        <f t="shared" si="26"/>
        <v>60</v>
      </c>
      <c r="G86" s="410">
        <v>30</v>
      </c>
      <c r="H86" s="410"/>
      <c r="I86" s="410">
        <v>30</v>
      </c>
      <c r="J86" s="410">
        <f t="shared" si="27"/>
        <v>90</v>
      </c>
      <c r="K86" s="411">
        <f t="shared" si="28"/>
        <v>4</v>
      </c>
      <c r="L86" s="410" t="s">
        <v>280</v>
      </c>
      <c r="M86" s="411">
        <f t="shared" si="29"/>
        <v>40</v>
      </c>
      <c r="N86" s="418" t="s">
        <v>284</v>
      </c>
      <c r="O86" s="418" t="s">
        <v>295</v>
      </c>
      <c r="P86" s="418"/>
    </row>
    <row r="87" spans="1:16" ht="26.25" x14ac:dyDescent="0.25">
      <c r="A87" s="19" t="s">
        <v>32</v>
      </c>
      <c r="B87" s="19" t="s">
        <v>314</v>
      </c>
      <c r="C87" s="408" t="s">
        <v>332</v>
      </c>
      <c r="D87" s="411">
        <v>4</v>
      </c>
      <c r="E87" s="410">
        <f t="shared" si="25"/>
        <v>120</v>
      </c>
      <c r="F87" s="410">
        <f t="shared" si="26"/>
        <v>45</v>
      </c>
      <c r="G87" s="410">
        <v>15</v>
      </c>
      <c r="H87" s="410"/>
      <c r="I87" s="410">
        <v>30</v>
      </c>
      <c r="J87" s="410">
        <f t="shared" si="27"/>
        <v>75</v>
      </c>
      <c r="K87" s="411">
        <f t="shared" si="28"/>
        <v>3</v>
      </c>
      <c r="L87" s="410" t="s">
        <v>273</v>
      </c>
      <c r="M87" s="411">
        <f t="shared" si="29"/>
        <v>37.5</v>
      </c>
      <c r="N87" s="418" t="s">
        <v>284</v>
      </c>
      <c r="O87" s="418" t="s">
        <v>333</v>
      </c>
      <c r="P87" s="418"/>
    </row>
    <row r="88" spans="1:16" x14ac:dyDescent="0.25">
      <c r="A88" s="19" t="s">
        <v>32</v>
      </c>
      <c r="B88" s="19" t="s">
        <v>314</v>
      </c>
      <c r="C88" s="408" t="s">
        <v>334</v>
      </c>
      <c r="D88" s="411">
        <v>5</v>
      </c>
      <c r="E88" s="410">
        <f t="shared" si="25"/>
        <v>150</v>
      </c>
      <c r="F88" s="410">
        <f t="shared" si="26"/>
        <v>60</v>
      </c>
      <c r="G88" s="410">
        <v>30</v>
      </c>
      <c r="H88" s="410"/>
      <c r="I88" s="410">
        <v>30</v>
      </c>
      <c r="J88" s="410">
        <f t="shared" si="27"/>
        <v>90</v>
      </c>
      <c r="K88" s="411">
        <f t="shared" si="28"/>
        <v>4</v>
      </c>
      <c r="L88" s="410" t="s">
        <v>280</v>
      </c>
      <c r="M88" s="411">
        <f t="shared" si="29"/>
        <v>40</v>
      </c>
      <c r="N88" s="418" t="s">
        <v>284</v>
      </c>
      <c r="O88" s="418" t="s">
        <v>329</v>
      </c>
      <c r="P88" s="418"/>
    </row>
    <row r="89" spans="1:16" x14ac:dyDescent="0.25">
      <c r="A89" s="19" t="s">
        <v>273</v>
      </c>
      <c r="B89" s="19" t="s">
        <v>274</v>
      </c>
      <c r="C89" s="408" t="s">
        <v>335</v>
      </c>
      <c r="D89" s="411">
        <v>3</v>
      </c>
      <c r="E89" s="410">
        <f t="shared" si="25"/>
        <v>90</v>
      </c>
      <c r="F89" s="410">
        <f t="shared" si="26"/>
        <v>30</v>
      </c>
      <c r="G89" s="410">
        <v>15</v>
      </c>
      <c r="H89" s="410"/>
      <c r="I89" s="410">
        <v>15</v>
      </c>
      <c r="J89" s="410">
        <f t="shared" si="27"/>
        <v>60</v>
      </c>
      <c r="K89" s="411">
        <f t="shared" si="28"/>
        <v>2</v>
      </c>
      <c r="L89" s="410" t="s">
        <v>273</v>
      </c>
      <c r="M89" s="411">
        <f t="shared" si="29"/>
        <v>33.333333333333329</v>
      </c>
      <c r="N89" s="418" t="s">
        <v>312</v>
      </c>
      <c r="O89" s="418" t="s">
        <v>336</v>
      </c>
      <c r="P89" s="418" t="s">
        <v>313</v>
      </c>
    </row>
    <row r="90" spans="1:16" x14ac:dyDescent="0.25">
      <c r="C90" s="412" t="s">
        <v>54</v>
      </c>
      <c r="D90" s="413">
        <f t="shared" ref="D90:L90" si="30">SUM(D83:D89)</f>
        <v>30</v>
      </c>
      <c r="E90" s="414">
        <f t="shared" si="30"/>
        <v>900</v>
      </c>
      <c r="F90" s="414">
        <f t="shared" si="30"/>
        <v>345</v>
      </c>
      <c r="G90" s="414">
        <f t="shared" si="30"/>
        <v>135</v>
      </c>
      <c r="H90" s="414">
        <f t="shared" si="30"/>
        <v>30</v>
      </c>
      <c r="I90" s="414">
        <f t="shared" si="30"/>
        <v>180</v>
      </c>
      <c r="J90" s="414">
        <f t="shared" si="30"/>
        <v>555</v>
      </c>
      <c r="K90" s="414">
        <f t="shared" si="30"/>
        <v>23</v>
      </c>
      <c r="L90" s="414">
        <f t="shared" si="30"/>
        <v>0</v>
      </c>
      <c r="M90" s="414"/>
    </row>
    <row r="91" spans="1:16" x14ac:dyDescent="0.25">
      <c r="C91" s="415"/>
      <c r="D91" s="416">
        <f>30-D90</f>
        <v>0</v>
      </c>
    </row>
    <row r="92" spans="1:16" x14ac:dyDescent="0.25">
      <c r="C92" s="415"/>
      <c r="D92" s="416"/>
    </row>
    <row r="93" spans="1:16" x14ac:dyDescent="0.25">
      <c r="C93" s="406" t="s">
        <v>337</v>
      </c>
    </row>
    <row r="94" spans="1:16" x14ac:dyDescent="0.25">
      <c r="C94" s="1849" t="s">
        <v>261</v>
      </c>
      <c r="D94" s="1844" t="s">
        <v>262</v>
      </c>
      <c r="E94" s="1848" t="s">
        <v>263</v>
      </c>
      <c r="F94" s="1848"/>
      <c r="G94" s="1848"/>
      <c r="H94" s="1848"/>
      <c r="I94" s="1848"/>
      <c r="J94" s="1845"/>
      <c r="K94" s="1844" t="s">
        <v>264</v>
      </c>
      <c r="L94" s="1844" t="s">
        <v>265</v>
      </c>
      <c r="M94" s="1844" t="s">
        <v>266</v>
      </c>
    </row>
    <row r="95" spans="1:16" ht="6" customHeight="1" x14ac:dyDescent="0.25">
      <c r="C95" s="1849"/>
      <c r="D95" s="1844"/>
      <c r="E95" s="1844" t="s">
        <v>68</v>
      </c>
      <c r="F95" s="1846" t="s">
        <v>267</v>
      </c>
      <c r="G95" s="1846"/>
      <c r="H95" s="1846"/>
      <c r="I95" s="1846"/>
      <c r="J95" s="1844" t="s">
        <v>268</v>
      </c>
      <c r="K95" s="1844"/>
      <c r="L95" s="1844"/>
      <c r="M95" s="1844"/>
    </row>
    <row r="96" spans="1:16" ht="6" customHeight="1" x14ac:dyDescent="0.25">
      <c r="C96" s="1849"/>
      <c r="D96" s="1844"/>
      <c r="E96" s="1845"/>
      <c r="F96" s="1844" t="s">
        <v>269</v>
      </c>
      <c r="G96" s="1848" t="s">
        <v>270</v>
      </c>
      <c r="H96" s="1845"/>
      <c r="I96" s="1845"/>
      <c r="J96" s="1845"/>
      <c r="K96" s="1844"/>
      <c r="L96" s="1844"/>
      <c r="M96" s="1844"/>
    </row>
    <row r="97" spans="1:15" ht="6" customHeight="1" x14ac:dyDescent="0.25">
      <c r="C97" s="1849"/>
      <c r="D97" s="1844"/>
      <c r="E97" s="1845"/>
      <c r="F97" s="1847"/>
      <c r="G97" s="1844" t="s">
        <v>271</v>
      </c>
      <c r="H97" s="1844" t="s">
        <v>272</v>
      </c>
      <c r="I97" s="1844" t="s">
        <v>32</v>
      </c>
      <c r="J97" s="1845"/>
      <c r="K97" s="1844"/>
      <c r="L97" s="1844"/>
      <c r="M97" s="1844"/>
    </row>
    <row r="98" spans="1:15" ht="6" customHeight="1" x14ac:dyDescent="0.25">
      <c r="C98" s="1849"/>
      <c r="D98" s="1844"/>
      <c r="E98" s="1845"/>
      <c r="F98" s="1847"/>
      <c r="G98" s="1844"/>
      <c r="H98" s="1844"/>
      <c r="I98" s="1844"/>
      <c r="J98" s="1845"/>
      <c r="K98" s="1844"/>
      <c r="L98" s="1844"/>
      <c r="M98" s="1844"/>
    </row>
    <row r="99" spans="1:15" ht="6" customHeight="1" x14ac:dyDescent="0.25">
      <c r="C99" s="1849"/>
      <c r="D99" s="1844"/>
      <c r="E99" s="1845"/>
      <c r="F99" s="1847"/>
      <c r="G99" s="1844"/>
      <c r="H99" s="1844"/>
      <c r="I99" s="1844"/>
      <c r="J99" s="1845"/>
      <c r="K99" s="1844"/>
      <c r="L99" s="1844"/>
      <c r="M99" s="1844"/>
    </row>
    <row r="100" spans="1:15" ht="6" customHeight="1" x14ac:dyDescent="0.25">
      <c r="C100" s="1849"/>
      <c r="D100" s="1844"/>
      <c r="E100" s="1845"/>
      <c r="F100" s="1847"/>
      <c r="G100" s="1844"/>
      <c r="H100" s="1844"/>
      <c r="I100" s="1844"/>
      <c r="J100" s="1845"/>
      <c r="K100" s="1844"/>
      <c r="L100" s="1844"/>
      <c r="M100" s="1844"/>
    </row>
    <row r="101" spans="1:15" ht="25.5" x14ac:dyDescent="0.25">
      <c r="A101" s="19" t="s">
        <v>32</v>
      </c>
      <c r="B101" s="19" t="s">
        <v>274</v>
      </c>
      <c r="C101" s="419" t="s">
        <v>338</v>
      </c>
      <c r="D101" s="409">
        <v>4.5</v>
      </c>
      <c r="E101" s="410">
        <f t="shared" ref="E101:E107" si="31">D101*30</f>
        <v>135</v>
      </c>
      <c r="F101" s="410">
        <f t="shared" ref="F101:F107" si="32">G101+H101+I101</f>
        <v>0</v>
      </c>
      <c r="G101" s="410"/>
      <c r="H101" s="410"/>
      <c r="I101" s="410"/>
      <c r="J101" s="410">
        <f t="shared" ref="J101:J107" si="33">E101-F101</f>
        <v>135</v>
      </c>
      <c r="K101" s="411">
        <f t="shared" ref="K101:K107" si="34">F101/18</f>
        <v>0</v>
      </c>
      <c r="L101" s="410" t="s">
        <v>287</v>
      </c>
      <c r="M101" s="411">
        <f t="shared" ref="M101:M107" si="35">F101/E101*100</f>
        <v>0</v>
      </c>
      <c r="N101" s="418" t="s">
        <v>284</v>
      </c>
      <c r="O101" s="418" t="s">
        <v>288</v>
      </c>
    </row>
    <row r="102" spans="1:15" ht="39" x14ac:dyDescent="0.25">
      <c r="A102" s="19" t="s">
        <v>273</v>
      </c>
      <c r="B102" s="19" t="s">
        <v>314</v>
      </c>
      <c r="C102" s="408" t="s">
        <v>339</v>
      </c>
      <c r="D102" s="411">
        <v>4</v>
      </c>
      <c r="E102" s="410">
        <f t="shared" si="31"/>
        <v>120</v>
      </c>
      <c r="F102" s="410">
        <f t="shared" si="32"/>
        <v>54</v>
      </c>
      <c r="G102" s="410"/>
      <c r="H102" s="410"/>
      <c r="I102" s="410">
        <v>54</v>
      </c>
      <c r="J102" s="410">
        <f t="shared" si="33"/>
        <v>66</v>
      </c>
      <c r="K102" s="411">
        <f t="shared" si="34"/>
        <v>3</v>
      </c>
      <c r="L102" s="410" t="s">
        <v>287</v>
      </c>
      <c r="M102" s="411">
        <f t="shared" si="35"/>
        <v>45</v>
      </c>
      <c r="N102" s="418" t="s">
        <v>340</v>
      </c>
      <c r="O102" s="418" t="s">
        <v>341</v>
      </c>
    </row>
    <row r="103" spans="1:15" ht="26.25" x14ac:dyDescent="0.25">
      <c r="A103" s="19" t="s">
        <v>32</v>
      </c>
      <c r="B103" s="19" t="s">
        <v>274</v>
      </c>
      <c r="C103" s="408" t="s">
        <v>342</v>
      </c>
      <c r="D103" s="411">
        <v>4</v>
      </c>
      <c r="E103" s="410">
        <f t="shared" si="31"/>
        <v>120</v>
      </c>
      <c r="F103" s="410">
        <f t="shared" si="32"/>
        <v>54</v>
      </c>
      <c r="G103" s="410">
        <v>18</v>
      </c>
      <c r="H103" s="410"/>
      <c r="I103" s="410">
        <v>36</v>
      </c>
      <c r="J103" s="410">
        <f t="shared" si="33"/>
        <v>66</v>
      </c>
      <c r="K103" s="411">
        <f t="shared" si="34"/>
        <v>3</v>
      </c>
      <c r="L103" s="410" t="s">
        <v>280</v>
      </c>
      <c r="M103" s="411">
        <f t="shared" si="35"/>
        <v>45</v>
      </c>
      <c r="N103" s="418" t="s">
        <v>284</v>
      </c>
      <c r="O103" s="418" t="s">
        <v>343</v>
      </c>
    </row>
    <row r="104" spans="1:15" ht="26.25" x14ac:dyDescent="0.25">
      <c r="A104" s="19" t="s">
        <v>32</v>
      </c>
      <c r="B104" s="19" t="s">
        <v>274</v>
      </c>
      <c r="C104" s="408" t="s">
        <v>344</v>
      </c>
      <c r="D104" s="411">
        <v>4</v>
      </c>
      <c r="E104" s="410">
        <f t="shared" si="31"/>
        <v>120</v>
      </c>
      <c r="F104" s="410">
        <f t="shared" si="32"/>
        <v>54</v>
      </c>
      <c r="G104" s="410">
        <v>18</v>
      </c>
      <c r="H104" s="410">
        <v>36</v>
      </c>
      <c r="I104" s="410"/>
      <c r="J104" s="410">
        <f t="shared" si="33"/>
        <v>66</v>
      </c>
      <c r="K104" s="411">
        <f t="shared" si="34"/>
        <v>3</v>
      </c>
      <c r="L104" s="410" t="s">
        <v>280</v>
      </c>
      <c r="M104" s="411">
        <f t="shared" si="35"/>
        <v>45</v>
      </c>
      <c r="N104" s="418" t="s">
        <v>284</v>
      </c>
      <c r="O104" s="418" t="s">
        <v>345</v>
      </c>
    </row>
    <row r="105" spans="1:15" ht="39" x14ac:dyDescent="0.25">
      <c r="A105" s="19" t="s">
        <v>32</v>
      </c>
      <c r="B105" s="19" t="s">
        <v>314</v>
      </c>
      <c r="C105" s="421" t="s">
        <v>346</v>
      </c>
      <c r="D105" s="411">
        <v>4.5</v>
      </c>
      <c r="E105" s="410">
        <f t="shared" si="31"/>
        <v>135</v>
      </c>
      <c r="F105" s="410">
        <f t="shared" si="32"/>
        <v>54</v>
      </c>
      <c r="G105" s="410">
        <v>18</v>
      </c>
      <c r="H105" s="410"/>
      <c r="I105" s="410">
        <v>36</v>
      </c>
      <c r="J105" s="410">
        <f t="shared" si="33"/>
        <v>81</v>
      </c>
      <c r="K105" s="411">
        <f t="shared" si="34"/>
        <v>3</v>
      </c>
      <c r="L105" s="410" t="s">
        <v>287</v>
      </c>
      <c r="M105" s="411">
        <f t="shared" si="35"/>
        <v>40</v>
      </c>
      <c r="N105" s="418" t="s">
        <v>284</v>
      </c>
      <c r="O105" s="418" t="s">
        <v>304</v>
      </c>
    </row>
    <row r="106" spans="1:15" ht="39" x14ac:dyDescent="0.25">
      <c r="A106" s="19" t="s">
        <v>32</v>
      </c>
      <c r="B106" s="19" t="s">
        <v>314</v>
      </c>
      <c r="C106" s="408" t="s">
        <v>347</v>
      </c>
      <c r="D106" s="411">
        <v>4</v>
      </c>
      <c r="E106" s="410">
        <f t="shared" si="31"/>
        <v>120</v>
      </c>
      <c r="F106" s="410">
        <f t="shared" si="32"/>
        <v>54</v>
      </c>
      <c r="G106" s="410">
        <v>18</v>
      </c>
      <c r="H106" s="410"/>
      <c r="I106" s="410">
        <v>36</v>
      </c>
      <c r="J106" s="410">
        <f t="shared" si="33"/>
        <v>66</v>
      </c>
      <c r="K106" s="411">
        <f t="shared" si="34"/>
        <v>3</v>
      </c>
      <c r="L106" s="410" t="s">
        <v>273</v>
      </c>
      <c r="M106" s="411">
        <f t="shared" si="35"/>
        <v>45</v>
      </c>
      <c r="N106" s="418" t="s">
        <v>284</v>
      </c>
      <c r="O106" s="418" t="s">
        <v>348</v>
      </c>
    </row>
    <row r="107" spans="1:15" ht="26.25" x14ac:dyDescent="0.25">
      <c r="A107" s="19" t="s">
        <v>32</v>
      </c>
      <c r="B107" s="19" t="s">
        <v>314</v>
      </c>
      <c r="C107" s="408" t="s">
        <v>349</v>
      </c>
      <c r="D107" s="411">
        <v>5</v>
      </c>
      <c r="E107" s="410">
        <f t="shared" si="31"/>
        <v>150</v>
      </c>
      <c r="F107" s="410">
        <f t="shared" si="32"/>
        <v>54</v>
      </c>
      <c r="G107" s="410">
        <v>18</v>
      </c>
      <c r="H107" s="410"/>
      <c r="I107" s="410">
        <v>36</v>
      </c>
      <c r="J107" s="410">
        <f t="shared" si="33"/>
        <v>96</v>
      </c>
      <c r="K107" s="411">
        <f t="shared" si="34"/>
        <v>3</v>
      </c>
      <c r="L107" s="410" t="s">
        <v>280</v>
      </c>
      <c r="M107" s="411">
        <f t="shared" si="35"/>
        <v>36</v>
      </c>
      <c r="N107" s="418" t="s">
        <v>284</v>
      </c>
      <c r="O107" s="418" t="s">
        <v>295</v>
      </c>
    </row>
    <row r="108" spans="1:15" x14ac:dyDescent="0.25">
      <c r="C108" s="412"/>
      <c r="D108" s="413">
        <f t="shared" ref="D108:K108" si="36">SUM(D101:D107)</f>
        <v>30</v>
      </c>
      <c r="E108" s="414">
        <f t="shared" si="36"/>
        <v>900</v>
      </c>
      <c r="F108" s="414">
        <f t="shared" si="36"/>
        <v>324</v>
      </c>
      <c r="G108" s="414">
        <f t="shared" si="36"/>
        <v>90</v>
      </c>
      <c r="H108" s="414">
        <f t="shared" si="36"/>
        <v>36</v>
      </c>
      <c r="I108" s="414">
        <f t="shared" si="36"/>
        <v>198</v>
      </c>
      <c r="J108" s="414">
        <f t="shared" si="36"/>
        <v>576</v>
      </c>
      <c r="K108" s="414">
        <f t="shared" si="36"/>
        <v>18</v>
      </c>
      <c r="L108" s="414"/>
      <c r="M108" s="414"/>
    </row>
    <row r="109" spans="1:15" x14ac:dyDescent="0.25">
      <c r="C109" s="415"/>
      <c r="D109" s="422">
        <f>30-D108</f>
        <v>0</v>
      </c>
      <c r="E109" s="416"/>
      <c r="F109" s="416"/>
      <c r="G109" s="416"/>
      <c r="H109" s="416"/>
      <c r="I109" s="416"/>
      <c r="J109" s="416"/>
      <c r="K109" s="416"/>
      <c r="L109" s="416"/>
      <c r="M109" s="416"/>
    </row>
    <row r="110" spans="1:15" x14ac:dyDescent="0.25">
      <c r="C110" s="406" t="s">
        <v>350</v>
      </c>
    </row>
    <row r="111" spans="1:15" x14ac:dyDescent="0.25">
      <c r="C111" s="1849" t="s">
        <v>261</v>
      </c>
      <c r="D111" s="1844" t="s">
        <v>262</v>
      </c>
      <c r="E111" s="1848" t="s">
        <v>263</v>
      </c>
      <c r="F111" s="1848"/>
      <c r="G111" s="1848"/>
      <c r="H111" s="1848"/>
      <c r="I111" s="1848"/>
      <c r="J111" s="1845"/>
      <c r="K111" s="1844" t="s">
        <v>264</v>
      </c>
      <c r="L111" s="1844" t="s">
        <v>265</v>
      </c>
      <c r="M111" s="1844" t="s">
        <v>266</v>
      </c>
    </row>
    <row r="112" spans="1:15" x14ac:dyDescent="0.25">
      <c r="C112" s="1849"/>
      <c r="D112" s="1844"/>
      <c r="E112" s="1844" t="s">
        <v>68</v>
      </c>
      <c r="F112" s="1846" t="s">
        <v>267</v>
      </c>
      <c r="G112" s="1846"/>
      <c r="H112" s="1846"/>
      <c r="I112" s="1846"/>
      <c r="J112" s="1844" t="s">
        <v>268</v>
      </c>
      <c r="K112" s="1844"/>
      <c r="L112" s="1844"/>
      <c r="M112" s="1844"/>
    </row>
    <row r="113" spans="1:15" x14ac:dyDescent="0.25">
      <c r="C113" s="1849"/>
      <c r="D113" s="1844"/>
      <c r="E113" s="1845"/>
      <c r="F113" s="1844" t="s">
        <v>269</v>
      </c>
      <c r="G113" s="1848" t="s">
        <v>270</v>
      </c>
      <c r="H113" s="1845"/>
      <c r="I113" s="1845"/>
      <c r="J113" s="1845"/>
      <c r="K113" s="1844"/>
      <c r="L113" s="1844"/>
      <c r="M113" s="1844"/>
    </row>
    <row r="114" spans="1:15" ht="15" customHeight="1" x14ac:dyDescent="0.25">
      <c r="C114" s="1849"/>
      <c r="D114" s="1844"/>
      <c r="E114" s="1845"/>
      <c r="F114" s="1847"/>
      <c r="G114" s="1844" t="s">
        <v>271</v>
      </c>
      <c r="H114" s="1844" t="s">
        <v>272</v>
      </c>
      <c r="I114" s="1844" t="s">
        <v>32</v>
      </c>
      <c r="J114" s="1845"/>
      <c r="K114" s="1844"/>
      <c r="L114" s="1844"/>
      <c r="M114" s="1844"/>
    </row>
    <row r="115" spans="1:15" ht="6" customHeight="1" x14ac:dyDescent="0.25">
      <c r="C115" s="1849"/>
      <c r="D115" s="1844"/>
      <c r="E115" s="1845"/>
      <c r="F115" s="1847"/>
      <c r="G115" s="1844"/>
      <c r="H115" s="1844"/>
      <c r="I115" s="1844"/>
      <c r="J115" s="1845"/>
      <c r="K115" s="1844"/>
      <c r="L115" s="1844"/>
      <c r="M115" s="1844"/>
    </row>
    <row r="116" spans="1:15" ht="6" customHeight="1" x14ac:dyDescent="0.25">
      <c r="C116" s="1849"/>
      <c r="D116" s="1844"/>
      <c r="E116" s="1845"/>
      <c r="F116" s="1847"/>
      <c r="G116" s="1844"/>
      <c r="H116" s="1844"/>
      <c r="I116" s="1844"/>
      <c r="J116" s="1845"/>
      <c r="K116" s="1844"/>
      <c r="L116" s="1844"/>
      <c r="M116" s="1844"/>
    </row>
    <row r="117" spans="1:15" ht="6" customHeight="1" x14ac:dyDescent="0.25">
      <c r="C117" s="1849"/>
      <c r="D117" s="1844"/>
      <c r="E117" s="1845"/>
      <c r="F117" s="1847"/>
      <c r="G117" s="1844"/>
      <c r="H117" s="1844"/>
      <c r="I117" s="1844"/>
      <c r="J117" s="1845"/>
      <c r="K117" s="1844"/>
      <c r="L117" s="1844"/>
      <c r="M117" s="1844"/>
    </row>
    <row r="118" spans="1:15" ht="26.25" x14ac:dyDescent="0.25">
      <c r="A118" s="19" t="s">
        <v>273</v>
      </c>
      <c r="B118" s="19" t="s">
        <v>314</v>
      </c>
      <c r="C118" s="408" t="s">
        <v>351</v>
      </c>
      <c r="D118" s="409">
        <v>3</v>
      </c>
      <c r="E118" s="410">
        <f t="shared" ref="E118:E124" si="37">D118*30</f>
        <v>90</v>
      </c>
      <c r="F118" s="410">
        <f t="shared" ref="F118:F124" si="38">G118+H118+I118</f>
        <v>45</v>
      </c>
      <c r="G118" s="410"/>
      <c r="H118" s="410"/>
      <c r="I118" s="410">
        <v>45</v>
      </c>
      <c r="J118" s="410">
        <f t="shared" ref="J118:J124" si="39">E118-F118</f>
        <v>45</v>
      </c>
      <c r="K118" s="411">
        <f t="shared" ref="K118:K124" si="40">F118/15</f>
        <v>3</v>
      </c>
      <c r="L118" s="410" t="s">
        <v>287</v>
      </c>
      <c r="M118" s="411">
        <f t="shared" ref="M118:M124" si="41">F118/E118*100</f>
        <v>50</v>
      </c>
      <c r="N118" s="418" t="s">
        <v>340</v>
      </c>
      <c r="O118" s="418" t="s">
        <v>352</v>
      </c>
    </row>
    <row r="119" spans="1:15" ht="26.25" x14ac:dyDescent="0.25">
      <c r="A119" s="19" t="s">
        <v>32</v>
      </c>
      <c r="B119" s="19" t="s">
        <v>314</v>
      </c>
      <c r="C119" s="408" t="s">
        <v>353</v>
      </c>
      <c r="D119" s="411">
        <v>5</v>
      </c>
      <c r="E119" s="410">
        <f t="shared" si="37"/>
        <v>150</v>
      </c>
      <c r="F119" s="410">
        <f t="shared" si="38"/>
        <v>60</v>
      </c>
      <c r="G119" s="410">
        <v>30</v>
      </c>
      <c r="H119" s="410"/>
      <c r="I119" s="410">
        <v>30</v>
      </c>
      <c r="J119" s="410">
        <f t="shared" si="39"/>
        <v>90</v>
      </c>
      <c r="K119" s="411">
        <f t="shared" si="40"/>
        <v>4</v>
      </c>
      <c r="L119" s="410" t="s">
        <v>287</v>
      </c>
      <c r="M119" s="411">
        <f t="shared" si="41"/>
        <v>40</v>
      </c>
      <c r="N119" s="418" t="s">
        <v>284</v>
      </c>
      <c r="O119" s="418" t="s">
        <v>345</v>
      </c>
    </row>
    <row r="120" spans="1:15" ht="26.25" x14ac:dyDescent="0.25">
      <c r="A120" s="19" t="s">
        <v>32</v>
      </c>
      <c r="B120" s="19" t="s">
        <v>314</v>
      </c>
      <c r="C120" s="421" t="s">
        <v>354</v>
      </c>
      <c r="D120" s="411">
        <v>7</v>
      </c>
      <c r="E120" s="410">
        <f t="shared" si="37"/>
        <v>210</v>
      </c>
      <c r="F120" s="410">
        <f t="shared" si="38"/>
        <v>75</v>
      </c>
      <c r="G120" s="410">
        <v>30</v>
      </c>
      <c r="H120" s="410"/>
      <c r="I120" s="410">
        <v>45</v>
      </c>
      <c r="J120" s="410">
        <f t="shared" si="39"/>
        <v>135</v>
      </c>
      <c r="K120" s="411">
        <f t="shared" si="40"/>
        <v>5</v>
      </c>
      <c r="L120" s="410" t="s">
        <v>280</v>
      </c>
      <c r="M120" s="411">
        <f t="shared" si="41"/>
        <v>35.714285714285715</v>
      </c>
      <c r="N120" s="418" t="s">
        <v>284</v>
      </c>
      <c r="O120" s="418" t="s">
        <v>355</v>
      </c>
    </row>
    <row r="121" spans="1:15" ht="26.25" x14ac:dyDescent="0.25">
      <c r="A121" s="19" t="s">
        <v>32</v>
      </c>
      <c r="B121" s="19" t="s">
        <v>274</v>
      </c>
      <c r="C121" s="408" t="s">
        <v>356</v>
      </c>
      <c r="D121" s="411">
        <v>6</v>
      </c>
      <c r="E121" s="410">
        <f t="shared" si="37"/>
        <v>180</v>
      </c>
      <c r="F121" s="410">
        <f t="shared" si="38"/>
        <v>60</v>
      </c>
      <c r="G121" s="410">
        <v>30</v>
      </c>
      <c r="H121" s="410"/>
      <c r="I121" s="410">
        <v>30</v>
      </c>
      <c r="J121" s="410">
        <f t="shared" si="39"/>
        <v>120</v>
      </c>
      <c r="K121" s="411">
        <f t="shared" si="40"/>
        <v>4</v>
      </c>
      <c r="L121" s="410" t="s">
        <v>280</v>
      </c>
      <c r="M121" s="411">
        <f t="shared" si="41"/>
        <v>33.333333333333329</v>
      </c>
      <c r="N121" s="418" t="s">
        <v>284</v>
      </c>
      <c r="O121" s="418" t="s">
        <v>301</v>
      </c>
    </row>
    <row r="122" spans="1:15" ht="26.25" x14ac:dyDescent="0.25">
      <c r="A122" s="19" t="s">
        <v>32</v>
      </c>
      <c r="B122" s="19" t="s">
        <v>274</v>
      </c>
      <c r="C122" s="408" t="s">
        <v>357</v>
      </c>
      <c r="D122" s="411">
        <v>1</v>
      </c>
      <c r="E122" s="410">
        <f t="shared" si="37"/>
        <v>30</v>
      </c>
      <c r="F122" s="410"/>
      <c r="G122" s="410"/>
      <c r="H122" s="410"/>
      <c r="I122" s="410"/>
      <c r="J122" s="410">
        <f t="shared" si="39"/>
        <v>30</v>
      </c>
      <c r="K122" s="411">
        <f t="shared" si="40"/>
        <v>0</v>
      </c>
      <c r="L122" s="410" t="s">
        <v>287</v>
      </c>
      <c r="M122" s="411"/>
      <c r="N122" s="418"/>
      <c r="O122" s="418" t="s">
        <v>358</v>
      </c>
    </row>
    <row r="123" spans="1:15" x14ac:dyDescent="0.25">
      <c r="A123" s="19" t="s">
        <v>32</v>
      </c>
      <c r="B123" s="19" t="s">
        <v>274</v>
      </c>
      <c r="C123" s="408" t="s">
        <v>359</v>
      </c>
      <c r="D123" s="411">
        <v>5</v>
      </c>
      <c r="E123" s="410">
        <f>D123*30</f>
        <v>150</v>
      </c>
      <c r="F123" s="410">
        <f>G123+H123+I123</f>
        <v>60</v>
      </c>
      <c r="G123" s="410">
        <v>30</v>
      </c>
      <c r="H123" s="410">
        <v>30</v>
      </c>
      <c r="I123" s="410"/>
      <c r="J123" s="410">
        <f>E123-F123</f>
        <v>90</v>
      </c>
      <c r="K123" s="411">
        <f t="shared" si="40"/>
        <v>4</v>
      </c>
      <c r="L123" s="410" t="s">
        <v>280</v>
      </c>
      <c r="M123" s="411">
        <f>F123/E123*100</f>
        <v>40</v>
      </c>
      <c r="N123" s="418" t="s">
        <v>284</v>
      </c>
      <c r="O123" s="418" t="s">
        <v>288</v>
      </c>
    </row>
    <row r="124" spans="1:15" ht="26.25" x14ac:dyDescent="0.25">
      <c r="A124" s="19" t="s">
        <v>273</v>
      </c>
      <c r="B124" s="19" t="s">
        <v>274</v>
      </c>
      <c r="C124" s="421" t="s">
        <v>360</v>
      </c>
      <c r="D124" s="411">
        <v>3</v>
      </c>
      <c r="E124" s="410">
        <f t="shared" si="37"/>
        <v>90</v>
      </c>
      <c r="F124" s="410">
        <f t="shared" si="38"/>
        <v>30</v>
      </c>
      <c r="G124" s="410">
        <v>15</v>
      </c>
      <c r="H124" s="410">
        <v>7</v>
      </c>
      <c r="I124" s="410">
        <v>8</v>
      </c>
      <c r="J124" s="410">
        <f t="shared" si="39"/>
        <v>60</v>
      </c>
      <c r="K124" s="411">
        <f t="shared" si="40"/>
        <v>2</v>
      </c>
      <c r="L124" s="410" t="s">
        <v>287</v>
      </c>
      <c r="M124" s="411">
        <f t="shared" si="41"/>
        <v>33.333333333333329</v>
      </c>
      <c r="N124" s="418" t="s">
        <v>361</v>
      </c>
      <c r="O124" s="418"/>
    </row>
    <row r="125" spans="1:15" x14ac:dyDescent="0.25">
      <c r="C125" s="421"/>
      <c r="D125" s="411"/>
      <c r="E125" s="410"/>
      <c r="F125" s="410"/>
      <c r="G125" s="410"/>
      <c r="H125" s="410"/>
      <c r="I125" s="410"/>
      <c r="J125" s="410"/>
      <c r="K125" s="411"/>
      <c r="L125" s="410"/>
      <c r="M125" s="411"/>
    </row>
    <row r="126" spans="1:15" x14ac:dyDescent="0.25">
      <c r="C126" s="412" t="s">
        <v>54</v>
      </c>
      <c r="D126" s="414">
        <f t="shared" ref="D126:L126" si="42">SUM(D118:D125)</f>
        <v>30</v>
      </c>
      <c r="E126" s="414">
        <f t="shared" si="42"/>
        <v>900</v>
      </c>
      <c r="F126" s="414">
        <f t="shared" si="42"/>
        <v>330</v>
      </c>
      <c r="G126" s="414">
        <f t="shared" si="42"/>
        <v>135</v>
      </c>
      <c r="H126" s="414">
        <f t="shared" si="42"/>
        <v>37</v>
      </c>
      <c r="I126" s="414">
        <f t="shared" si="42"/>
        <v>158</v>
      </c>
      <c r="J126" s="414">
        <f t="shared" si="42"/>
        <v>570</v>
      </c>
      <c r="K126" s="414">
        <f t="shared" si="42"/>
        <v>22</v>
      </c>
      <c r="L126" s="414">
        <f t="shared" si="42"/>
        <v>0</v>
      </c>
      <c r="M126" s="414"/>
    </row>
    <row r="127" spans="1:15" x14ac:dyDescent="0.25">
      <c r="C127" s="415" t="s">
        <v>362</v>
      </c>
      <c r="D127" s="416">
        <f>30-D126</f>
        <v>0</v>
      </c>
    </row>
    <row r="128" spans="1:15" x14ac:dyDescent="0.25">
      <c r="C128" s="406" t="s">
        <v>363</v>
      </c>
    </row>
    <row r="129" spans="1:15" x14ac:dyDescent="0.25">
      <c r="C129" s="1849" t="s">
        <v>261</v>
      </c>
      <c r="D129" s="1844" t="s">
        <v>262</v>
      </c>
      <c r="E129" s="1848" t="s">
        <v>263</v>
      </c>
      <c r="F129" s="1848"/>
      <c r="G129" s="1848"/>
      <c r="H129" s="1848"/>
      <c r="I129" s="1848"/>
      <c r="J129" s="1845"/>
      <c r="K129" s="1844" t="s">
        <v>264</v>
      </c>
      <c r="L129" s="1844" t="s">
        <v>265</v>
      </c>
      <c r="M129" s="1844" t="s">
        <v>266</v>
      </c>
    </row>
    <row r="130" spans="1:15" x14ac:dyDescent="0.25">
      <c r="C130" s="1849"/>
      <c r="D130" s="1844"/>
      <c r="E130" s="1844" t="s">
        <v>68</v>
      </c>
      <c r="F130" s="1846" t="s">
        <v>267</v>
      </c>
      <c r="G130" s="1846"/>
      <c r="H130" s="1846"/>
      <c r="I130" s="1846"/>
      <c r="J130" s="1844" t="s">
        <v>268</v>
      </c>
      <c r="K130" s="1844"/>
      <c r="L130" s="1844"/>
      <c r="M130" s="1844"/>
    </row>
    <row r="131" spans="1:15" x14ac:dyDescent="0.25">
      <c r="C131" s="1849"/>
      <c r="D131" s="1844"/>
      <c r="E131" s="1845"/>
      <c r="F131" s="1844" t="s">
        <v>269</v>
      </c>
      <c r="G131" s="1848" t="s">
        <v>270</v>
      </c>
      <c r="H131" s="1845"/>
      <c r="I131" s="1845"/>
      <c r="J131" s="1845"/>
      <c r="K131" s="1844"/>
      <c r="L131" s="1844"/>
      <c r="M131" s="1844"/>
    </row>
    <row r="132" spans="1:15" x14ac:dyDescent="0.25">
      <c r="C132" s="1849"/>
      <c r="D132" s="1844"/>
      <c r="E132" s="1845"/>
      <c r="F132" s="1847"/>
      <c r="G132" s="1844" t="s">
        <v>271</v>
      </c>
      <c r="H132" s="1844" t="s">
        <v>272</v>
      </c>
      <c r="I132" s="1844" t="s">
        <v>32</v>
      </c>
      <c r="J132" s="1845"/>
      <c r="K132" s="1844"/>
      <c r="L132" s="1844"/>
      <c r="M132" s="1844"/>
    </row>
    <row r="133" spans="1:15" ht="12.75" customHeight="1" x14ac:dyDescent="0.25">
      <c r="C133" s="1849"/>
      <c r="D133" s="1844"/>
      <c r="E133" s="1845"/>
      <c r="F133" s="1847"/>
      <c r="G133" s="1844"/>
      <c r="H133" s="1844"/>
      <c r="I133" s="1844"/>
      <c r="J133" s="1845"/>
      <c r="K133" s="1844"/>
      <c r="L133" s="1844"/>
      <c r="M133" s="1844"/>
    </row>
    <row r="134" spans="1:15" ht="12.75" customHeight="1" x14ac:dyDescent="0.25">
      <c r="C134" s="1849"/>
      <c r="D134" s="1844"/>
      <c r="E134" s="1845"/>
      <c r="F134" s="1847"/>
      <c r="G134" s="1844"/>
      <c r="H134" s="1844"/>
      <c r="I134" s="1844"/>
      <c r="J134" s="1845"/>
      <c r="K134" s="1844"/>
      <c r="L134" s="1844"/>
      <c r="M134" s="1844"/>
    </row>
    <row r="135" spans="1:15" ht="12.75" customHeight="1" x14ac:dyDescent="0.25">
      <c r="C135" s="1849"/>
      <c r="D135" s="1844"/>
      <c r="E135" s="1845"/>
      <c r="F135" s="1847"/>
      <c r="G135" s="1844"/>
      <c r="H135" s="1844"/>
      <c r="I135" s="1844"/>
      <c r="J135" s="1845"/>
      <c r="K135" s="1844"/>
      <c r="L135" s="1844"/>
      <c r="M135" s="1844"/>
    </row>
    <row r="136" spans="1:15" ht="25.5" x14ac:dyDescent="0.25">
      <c r="A136" s="19" t="s">
        <v>32</v>
      </c>
      <c r="B136" s="19" t="s">
        <v>274</v>
      </c>
      <c r="C136" s="419" t="s">
        <v>364</v>
      </c>
      <c r="D136" s="409">
        <v>4.5</v>
      </c>
      <c r="E136" s="410">
        <f t="shared" ref="E136:E142" si="43">D136*30</f>
        <v>135</v>
      </c>
      <c r="F136" s="410">
        <f t="shared" ref="F136:F142" si="44">G136+H136+I136</f>
        <v>0</v>
      </c>
      <c r="G136" s="410"/>
      <c r="H136" s="410"/>
      <c r="I136" s="410"/>
      <c r="J136" s="410">
        <f t="shared" ref="J136:J142" si="45">E136-F136</f>
        <v>135</v>
      </c>
      <c r="K136" s="411">
        <f>F136/13</f>
        <v>0</v>
      </c>
      <c r="L136" s="410" t="s">
        <v>287</v>
      </c>
      <c r="M136" s="411">
        <f t="shared" ref="M136:M142" si="46">F136/E136*100</f>
        <v>0</v>
      </c>
      <c r="N136" s="418" t="s">
        <v>284</v>
      </c>
      <c r="O136" s="418" t="s">
        <v>365</v>
      </c>
    </row>
    <row r="137" spans="1:15" ht="26.25" x14ac:dyDescent="0.25">
      <c r="A137" s="19" t="s">
        <v>32</v>
      </c>
      <c r="B137" s="19" t="s">
        <v>274</v>
      </c>
      <c r="C137" s="408" t="s">
        <v>366</v>
      </c>
      <c r="D137" s="411">
        <v>6</v>
      </c>
      <c r="E137" s="410">
        <f t="shared" si="43"/>
        <v>180</v>
      </c>
      <c r="F137" s="410">
        <f t="shared" si="44"/>
        <v>65</v>
      </c>
      <c r="G137" s="410">
        <v>26</v>
      </c>
      <c r="H137" s="410"/>
      <c r="I137" s="410">
        <v>39</v>
      </c>
      <c r="J137" s="410">
        <f t="shared" si="45"/>
        <v>115</v>
      </c>
      <c r="K137" s="411">
        <f t="shared" ref="K137:K142" si="47">F137/13</f>
        <v>5</v>
      </c>
      <c r="L137" s="410" t="s">
        <v>280</v>
      </c>
      <c r="M137" s="411">
        <f t="shared" si="46"/>
        <v>36.111111111111107</v>
      </c>
      <c r="N137" s="418" t="s">
        <v>284</v>
      </c>
      <c r="O137" s="418" t="s">
        <v>329</v>
      </c>
    </row>
    <row r="138" spans="1:15" ht="39" x14ac:dyDescent="0.25">
      <c r="A138" s="19" t="s">
        <v>273</v>
      </c>
      <c r="B138" s="19" t="s">
        <v>314</v>
      </c>
      <c r="C138" s="408" t="s">
        <v>367</v>
      </c>
      <c r="D138" s="411">
        <v>5</v>
      </c>
      <c r="E138" s="410">
        <f>D138*30</f>
        <v>150</v>
      </c>
      <c r="F138" s="410">
        <f>G138+H138+I138</f>
        <v>52</v>
      </c>
      <c r="G138" s="410"/>
      <c r="H138" s="410"/>
      <c r="I138" s="410">
        <v>52</v>
      </c>
      <c r="J138" s="410">
        <f>E138-F138</f>
        <v>98</v>
      </c>
      <c r="K138" s="411">
        <f>F138/13</f>
        <v>4</v>
      </c>
      <c r="L138" s="410" t="s">
        <v>287</v>
      </c>
      <c r="M138" s="411">
        <f>F138/E138*100</f>
        <v>34.666666666666671</v>
      </c>
      <c r="N138" s="418" t="s">
        <v>340</v>
      </c>
      <c r="O138" s="418" t="s">
        <v>368</v>
      </c>
    </row>
    <row r="139" spans="1:15" ht="39" x14ac:dyDescent="0.25">
      <c r="A139" s="19" t="s">
        <v>32</v>
      </c>
      <c r="B139" s="19" t="s">
        <v>314</v>
      </c>
      <c r="C139" s="421" t="s">
        <v>369</v>
      </c>
      <c r="D139" s="411">
        <v>5.5</v>
      </c>
      <c r="E139" s="410">
        <f>D139*30</f>
        <v>165</v>
      </c>
      <c r="F139" s="410">
        <f>G139+H139+I139</f>
        <v>65</v>
      </c>
      <c r="G139" s="410">
        <v>26</v>
      </c>
      <c r="H139" s="410"/>
      <c r="I139" s="410">
        <v>39</v>
      </c>
      <c r="J139" s="410">
        <f>E139-F139</f>
        <v>100</v>
      </c>
      <c r="K139" s="411">
        <f>F139/13</f>
        <v>5</v>
      </c>
      <c r="L139" s="410" t="s">
        <v>280</v>
      </c>
      <c r="M139" s="411">
        <f>F139/E139*100</f>
        <v>39.393939393939391</v>
      </c>
      <c r="N139" s="418" t="s">
        <v>284</v>
      </c>
      <c r="O139" s="418" t="s">
        <v>285</v>
      </c>
    </row>
    <row r="140" spans="1:15" x14ac:dyDescent="0.25">
      <c r="A140" s="19" t="s">
        <v>32</v>
      </c>
      <c r="B140" s="19" t="s">
        <v>274</v>
      </c>
      <c r="C140" s="408" t="s">
        <v>370</v>
      </c>
      <c r="D140" s="411">
        <v>6</v>
      </c>
      <c r="E140" s="410">
        <f t="shared" si="43"/>
        <v>180</v>
      </c>
      <c r="F140" s="410">
        <f t="shared" si="44"/>
        <v>0</v>
      </c>
      <c r="G140" s="410"/>
      <c r="H140" s="410"/>
      <c r="I140" s="410"/>
      <c r="J140" s="410">
        <f t="shared" si="45"/>
        <v>180</v>
      </c>
      <c r="K140" s="411">
        <f t="shared" si="47"/>
        <v>0</v>
      </c>
      <c r="L140" s="410"/>
      <c r="M140" s="411">
        <f t="shared" si="46"/>
        <v>0</v>
      </c>
      <c r="N140" s="418" t="s">
        <v>284</v>
      </c>
      <c r="O140" s="418" t="s">
        <v>358</v>
      </c>
    </row>
    <row r="141" spans="1:15" x14ac:dyDescent="0.25">
      <c r="A141" s="19" t="s">
        <v>32</v>
      </c>
      <c r="B141" s="19" t="s">
        <v>274</v>
      </c>
      <c r="C141" s="408" t="s">
        <v>371</v>
      </c>
      <c r="D141" s="411">
        <v>1.5</v>
      </c>
      <c r="E141" s="410">
        <f>D141*30</f>
        <v>45</v>
      </c>
      <c r="F141" s="410">
        <f>G141+H141+I141</f>
        <v>0</v>
      </c>
      <c r="G141" s="410"/>
      <c r="H141" s="410"/>
      <c r="I141" s="410"/>
      <c r="J141" s="410">
        <f>E141-F141</f>
        <v>45</v>
      </c>
      <c r="K141" s="411">
        <f>F141/13</f>
        <v>0</v>
      </c>
      <c r="L141" s="410"/>
      <c r="M141" s="411">
        <f>F141/E141*100</f>
        <v>0</v>
      </c>
      <c r="N141" s="418" t="s">
        <v>284</v>
      </c>
      <c r="O141" s="418"/>
    </row>
    <row r="142" spans="1:15" ht="26.25" x14ac:dyDescent="0.25">
      <c r="A142" s="19" t="s">
        <v>32</v>
      </c>
      <c r="B142" s="19" t="s">
        <v>274</v>
      </c>
      <c r="C142" s="408" t="s">
        <v>372</v>
      </c>
      <c r="D142" s="411">
        <v>1.5</v>
      </c>
      <c r="E142" s="410">
        <f t="shared" si="43"/>
        <v>45</v>
      </c>
      <c r="F142" s="410">
        <f t="shared" si="44"/>
        <v>0</v>
      </c>
      <c r="G142" s="410"/>
      <c r="H142" s="410"/>
      <c r="I142" s="410"/>
      <c r="J142" s="410">
        <f t="shared" si="45"/>
        <v>45</v>
      </c>
      <c r="K142" s="411">
        <f t="shared" si="47"/>
        <v>0</v>
      </c>
      <c r="L142" s="410"/>
      <c r="M142" s="411">
        <f t="shared" si="46"/>
        <v>0</v>
      </c>
      <c r="N142" s="418" t="s">
        <v>284</v>
      </c>
      <c r="O142" s="418"/>
    </row>
    <row r="143" spans="1:15" x14ac:dyDescent="0.25">
      <c r="C143" s="408"/>
      <c r="D143" s="411"/>
      <c r="E143" s="410"/>
      <c r="F143" s="410"/>
      <c r="G143" s="410"/>
      <c r="H143" s="410"/>
      <c r="I143" s="410"/>
      <c r="J143" s="410"/>
      <c r="K143" s="411"/>
      <c r="L143" s="410"/>
      <c r="M143" s="411"/>
      <c r="N143" t="s">
        <v>284</v>
      </c>
      <c r="O143" t="s">
        <v>288</v>
      </c>
    </row>
    <row r="144" spans="1:15" x14ac:dyDescent="0.25">
      <c r="C144" s="412" t="s">
        <v>54</v>
      </c>
      <c r="D144" s="413">
        <f t="shared" ref="D144:K144" si="48">SUM(D136:D143)</f>
        <v>30</v>
      </c>
      <c r="E144" s="414">
        <f t="shared" si="48"/>
        <v>900</v>
      </c>
      <c r="F144" s="414">
        <f t="shared" si="48"/>
        <v>182</v>
      </c>
      <c r="G144" s="414">
        <f t="shared" si="48"/>
        <v>52</v>
      </c>
      <c r="H144" s="414">
        <f t="shared" si="48"/>
        <v>0</v>
      </c>
      <c r="I144" s="414">
        <f t="shared" si="48"/>
        <v>130</v>
      </c>
      <c r="J144" s="414">
        <f t="shared" si="48"/>
        <v>718</v>
      </c>
      <c r="K144" s="414">
        <f t="shared" si="48"/>
        <v>14</v>
      </c>
      <c r="L144" s="414"/>
      <c r="M144" s="414"/>
    </row>
    <row r="145" spans="1:16" s="407" customFormat="1" x14ac:dyDescent="0.25">
      <c r="A145" s="19"/>
      <c r="B145" s="19"/>
      <c r="C145" s="415" t="s">
        <v>362</v>
      </c>
      <c r="D145" s="422">
        <f>30-D144</f>
        <v>0</v>
      </c>
      <c r="N145"/>
      <c r="O145"/>
      <c r="P145"/>
    </row>
    <row r="147" spans="1:16" s="407" customFormat="1" x14ac:dyDescent="0.25">
      <c r="A147" s="19"/>
      <c r="B147" s="19"/>
      <c r="C147" s="406" t="s">
        <v>54</v>
      </c>
      <c r="D147" s="423">
        <f>D148+D149</f>
        <v>240</v>
      </c>
      <c r="E147" s="424">
        <f>E148+E149</f>
        <v>7200</v>
      </c>
      <c r="F147" s="425">
        <f>E147/$E$147*100</f>
        <v>100</v>
      </c>
      <c r="G147" s="426"/>
      <c r="H147" s="427"/>
      <c r="I147" s="427"/>
      <c r="J147" s="427"/>
      <c r="K147" s="427"/>
      <c r="L147" s="427"/>
      <c r="N147"/>
      <c r="O147"/>
      <c r="P147"/>
    </row>
    <row r="148" spans="1:16" s="407" customFormat="1" x14ac:dyDescent="0.25">
      <c r="A148" s="19"/>
      <c r="B148" s="19" t="s">
        <v>274</v>
      </c>
      <c r="C148" s="406" t="s">
        <v>373</v>
      </c>
      <c r="D148" s="425">
        <f>SUMIF(B$10:B$143,B148,D$10:D$143)</f>
        <v>180</v>
      </c>
      <c r="E148" s="19">
        <f>D148*30</f>
        <v>5400</v>
      </c>
      <c r="F148" s="425">
        <f>E148/E$147*100</f>
        <v>75</v>
      </c>
      <c r="G148" s="19"/>
      <c r="I148" s="428"/>
      <c r="J148" s="428"/>
      <c r="K148" s="428"/>
      <c r="N148"/>
      <c r="O148"/>
      <c r="P148"/>
    </row>
    <row r="149" spans="1:16" s="407" customFormat="1" x14ac:dyDescent="0.25">
      <c r="A149" s="19"/>
      <c r="B149" s="19" t="s">
        <v>314</v>
      </c>
      <c r="C149" s="406" t="s">
        <v>237</v>
      </c>
      <c r="D149" s="425">
        <f>SUMIF(B$10:B$143,B149,D$10:D$143)</f>
        <v>60</v>
      </c>
      <c r="E149" s="19">
        <f>D149*30</f>
        <v>1800</v>
      </c>
      <c r="F149" s="425">
        <f>E149/E$147*100</f>
        <v>25</v>
      </c>
      <c r="G149" s="19"/>
      <c r="K149" s="428"/>
      <c r="L149" s="428"/>
      <c r="N149"/>
      <c r="O149"/>
      <c r="P149"/>
    </row>
    <row r="150" spans="1:16" s="407" customFormat="1" x14ac:dyDescent="0.25">
      <c r="A150" s="19"/>
      <c r="B150" s="19"/>
      <c r="C150" s="406"/>
      <c r="D150" s="19"/>
      <c r="E150" s="19"/>
      <c r="F150" s="19"/>
      <c r="G150" s="19"/>
      <c r="N150"/>
      <c r="O150"/>
      <c r="P150"/>
    </row>
    <row r="151" spans="1:16" s="407" customFormat="1" x14ac:dyDescent="0.25">
      <c r="A151" s="19" t="s">
        <v>273</v>
      </c>
      <c r="B151" s="19"/>
      <c r="C151" s="406" t="s">
        <v>374</v>
      </c>
      <c r="D151" s="425">
        <f>SUMIF(A$10:A$143,A151,D$10:D$143)</f>
        <v>101</v>
      </c>
      <c r="E151" s="429"/>
      <c r="F151" s="425"/>
      <c r="G151" s="19"/>
      <c r="N151"/>
      <c r="O151"/>
      <c r="P151"/>
    </row>
    <row r="152" spans="1:16" s="407" customFormat="1" x14ac:dyDescent="0.25">
      <c r="A152" s="19" t="s">
        <v>32</v>
      </c>
      <c r="B152" s="19"/>
      <c r="C152" s="406" t="s">
        <v>375</v>
      </c>
      <c r="D152" s="425">
        <f>SUMIF(A$10:A$143,A152,D$10:D$143)</f>
        <v>139</v>
      </c>
      <c r="E152" s="19">
        <f>D152/240</f>
        <v>0.57916666666666672</v>
      </c>
      <c r="F152" s="425"/>
      <c r="G152" s="19"/>
      <c r="J152" s="428">
        <f>D151+D152</f>
        <v>240</v>
      </c>
      <c r="N152"/>
      <c r="O152"/>
      <c r="P152"/>
    </row>
    <row r="153" spans="1:16" s="407" customFormat="1" x14ac:dyDescent="0.25">
      <c r="A153" s="19"/>
      <c r="B153" s="19"/>
      <c r="C153" s="406"/>
      <c r="D153" s="19"/>
      <c r="E153" s="19"/>
      <c r="F153" s="425"/>
      <c r="G153" s="19"/>
      <c r="N153"/>
      <c r="O153"/>
      <c r="P153"/>
    </row>
    <row r="154" spans="1:16" s="407" customFormat="1" x14ac:dyDescent="0.25">
      <c r="A154" s="19"/>
      <c r="B154" s="19"/>
      <c r="C154" s="406"/>
      <c r="D154" s="430"/>
      <c r="E154" s="430"/>
      <c r="F154" s="430"/>
      <c r="G154" s="19"/>
      <c r="N154"/>
      <c r="O154"/>
      <c r="P154"/>
    </row>
    <row r="155" spans="1:16" s="407" customFormat="1" x14ac:dyDescent="0.25">
      <c r="A155" s="19"/>
      <c r="B155" s="19"/>
      <c r="C155" s="406"/>
      <c r="D155" s="19"/>
      <c r="E155" s="19"/>
      <c r="F155" s="425"/>
      <c r="G155" s="19"/>
      <c r="N155"/>
      <c r="O155"/>
      <c r="P155"/>
    </row>
    <row r="156" spans="1:16" s="407" customFormat="1" x14ac:dyDescent="0.25">
      <c r="A156" s="19"/>
      <c r="B156" s="19"/>
      <c r="C156" s="406"/>
      <c r="D156" s="19"/>
      <c r="E156" s="19"/>
      <c r="F156" s="425"/>
      <c r="G156" s="19"/>
      <c r="K156" s="431"/>
      <c r="N156"/>
      <c r="O156"/>
      <c r="P156"/>
    </row>
    <row r="157" spans="1:16" s="407" customFormat="1" x14ac:dyDescent="0.25">
      <c r="A157" s="19"/>
      <c r="B157" s="19"/>
      <c r="C157" s="406"/>
      <c r="D157" s="429"/>
      <c r="E157" s="429"/>
      <c r="F157" s="429"/>
      <c r="N157"/>
      <c r="O157"/>
      <c r="P157"/>
    </row>
    <row r="158" spans="1:16" s="407" customFormat="1" x14ac:dyDescent="0.25">
      <c r="A158" s="19"/>
      <c r="B158" s="19"/>
      <c r="C158" s="406"/>
      <c r="D158" s="19"/>
      <c r="E158" s="19"/>
      <c r="N158"/>
      <c r="O158"/>
      <c r="P158"/>
    </row>
    <row r="159" spans="1:16" s="407" customFormat="1" x14ac:dyDescent="0.25">
      <c r="A159" s="19"/>
      <c r="B159" s="19"/>
      <c r="C159" s="406"/>
      <c r="D159" s="19"/>
      <c r="E159" s="19"/>
      <c r="N159"/>
      <c r="O159"/>
      <c r="P159"/>
    </row>
  </sheetData>
  <mergeCells count="113">
    <mergeCell ref="C1:M1"/>
    <mergeCell ref="C3:C9"/>
    <mergeCell ref="D3:D9"/>
    <mergeCell ref="E3:J3"/>
    <mergeCell ref="K3:K9"/>
    <mergeCell ref="L3:L9"/>
    <mergeCell ref="M3:M9"/>
    <mergeCell ref="E4:E9"/>
    <mergeCell ref="F4:I4"/>
    <mergeCell ref="J4:J9"/>
    <mergeCell ref="F5:F9"/>
    <mergeCell ref="G5:I5"/>
    <mergeCell ref="G6:G9"/>
    <mergeCell ref="H6:H9"/>
    <mergeCell ref="I6:I9"/>
    <mergeCell ref="C22:C28"/>
    <mergeCell ref="D22:D28"/>
    <mergeCell ref="E22:J22"/>
    <mergeCell ref="I25:I28"/>
    <mergeCell ref="K40:K46"/>
    <mergeCell ref="L40:L46"/>
    <mergeCell ref="M40:M46"/>
    <mergeCell ref="E41:E46"/>
    <mergeCell ref="F41:I41"/>
    <mergeCell ref="J41:J46"/>
    <mergeCell ref="F42:F46"/>
    <mergeCell ref="K22:K28"/>
    <mergeCell ref="L22:L28"/>
    <mergeCell ref="M22:M28"/>
    <mergeCell ref="E23:E28"/>
    <mergeCell ref="F23:I23"/>
    <mergeCell ref="J23:J28"/>
    <mergeCell ref="F24:F28"/>
    <mergeCell ref="G24:I24"/>
    <mergeCell ref="G25:G28"/>
    <mergeCell ref="H25:H28"/>
    <mergeCell ref="G42:I42"/>
    <mergeCell ref="G43:G46"/>
    <mergeCell ref="H43:H46"/>
    <mergeCell ref="I43:I46"/>
    <mergeCell ref="C58:C64"/>
    <mergeCell ref="D58:D64"/>
    <mergeCell ref="E58:J58"/>
    <mergeCell ref="I61:I64"/>
    <mergeCell ref="C40:C46"/>
    <mergeCell ref="D40:D46"/>
    <mergeCell ref="E40:J40"/>
    <mergeCell ref="K76:K82"/>
    <mergeCell ref="K58:K64"/>
    <mergeCell ref="C76:C82"/>
    <mergeCell ref="D76:D82"/>
    <mergeCell ref="E76:J76"/>
    <mergeCell ref="L58:L64"/>
    <mergeCell ref="M58:M64"/>
    <mergeCell ref="E59:E64"/>
    <mergeCell ref="F59:I59"/>
    <mergeCell ref="J59:J64"/>
    <mergeCell ref="F60:F64"/>
    <mergeCell ref="G60:I60"/>
    <mergeCell ref="G61:G64"/>
    <mergeCell ref="H61:H64"/>
    <mergeCell ref="L76:L82"/>
    <mergeCell ref="K94:K100"/>
    <mergeCell ref="L94:L100"/>
    <mergeCell ref="M76:M82"/>
    <mergeCell ref="E77:E82"/>
    <mergeCell ref="F77:I77"/>
    <mergeCell ref="J77:J82"/>
    <mergeCell ref="F78:F82"/>
    <mergeCell ref="G78:I78"/>
    <mergeCell ref="G79:G82"/>
    <mergeCell ref="H79:H82"/>
    <mergeCell ref="I79:I82"/>
    <mergeCell ref="M94:M100"/>
    <mergeCell ref="E95:E100"/>
    <mergeCell ref="F95:I95"/>
    <mergeCell ref="J95:J100"/>
    <mergeCell ref="F96:F100"/>
    <mergeCell ref="G96:I96"/>
    <mergeCell ref="G97:G100"/>
    <mergeCell ref="H97:H100"/>
    <mergeCell ref="C111:C117"/>
    <mergeCell ref="D111:D117"/>
    <mergeCell ref="E111:J111"/>
    <mergeCell ref="C94:C100"/>
    <mergeCell ref="D94:D100"/>
    <mergeCell ref="E94:J94"/>
    <mergeCell ref="I97:I100"/>
    <mergeCell ref="C129:C135"/>
    <mergeCell ref="D129:D135"/>
    <mergeCell ref="E129:J129"/>
    <mergeCell ref="I132:I135"/>
    <mergeCell ref="K129:K135"/>
    <mergeCell ref="L129:L135"/>
    <mergeCell ref="M111:M117"/>
    <mergeCell ref="E112:E117"/>
    <mergeCell ref="F112:I112"/>
    <mergeCell ref="J112:J117"/>
    <mergeCell ref="F113:F117"/>
    <mergeCell ref="G113:I113"/>
    <mergeCell ref="G114:G117"/>
    <mergeCell ref="H114:H117"/>
    <mergeCell ref="I114:I117"/>
    <mergeCell ref="M129:M135"/>
    <mergeCell ref="E130:E135"/>
    <mergeCell ref="F130:I130"/>
    <mergeCell ref="J130:J135"/>
    <mergeCell ref="F131:F135"/>
    <mergeCell ref="G131:I131"/>
    <mergeCell ref="G132:G135"/>
    <mergeCell ref="H132:H135"/>
    <mergeCell ref="K111:K117"/>
    <mergeCell ref="L111:L117"/>
  </mergeCells>
  <pageMargins left="0.7" right="0.7" top="0.75" bottom="0.75" header="0.3" footer="0.3"/>
  <pageSetup paperSize="9" scale="76" orientation="landscape" r:id="rId1"/>
  <rowBreaks count="4" manualBreakCount="4">
    <brk id="38" max="15" man="1"/>
    <brk id="74" max="15" man="1"/>
    <brk id="109" max="15" man="1"/>
    <brk id="145" max="15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5</vt:i4>
      </vt:variant>
    </vt:vector>
  </HeadingPairs>
  <TitlesOfParts>
    <vt:vector size="14" baseType="lpstr">
      <vt:lpstr>Титул </vt:lpstr>
      <vt:lpstr>План 2019 перех</vt:lpstr>
      <vt:lpstr>План 2019 перех (вар 2)</vt:lpstr>
      <vt:lpstr>семестровка21</vt:lpstr>
      <vt:lpstr>семестровка21 (2 вариант)</vt:lpstr>
      <vt:lpstr>План 2019 перех (вар 2) (2)</vt:lpstr>
      <vt:lpstr>план</vt:lpstr>
      <vt:lpstr>порівняльна таблиця</vt:lpstr>
      <vt:lpstr>Семестровка 2019 перех</vt:lpstr>
      <vt:lpstr>план!Область_печати</vt:lpstr>
      <vt:lpstr>'План 2019 перех'!Область_печати</vt:lpstr>
      <vt:lpstr>'План 2019 перех (вар 2)'!Область_печати</vt:lpstr>
      <vt:lpstr>'План 2019 перех (вар 2) (2)'!Область_печати</vt:lpstr>
      <vt:lpstr>'Семестровка 2019 перех'!Область_печати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crawler</dc:creator>
  <cp:lastModifiedBy>Пользователь Windows</cp:lastModifiedBy>
  <cp:lastPrinted>2020-07-01T16:56:17Z</cp:lastPrinted>
  <dcterms:created xsi:type="dcterms:W3CDTF">2020-05-14T20:44:49Z</dcterms:created>
  <dcterms:modified xsi:type="dcterms:W3CDTF">2024-03-12T12:53:26Z</dcterms:modified>
</cp:coreProperties>
</file>