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076\"/>
    </mc:Choice>
  </mc:AlternateContent>
  <bookViews>
    <workbookView xWindow="0" yWindow="0" windowWidth="28800" windowHeight="11865"/>
  </bookViews>
  <sheets>
    <sheet name="тит ЗО" sheetId="1" r:id="rId1"/>
    <sheet name="076 заочне маг" sheetId="5" r:id="rId2"/>
    <sheet name="семестровка" sheetId="4" r:id="rId3"/>
  </sheets>
  <definedNames>
    <definedName name="_xlnm.Print_Area" localSheetId="1">'076 заочне маг'!$A$1:$AA$87</definedName>
    <definedName name="_xlnm.Print_Area" localSheetId="2">семестровка!$A$1:$M$70</definedName>
    <definedName name="_xlnm.Print_Area" localSheetId="0">'тит ЗО'!$A$1:$BA$32</definedName>
  </definedNames>
  <calcPr calcId="162913"/>
</workbook>
</file>

<file path=xl/calcChain.xml><?xml version="1.0" encoding="utf-8"?>
<calcChain xmlns="http://schemas.openxmlformats.org/spreadsheetml/2006/main">
  <c r="F32" i="4" l="1"/>
  <c r="I42" i="4"/>
  <c r="K42" i="4"/>
  <c r="L42" i="4"/>
  <c r="L69" i="4"/>
  <c r="I24" i="5"/>
  <c r="G30" i="5"/>
  <c r="G27" i="5"/>
  <c r="G24" i="5"/>
  <c r="G14" i="5"/>
  <c r="G42" i="5"/>
  <c r="H42" i="5" s="1"/>
  <c r="H57" i="5" s="1"/>
  <c r="G43" i="5"/>
  <c r="G57" i="5"/>
  <c r="G34" i="5"/>
  <c r="G40" i="5"/>
  <c r="AA60" i="5"/>
  <c r="Z60" i="5"/>
  <c r="Y60" i="5"/>
  <c r="M42" i="5"/>
  <c r="H43" i="5"/>
  <c r="M43" i="5"/>
  <c r="H35" i="5"/>
  <c r="H16" i="5"/>
  <c r="M16" i="5"/>
  <c r="H17" i="5"/>
  <c r="M17" i="5"/>
  <c r="H18" i="5"/>
  <c r="M18" i="5"/>
  <c r="H19" i="5"/>
  <c r="M19" i="5"/>
  <c r="H20" i="5"/>
  <c r="M20" i="5"/>
  <c r="H21" i="5"/>
  <c r="M21" i="5"/>
  <c r="H22" i="5"/>
  <c r="M22" i="5"/>
  <c r="H11" i="5"/>
  <c r="M11" i="5"/>
  <c r="H12" i="5"/>
  <c r="M12" i="5"/>
  <c r="H13" i="5"/>
  <c r="M13" i="5"/>
  <c r="H23" i="5"/>
  <c r="M23" i="5" s="1"/>
  <c r="M24" i="5" s="1"/>
  <c r="H26" i="5"/>
  <c r="H29" i="5"/>
  <c r="M29" i="5" s="1"/>
  <c r="M30" i="5" s="1"/>
  <c r="I57" i="5"/>
  <c r="I34" i="5"/>
  <c r="I40" i="5" s="1"/>
  <c r="I58" i="5"/>
  <c r="I14" i="5"/>
  <c r="I31" i="5"/>
  <c r="H24" i="5"/>
  <c r="H14" i="5"/>
  <c r="H56" i="5"/>
  <c r="M56" i="5"/>
  <c r="H55" i="5"/>
  <c r="M55" i="5"/>
  <c r="H54" i="5"/>
  <c r="M54" i="5"/>
  <c r="H53" i="5"/>
  <c r="M53" i="5"/>
  <c r="H52" i="5"/>
  <c r="M52" i="5"/>
  <c r="H51" i="5"/>
  <c r="M51" i="5"/>
  <c r="H50" i="5"/>
  <c r="M50" i="5"/>
  <c r="H49" i="5"/>
  <c r="M49" i="5"/>
  <c r="H48" i="5"/>
  <c r="M48" i="5"/>
  <c r="M47" i="5"/>
  <c r="H46" i="5"/>
  <c r="M46" i="5" s="1"/>
  <c r="H45" i="5"/>
  <c r="M45" i="5" s="1"/>
  <c r="H44" i="5"/>
  <c r="M44" i="5" s="1"/>
  <c r="N43" i="5"/>
  <c r="K43" i="5"/>
  <c r="K42" i="5"/>
  <c r="AA40" i="5"/>
  <c r="Z40" i="5"/>
  <c r="Y40" i="5"/>
  <c r="X40" i="5"/>
  <c r="W40" i="5"/>
  <c r="N34" i="5"/>
  <c r="N40" i="5" s="1"/>
  <c r="J34" i="5"/>
  <c r="J40" i="5" s="1"/>
  <c r="H39" i="5"/>
  <c r="M39" i="5" s="1"/>
  <c r="H38" i="5"/>
  <c r="M38" i="5" s="1"/>
  <c r="H37" i="5"/>
  <c r="M37" i="5" s="1"/>
  <c r="H36" i="5"/>
  <c r="M36" i="5" s="1"/>
  <c r="AA14" i="5"/>
  <c r="AA31" i="5" s="1"/>
  <c r="Z14" i="5"/>
  <c r="Z31" i="5" s="1"/>
  <c r="Y14" i="5"/>
  <c r="Y31" i="5" s="1"/>
  <c r="X14" i="5"/>
  <c r="X31" i="5" s="1"/>
  <c r="W24" i="5"/>
  <c r="W14" i="5"/>
  <c r="W31" i="5"/>
  <c r="K24" i="5"/>
  <c r="K31" i="5"/>
  <c r="F33" i="4"/>
  <c r="E33" i="4"/>
  <c r="M33" i="4" s="1"/>
  <c r="J33" i="4"/>
  <c r="F31" i="4"/>
  <c r="E31" i="4"/>
  <c r="M31" i="4" s="1"/>
  <c r="E30" i="4"/>
  <c r="D42" i="4"/>
  <c r="D43" i="4" s="1"/>
  <c r="F30" i="4"/>
  <c r="J30" i="4" s="1"/>
  <c r="E32" i="4"/>
  <c r="J32" i="4" s="1"/>
  <c r="E34" i="4"/>
  <c r="F34" i="4"/>
  <c r="E35" i="4"/>
  <c r="F35" i="4"/>
  <c r="J35" i="4"/>
  <c r="E37" i="4"/>
  <c r="F37" i="4"/>
  <c r="E38" i="4"/>
  <c r="F38" i="4"/>
  <c r="J38" i="4"/>
  <c r="E39" i="4"/>
  <c r="F39" i="4"/>
  <c r="H42" i="4"/>
  <c r="G42" i="4"/>
  <c r="E42" i="4"/>
  <c r="M38" i="4"/>
  <c r="M35" i="4"/>
  <c r="D19" i="4"/>
  <c r="D20" i="4"/>
  <c r="L19" i="4"/>
  <c r="K19" i="4"/>
  <c r="E10" i="4"/>
  <c r="F10" i="4"/>
  <c r="E11" i="4"/>
  <c r="F11" i="4"/>
  <c r="J11" i="4"/>
  <c r="E12" i="4"/>
  <c r="F12" i="4"/>
  <c r="J12" i="4" s="1"/>
  <c r="E13" i="4"/>
  <c r="M13" i="4" s="1"/>
  <c r="F13" i="4"/>
  <c r="J13" i="4"/>
  <c r="F14" i="4"/>
  <c r="J14" i="4"/>
  <c r="E15" i="4"/>
  <c r="F15" i="4"/>
  <c r="E17" i="4"/>
  <c r="M17" i="4" s="1"/>
  <c r="F17" i="4"/>
  <c r="J17" i="4"/>
  <c r="I19" i="4"/>
  <c r="H19" i="4"/>
  <c r="H69" i="4" s="1"/>
  <c r="G19" i="4"/>
  <c r="G69" i="4" s="1"/>
  <c r="E16" i="4"/>
  <c r="M14" i="4"/>
  <c r="W31" i="1"/>
  <c r="T31" i="1"/>
  <c r="N31" i="1"/>
  <c r="AH101" i="4"/>
  <c r="AI101" i="4"/>
  <c r="E57" i="4"/>
  <c r="E58" i="4"/>
  <c r="F60" i="4"/>
  <c r="E60" i="4"/>
  <c r="D60" i="4" s="1"/>
  <c r="F61" i="4"/>
  <c r="E61" i="4"/>
  <c r="D61" i="4" s="1"/>
  <c r="F62" i="4"/>
  <c r="E62" i="4"/>
  <c r="D62" i="4" s="1"/>
  <c r="F63" i="4"/>
  <c r="E63" i="4"/>
  <c r="F64" i="4"/>
  <c r="E64" i="4"/>
  <c r="D64" i="4" s="1"/>
  <c r="F65" i="4"/>
  <c r="E65" i="4"/>
  <c r="D65" i="4" s="1"/>
  <c r="F66" i="4"/>
  <c r="E66" i="4"/>
  <c r="D66" i="4" s="1"/>
  <c r="F67" i="4"/>
  <c r="E67" i="4"/>
  <c r="D101" i="4"/>
  <c r="D100" i="4"/>
  <c r="AH100" i="4"/>
  <c r="E100" i="4"/>
  <c r="AH98" i="4"/>
  <c r="AI98" i="4" s="1"/>
  <c r="D98" i="4"/>
  <c r="D97" i="4"/>
  <c r="D96" i="4" s="1"/>
  <c r="G98" i="4"/>
  <c r="E98" i="4"/>
  <c r="AH97" i="4"/>
  <c r="AI97" i="4"/>
  <c r="E97" i="4"/>
  <c r="AH96" i="4"/>
  <c r="AH94" i="4"/>
  <c r="AH93" i="4"/>
  <c r="AI94" i="4"/>
  <c r="D94" i="4"/>
  <c r="E94" i="4" s="1"/>
  <c r="D93" i="4"/>
  <c r="E93" i="4"/>
  <c r="AP92" i="4"/>
  <c r="AI58" i="4"/>
  <c r="AI59" i="4"/>
  <c r="AI60" i="4"/>
  <c r="AI61" i="4"/>
  <c r="AN61" i="4" s="1"/>
  <c r="AI62" i="4"/>
  <c r="AI63" i="4"/>
  <c r="AN63" i="4" s="1"/>
  <c r="AI64" i="4"/>
  <c r="AI65" i="4"/>
  <c r="AN65" i="4" s="1"/>
  <c r="AI66" i="4"/>
  <c r="AI67" i="4"/>
  <c r="AI33" i="4"/>
  <c r="AI34" i="4"/>
  <c r="AI35" i="4"/>
  <c r="AI36" i="4"/>
  <c r="AI37" i="4"/>
  <c r="AI39" i="4"/>
  <c r="AI40" i="4"/>
  <c r="AI41" i="4"/>
  <c r="AI42" i="4"/>
  <c r="AI10" i="4"/>
  <c r="AI11" i="4"/>
  <c r="AI12" i="4"/>
  <c r="AN12" i="4" s="1"/>
  <c r="AI13" i="4"/>
  <c r="AI14" i="4"/>
  <c r="AN14" i="4" s="1"/>
  <c r="AI15" i="4"/>
  <c r="AI16" i="4"/>
  <c r="AN16" i="4" s="1"/>
  <c r="AI17" i="4"/>
  <c r="AI18" i="4"/>
  <c r="AN18" i="4" s="1"/>
  <c r="AI19" i="4"/>
  <c r="AI20" i="4"/>
  <c r="AN20" i="4" s="1"/>
  <c r="AI80" i="4"/>
  <c r="AI81" i="4"/>
  <c r="AI82" i="4"/>
  <c r="AI83" i="4"/>
  <c r="AJ84" i="4"/>
  <c r="AI84" i="4" s="1"/>
  <c r="AJ85" i="4"/>
  <c r="AI85" i="4" s="1"/>
  <c r="AI88" i="4" s="1"/>
  <c r="AJ86" i="4"/>
  <c r="AI86" i="4" s="1"/>
  <c r="AJ87" i="4"/>
  <c r="AI87" i="4" s="1"/>
  <c r="AH87" i="4" s="1"/>
  <c r="L92" i="4"/>
  <c r="D63" i="4"/>
  <c r="D67" i="4"/>
  <c r="AH84" i="4"/>
  <c r="AH86" i="4"/>
  <c r="F86" i="4"/>
  <c r="E86" i="4" s="1"/>
  <c r="F87" i="4"/>
  <c r="E87" i="4"/>
  <c r="D87" i="4" s="1"/>
  <c r="AJ80" i="4"/>
  <c r="AO80" i="4" s="1"/>
  <c r="AJ81" i="4"/>
  <c r="AO81" i="4" s="1"/>
  <c r="AJ82" i="4"/>
  <c r="AO82" i="4" s="1"/>
  <c r="AJ83" i="4"/>
  <c r="AO83" i="4" s="1"/>
  <c r="AO84" i="4"/>
  <c r="AO86" i="4"/>
  <c r="AN81" i="4"/>
  <c r="AN83" i="4"/>
  <c r="AM88" i="4"/>
  <c r="AL88" i="4"/>
  <c r="AK88" i="4"/>
  <c r="K86" i="4"/>
  <c r="K87" i="4"/>
  <c r="K88" i="4"/>
  <c r="J88" i="4"/>
  <c r="I88" i="4"/>
  <c r="H88" i="4"/>
  <c r="G88" i="4"/>
  <c r="AH68" i="4"/>
  <c r="AH69" i="4" s="1"/>
  <c r="AO57" i="4"/>
  <c r="AO68" i="4" s="1"/>
  <c r="AJ58" i="4"/>
  <c r="AO58" i="4"/>
  <c r="AJ59" i="4"/>
  <c r="AO59" i="4"/>
  <c r="AJ60" i="4"/>
  <c r="AO60" i="4"/>
  <c r="AJ61" i="4"/>
  <c r="AO61" i="4"/>
  <c r="AJ62" i="4"/>
  <c r="AO62" i="4"/>
  <c r="AJ63" i="4"/>
  <c r="AO63" i="4"/>
  <c r="AJ64" i="4"/>
  <c r="AO64" i="4"/>
  <c r="AJ65" i="4"/>
  <c r="AO65" i="4"/>
  <c r="AJ66" i="4"/>
  <c r="AO66" i="4"/>
  <c r="AJ67" i="4"/>
  <c r="AO67" i="4"/>
  <c r="AN58" i="4"/>
  <c r="AN60" i="4"/>
  <c r="AN62" i="4"/>
  <c r="AN64" i="4"/>
  <c r="AN66" i="4"/>
  <c r="AM68" i="4"/>
  <c r="AL68" i="4"/>
  <c r="AK68" i="4"/>
  <c r="AJ68" i="4"/>
  <c r="F57" i="4"/>
  <c r="K57" i="4" s="1"/>
  <c r="K68" i="4" s="1"/>
  <c r="K69" i="4" s="1"/>
  <c r="F58" i="4"/>
  <c r="K58" i="4" s="1"/>
  <c r="K60" i="4"/>
  <c r="K61" i="4"/>
  <c r="K62" i="4"/>
  <c r="K63" i="4"/>
  <c r="K64" i="4"/>
  <c r="K65" i="4"/>
  <c r="K66" i="4"/>
  <c r="K67" i="4"/>
  <c r="J58" i="4"/>
  <c r="I68" i="4"/>
  <c r="H68" i="4"/>
  <c r="G68" i="4"/>
  <c r="AQ67" i="4"/>
  <c r="AQ66" i="4"/>
  <c r="AQ65" i="4"/>
  <c r="AQ64" i="4"/>
  <c r="AQ63" i="4"/>
  <c r="AQ62" i="4"/>
  <c r="AQ61" i="4"/>
  <c r="AQ60" i="4"/>
  <c r="AQ59" i="4"/>
  <c r="AQ58" i="4"/>
  <c r="M57" i="4"/>
  <c r="AH44" i="4"/>
  <c r="AH45" i="4"/>
  <c r="D45" i="4"/>
  <c r="AJ33" i="4"/>
  <c r="AO33" i="4" s="1"/>
  <c r="AJ34" i="4"/>
  <c r="AO34" i="4" s="1"/>
  <c r="AJ35" i="4"/>
  <c r="AO35" i="4" s="1"/>
  <c r="AJ36" i="4"/>
  <c r="AO36" i="4" s="1"/>
  <c r="AJ37" i="4"/>
  <c r="AO37" i="4" s="1"/>
  <c r="AJ39" i="4"/>
  <c r="AO39" i="4" s="1"/>
  <c r="AJ40" i="4"/>
  <c r="AO40" i="4" s="1"/>
  <c r="AJ41" i="4"/>
  <c r="AO41" i="4" s="1"/>
  <c r="AJ42" i="4"/>
  <c r="AO42" i="4" s="1"/>
  <c r="AN34" i="4"/>
  <c r="AN36" i="4"/>
  <c r="AN39" i="4"/>
  <c r="AN41" i="4"/>
  <c r="AM44" i="4"/>
  <c r="AL44" i="4"/>
  <c r="AK44" i="4"/>
  <c r="AJ44" i="4"/>
  <c r="Z44" i="4"/>
  <c r="Y44" i="4"/>
  <c r="AQ41" i="4"/>
  <c r="AQ39" i="4"/>
  <c r="AQ36" i="4"/>
  <c r="AQ34" i="4"/>
  <c r="AH21" i="4"/>
  <c r="AH22" i="4" s="1"/>
  <c r="AJ10" i="4"/>
  <c r="AO10" i="4" s="1"/>
  <c r="AJ11" i="4"/>
  <c r="AO11" i="4" s="1"/>
  <c r="AJ12" i="4"/>
  <c r="AO12" i="4" s="1"/>
  <c r="AJ13" i="4"/>
  <c r="AO13" i="4" s="1"/>
  <c r="AJ14" i="4"/>
  <c r="AO14" i="4" s="1"/>
  <c r="AJ15" i="4"/>
  <c r="AO15" i="4" s="1"/>
  <c r="AJ16" i="4"/>
  <c r="AO16" i="4" s="1"/>
  <c r="AJ17" i="4"/>
  <c r="AO17" i="4" s="1"/>
  <c r="AJ18" i="4"/>
  <c r="AO18" i="4" s="1"/>
  <c r="AJ19" i="4"/>
  <c r="AO19" i="4" s="1"/>
  <c r="AJ20" i="4"/>
  <c r="AO20" i="4" s="1"/>
  <c r="AN11" i="4"/>
  <c r="AN13" i="4"/>
  <c r="AN15" i="4"/>
  <c r="AN17" i="4"/>
  <c r="AN19" i="4"/>
  <c r="AM21" i="4"/>
  <c r="AL21" i="4"/>
  <c r="AK21" i="4"/>
  <c r="AJ21" i="4"/>
  <c r="AQ19" i="4"/>
  <c r="AQ17" i="4"/>
  <c r="AQ15" i="4"/>
  <c r="AQ13" i="4"/>
  <c r="AQ11" i="4"/>
  <c r="AO21" i="4" l="1"/>
  <c r="AO44" i="4"/>
  <c r="D86" i="4"/>
  <c r="D88" i="4" s="1"/>
  <c r="D89" i="4" s="1"/>
  <c r="E88" i="4"/>
  <c r="AH92" i="4"/>
  <c r="AJ94" i="4" s="1"/>
  <c r="AJ93" i="4"/>
  <c r="D68" i="4"/>
  <c r="D92" i="4" s="1"/>
  <c r="E68" i="4"/>
  <c r="E92" i="4" s="1"/>
  <c r="AJ97" i="4" s="1"/>
  <c r="E19" i="4"/>
  <c r="E69" i="4" s="1"/>
  <c r="D69" i="4"/>
  <c r="J37" i="4"/>
  <c r="M37" i="4"/>
  <c r="I59" i="5"/>
  <c r="M57" i="5"/>
  <c r="G58" i="5"/>
  <c r="F42" i="4"/>
  <c r="AI21" i="4"/>
  <c r="AI68" i="4"/>
  <c r="AI100" i="4"/>
  <c r="AJ100" i="4" s="1"/>
  <c r="AH99" i="4"/>
  <c r="D99" i="4"/>
  <c r="G101" i="4" s="1"/>
  <c r="AQ10" i="4"/>
  <c r="AQ12" i="4"/>
  <c r="AQ14" i="4"/>
  <c r="AQ16" i="4"/>
  <c r="AQ18" i="4"/>
  <c r="AQ20" i="4"/>
  <c r="AN10" i="4"/>
  <c r="AN21" i="4" s="1"/>
  <c r="AQ33" i="4"/>
  <c r="AQ35" i="4"/>
  <c r="AQ37" i="4"/>
  <c r="AQ40" i="4"/>
  <c r="AQ42" i="4"/>
  <c r="AN42" i="4"/>
  <c r="AN40" i="4"/>
  <c r="AN37" i="4"/>
  <c r="AN35" i="4"/>
  <c r="AN33" i="4"/>
  <c r="AN44" i="4" s="1"/>
  <c r="F68" i="4"/>
  <c r="J57" i="4"/>
  <c r="J68" i="4" s="1"/>
  <c r="AN59" i="4"/>
  <c r="AN68" i="4" s="1"/>
  <c r="AQ80" i="4"/>
  <c r="F88" i="4"/>
  <c r="AJ88" i="4"/>
  <c r="AN82" i="4"/>
  <c r="AN80" i="4"/>
  <c r="AN88" i="4" s="1"/>
  <c r="AO87" i="4"/>
  <c r="AO85" i="4"/>
  <c r="AO88" i="4" s="1"/>
  <c r="AH85" i="4"/>
  <c r="AH88" i="4" s="1"/>
  <c r="AH89" i="4" s="1"/>
  <c r="AI44" i="4"/>
  <c r="F93" i="4"/>
  <c r="AI93" i="4"/>
  <c r="F97" i="4"/>
  <c r="E101" i="4"/>
  <c r="F101" i="4" s="1"/>
  <c r="M12" i="4"/>
  <c r="I69" i="4"/>
  <c r="J15" i="4"/>
  <c r="M15" i="4"/>
  <c r="J10" i="4"/>
  <c r="J19" i="4" s="1"/>
  <c r="F19" i="4"/>
  <c r="F69" i="4" s="1"/>
  <c r="M10" i="4"/>
  <c r="M30" i="4"/>
  <c r="J39" i="4"/>
  <c r="M39" i="4"/>
  <c r="J34" i="4"/>
  <c r="M34" i="4"/>
  <c r="J31" i="4"/>
  <c r="J42" i="4" s="1"/>
  <c r="H30" i="5"/>
  <c r="H31" i="5" s="1"/>
  <c r="H27" i="5"/>
  <c r="M26" i="5"/>
  <c r="M27" i="5" s="1"/>
  <c r="M14" i="5"/>
  <c r="M31" i="5" s="1"/>
  <c r="M35" i="5"/>
  <c r="M34" i="5" s="1"/>
  <c r="M40" i="5" s="1"/>
  <c r="H34" i="5"/>
  <c r="H40" i="5" s="1"/>
  <c r="H58" i="5" s="1"/>
  <c r="H59" i="5" s="1"/>
  <c r="G31" i="5"/>
  <c r="J69" i="4" l="1"/>
  <c r="G59" i="5"/>
  <c r="Q65" i="5" s="1"/>
  <c r="W65" i="5" s="1"/>
  <c r="U65" i="5"/>
  <c r="AJ101" i="4"/>
  <c r="AI92" i="4"/>
  <c r="M58" i="5"/>
  <c r="M59" i="5" s="1"/>
  <c r="F100" i="4"/>
  <c r="F98" i="4"/>
  <c r="F94" i="4"/>
  <c r="AJ98" i="4"/>
</calcChain>
</file>

<file path=xl/sharedStrings.xml><?xml version="1.0" encoding="utf-8"?>
<sst xmlns="http://schemas.openxmlformats.org/spreadsheetml/2006/main" count="735" uniqueCount="272">
  <si>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</si>
  <si>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</si>
  <si>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</si>
  <si>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</si>
  <si>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>Ректор ________________________</t>
  </si>
  <si>
    <t xml:space="preserve">НАВЧАЛЬНИЙ ПЛАН </t>
  </si>
  <si>
    <t>(Ковальов В.Д.)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</si>
  <si>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</si>
  <si>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</si>
  <si>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з галузі знань  07 Управління та адміністрування</t>
  </si>
  <si>
    <t>На основі ступенів бакалавра, магістра, освітньо-кваліфікаційного рівня спеціаліста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</si>
  <si>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</si>
  <si>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Підприємництво, торгівля та біржова діяльність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</si>
  <si>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</si>
  <si>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</si>
  <si>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</si>
  <si>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</si>
  <si>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</si>
  <si>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</si>
  <si>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</si>
  <si>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</si>
  <si>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</si>
  <si>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</si>
  <si>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</si>
  <si>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</si>
  <si>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</si>
  <si>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</si>
  <si>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</si>
  <si>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</si>
  <si>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</si>
  <si>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</si>
  <si>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</si>
  <si>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</si>
  <si>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</si>
  <si>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</si>
  <si>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</si>
  <si>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</si>
  <si>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</si>
  <si>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</si>
  <si>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</si>
  <si>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</si>
  <si>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</si>
  <si>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</si>
  <si>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</si>
  <si>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</si>
  <si>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Переддипломна</t>
  </si>
  <si>
    <t>Кваліфікаційна робота магістра</t>
  </si>
  <si>
    <t>Всього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</si>
  <si>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</si>
  <si>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</si>
  <si>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</si>
  <si>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</si>
  <si>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</si>
  <si>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</si>
  <si>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</si>
  <si>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</si>
  <si>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</si>
  <si>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</si>
  <si>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</si>
  <si>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</si>
  <si>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</si>
  <si>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</si>
  <si>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</si>
  <si>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</si>
  <si>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</si>
  <si>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</si>
  <si>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</si>
  <si>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</si>
  <si>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</si>
  <si>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</si>
  <si>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</si>
  <si>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Глобальна економіка</t>
  </si>
  <si>
    <t>4/0</t>
  </si>
  <si>
    <t>1.1.2</t>
  </si>
  <si>
    <t>Ділове та академічне письмо іноземною мовою</t>
  </si>
  <si>
    <t>1.1.3</t>
  </si>
  <si>
    <t>Методологія та організація наукових досліджень</t>
  </si>
  <si>
    <t>2д</t>
  </si>
  <si>
    <t>6/0</t>
  </si>
  <si>
    <t>2/0</t>
  </si>
  <si>
    <t>8/0</t>
  </si>
  <si>
    <t>Технології soft skills</t>
  </si>
  <si>
    <t>12/0</t>
  </si>
  <si>
    <t>1.2 Цикл професійної підготовки</t>
  </si>
  <si>
    <t>1.2.1</t>
  </si>
  <si>
    <t>0/2</t>
  </si>
  <si>
    <t>6/2</t>
  </si>
  <si>
    <t>1.2.2</t>
  </si>
  <si>
    <t>1.2.3</t>
  </si>
  <si>
    <t>Біржовий менеджмент</t>
  </si>
  <si>
    <t>1.2.4</t>
  </si>
  <si>
    <t>Інноваційне підприємництво</t>
  </si>
  <si>
    <t>1.2.5</t>
  </si>
  <si>
    <t>Технологія управління торговельною діяльністю</t>
  </si>
  <si>
    <t>1.2.6</t>
  </si>
  <si>
    <t>Разом п.1.2</t>
  </si>
  <si>
    <t>1.3. Практична підготовка</t>
  </si>
  <si>
    <t>1.3.1</t>
  </si>
  <si>
    <t>Виробнича практика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</si>
  <si>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</si>
  <si>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</si>
  <si>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</si>
  <si>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</si>
  <si>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</si>
  <si>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</si>
  <si>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</si>
  <si>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</si>
  <si>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</si>
  <si>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 xml:space="preserve"> </t>
  </si>
  <si>
    <t>2.1.1</t>
  </si>
  <si>
    <t>Психологія лідерства та професійної успішності</t>
  </si>
  <si>
    <t>Разом п.2.1</t>
  </si>
  <si>
    <t>2.2.  Цикл професійної підготовки</t>
  </si>
  <si>
    <t>2.2.1</t>
  </si>
  <si>
    <t>Санація та реструктуризація підприємства</t>
  </si>
  <si>
    <t>2.2.2</t>
  </si>
  <si>
    <t>Startup: теорія і практика</t>
  </si>
  <si>
    <t>2.2.3</t>
  </si>
  <si>
    <t>2.2.4</t>
  </si>
  <si>
    <t>Антикризове управління бізнесом</t>
  </si>
  <si>
    <t>2.2.5</t>
  </si>
  <si>
    <t>Управління підприємницькими ризиками</t>
  </si>
  <si>
    <t>2.2.6</t>
  </si>
  <si>
    <t>Контролінг в системі управління підприємством</t>
  </si>
  <si>
    <t>2.2.7</t>
  </si>
  <si>
    <t>Інвестиційний менеджмент</t>
  </si>
  <si>
    <t>2.2.8</t>
  </si>
  <si>
    <t>Стратегія торговельного менеджменту</t>
  </si>
  <si>
    <t>2.2.9</t>
  </si>
  <si>
    <t>Електронний бізнес та E-комерція</t>
  </si>
  <si>
    <t>2.2.10</t>
  </si>
  <si>
    <t>Управлінські комп'ютерні системи обробки фінансово-облікової інформації суб'єктів підприємництва</t>
  </si>
  <si>
    <t>2.2.11</t>
  </si>
  <si>
    <t>Разом п. 2.2</t>
  </si>
  <si>
    <t>24/0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</si>
  <si>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</si>
  <si>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</si>
  <si>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</si>
  <si>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</si>
  <si>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</si>
  <si>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</si>
  <si>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</si>
  <si>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</si>
  <si>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</si>
  <si>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</si>
  <si>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Є.В. Мироненко</t>
  </si>
  <si>
    <t>Завідувач кафедри</t>
  </si>
  <si>
    <t>С.Я. Єлецьких</t>
  </si>
  <si>
    <t>Голова проектної групи</t>
  </si>
  <si>
    <t>С.Є. Борисова</t>
  </si>
  <si>
    <t>Технологія працевлаштування та професійний розвиток</t>
  </si>
  <si>
    <t xml:space="preserve">V. План освітнього процесу                               </t>
  </si>
  <si>
    <t>1</t>
  </si>
  <si>
    <t>Фінансовий менеджмент</t>
  </si>
  <si>
    <t>Ринок фінансових послуг</t>
  </si>
  <si>
    <t>Курсова робота "Фінансовий менеджмент"</t>
  </si>
  <si>
    <t>2</t>
  </si>
  <si>
    <t>2.2.12</t>
  </si>
  <si>
    <t>20/0</t>
  </si>
  <si>
    <t>10/0</t>
  </si>
  <si>
    <t>Оцінка якості продукції та товарів</t>
  </si>
  <si>
    <t>Оподаткування суб'єктів підприємництва</t>
  </si>
  <si>
    <t>Криптовалюта та віртуальні біржі</t>
  </si>
  <si>
    <t>Міжнародна торгівля</t>
  </si>
  <si>
    <t>072 ОНП ФІНАНСОВІ СИСТЕМИ ТА БАНКІВСЬКА СПРАВА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</si>
  <si>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</si>
  <si>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</si>
  <si>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</si>
  <si>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</si>
  <si>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наст сесії</t>
  </si>
  <si>
    <t>Годин у семестрі</t>
  </si>
  <si>
    <t>% аудиторних годин</t>
  </si>
  <si>
    <t>Годин на тиждень</t>
  </si>
  <si>
    <t>Форма контролю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</si>
  <si>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</si>
  <si>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</si>
  <si>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</si>
  <si>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</si>
  <si>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</si>
  <si>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</si>
  <si>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</si>
  <si>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</si>
  <si>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</si>
  <si>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Охорона праці в галузі та цивільний захист</t>
  </si>
  <si>
    <t>ДЗ</t>
  </si>
  <si>
    <t>Фізичне виховання</t>
  </si>
  <si>
    <t>І</t>
  </si>
  <si>
    <t>В</t>
  </si>
  <si>
    <t>Контролінг / Управління фінансами малого та середнього бізнесу</t>
  </si>
  <si>
    <t>Управління фінансовою санацією підприємства</t>
  </si>
  <si>
    <t>Банківський менеджмент / Фінансове посередництво</t>
  </si>
  <si>
    <t>контроль</t>
  </si>
  <si>
    <t>2 семестр 18 тижнів</t>
  </si>
  <si>
    <t>Кредитний менеджмент</t>
  </si>
  <si>
    <t>Податковий консалтинг  / Антикризове фінансове управління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</si>
  <si>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</si>
  <si>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3 семестр 17 тижнів</t>
  </si>
  <si>
    <t>3 семестр 15 тижнів</t>
  </si>
  <si>
    <t>самостійна робота</t>
  </si>
  <si>
    <t>лабораторні</t>
  </si>
  <si>
    <t>практичні</t>
  </si>
  <si>
    <t>Розвиток методології досліджень в сфері фінансів, банківської справи та страхування</t>
  </si>
  <si>
    <t>Стратегічне управління у банку / Банківське регулювання та нагляд</t>
  </si>
  <si>
    <t>Макрофінансове планування та бюджетування  /  Державний фінансовий контроль</t>
  </si>
  <si>
    <t>Міжнародний екаунтинг та міжнародні фінансові інститути та організації</t>
  </si>
  <si>
    <t>Інновації у корпоративних фінансах, монетарній сфері та банківському бізнесі</t>
  </si>
  <si>
    <t>Децентралізація та фінансовий механізм управління регіональним розвитком  / Макрофінансовий ризик-менеджмент</t>
  </si>
  <si>
    <t>4 семестр</t>
  </si>
  <si>
    <t>4 семестр 22 тижні</t>
  </si>
  <si>
    <t>Науково-дослідна практика</t>
  </si>
  <si>
    <t>Підготовка магістерської роботи</t>
  </si>
  <si>
    <t>Державна атестація (захист магістерської роботи)</t>
  </si>
  <si>
    <t>обовязкові</t>
  </si>
  <si>
    <t>Загальна підготовка</t>
  </si>
  <si>
    <t>Професійна підготовка</t>
  </si>
  <si>
    <t>1.</t>
  </si>
  <si>
    <t xml:space="preserve">протокол № </t>
  </si>
  <si>
    <t>Разом п.1.1</t>
  </si>
  <si>
    <t>28/0</t>
  </si>
  <si>
    <t>12/4</t>
  </si>
  <si>
    <t>36/0</t>
  </si>
  <si>
    <t>24/4</t>
  </si>
  <si>
    <t>Вибіркові дисципліни циклу загальної підготовки          (1 семестр)</t>
  </si>
  <si>
    <t>2.1.2</t>
  </si>
  <si>
    <t>2.1.3</t>
  </si>
  <si>
    <t>2.1.4</t>
  </si>
  <si>
    <t>2.1.5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</si>
  <si>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</si>
  <si>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</si>
  <si>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2,2,2</t>
  </si>
  <si>
    <t>18/0</t>
  </si>
  <si>
    <t>2.2.13</t>
  </si>
  <si>
    <t>16/0</t>
  </si>
  <si>
    <t>60/0</t>
  </si>
  <si>
    <t>40/4</t>
  </si>
  <si>
    <t>Управління бізнес-процесами</t>
  </si>
  <si>
    <t>І-2</t>
  </si>
  <si>
    <t>З-6</t>
  </si>
  <si>
    <t>ТРИ дисципліни із запропонованих 9!!!!!</t>
  </si>
  <si>
    <t>З-5</t>
  </si>
  <si>
    <t>КР-1</t>
  </si>
  <si>
    <t>Управління бізнес-процесами / Електронний бізнес та E-комерція</t>
  </si>
  <si>
    <t>Управління підприємницькими ризиками / Контролінг в системі управління підприємством / Оподаткування суб'єктів підприємництва</t>
  </si>
  <si>
    <t>2б</t>
  </si>
  <si>
    <t>Бізнес-діагностика та управління бізнес-діяльністю</t>
  </si>
  <si>
    <t>1.2.1.1</t>
  </si>
  <si>
    <t>Курсова робота "Бізнес-діагностика та управління бізнес-діяльністю"</t>
  </si>
  <si>
    <t>Інформаційні технології та моделювання у підприємництві, торгівлі та біржовій діяльності</t>
  </si>
  <si>
    <t>Міждисциплінарний практичний тренінг</t>
  </si>
  <si>
    <t>Професійна етика</t>
  </si>
  <si>
    <t>Соціальна відповідальність у професійній сфері</t>
  </si>
  <si>
    <t xml:space="preserve">О </t>
  </si>
  <si>
    <t>4/2</t>
  </si>
  <si>
    <t>Глобальна економіка / 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</si>
  <si>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Санація та реструктуризація підприємства / Міжнародна торгівля</t>
  </si>
  <si>
    <t>Startup: теорія і практика / Антикризове управління бізнесом / Інвестиційний менеджмент</t>
  </si>
  <si>
    <t>Стратегія торговельного менеджменту / Криптовалюта та віртуальні біржі / Управлінські комп'ютерні системи обробки фінансово-облікової інформації суб'єктів підприємництва</t>
  </si>
  <si>
    <t>І-3</t>
  </si>
  <si>
    <r>
      <t xml:space="preserve">спеціальність </t>
    </r>
    <r>
      <rPr>
        <b/>
        <sz val="20"/>
        <rFont val="Times New Roman"/>
        <family val="1"/>
        <charset val="204"/>
      </rPr>
      <t>076 Підприємництво та торгівля</t>
    </r>
  </si>
  <si>
    <t xml:space="preserve">Кваліфікація:  магістр  підприємництва та торгівлі              
</t>
  </si>
  <si>
    <t>"    "    2024 р.</t>
  </si>
  <si>
    <t>1.2.7</t>
  </si>
  <si>
    <t>14/4</t>
  </si>
  <si>
    <t>30/0</t>
  </si>
  <si>
    <t>18/4</t>
  </si>
  <si>
    <t>28/4</t>
  </si>
  <si>
    <t>48/0</t>
  </si>
  <si>
    <t>076 ОПП Підприємництво та торгівля  2024/2025</t>
  </si>
  <si>
    <t xml:space="preserve">Позначення: Т – теоретичне навчання; Н - наставна сесія; С – екзаменаційна сесія; П – практика; К – канікули; Д– виконання кваліфікаційної роботи; А – атестація </t>
  </si>
  <si>
    <t>Виконання кваліф. роботи</t>
  </si>
  <si>
    <t>Форма атестації (екзамен, кваліфікаційна робота)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</si>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</sst>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2" formatCode="#,##0_-;\-* #,##0_-;\ &quot;&quot;_-;_-@_-"/>
    <numFmt numFmtId="173" formatCode="#,##0_-;\-* #,##0_-;\ _-;_-@_-"/>
    <numFmt numFmtId="174" formatCode="#,##0;\-* #,##0_-;\ &quot;&quot;_-;_-@_-"/>
    <numFmt numFmtId="175" formatCode="0.0"/>
    <numFmt numFmtId="176" formatCode="#,##0.0;\-* #,##0.0_-;\ &quot;&quot;_-;_-@_-"/>
    <numFmt numFmtId="177" formatCode="#,##0;\-* #,##0_-;\ _-;_-@_-"/>
    <numFmt numFmtId="178" formatCode="#,##0.0_-;\-* #,##0.0_-;\ &quot;&quot;_-;_-@_-"/>
    <numFmt numFmtId="179" formatCode="#,##0.0_-;\-* #,##0.0_-;\ _-;_-@_-"/>
  </numFmts>
  <fonts count="31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Arial Cyr"/>
      <family val="2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</fills>
  <borders count="1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0" fontId="19" fillId="0" borderId="0"/>
    <xf numFmtId="0" fontId="1" fillId="0" borderId="0"/>
    <xf numFmtId="0" fontId="19" fillId="0" borderId="0"/>
  </cellStyleXfs>
  <cellXfs count="760">
    <xf numFmtId="0" fontId="0" fillId="0" borderId="0" xfId="0"/>
    <xf numFmtId="0" fontId="5" fillId="0" borderId="0" xfId="0" applyFont="1"/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2" applyFont="1"/>
    <xf numFmtId="0" fontId="12" fillId="0" borderId="0" xfId="2" applyFont="1"/>
    <xf numFmtId="0" fontId="6" fillId="0" borderId="0" xfId="2" applyFont="1"/>
    <xf numFmtId="0" fontId="12" fillId="0" borderId="0" xfId="0" applyFont="1"/>
    <xf numFmtId="0" fontId="0" fillId="2" borderId="0" xfId="0" applyFill="1" applyBorder="1" applyAlignment="1">
      <alignment horizontal="center" vertical="center"/>
    </xf>
    <xf numFmtId="49" fontId="16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5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72" fontId="5" fillId="0" borderId="0" xfId="3" applyNumberFormat="1" applyFont="1" applyFill="1" applyBorder="1" applyAlignment="1" applyProtection="1">
      <alignment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/>
    </xf>
    <xf numFmtId="0" fontId="5" fillId="0" borderId="3" xfId="3" applyNumberFormat="1" applyFont="1" applyFill="1" applyBorder="1" applyAlignment="1" applyProtection="1">
      <alignment horizontal="center" vertical="center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5" xfId="3" applyNumberFormat="1" applyFont="1" applyFill="1" applyBorder="1" applyAlignment="1" applyProtection="1">
      <alignment horizontal="center" vertical="center"/>
    </xf>
    <xf numFmtId="0" fontId="5" fillId="0" borderId="6" xfId="3" applyNumberFormat="1" applyFont="1" applyFill="1" applyBorder="1" applyAlignment="1" applyProtection="1">
      <alignment horizontal="center" vertical="center"/>
    </xf>
    <xf numFmtId="0" fontId="5" fillId="0" borderId="7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9" xfId="3" applyNumberFormat="1" applyFont="1" applyFill="1" applyBorder="1" applyAlignment="1" applyProtection="1">
      <alignment horizontal="center" vertical="center"/>
    </xf>
    <xf numFmtId="0" fontId="5" fillId="0" borderId="10" xfId="3" applyNumberFormat="1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horizontal="center" vertical="center"/>
    </xf>
    <xf numFmtId="49" fontId="16" fillId="0" borderId="12" xfId="3" applyNumberFormat="1" applyFont="1" applyFill="1" applyBorder="1" applyAlignment="1">
      <alignment horizontal="center" vertical="center" wrapText="1"/>
    </xf>
    <xf numFmtId="172" fontId="16" fillId="0" borderId="13" xfId="3" applyNumberFormat="1" applyFont="1" applyFill="1" applyBorder="1" applyAlignment="1" applyProtection="1">
      <alignment horizontal="center" vertical="center" wrapText="1"/>
    </xf>
    <xf numFmtId="175" fontId="16" fillId="0" borderId="14" xfId="3" applyNumberFormat="1" applyFont="1" applyFill="1" applyBorder="1" applyAlignment="1" applyProtection="1">
      <alignment horizontal="center" vertical="center"/>
    </xf>
    <xf numFmtId="1" fontId="16" fillId="0" borderId="14" xfId="3" applyNumberFormat="1" applyFont="1" applyFill="1" applyBorder="1" applyAlignment="1" applyProtection="1">
      <alignment horizontal="center" vertical="center"/>
    </xf>
    <xf numFmtId="1" fontId="16" fillId="0" borderId="15" xfId="3" applyNumberFormat="1" applyFont="1" applyFill="1" applyBorder="1" applyAlignment="1" applyProtection="1">
      <alignment horizontal="center" vertical="center"/>
    </xf>
    <xf numFmtId="1" fontId="16" fillId="0" borderId="12" xfId="3" applyNumberFormat="1" applyFont="1" applyFill="1" applyBorder="1" applyAlignment="1" applyProtection="1">
      <alignment horizontal="center" vertical="center"/>
    </xf>
    <xf numFmtId="1" fontId="16" fillId="0" borderId="13" xfId="3" applyNumberFormat="1" applyFont="1" applyFill="1" applyBorder="1" applyAlignment="1" applyProtection="1">
      <alignment horizontal="center" vertical="center"/>
    </xf>
    <xf numFmtId="0" fontId="22" fillId="0" borderId="15" xfId="3" applyFont="1" applyFill="1" applyBorder="1" applyAlignment="1">
      <alignment horizontal="center" vertical="center" wrapText="1"/>
    </xf>
    <xf numFmtId="0" fontId="22" fillId="0" borderId="13" xfId="3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 applyProtection="1">
      <alignment horizontal="center" vertical="center"/>
    </xf>
    <xf numFmtId="0" fontId="16" fillId="0" borderId="16" xfId="3" applyFont="1" applyFill="1" applyBorder="1" applyAlignment="1">
      <alignment horizontal="center" vertical="center" wrapText="1"/>
    </xf>
    <xf numFmtId="49" fontId="16" fillId="0" borderId="17" xfId="3" applyNumberFormat="1" applyFont="1" applyFill="1" applyBorder="1" applyAlignment="1">
      <alignment horizontal="center" vertical="center" wrapText="1"/>
    </xf>
    <xf numFmtId="172" fontId="16" fillId="0" borderId="18" xfId="3" applyNumberFormat="1" applyFont="1" applyFill="1" applyBorder="1" applyAlignment="1" applyProtection="1">
      <alignment horizontal="center" vertical="center" wrapText="1"/>
    </xf>
    <xf numFmtId="175" fontId="16" fillId="0" borderId="19" xfId="3" applyNumberFormat="1" applyFont="1" applyFill="1" applyBorder="1" applyAlignment="1" applyProtection="1">
      <alignment horizontal="center" vertical="center"/>
    </xf>
    <xf numFmtId="1" fontId="16" fillId="0" borderId="19" xfId="3" applyNumberFormat="1" applyFont="1" applyFill="1" applyBorder="1" applyAlignment="1" applyProtection="1">
      <alignment horizontal="center" vertical="center"/>
    </xf>
    <xf numFmtId="1" fontId="16" fillId="0" borderId="20" xfId="3" applyNumberFormat="1" applyFont="1" applyFill="1" applyBorder="1" applyAlignment="1" applyProtection="1">
      <alignment horizontal="center" vertical="center"/>
    </xf>
    <xf numFmtId="1" fontId="16" fillId="0" borderId="17" xfId="3" applyNumberFormat="1" applyFont="1" applyFill="1" applyBorder="1" applyAlignment="1" applyProtection="1">
      <alignment horizontal="center" vertical="center"/>
    </xf>
    <xf numFmtId="1" fontId="16" fillId="0" borderId="18" xfId="3" applyNumberFormat="1" applyFont="1" applyFill="1" applyBorder="1" applyAlignment="1" applyProtection="1">
      <alignment horizontal="center" vertical="center"/>
    </xf>
    <xf numFmtId="0" fontId="22" fillId="0" borderId="20" xfId="3" applyFont="1" applyFill="1" applyBorder="1" applyAlignment="1">
      <alignment horizontal="center" vertical="center" wrapText="1"/>
    </xf>
    <xf numFmtId="0" fontId="22" fillId="0" borderId="18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1" fontId="23" fillId="0" borderId="7" xfId="3" applyNumberFormat="1" applyFont="1" applyFill="1" applyBorder="1" applyAlignment="1">
      <alignment horizontal="center" vertical="center" wrapText="1"/>
    </xf>
    <xf numFmtId="1" fontId="23" fillId="0" borderId="22" xfId="3" applyNumberFormat="1" applyFont="1" applyFill="1" applyBorder="1" applyAlignment="1">
      <alignment horizontal="center" vertical="center" wrapText="1"/>
    </xf>
    <xf numFmtId="172" fontId="24" fillId="0" borderId="0" xfId="3" applyNumberFormat="1" applyFont="1" applyFill="1" applyBorder="1" applyAlignment="1" applyProtection="1">
      <alignment vertical="center"/>
    </xf>
    <xf numFmtId="0" fontId="16" fillId="0" borderId="12" xfId="3" applyFont="1" applyFill="1" applyBorder="1" applyAlignment="1">
      <alignment horizontal="center" vertical="center" wrapText="1"/>
    </xf>
    <xf numFmtId="174" fontId="25" fillId="0" borderId="18" xfId="3" applyNumberFormat="1" applyFont="1" applyFill="1" applyBorder="1" applyAlignment="1" applyProtection="1">
      <alignment horizontal="center" vertical="center"/>
    </xf>
    <xf numFmtId="0" fontId="5" fillId="0" borderId="20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49" fontId="16" fillId="0" borderId="16" xfId="0" applyNumberFormat="1" applyFont="1" applyFill="1" applyBorder="1" applyAlignment="1">
      <alignment vertical="center" wrapText="1"/>
    </xf>
    <xf numFmtId="49" fontId="16" fillId="0" borderId="21" xfId="0" applyNumberFormat="1" applyFont="1" applyFill="1" applyBorder="1" applyAlignment="1" applyProtection="1">
      <alignment horizontal="center" vertical="center"/>
    </xf>
    <xf numFmtId="0" fontId="16" fillId="0" borderId="17" xfId="3" applyFont="1" applyFill="1" applyBorder="1" applyAlignment="1">
      <alignment horizontal="center" vertical="center" wrapText="1"/>
    </xf>
    <xf numFmtId="175" fontId="16" fillId="0" borderId="7" xfId="3" applyNumberFormat="1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6" fillId="0" borderId="23" xfId="3" applyFont="1" applyFill="1" applyBorder="1" applyAlignment="1">
      <alignment horizontal="center" vertical="center" wrapText="1"/>
    </xf>
    <xf numFmtId="175" fontId="16" fillId="0" borderId="24" xfId="3" applyNumberFormat="1" applyFont="1" applyFill="1" applyBorder="1" applyAlignment="1" applyProtection="1">
      <alignment horizontal="center" vertical="center"/>
    </xf>
    <xf numFmtId="1" fontId="16" fillId="0" borderId="7" xfId="0" applyNumberFormat="1" applyFont="1" applyFill="1" applyBorder="1" applyAlignment="1" applyProtection="1">
      <alignment horizontal="center" vertical="center"/>
    </xf>
    <xf numFmtId="175" fontId="16" fillId="0" borderId="25" xfId="0" applyNumberFormat="1" applyFont="1" applyFill="1" applyBorder="1" applyAlignment="1" applyProtection="1">
      <alignment horizontal="center" vertical="center"/>
    </xf>
    <xf numFmtId="1" fontId="16" fillId="0" borderId="25" xfId="0" applyNumberFormat="1" applyFont="1" applyFill="1" applyBorder="1" applyAlignment="1" applyProtection="1">
      <alignment horizontal="center" vertical="center"/>
    </xf>
    <xf numFmtId="1" fontId="16" fillId="0" borderId="26" xfId="0" applyNumberFormat="1" applyFont="1" applyFill="1" applyBorder="1" applyAlignment="1" applyProtection="1">
      <alignment horizontal="center" vertical="center"/>
    </xf>
    <xf numFmtId="175" fontId="16" fillId="0" borderId="27" xfId="3" applyNumberFormat="1" applyFont="1" applyFill="1" applyBorder="1" applyAlignment="1">
      <alignment horizontal="center" vertical="center" wrapText="1"/>
    </xf>
    <xf numFmtId="1" fontId="16" fillId="0" borderId="27" xfId="3" applyNumberFormat="1" applyFont="1" applyFill="1" applyBorder="1" applyAlignment="1">
      <alignment horizontal="center" vertical="center" wrapText="1"/>
    </xf>
    <xf numFmtId="49" fontId="16" fillId="0" borderId="27" xfId="3" applyNumberFormat="1" applyFont="1" applyFill="1" applyBorder="1" applyAlignment="1">
      <alignment horizontal="center" vertical="center" wrapText="1"/>
    </xf>
    <xf numFmtId="1" fontId="16" fillId="0" borderId="7" xfId="3" applyNumberFormat="1" applyFont="1" applyFill="1" applyBorder="1" applyAlignment="1" applyProtection="1">
      <alignment horizontal="center" vertical="center"/>
    </xf>
    <xf numFmtId="0" fontId="5" fillId="0" borderId="17" xfId="3" applyNumberFormat="1" applyFont="1" applyFill="1" applyBorder="1" applyAlignment="1" applyProtection="1">
      <alignment horizontal="center" vertical="center"/>
    </xf>
    <xf numFmtId="0" fontId="5" fillId="0" borderId="18" xfId="3" applyNumberFormat="1" applyFont="1" applyFill="1" applyBorder="1" applyAlignment="1" applyProtection="1">
      <alignment horizontal="center" vertical="center"/>
    </xf>
    <xf numFmtId="176" fontId="5" fillId="0" borderId="16" xfId="3" applyNumberFormat="1" applyFont="1" applyFill="1" applyBorder="1" applyAlignment="1" applyProtection="1">
      <alignment horizontal="center" vertical="center"/>
    </xf>
    <xf numFmtId="1" fontId="5" fillId="0" borderId="18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 applyProtection="1">
      <alignment horizontal="center" vertical="center"/>
    </xf>
    <xf numFmtId="1" fontId="16" fillId="0" borderId="26" xfId="3" applyNumberFormat="1" applyFont="1" applyFill="1" applyBorder="1" applyAlignment="1">
      <alignment horizontal="center" vertical="center" wrapText="1"/>
    </xf>
    <xf numFmtId="1" fontId="16" fillId="0" borderId="28" xfId="3" applyNumberFormat="1" applyFont="1" applyFill="1" applyBorder="1" applyAlignment="1">
      <alignment horizontal="center" vertical="center" wrapText="1"/>
    </xf>
    <xf numFmtId="49" fontId="16" fillId="0" borderId="7" xfId="3" applyNumberFormat="1" applyFont="1" applyFill="1" applyBorder="1" applyAlignment="1" applyProtection="1">
      <alignment horizontal="center" vertical="center"/>
    </xf>
    <xf numFmtId="174" fontId="16" fillId="0" borderId="7" xfId="3" applyNumberFormat="1" applyFont="1" applyFill="1" applyBorder="1" applyAlignment="1" applyProtection="1">
      <alignment horizontal="center" vertical="center"/>
    </xf>
    <xf numFmtId="174" fontId="16" fillId="0" borderId="5" xfId="3" applyNumberFormat="1" applyFont="1" applyFill="1" applyBorder="1" applyAlignment="1" applyProtection="1">
      <alignment horizontal="center" vertical="center"/>
    </xf>
    <xf numFmtId="175" fontId="16" fillId="0" borderId="7" xfId="3" applyNumberFormat="1" applyFont="1" applyFill="1" applyBorder="1" applyAlignment="1" applyProtection="1">
      <alignment horizontal="center" vertical="center"/>
    </xf>
    <xf numFmtId="174" fontId="16" fillId="0" borderId="4" xfId="3" applyNumberFormat="1" applyFont="1" applyFill="1" applyBorder="1" applyAlignment="1" applyProtection="1">
      <alignment horizontal="center" vertical="center"/>
    </xf>
    <xf numFmtId="174" fontId="16" fillId="0" borderId="29" xfId="3" applyNumberFormat="1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49" fontId="5" fillId="0" borderId="16" xfId="3" applyNumberFormat="1" applyFont="1" applyFill="1" applyBorder="1" applyAlignment="1">
      <alignment horizontal="center" vertical="center"/>
    </xf>
    <xf numFmtId="1" fontId="5" fillId="0" borderId="20" xfId="3" applyNumberFormat="1" applyFont="1" applyFill="1" applyBorder="1" applyAlignment="1" applyProtection="1">
      <alignment horizontal="center" vertical="center"/>
    </xf>
    <xf numFmtId="0" fontId="5" fillId="0" borderId="20" xfId="3" applyNumberFormat="1" applyFont="1" applyFill="1" applyBorder="1" applyAlignment="1">
      <alignment horizontal="center" vertical="center" wrapText="1"/>
    </xf>
    <xf numFmtId="0" fontId="5" fillId="0" borderId="18" xfId="3" applyNumberFormat="1" applyFont="1" applyFill="1" applyBorder="1" applyAlignment="1">
      <alignment horizontal="center" vertical="center" wrapText="1"/>
    </xf>
    <xf numFmtId="49" fontId="5" fillId="0" borderId="16" xfId="3" applyNumberFormat="1" applyFont="1" applyFill="1" applyBorder="1" applyAlignment="1">
      <alignment vertical="center" wrapText="1"/>
    </xf>
    <xf numFmtId="49" fontId="5" fillId="0" borderId="31" xfId="3" applyNumberFormat="1" applyFont="1" applyFill="1" applyBorder="1" applyAlignment="1">
      <alignment vertical="center" wrapText="1"/>
    </xf>
    <xf numFmtId="49" fontId="5" fillId="0" borderId="21" xfId="3" applyNumberFormat="1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178" fontId="5" fillId="0" borderId="0" xfId="3" applyNumberFormat="1" applyFont="1" applyFill="1" applyBorder="1" applyAlignment="1" applyProtection="1">
      <alignment vertical="center"/>
    </xf>
    <xf numFmtId="172" fontId="5" fillId="0" borderId="0" xfId="3" applyNumberFormat="1" applyFont="1" applyFill="1" applyBorder="1" applyAlignment="1" applyProtection="1">
      <alignment horizontal="right" vertical="center"/>
    </xf>
    <xf numFmtId="175" fontId="5" fillId="0" borderId="0" xfId="3" applyNumberFormat="1" applyFont="1" applyFill="1" applyBorder="1" applyAlignment="1" applyProtection="1">
      <alignment horizontal="center" vertical="center"/>
    </xf>
    <xf numFmtId="176" fontId="5" fillId="0" borderId="0" xfId="3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5" fillId="0" borderId="0" xfId="3" applyFont="1" applyFill="1" applyBorder="1" applyAlignment="1">
      <alignment horizontal="left" wrapText="1"/>
    </xf>
    <xf numFmtId="0" fontId="5" fillId="0" borderId="0" xfId="3" applyFont="1" applyFill="1" applyBorder="1" applyAlignment="1">
      <alignment horizontal="center" wrapText="1"/>
    </xf>
    <xf numFmtId="0" fontId="22" fillId="0" borderId="0" xfId="3" applyNumberFormat="1" applyFont="1" applyFill="1" applyBorder="1" applyAlignment="1" applyProtection="1">
      <alignment horizontal="center" vertical="center"/>
    </xf>
    <xf numFmtId="172" fontId="24" fillId="0" borderId="0" xfId="3" applyNumberFormat="1" applyFont="1" applyFill="1" applyBorder="1" applyAlignment="1" applyProtection="1">
      <alignment horizontal="center" vertical="center" wrapText="1"/>
    </xf>
    <xf numFmtId="0" fontId="24" fillId="0" borderId="0" xfId="3" applyNumberFormat="1" applyFont="1" applyFill="1" applyBorder="1" applyAlignment="1" applyProtection="1">
      <alignment horizontal="center" vertical="center" wrapText="1"/>
    </xf>
    <xf numFmtId="0" fontId="16" fillId="0" borderId="32" xfId="3" applyFont="1" applyFill="1" applyBorder="1" applyAlignment="1">
      <alignment horizontal="center" vertical="center" wrapText="1"/>
    </xf>
    <xf numFmtId="0" fontId="16" fillId="0" borderId="1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5" fillId="0" borderId="24" xfId="3" applyNumberFormat="1" applyFont="1" applyFill="1" applyBorder="1" applyAlignment="1" applyProtection="1">
      <alignment horizontal="center" vertical="center"/>
    </xf>
    <xf numFmtId="0" fontId="5" fillId="0" borderId="33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49" fontId="16" fillId="0" borderId="34" xfId="0" applyNumberFormat="1" applyFont="1" applyFill="1" applyBorder="1" applyAlignment="1" applyProtection="1">
      <alignment horizontal="center" vertical="center"/>
    </xf>
    <xf numFmtId="172" fontId="16" fillId="0" borderId="32" xfId="3" applyNumberFormat="1" applyFont="1" applyFill="1" applyBorder="1" applyAlignment="1" applyProtection="1">
      <alignment horizontal="center" vertical="center" wrapText="1"/>
    </xf>
    <xf numFmtId="1" fontId="5" fillId="0" borderId="34" xfId="3" applyNumberFormat="1" applyFont="1" applyFill="1" applyBorder="1" applyAlignment="1" applyProtection="1">
      <alignment horizontal="center" vertical="center"/>
    </xf>
    <xf numFmtId="1" fontId="5" fillId="0" borderId="23" xfId="3" applyNumberFormat="1" applyFont="1" applyFill="1" applyBorder="1" applyAlignment="1" applyProtection="1">
      <alignment horizontal="center" vertical="center"/>
    </xf>
    <xf numFmtId="1" fontId="5" fillId="0" borderId="32" xfId="3" applyNumberFormat="1" applyFont="1" applyFill="1" applyBorder="1" applyAlignment="1" applyProtection="1">
      <alignment horizontal="center" vertical="center"/>
    </xf>
    <xf numFmtId="0" fontId="22" fillId="0" borderId="32" xfId="3" applyFont="1" applyFill="1" applyBorder="1" applyAlignment="1">
      <alignment horizontal="center" vertical="center" wrapText="1"/>
    </xf>
    <xf numFmtId="0" fontId="5" fillId="0" borderId="35" xfId="3" applyFont="1" applyFill="1" applyBorder="1" applyAlignment="1">
      <alignment horizontal="center" vertical="center" wrapText="1"/>
    </xf>
    <xf numFmtId="1" fontId="5" fillId="0" borderId="16" xfId="3" applyNumberFormat="1" applyFont="1" applyFill="1" applyBorder="1" applyAlignment="1" applyProtection="1">
      <alignment horizontal="center" vertical="center"/>
    </xf>
    <xf numFmtId="0" fontId="5" fillId="0" borderId="21" xfId="3" applyNumberFormat="1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 wrapText="1"/>
    </xf>
    <xf numFmtId="0" fontId="5" fillId="0" borderId="34" xfId="3" applyNumberFormat="1" applyFont="1" applyFill="1" applyBorder="1" applyAlignment="1">
      <alignment horizontal="center" vertical="center" wrapText="1"/>
    </xf>
    <xf numFmtId="0" fontId="5" fillId="0" borderId="32" xfId="3" applyNumberFormat="1" applyFont="1" applyFill="1" applyBorder="1" applyAlignment="1">
      <alignment horizontal="center" vertical="center" wrapText="1"/>
    </xf>
    <xf numFmtId="0" fontId="5" fillId="0" borderId="32" xfId="3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173" fontId="16" fillId="0" borderId="0" xfId="0" applyNumberFormat="1" applyFont="1" applyFill="1" applyBorder="1" applyAlignment="1" applyProtection="1">
      <alignment horizontal="center" vertical="center" textRotation="90" wrapText="1"/>
    </xf>
    <xf numFmtId="173" fontId="16" fillId="0" borderId="36" xfId="0" applyNumberFormat="1" applyFont="1" applyFill="1" applyBorder="1" applyAlignment="1" applyProtection="1">
      <alignment horizontal="center" vertical="center" textRotation="90" wrapText="1"/>
    </xf>
    <xf numFmtId="173" fontId="16" fillId="0" borderId="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0" fontId="5" fillId="0" borderId="19" xfId="0" applyFont="1" applyFill="1" applyBorder="1" applyAlignment="1">
      <alignment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5" fontId="5" fillId="0" borderId="0" xfId="0" applyNumberFormat="1" applyFont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top" wrapText="1"/>
    </xf>
    <xf numFmtId="175" fontId="5" fillId="0" borderId="14" xfId="0" applyNumberFormat="1" applyFont="1" applyBorder="1" applyAlignment="1">
      <alignment horizontal="center" vertical="center"/>
    </xf>
    <xf numFmtId="175" fontId="5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75" fontId="5" fillId="0" borderId="19" xfId="0" applyNumberFormat="1" applyFont="1" applyBorder="1" applyAlignment="1">
      <alignment horizontal="center" vertical="center"/>
    </xf>
    <xf numFmtId="0" fontId="5" fillId="3" borderId="19" xfId="0" applyFont="1" applyFill="1" applyBorder="1" applyAlignment="1">
      <alignment wrapText="1"/>
    </xf>
    <xf numFmtId="175" fontId="5" fillId="0" borderId="16" xfId="0" applyNumberFormat="1" applyFont="1" applyBorder="1" applyAlignment="1">
      <alignment horizontal="center" vertical="center"/>
    </xf>
    <xf numFmtId="175" fontId="5" fillId="0" borderId="1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wrapText="1"/>
    </xf>
    <xf numFmtId="0" fontId="5" fillId="0" borderId="40" xfId="0" applyFont="1" applyBorder="1" applyAlignment="1">
      <alignment wrapText="1"/>
    </xf>
    <xf numFmtId="175" fontId="5" fillId="0" borderId="34" xfId="0" applyNumberFormat="1" applyFont="1" applyBorder="1" applyAlignment="1">
      <alignment horizontal="center" vertical="center"/>
    </xf>
    <xf numFmtId="175" fontId="5" fillId="0" borderId="32" xfId="0" applyNumberFormat="1" applyFont="1" applyBorder="1" applyAlignment="1">
      <alignment horizontal="center" vertical="center"/>
    </xf>
    <xf numFmtId="175" fontId="5" fillId="0" borderId="39" xfId="0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wrapText="1"/>
    </xf>
    <xf numFmtId="0" fontId="5" fillId="0" borderId="41" xfId="0" applyFont="1" applyBorder="1" applyAlignment="1">
      <alignment wrapText="1"/>
    </xf>
    <xf numFmtId="175" fontId="5" fillId="0" borderId="41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179" fontId="16" fillId="0" borderId="43" xfId="0" applyNumberFormat="1" applyFont="1" applyFill="1" applyBorder="1" applyAlignment="1" applyProtection="1">
      <alignment horizontal="center" vertical="center"/>
    </xf>
    <xf numFmtId="173" fontId="16" fillId="0" borderId="25" xfId="0" applyNumberFormat="1" applyFont="1" applyFill="1" applyBorder="1" applyAlignment="1" applyProtection="1">
      <alignment horizontal="center" vertical="center"/>
    </xf>
    <xf numFmtId="173" fontId="16" fillId="0" borderId="43" xfId="0" applyNumberFormat="1" applyFont="1" applyFill="1" applyBorder="1" applyAlignment="1" applyProtection="1">
      <alignment horizontal="center" vertical="center"/>
    </xf>
    <xf numFmtId="173" fontId="16" fillId="0" borderId="44" xfId="0" applyNumberFormat="1" applyFont="1" applyFill="1" applyBorder="1" applyAlignment="1" applyProtection="1">
      <alignment horizontal="center" vertical="center"/>
    </xf>
    <xf numFmtId="173" fontId="16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0" fillId="0" borderId="0" xfId="0" applyNumberFormat="1" applyBorder="1"/>
    <xf numFmtId="0" fontId="5" fillId="3" borderId="16" xfId="0" applyFont="1" applyFill="1" applyBorder="1" applyAlignment="1">
      <alignment wrapText="1"/>
    </xf>
    <xf numFmtId="1" fontId="5" fillId="0" borderId="1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3" borderId="30" xfId="0" applyFont="1" applyFill="1" applyBorder="1" applyAlignment="1">
      <alignment wrapText="1"/>
    </xf>
    <xf numFmtId="175" fontId="5" fillId="0" borderId="30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5" fillId="0" borderId="16" xfId="0" applyFont="1" applyFill="1" applyBorder="1" applyAlignment="1">
      <alignment vertical="center" wrapText="1"/>
    </xf>
    <xf numFmtId="0" fontId="5" fillId="0" borderId="21" xfId="0" applyFont="1" applyBorder="1" applyAlignment="1">
      <alignment wrapText="1"/>
    </xf>
    <xf numFmtId="175" fontId="5" fillId="0" borderId="45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5" fontId="5" fillId="0" borderId="21" xfId="0" applyNumberFormat="1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179" fontId="16" fillId="0" borderId="25" xfId="0" applyNumberFormat="1" applyFont="1" applyFill="1" applyBorder="1" applyAlignment="1" applyProtection="1">
      <alignment horizontal="center" vertical="center"/>
    </xf>
    <xf numFmtId="173" fontId="16" fillId="0" borderId="26" xfId="0" applyNumberFormat="1" applyFont="1" applyFill="1" applyBorder="1" applyAlignment="1" applyProtection="1">
      <alignment horizontal="center" vertical="center"/>
    </xf>
    <xf numFmtId="173" fontId="16" fillId="0" borderId="47" xfId="0" applyNumberFormat="1" applyFont="1" applyFill="1" applyBorder="1" applyAlignment="1" applyProtection="1">
      <alignment horizontal="center" vertical="center"/>
    </xf>
    <xf numFmtId="179" fontId="16" fillId="0" borderId="0" xfId="0" applyNumberFormat="1" applyFont="1" applyFill="1" applyBorder="1" applyAlignment="1" applyProtection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173" fontId="16" fillId="0" borderId="48" xfId="0" applyNumberFormat="1" applyFont="1" applyFill="1" applyBorder="1" applyAlignment="1" applyProtection="1">
      <alignment horizontal="center" vertical="center"/>
    </xf>
    <xf numFmtId="173" fontId="16" fillId="0" borderId="49" xfId="0" applyNumberFormat="1" applyFont="1" applyFill="1" applyBorder="1" applyAlignment="1" applyProtection="1">
      <alignment horizontal="center" vertical="center"/>
    </xf>
    <xf numFmtId="173" fontId="16" fillId="0" borderId="50" xfId="0" applyNumberFormat="1" applyFont="1" applyFill="1" applyBorder="1" applyAlignment="1" applyProtection="1">
      <alignment horizontal="center" vertical="center"/>
    </xf>
    <xf numFmtId="173" fontId="16" fillId="0" borderId="51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wrapText="1"/>
    </xf>
    <xf numFmtId="0" fontId="5" fillId="0" borderId="52" xfId="0" applyFont="1" applyBorder="1" applyAlignment="1">
      <alignment horizontal="center" vertical="center"/>
    </xf>
    <xf numFmtId="0" fontId="5" fillId="3" borderId="14" xfId="0" applyFont="1" applyFill="1" applyBorder="1" applyAlignment="1">
      <alignment wrapText="1"/>
    </xf>
    <xf numFmtId="177" fontId="5" fillId="0" borderId="7" xfId="0" applyNumberFormat="1" applyFont="1" applyFill="1" applyBorder="1" applyAlignment="1" applyProtection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/>
    <xf numFmtId="0" fontId="5" fillId="0" borderId="0" xfId="0" applyFont="1" applyBorder="1"/>
    <xf numFmtId="49" fontId="5" fillId="2" borderId="39" xfId="3" applyNumberFormat="1" applyFont="1" applyFill="1" applyBorder="1" applyAlignment="1">
      <alignment horizontal="left" vertical="center" wrapText="1"/>
    </xf>
    <xf numFmtId="0" fontId="5" fillId="0" borderId="54" xfId="0" applyFont="1" applyBorder="1" applyAlignment="1">
      <alignment wrapText="1"/>
    </xf>
    <xf numFmtId="175" fontId="5" fillId="0" borderId="54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21" xfId="0" applyFont="1" applyBorder="1"/>
    <xf numFmtId="0" fontId="5" fillId="0" borderId="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173" fontId="16" fillId="0" borderId="9" xfId="0" applyNumberFormat="1" applyFont="1" applyFill="1" applyBorder="1" applyAlignment="1" applyProtection="1">
      <alignment horizontal="center" vertical="center"/>
    </xf>
    <xf numFmtId="173" fontId="16" fillId="0" borderId="7" xfId="0" applyNumberFormat="1" applyFont="1" applyFill="1" applyBorder="1" applyAlignment="1" applyProtection="1">
      <alignment horizontal="center" vertical="center"/>
    </xf>
    <xf numFmtId="173" fontId="16" fillId="0" borderId="0" xfId="0" applyNumberFormat="1" applyFont="1" applyAlignment="1">
      <alignment horizontal="center" vertical="center"/>
    </xf>
    <xf numFmtId="173" fontId="5" fillId="0" borderId="0" xfId="0" applyNumberFormat="1" applyFont="1" applyAlignment="1">
      <alignment horizontal="center" vertical="center"/>
    </xf>
    <xf numFmtId="173" fontId="5" fillId="0" borderId="0" xfId="0" applyNumberFormat="1" applyFont="1"/>
    <xf numFmtId="175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49" fontId="16" fillId="0" borderId="23" xfId="3" applyNumberFormat="1" applyFont="1" applyFill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49" fontId="16" fillId="0" borderId="68" xfId="3" applyNumberFormat="1" applyFont="1" applyFill="1" applyBorder="1" applyAlignment="1">
      <alignment horizontal="center" vertical="center" wrapText="1"/>
    </xf>
    <xf numFmtId="49" fontId="16" fillId="0" borderId="69" xfId="3" applyNumberFormat="1" applyFont="1" applyFill="1" applyBorder="1" applyAlignment="1">
      <alignment horizontal="center" vertical="center" wrapText="1"/>
    </xf>
    <xf numFmtId="49" fontId="16" fillId="0" borderId="70" xfId="3" applyNumberFormat="1" applyFont="1" applyFill="1" applyBorder="1" applyAlignment="1">
      <alignment horizontal="center" vertical="center" wrapText="1"/>
    </xf>
    <xf numFmtId="175" fontId="16" fillId="0" borderId="54" xfId="3" applyNumberFormat="1" applyFont="1" applyFill="1" applyBorder="1" applyAlignment="1" applyProtection="1">
      <alignment horizontal="center" vertical="center"/>
    </xf>
    <xf numFmtId="1" fontId="16" fillId="0" borderId="54" xfId="3" applyNumberFormat="1" applyFont="1" applyFill="1" applyBorder="1" applyAlignment="1" applyProtection="1">
      <alignment horizontal="center" vertical="center"/>
    </xf>
    <xf numFmtId="0" fontId="16" fillId="0" borderId="37" xfId="3" applyFont="1" applyFill="1" applyBorder="1" applyAlignment="1">
      <alignment horizontal="center" vertical="center" wrapText="1"/>
    </xf>
    <xf numFmtId="0" fontId="16" fillId="0" borderId="68" xfId="3" applyFont="1" applyFill="1" applyBorder="1" applyAlignment="1">
      <alignment horizontal="center" vertical="center" wrapText="1"/>
    </xf>
    <xf numFmtId="0" fontId="16" fillId="0" borderId="52" xfId="3" applyFont="1" applyFill="1" applyBorder="1" applyAlignment="1">
      <alignment horizontal="center" vertical="center" wrapText="1"/>
    </xf>
    <xf numFmtId="0" fontId="16" fillId="0" borderId="15" xfId="3" applyFont="1" applyFill="1" applyBorder="1" applyAlignment="1">
      <alignment horizontal="center" vertical="center" wrapText="1"/>
    </xf>
    <xf numFmtId="0" fontId="22" fillId="0" borderId="38" xfId="3" applyFont="1" applyFill="1" applyBorder="1" applyAlignment="1">
      <alignment horizontal="center" vertical="center" wrapText="1"/>
    </xf>
    <xf numFmtId="0" fontId="16" fillId="0" borderId="39" xfId="3" applyFont="1" applyFill="1" applyBorder="1" applyAlignment="1">
      <alignment horizontal="center" vertical="center" wrapText="1"/>
    </xf>
    <xf numFmtId="0" fontId="16" fillId="0" borderId="69" xfId="3" applyFont="1" applyFill="1" applyBorder="1" applyAlignment="1">
      <alignment horizontal="center" vertical="center" wrapText="1"/>
    </xf>
    <xf numFmtId="0" fontId="16" fillId="0" borderId="53" xfId="3" applyFont="1" applyFill="1" applyBorder="1" applyAlignment="1">
      <alignment horizontal="center" vertical="center" wrapText="1"/>
    </xf>
    <xf numFmtId="0" fontId="16" fillId="0" borderId="20" xfId="3" applyFont="1" applyFill="1" applyBorder="1" applyAlignment="1">
      <alignment horizontal="center" vertical="center" wrapText="1"/>
    </xf>
    <xf numFmtId="0" fontId="16" fillId="0" borderId="18" xfId="3" applyFont="1" applyFill="1" applyBorder="1" applyAlignment="1">
      <alignment horizontal="center" vertical="center" wrapText="1"/>
    </xf>
    <xf numFmtId="49" fontId="5" fillId="0" borderId="35" xfId="3" applyNumberFormat="1" applyFont="1" applyFill="1" applyBorder="1" applyAlignment="1">
      <alignment horizontal="center" vertical="center" wrapText="1"/>
    </xf>
    <xf numFmtId="0" fontId="16" fillId="0" borderId="34" xfId="3" applyFont="1" applyFill="1" applyBorder="1" applyAlignment="1">
      <alignment horizontal="center" vertical="center" wrapText="1"/>
    </xf>
    <xf numFmtId="49" fontId="16" fillId="0" borderId="15" xfId="0" applyNumberFormat="1" applyFont="1" applyFill="1" applyBorder="1" applyAlignment="1" applyProtection="1">
      <alignment horizontal="center" vertical="center"/>
    </xf>
    <xf numFmtId="174" fontId="26" fillId="0" borderId="52" xfId="0" applyNumberFormat="1" applyFont="1" applyFill="1" applyBorder="1" applyAlignment="1" applyProtection="1">
      <alignment horizontal="center" vertical="center"/>
    </xf>
    <xf numFmtId="175" fontId="16" fillId="0" borderId="14" xfId="0" applyNumberFormat="1" applyFont="1" applyFill="1" applyBorder="1" applyAlignment="1" applyProtection="1">
      <alignment horizontal="center" vertical="center"/>
    </xf>
    <xf numFmtId="1" fontId="16" fillId="0" borderId="14" xfId="0" applyNumberFormat="1" applyFont="1" applyFill="1" applyBorder="1" applyAlignment="1">
      <alignment horizontal="center" vertical="center" wrapText="1"/>
    </xf>
    <xf numFmtId="175" fontId="16" fillId="0" borderId="15" xfId="3" applyNumberFormat="1" applyFont="1" applyFill="1" applyBorder="1" applyAlignment="1" applyProtection="1">
      <alignment horizontal="center" vertical="center"/>
    </xf>
    <xf numFmtId="1" fontId="16" fillId="0" borderId="52" xfId="3" applyNumberFormat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74" fontId="26" fillId="0" borderId="55" xfId="0" applyNumberFormat="1" applyFont="1" applyFill="1" applyBorder="1" applyAlignment="1" applyProtection="1">
      <alignment horizontal="center" vertical="center"/>
    </xf>
    <xf numFmtId="175" fontId="16" fillId="0" borderId="54" xfId="0" applyNumberFormat="1" applyFont="1" applyFill="1" applyBorder="1" applyAlignment="1" applyProtection="1">
      <alignment horizontal="center" vertical="center"/>
    </xf>
    <xf numFmtId="1" fontId="16" fillId="0" borderId="54" xfId="0" applyNumberFormat="1" applyFont="1" applyFill="1" applyBorder="1" applyAlignment="1">
      <alignment horizontal="center" vertical="center" wrapText="1"/>
    </xf>
    <xf numFmtId="0" fontId="16" fillId="0" borderId="55" xfId="3" applyFont="1" applyFill="1" applyBorder="1" applyAlignment="1">
      <alignment horizontal="center" vertical="center" wrapText="1"/>
    </xf>
    <xf numFmtId="175" fontId="16" fillId="0" borderId="34" xfId="3" applyNumberFormat="1" applyFont="1" applyFill="1" applyBorder="1" applyAlignment="1" applyProtection="1">
      <alignment horizontal="center" vertical="center"/>
    </xf>
    <xf numFmtId="175" fontId="16" fillId="0" borderId="23" xfId="3" applyNumberFormat="1" applyFont="1" applyFill="1" applyBorder="1" applyAlignment="1" applyProtection="1">
      <alignment horizontal="center" vertical="center"/>
    </xf>
    <xf numFmtId="1" fontId="16" fillId="0" borderId="55" xfId="3" applyNumberFormat="1" applyFont="1" applyFill="1" applyBorder="1" applyAlignment="1" applyProtection="1">
      <alignment horizontal="center" vertical="center"/>
    </xf>
    <xf numFmtId="1" fontId="16" fillId="0" borderId="32" xfId="3" applyNumberFormat="1" applyFont="1" applyFill="1" applyBorder="1" applyAlignment="1" applyProtection="1">
      <alignment horizontal="center" vertical="center"/>
    </xf>
    <xf numFmtId="177" fontId="16" fillId="0" borderId="7" xfId="0" applyNumberFormat="1" applyFont="1" applyFill="1" applyBorder="1" applyAlignment="1" applyProtection="1">
      <alignment horizontal="left" vertical="center"/>
    </xf>
    <xf numFmtId="174" fontId="5" fillId="0" borderId="15" xfId="0" applyNumberFormat="1" applyFont="1" applyFill="1" applyBorder="1" applyAlignment="1" applyProtection="1">
      <alignment horizontal="center" vertical="center"/>
    </xf>
    <xf numFmtId="174" fontId="5" fillId="0" borderId="12" xfId="0" applyNumberFormat="1" applyFont="1" applyFill="1" applyBorder="1" applyAlignment="1" applyProtection="1">
      <alignment horizontal="center" vertical="center"/>
    </xf>
    <xf numFmtId="174" fontId="5" fillId="0" borderId="52" xfId="0" applyNumberFormat="1" applyFont="1" applyFill="1" applyBorder="1" applyAlignment="1" applyProtection="1">
      <alignment horizontal="center" vertical="center"/>
    </xf>
    <xf numFmtId="174" fontId="16" fillId="0" borderId="14" xfId="0" applyNumberFormat="1" applyFont="1" applyFill="1" applyBorder="1" applyAlignment="1" applyProtection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left" vertical="top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1" fontId="5" fillId="0" borderId="4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1" fontId="5" fillId="0" borderId="13" xfId="3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6" xfId="3" applyNumberFormat="1" applyFont="1" applyFill="1" applyBorder="1" applyAlignment="1" applyProtection="1">
      <alignment horizontal="center" vertical="center"/>
    </xf>
    <xf numFmtId="176" fontId="5" fillId="0" borderId="58" xfId="3" applyNumberFormat="1" applyFont="1" applyFill="1" applyBorder="1" applyAlignment="1" applyProtection="1">
      <alignment horizontal="center" vertical="center"/>
    </xf>
    <xf numFmtId="1" fontId="5" fillId="0" borderId="56" xfId="3" applyNumberFormat="1" applyFont="1" applyFill="1" applyBorder="1" applyAlignment="1" applyProtection="1">
      <alignment horizontal="center" vertical="center"/>
    </xf>
    <xf numFmtId="1" fontId="5" fillId="0" borderId="1" xfId="3" applyNumberFormat="1" applyFont="1" applyFill="1" applyBorder="1" applyAlignment="1" applyProtection="1">
      <alignment horizontal="center" vertical="center"/>
    </xf>
    <xf numFmtId="0" fontId="5" fillId="0" borderId="34" xfId="3" applyNumberFormat="1" applyFont="1" applyFill="1" applyBorder="1" applyAlignment="1" applyProtection="1">
      <alignment horizontal="center" vertical="center"/>
    </xf>
    <xf numFmtId="0" fontId="5" fillId="0" borderId="23" xfId="3" applyNumberFormat="1" applyFont="1" applyFill="1" applyBorder="1" applyAlignment="1" applyProtection="1">
      <alignment horizontal="center" vertical="center"/>
    </xf>
    <xf numFmtId="176" fontId="5" fillId="0" borderId="21" xfId="3" applyNumberFormat="1" applyFont="1" applyFill="1" applyBorder="1" applyAlignment="1" applyProtection="1">
      <alignment horizontal="center" vertical="center"/>
    </xf>
    <xf numFmtId="1" fontId="5" fillId="0" borderId="21" xfId="3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49" fontId="5" fillId="0" borderId="16" xfId="3" applyNumberFormat="1" applyFont="1" applyFill="1" applyBorder="1" applyAlignment="1">
      <alignment horizontal="center" vertical="center" wrapText="1"/>
    </xf>
    <xf numFmtId="1" fontId="5" fillId="0" borderId="16" xfId="3" applyNumberFormat="1" applyFont="1" applyFill="1" applyBorder="1" applyAlignment="1">
      <alignment horizontal="center" vertical="center"/>
    </xf>
    <xf numFmtId="49" fontId="5" fillId="0" borderId="19" xfId="3" applyNumberFormat="1" applyFont="1" applyFill="1" applyBorder="1" applyAlignment="1">
      <alignment horizontal="center" vertical="center"/>
    </xf>
    <xf numFmtId="0" fontId="5" fillId="0" borderId="18" xfId="3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>
      <alignment horizontal="center" vertical="center" wrapText="1"/>
    </xf>
    <xf numFmtId="49" fontId="5" fillId="0" borderId="21" xfId="3" applyNumberFormat="1" applyFont="1" applyFill="1" applyBorder="1" applyAlignment="1">
      <alignment horizontal="center" vertical="center" wrapText="1"/>
    </xf>
    <xf numFmtId="1" fontId="5" fillId="0" borderId="21" xfId="3" applyNumberFormat="1" applyFont="1" applyFill="1" applyBorder="1" applyAlignment="1">
      <alignment horizontal="center" vertical="center"/>
    </xf>
    <xf numFmtId="0" fontId="5" fillId="0" borderId="32" xfId="3" applyNumberFormat="1" applyFont="1" applyFill="1" applyBorder="1" applyAlignment="1">
      <alignment horizontal="center" vertical="center"/>
    </xf>
    <xf numFmtId="175" fontId="16" fillId="0" borderId="26" xfId="3" applyNumberFormat="1" applyFont="1" applyFill="1" applyBorder="1" applyAlignment="1" applyProtection="1">
      <alignment horizontal="center" vertical="center"/>
    </xf>
    <xf numFmtId="175" fontId="5" fillId="0" borderId="7" xfId="3" applyNumberFormat="1" applyFont="1" applyFill="1" applyBorder="1" applyAlignment="1" applyProtection="1">
      <alignment horizontal="center" vertical="center"/>
    </xf>
    <xf numFmtId="1" fontId="16" fillId="0" borderId="0" xfId="3" applyNumberFormat="1" applyFont="1" applyFill="1" applyBorder="1" applyAlignment="1">
      <alignment horizontal="center" vertical="center" wrapText="1"/>
    </xf>
    <xf numFmtId="49" fontId="5" fillId="0" borderId="21" xfId="3" applyNumberFormat="1" applyFont="1" applyFill="1" applyBorder="1" applyAlignment="1">
      <alignment vertical="center" wrapText="1"/>
    </xf>
    <xf numFmtId="174" fontId="5" fillId="0" borderId="4" xfId="3" applyNumberFormat="1" applyFont="1" applyFill="1" applyBorder="1" applyAlignment="1" applyProtection="1">
      <alignment horizontal="center" vertical="center"/>
    </xf>
    <xf numFmtId="174" fontId="5" fillId="0" borderId="5" xfId="3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1" fontId="5" fillId="0" borderId="34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0" fontId="5" fillId="5" borderId="0" xfId="0" applyFont="1" applyFill="1"/>
    <xf numFmtId="175" fontId="5" fillId="5" borderId="0" xfId="0" applyNumberFormat="1" applyFont="1" applyFill="1" applyBorder="1" applyAlignment="1">
      <alignment horizontal="center" vertical="center"/>
    </xf>
    <xf numFmtId="173" fontId="16" fillId="5" borderId="0" xfId="0" applyNumberFormat="1" applyFont="1" applyFill="1" applyBorder="1" applyAlignment="1" applyProtection="1">
      <alignment horizontal="center" vertical="center"/>
    </xf>
    <xf numFmtId="0" fontId="5" fillId="6" borderId="19" xfId="0" applyFont="1" applyFill="1" applyBorder="1" applyAlignment="1">
      <alignment wrapText="1"/>
    </xf>
    <xf numFmtId="0" fontId="5" fillId="0" borderId="1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5" fillId="0" borderId="57" xfId="3" applyNumberFormat="1" applyFont="1" applyFill="1" applyBorder="1" applyAlignment="1" applyProtection="1">
      <alignment horizontal="center" vertical="center"/>
    </xf>
    <xf numFmtId="49" fontId="16" fillId="0" borderId="11" xfId="3" applyNumberFormat="1" applyFont="1" applyFill="1" applyBorder="1" applyAlignment="1">
      <alignment horizontal="justify" vertical="center" wrapText="1"/>
    </xf>
    <xf numFmtId="49" fontId="16" fillId="0" borderId="16" xfId="3" applyNumberFormat="1" applyFont="1" applyFill="1" applyBorder="1" applyAlignment="1">
      <alignment horizontal="justify" vertical="center" wrapText="1"/>
    </xf>
    <xf numFmtId="49" fontId="16" fillId="0" borderId="21" xfId="3" applyNumberFormat="1" applyFont="1" applyFill="1" applyBorder="1" applyAlignment="1">
      <alignment horizontal="justify" vertical="center" wrapText="1"/>
    </xf>
    <xf numFmtId="174" fontId="16" fillId="0" borderId="13" xfId="3" applyNumberFormat="1" applyFont="1" applyFill="1" applyBorder="1" applyAlignment="1" applyProtection="1">
      <alignment horizontal="center" vertical="center"/>
    </xf>
    <xf numFmtId="0" fontId="16" fillId="0" borderId="13" xfId="3" applyFont="1" applyFill="1" applyBorder="1" applyAlignment="1">
      <alignment horizontal="center" vertical="center" wrapText="1"/>
    </xf>
    <xf numFmtId="172" fontId="22" fillId="0" borderId="13" xfId="3" applyNumberFormat="1" applyFont="1" applyFill="1" applyBorder="1" applyAlignment="1" applyProtection="1">
      <alignment horizontal="center" vertical="center"/>
    </xf>
    <xf numFmtId="172" fontId="5" fillId="0" borderId="18" xfId="3" applyNumberFormat="1" applyFont="1" applyFill="1" applyBorder="1" applyAlignment="1" applyProtection="1">
      <alignment horizontal="center" vertical="center"/>
    </xf>
    <xf numFmtId="172" fontId="22" fillId="0" borderId="32" xfId="3" applyNumberFormat="1" applyFont="1" applyFill="1" applyBorder="1" applyAlignment="1" applyProtection="1">
      <alignment horizontal="center" vertical="center"/>
    </xf>
    <xf numFmtId="0" fontId="16" fillId="0" borderId="52" xfId="0" applyNumberFormat="1" applyFont="1" applyFill="1" applyBorder="1" applyAlignment="1" applyProtection="1">
      <alignment horizontal="justify" vertical="center"/>
    </xf>
    <xf numFmtId="0" fontId="16" fillId="0" borderId="55" xfId="0" applyNumberFormat="1" applyFont="1" applyFill="1" applyBorder="1" applyAlignment="1" applyProtection="1">
      <alignment horizontal="justify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74" xfId="0" applyNumberFormat="1" applyFont="1" applyFill="1" applyBorder="1" applyAlignment="1">
      <alignment vertical="center" wrapText="1"/>
    </xf>
    <xf numFmtId="49" fontId="5" fillId="0" borderId="54" xfId="3" applyNumberFormat="1" applyFont="1" applyFill="1" applyBorder="1" applyAlignment="1">
      <alignment horizontal="center" vertical="center"/>
    </xf>
    <xf numFmtId="0" fontId="16" fillId="0" borderId="45" xfId="3" applyFont="1" applyFill="1" applyBorder="1" applyAlignment="1">
      <alignment horizontal="center" vertical="center" wrapText="1"/>
    </xf>
    <xf numFmtId="0" fontId="16" fillId="0" borderId="70" xfId="3" applyFont="1" applyFill="1" applyBorder="1" applyAlignment="1">
      <alignment horizontal="center" vertical="center" wrapText="1"/>
    </xf>
    <xf numFmtId="174" fontId="25" fillId="0" borderId="32" xfId="3" applyNumberFormat="1" applyFont="1" applyFill="1" applyBorder="1" applyAlignment="1" applyProtection="1">
      <alignment horizontal="center" vertical="center"/>
    </xf>
    <xf numFmtId="49" fontId="5" fillId="0" borderId="75" xfId="3" applyNumberFormat="1" applyFont="1" applyFill="1" applyBorder="1" applyAlignment="1">
      <alignment horizontal="center" vertical="center" wrapText="1"/>
    </xf>
    <xf numFmtId="0" fontId="5" fillId="0" borderId="34" xfId="3" applyFont="1" applyFill="1" applyBorder="1" applyAlignment="1">
      <alignment horizontal="center" vertical="center" wrapText="1"/>
    </xf>
    <xf numFmtId="0" fontId="5" fillId="0" borderId="32" xfId="3" applyFont="1" applyFill="1" applyBorder="1" applyAlignment="1">
      <alignment horizontal="center" vertical="center" wrapText="1"/>
    </xf>
    <xf numFmtId="175" fontId="5" fillId="0" borderId="14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175" fontId="5" fillId="0" borderId="19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/>
    </xf>
    <xf numFmtId="175" fontId="5" fillId="0" borderId="18" xfId="0" applyNumberFormat="1" applyFont="1" applyFill="1" applyBorder="1" applyAlignment="1">
      <alignment horizontal="center" vertical="center"/>
    </xf>
    <xf numFmtId="175" fontId="5" fillId="0" borderId="11" xfId="0" applyNumberFormat="1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/>
    </xf>
    <xf numFmtId="1" fontId="5" fillId="0" borderId="39" xfId="0" applyNumberFormat="1" applyFont="1" applyFill="1" applyBorder="1" applyAlignment="1">
      <alignment horizontal="center" vertical="center"/>
    </xf>
    <xf numFmtId="175" fontId="5" fillId="0" borderId="34" xfId="0" applyNumberFormat="1" applyFont="1" applyFill="1" applyBorder="1" applyAlignment="1">
      <alignment horizontal="center" vertical="center"/>
    </xf>
    <xf numFmtId="49" fontId="5" fillId="0" borderId="32" xfId="0" applyNumberFormat="1" applyFont="1" applyFill="1" applyBorder="1" applyAlignment="1">
      <alignment horizontal="center" vertical="center"/>
    </xf>
    <xf numFmtId="175" fontId="5" fillId="0" borderId="16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/>
    <xf numFmtId="0" fontId="0" fillId="0" borderId="0" xfId="0" applyFill="1"/>
    <xf numFmtId="175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175" fontId="5" fillId="0" borderId="39" xfId="0" applyNumberFormat="1" applyFont="1" applyFill="1" applyBorder="1" applyAlignment="1">
      <alignment horizontal="center" vertical="center"/>
    </xf>
    <xf numFmtId="174" fontId="16" fillId="0" borderId="9" xfId="3" applyNumberFormat="1" applyFont="1" applyFill="1" applyBorder="1" applyAlignment="1" applyProtection="1">
      <alignment horizontal="center" vertical="center"/>
    </xf>
    <xf numFmtId="172" fontId="22" fillId="7" borderId="0" xfId="3" applyNumberFormat="1" applyFont="1" applyFill="1" applyBorder="1" applyAlignment="1" applyProtection="1">
      <alignment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56" xfId="3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 applyProtection="1">
      <alignment horizontal="center" vertical="center"/>
    </xf>
    <xf numFmtId="176" fontId="16" fillId="0" borderId="14" xfId="3" applyNumberFormat="1" applyFont="1" applyFill="1" applyBorder="1" applyAlignment="1" applyProtection="1">
      <alignment horizontal="center" vertical="center"/>
    </xf>
    <xf numFmtId="49" fontId="22" fillId="0" borderId="68" xfId="3" applyNumberFormat="1" applyFont="1" applyFill="1" applyBorder="1" applyAlignment="1">
      <alignment horizontal="center" vertical="center" wrapText="1"/>
    </xf>
    <xf numFmtId="172" fontId="24" fillId="7" borderId="0" xfId="3" applyNumberFormat="1" applyFont="1" applyFill="1" applyBorder="1" applyAlignment="1" applyProtection="1">
      <alignment vertical="center"/>
    </xf>
    <xf numFmtId="49" fontId="16" fillId="0" borderId="40" xfId="0" applyNumberFormat="1" applyFont="1" applyFill="1" applyBorder="1" applyAlignment="1" applyProtection="1">
      <alignment horizontal="center" vertical="center"/>
    </xf>
    <xf numFmtId="49" fontId="16" fillId="0" borderId="31" xfId="3" applyNumberFormat="1" applyFont="1" applyFill="1" applyBorder="1" applyAlignment="1">
      <alignment horizontal="justify" vertical="center" wrapText="1"/>
    </xf>
    <xf numFmtId="0" fontId="16" fillId="0" borderId="74" xfId="3" applyFont="1" applyFill="1" applyBorder="1" applyAlignment="1">
      <alignment horizontal="center" vertical="center" wrapText="1"/>
    </xf>
    <xf numFmtId="0" fontId="16" fillId="0" borderId="81" xfId="3" applyFont="1" applyFill="1" applyBorder="1" applyAlignment="1">
      <alignment horizontal="center" vertical="center" wrapText="1"/>
    </xf>
    <xf numFmtId="0" fontId="16" fillId="0" borderId="82" xfId="3" applyFont="1" applyFill="1" applyBorder="1" applyAlignment="1">
      <alignment horizontal="center" vertical="center" wrapText="1"/>
    </xf>
    <xf numFmtId="174" fontId="16" fillId="0" borderId="83" xfId="3" applyNumberFormat="1" applyFont="1" applyFill="1" applyBorder="1" applyAlignment="1" applyProtection="1">
      <alignment horizontal="center" vertical="center"/>
    </xf>
    <xf numFmtId="176" fontId="16" fillId="0" borderId="40" xfId="3" applyNumberFormat="1" applyFont="1" applyFill="1" applyBorder="1" applyAlignment="1" applyProtection="1">
      <alignment horizontal="center" vertical="center"/>
    </xf>
    <xf numFmtId="0" fontId="16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172" fontId="5" fillId="0" borderId="83" xfId="3" applyNumberFormat="1" applyFont="1" applyFill="1" applyBorder="1" applyAlignment="1" applyProtection="1">
      <alignment horizontal="center" vertical="center"/>
    </xf>
    <xf numFmtId="0" fontId="5" fillId="0" borderId="73" xfId="3" applyFont="1" applyFill="1" applyBorder="1" applyAlignment="1">
      <alignment horizontal="center" vertical="center" wrapText="1"/>
    </xf>
    <xf numFmtId="0" fontId="5" fillId="0" borderId="83" xfId="3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 applyProtection="1">
      <alignment horizontal="center" vertical="center"/>
    </xf>
    <xf numFmtId="176" fontId="16" fillId="0" borderId="19" xfId="3" applyNumberFormat="1" applyFont="1" applyFill="1" applyBorder="1" applyAlignment="1" applyProtection="1">
      <alignment horizontal="center" vertical="center"/>
    </xf>
    <xf numFmtId="49" fontId="22" fillId="0" borderId="69" xfId="3" applyNumberFormat="1" applyFont="1" applyFill="1" applyBorder="1" applyAlignment="1">
      <alignment horizontal="center" vertical="center" wrapText="1"/>
    </xf>
    <xf numFmtId="0" fontId="5" fillId="0" borderId="69" xfId="3" applyFont="1" applyFill="1" applyBorder="1" applyAlignment="1">
      <alignment horizontal="center" vertical="center" wrapText="1"/>
    </xf>
    <xf numFmtId="176" fontId="16" fillId="0" borderId="19" xfId="0" applyNumberFormat="1" applyFont="1" applyFill="1" applyBorder="1" applyAlignment="1">
      <alignment horizontal="center" vertical="center"/>
    </xf>
    <xf numFmtId="172" fontId="5" fillId="0" borderId="18" xfId="0" applyNumberFormat="1" applyFont="1" applyFill="1" applyBorder="1" applyAlignment="1">
      <alignment horizontal="center" vertical="center"/>
    </xf>
    <xf numFmtId="172" fontId="22" fillId="0" borderId="18" xfId="0" applyNumberFormat="1" applyFont="1" applyFill="1" applyBorder="1" applyAlignment="1">
      <alignment horizontal="center" vertical="center"/>
    </xf>
    <xf numFmtId="49" fontId="16" fillId="0" borderId="41" xfId="0" applyNumberFormat="1" applyFont="1" applyFill="1" applyBorder="1" applyAlignment="1" applyProtection="1">
      <alignment horizontal="center" vertical="center"/>
    </xf>
    <xf numFmtId="176" fontId="16" fillId="0" borderId="54" xfId="3" applyNumberFormat="1" applyFont="1" applyFill="1" applyBorder="1" applyAlignment="1" applyProtection="1">
      <alignment horizontal="center" vertical="center"/>
    </xf>
    <xf numFmtId="0" fontId="5" fillId="0" borderId="70" xfId="3" applyFont="1" applyFill="1" applyBorder="1" applyAlignment="1">
      <alignment horizontal="center" vertical="center" wrapText="1"/>
    </xf>
    <xf numFmtId="175" fontId="5" fillId="0" borderId="12" xfId="3" applyNumberFormat="1" applyFont="1" applyFill="1" applyBorder="1" applyAlignment="1" applyProtection="1">
      <alignment horizontal="center" vertical="center"/>
    </xf>
    <xf numFmtId="172" fontId="5" fillId="7" borderId="0" xfId="3" applyNumberFormat="1" applyFont="1" applyFill="1" applyBorder="1" applyAlignment="1" applyProtection="1">
      <alignment vertical="center"/>
    </xf>
    <xf numFmtId="175" fontId="16" fillId="0" borderId="9" xfId="3" applyNumberFormat="1" applyFont="1" applyFill="1" applyBorder="1" applyAlignment="1">
      <alignment horizontal="center" vertical="center" wrapText="1"/>
    </xf>
    <xf numFmtId="1" fontId="16" fillId="0" borderId="9" xfId="3" applyNumberFormat="1" applyFont="1" applyFill="1" applyBorder="1" applyAlignment="1">
      <alignment horizontal="center" vertical="center" wrapText="1"/>
    </xf>
    <xf numFmtId="49" fontId="16" fillId="0" borderId="9" xfId="3" applyNumberFormat="1" applyFont="1" applyFill="1" applyBorder="1" applyAlignment="1">
      <alignment horizontal="center" vertical="center" wrapText="1"/>
    </xf>
    <xf numFmtId="1" fontId="16" fillId="0" borderId="22" xfId="3" applyNumberFormat="1" applyFont="1" applyFill="1" applyBorder="1" applyAlignment="1" applyProtection="1">
      <alignment horizontal="center" vertical="center"/>
    </xf>
    <xf numFmtId="1" fontId="16" fillId="0" borderId="9" xfId="3" applyNumberFormat="1" applyFont="1" applyFill="1" applyBorder="1" applyAlignment="1" applyProtection="1">
      <alignment horizontal="center" vertical="center"/>
    </xf>
    <xf numFmtId="174" fontId="16" fillId="0" borderId="84" xfId="3" applyNumberFormat="1" applyFont="1" applyFill="1" applyBorder="1" applyAlignment="1" applyProtection="1">
      <alignment horizontal="center" vertical="center"/>
    </xf>
    <xf numFmtId="174" fontId="16" fillId="0" borderId="85" xfId="3" applyNumberFormat="1" applyFont="1" applyFill="1" applyBorder="1" applyAlignment="1" applyProtection="1">
      <alignment horizontal="center" vertical="center"/>
    </xf>
    <xf numFmtId="49" fontId="5" fillId="0" borderId="40" xfId="3" applyNumberFormat="1" applyFont="1" applyFill="1" applyBorder="1" applyAlignment="1" applyProtection="1">
      <alignment horizontal="center" vertical="center"/>
    </xf>
    <xf numFmtId="49" fontId="5" fillId="0" borderId="40" xfId="0" applyNumberFormat="1" applyFont="1" applyFill="1" applyBorder="1" applyAlignment="1">
      <alignment horizontal="justify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86" xfId="3" applyNumberFormat="1" applyFont="1" applyFill="1" applyBorder="1" applyAlignment="1" applyProtection="1">
      <alignment horizontal="center" vertical="center"/>
    </xf>
    <xf numFmtId="0" fontId="5" fillId="0" borderId="83" xfId="3" applyNumberFormat="1" applyFont="1" applyFill="1" applyBorder="1" applyAlignment="1" applyProtection="1">
      <alignment horizontal="center" vertical="center"/>
    </xf>
    <xf numFmtId="176" fontId="5" fillId="0" borderId="31" xfId="3" applyNumberFormat="1" applyFont="1" applyFill="1" applyBorder="1" applyAlignment="1" applyProtection="1">
      <alignment horizontal="center" vertical="center"/>
    </xf>
    <xf numFmtId="1" fontId="5" fillId="0" borderId="31" xfId="3" applyNumberFormat="1" applyFont="1" applyFill="1" applyBorder="1" applyAlignment="1" applyProtection="1">
      <alignment horizontal="center" vertical="center"/>
    </xf>
    <xf numFmtId="1" fontId="5" fillId="0" borderId="73" xfId="3" applyNumberFormat="1" applyFont="1" applyFill="1" applyBorder="1" applyAlignment="1" applyProtection="1">
      <alignment horizontal="center" vertical="center"/>
    </xf>
    <xf numFmtId="0" fontId="5" fillId="0" borderId="73" xfId="3" applyNumberFormat="1" applyFont="1" applyFill="1" applyBorder="1" applyAlignment="1" applyProtection="1">
      <alignment horizontal="center" vertical="center"/>
    </xf>
    <xf numFmtId="0" fontId="5" fillId="0" borderId="81" xfId="3" applyNumberFormat="1" applyFont="1" applyFill="1" applyBorder="1" applyAlignment="1" applyProtection="1">
      <alignment horizontal="center" vertical="center"/>
    </xf>
    <xf numFmtId="0" fontId="5" fillId="0" borderId="82" xfId="3" applyNumberFormat="1" applyFont="1" applyFill="1" applyBorder="1" applyAlignment="1" applyProtection="1">
      <alignment horizontal="center" vertical="center"/>
    </xf>
    <xf numFmtId="49" fontId="5" fillId="0" borderId="19" xfId="3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>
      <alignment horizontal="justify" vertical="center" wrapText="1"/>
    </xf>
    <xf numFmtId="0" fontId="5" fillId="0" borderId="69" xfId="3" applyNumberFormat="1" applyFont="1" applyFill="1" applyBorder="1" applyAlignment="1" applyProtection="1">
      <alignment horizontal="center" vertical="center"/>
    </xf>
    <xf numFmtId="0" fontId="5" fillId="0" borderId="53" xfId="3" applyNumberFormat="1" applyFont="1" applyFill="1" applyBorder="1" applyAlignment="1" applyProtection="1">
      <alignment horizontal="center" vertical="center"/>
    </xf>
    <xf numFmtId="49" fontId="5" fillId="0" borderId="41" xfId="3" applyNumberFormat="1" applyFont="1" applyFill="1" applyBorder="1" applyAlignment="1" applyProtection="1">
      <alignment horizontal="center" vertical="center"/>
    </xf>
    <xf numFmtId="49" fontId="5" fillId="0" borderId="19" xfId="0" applyNumberFormat="1" applyFont="1" applyFill="1" applyBorder="1" applyAlignment="1">
      <alignment horizontal="justify" vertical="center" wrapText="1"/>
    </xf>
    <xf numFmtId="0" fontId="5" fillId="0" borderId="54" xfId="0" applyFont="1" applyFill="1" applyBorder="1" applyAlignment="1">
      <alignment horizontal="justify" wrapText="1"/>
    </xf>
    <xf numFmtId="174" fontId="16" fillId="0" borderId="71" xfId="3" applyNumberFormat="1" applyFont="1" applyFill="1" applyBorder="1" applyAlignment="1" applyProtection="1">
      <alignment horizontal="center" vertical="center"/>
    </xf>
    <xf numFmtId="0" fontId="16" fillId="0" borderId="87" xfId="3" applyNumberFormat="1" applyFont="1" applyFill="1" applyBorder="1" applyAlignment="1" applyProtection="1">
      <alignment horizontal="center" vertical="center"/>
    </xf>
    <xf numFmtId="174" fontId="16" fillId="0" borderId="87" xfId="3" applyNumberFormat="1" applyFont="1" applyFill="1" applyBorder="1" applyAlignment="1" applyProtection="1">
      <alignment horizontal="center" vertical="center"/>
    </xf>
    <xf numFmtId="174" fontId="16" fillId="0" borderId="88" xfId="3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>
      <alignment horizontal="justify" vertical="center" wrapText="1"/>
    </xf>
    <xf numFmtId="176" fontId="5" fillId="0" borderId="89" xfId="0" applyNumberFormat="1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172" fontId="24" fillId="7" borderId="0" xfId="0" applyNumberFormat="1" applyFont="1" applyFill="1" applyAlignment="1">
      <alignment vertical="center"/>
    </xf>
    <xf numFmtId="49" fontId="5" fillId="7" borderId="0" xfId="0" applyNumberFormat="1" applyFont="1" applyFill="1" applyBorder="1" applyAlignment="1">
      <alignment vertical="center" wrapText="1"/>
    </xf>
    <xf numFmtId="176" fontId="5" fillId="0" borderId="35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/>
    </xf>
    <xf numFmtId="0" fontId="5" fillId="0" borderId="9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5" fillId="0" borderId="19" xfId="3" applyNumberFormat="1" applyFont="1" applyFill="1" applyBorder="1" applyAlignment="1">
      <alignment horizontal="justify" vertical="center" wrapText="1"/>
    </xf>
    <xf numFmtId="176" fontId="5" fillId="0" borderId="35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>
      <alignment horizontal="center" vertical="center"/>
    </xf>
    <xf numFmtId="0" fontId="5" fillId="0" borderId="69" xfId="3" applyNumberFormat="1" applyFont="1" applyFill="1" applyBorder="1" applyAlignment="1">
      <alignment horizontal="center" vertical="center" wrapText="1"/>
    </xf>
    <xf numFmtId="0" fontId="5" fillId="0" borderId="53" xfId="3" applyNumberFormat="1" applyFont="1" applyFill="1" applyBorder="1" applyAlignment="1">
      <alignment horizontal="center" vertical="center" wrapText="1"/>
    </xf>
    <xf numFmtId="49" fontId="5" fillId="0" borderId="0" xfId="3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5" fillId="0" borderId="58" xfId="3" applyNumberFormat="1" applyFont="1" applyFill="1" applyBorder="1" applyAlignment="1">
      <alignment horizontal="center" vertical="center" wrapText="1"/>
    </xf>
    <xf numFmtId="49" fontId="5" fillId="0" borderId="58" xfId="3" applyNumberFormat="1" applyFont="1" applyFill="1" applyBorder="1" applyAlignment="1">
      <alignment vertical="center" wrapText="1"/>
    </xf>
    <xf numFmtId="1" fontId="5" fillId="0" borderId="58" xfId="3" applyNumberFormat="1" applyFont="1" applyFill="1" applyBorder="1" applyAlignment="1">
      <alignment horizontal="center" vertical="center"/>
    </xf>
    <xf numFmtId="0" fontId="5" fillId="0" borderId="3" xfId="3" applyNumberFormat="1" applyFont="1" applyFill="1" applyBorder="1" applyAlignment="1">
      <alignment horizontal="center" vertical="center" wrapText="1"/>
    </xf>
    <xf numFmtId="0" fontId="5" fillId="0" borderId="57" xfId="3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176" fontId="5" fillId="0" borderId="75" xfId="3" applyNumberFormat="1" applyFont="1" applyFill="1" applyBorder="1" applyAlignment="1" applyProtection="1">
      <alignment horizontal="center" vertical="center"/>
    </xf>
    <xf numFmtId="1" fontId="5" fillId="0" borderId="54" xfId="3" applyNumberFormat="1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70" xfId="3" applyNumberFormat="1" applyFont="1" applyFill="1" applyBorder="1" applyAlignment="1">
      <alignment horizontal="center" vertical="center" wrapText="1"/>
    </xf>
    <xf numFmtId="0" fontId="5" fillId="0" borderId="55" xfId="3" applyNumberFormat="1" applyFont="1" applyFill="1" applyBorder="1" applyAlignment="1">
      <alignment horizontal="center" vertical="center" wrapText="1"/>
    </xf>
    <xf numFmtId="175" fontId="16" fillId="0" borderId="26" xfId="3" applyNumberFormat="1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68" xfId="3" applyFont="1" applyFill="1" applyBorder="1" applyAlignment="1">
      <alignment horizontal="center" vertical="center" wrapText="1"/>
    </xf>
    <xf numFmtId="0" fontId="5" fillId="0" borderId="52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53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 wrapText="1"/>
    </xf>
    <xf numFmtId="0" fontId="5" fillId="0" borderId="55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0" borderId="118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15" fillId="2" borderId="121" xfId="2" applyFont="1" applyFill="1" applyBorder="1" applyAlignment="1">
      <alignment horizontal="center" vertical="center" wrapText="1"/>
    </xf>
    <xf numFmtId="0" fontId="15" fillId="2" borderId="128" xfId="2" applyFont="1" applyFill="1" applyBorder="1" applyAlignment="1">
      <alignment horizontal="center" vertical="center" wrapText="1"/>
    </xf>
    <xf numFmtId="0" fontId="15" fillId="2" borderId="133" xfId="2" applyFont="1" applyFill="1" applyBorder="1" applyAlignment="1">
      <alignment horizontal="center" vertical="center" wrapText="1"/>
    </xf>
    <xf numFmtId="0" fontId="15" fillId="2" borderId="10" xfId="2" applyFont="1" applyFill="1" applyBorder="1" applyAlignment="1">
      <alignment horizontal="center" vertical="center" wrapText="1"/>
    </xf>
    <xf numFmtId="0" fontId="15" fillId="2" borderId="134" xfId="2" applyFont="1" applyFill="1" applyBorder="1" applyAlignment="1">
      <alignment horizontal="center" vertical="center" wrapText="1"/>
    </xf>
    <xf numFmtId="0" fontId="15" fillId="2" borderId="135" xfId="2" applyFont="1" applyFill="1" applyBorder="1" applyAlignment="1">
      <alignment horizontal="center" vertical="center" wrapText="1"/>
    </xf>
    <xf numFmtId="0" fontId="15" fillId="2" borderId="89" xfId="2" applyFont="1" applyFill="1" applyBorder="1" applyAlignment="1">
      <alignment horizontal="center" vertical="center" wrapText="1"/>
    </xf>
    <xf numFmtId="0" fontId="15" fillId="2" borderId="49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136" xfId="2" applyFont="1" applyFill="1" applyBorder="1" applyAlignment="1">
      <alignment horizontal="center" vertical="center" wrapText="1"/>
    </xf>
    <xf numFmtId="0" fontId="15" fillId="2" borderId="137" xfId="2" applyFont="1" applyFill="1" applyBorder="1" applyAlignment="1">
      <alignment horizontal="center" vertical="center" wrapText="1"/>
    </xf>
    <xf numFmtId="0" fontId="15" fillId="2" borderId="138" xfId="2" applyFont="1" applyFill="1" applyBorder="1" applyAlignment="1">
      <alignment horizontal="center" vertical="center" wrapText="1"/>
    </xf>
    <xf numFmtId="0" fontId="18" fillId="2" borderId="139" xfId="2" applyFont="1" applyFill="1" applyBorder="1" applyAlignment="1">
      <alignment horizontal="center" vertical="center" wrapText="1"/>
    </xf>
    <xf numFmtId="0" fontId="15" fillId="2" borderId="118" xfId="2" applyFont="1" applyFill="1" applyBorder="1" applyAlignment="1">
      <alignment horizontal="center" vertical="center" wrapText="1"/>
    </xf>
    <xf numFmtId="0" fontId="15" fillId="2" borderId="120" xfId="2" applyFont="1" applyFill="1" applyBorder="1" applyAlignment="1">
      <alignment horizontal="center" vertical="center" wrapText="1"/>
    </xf>
    <xf numFmtId="49" fontId="15" fillId="2" borderId="119" xfId="0" applyNumberFormat="1" applyFont="1" applyFill="1" applyBorder="1" applyAlignment="1">
      <alignment horizontal="center" vertical="center" wrapText="1"/>
    </xf>
    <xf numFmtId="0" fontId="5" fillId="0" borderId="121" xfId="0" applyFont="1" applyBorder="1" applyAlignment="1">
      <alignment horizontal="center"/>
    </xf>
    <xf numFmtId="0" fontId="5" fillId="0" borderId="89" xfId="0" applyFont="1" applyBorder="1" applyAlignment="1">
      <alignment horizontal="center"/>
    </xf>
    <xf numFmtId="0" fontId="5" fillId="0" borderId="122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2" borderId="123" xfId="2" applyFont="1" applyFill="1" applyBorder="1" applyAlignment="1">
      <alignment horizontal="center" vertical="center" wrapText="1"/>
    </xf>
    <xf numFmtId="0" fontId="17" fillId="2" borderId="124" xfId="2" applyFont="1" applyFill="1" applyBorder="1" applyAlignment="1">
      <alignment horizontal="center" vertical="center" wrapText="1"/>
    </xf>
    <xf numFmtId="0" fontId="17" fillId="2" borderId="125" xfId="2" applyFont="1" applyFill="1" applyBorder="1" applyAlignment="1">
      <alignment horizontal="center" vertical="center" wrapText="1"/>
    </xf>
    <xf numFmtId="0" fontId="17" fillId="2" borderId="119" xfId="2" applyFont="1" applyFill="1" applyBorder="1" applyAlignment="1">
      <alignment horizontal="center" vertical="center" wrapText="1"/>
    </xf>
    <xf numFmtId="0" fontId="15" fillId="2" borderId="126" xfId="0" applyFont="1" applyFill="1" applyBorder="1" applyAlignment="1">
      <alignment horizontal="center" vertical="center" wrapText="1"/>
    </xf>
    <xf numFmtId="0" fontId="15" fillId="2" borderId="118" xfId="0" applyFont="1" applyFill="1" applyBorder="1" applyAlignment="1">
      <alignment horizontal="center" vertical="center" wrapText="1"/>
    </xf>
    <xf numFmtId="0" fontId="15" fillId="2" borderId="126" xfId="2" applyFont="1" applyFill="1" applyBorder="1" applyAlignment="1">
      <alignment horizontal="center" vertical="center" wrapText="1"/>
    </xf>
    <xf numFmtId="0" fontId="18" fillId="0" borderId="127" xfId="1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wrapText="1"/>
    </xf>
    <xf numFmtId="0" fontId="20" fillId="0" borderId="128" xfId="0" applyFont="1" applyFill="1" applyBorder="1" applyAlignment="1">
      <alignment wrapText="1"/>
    </xf>
    <xf numFmtId="0" fontId="20" fillId="0" borderId="129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0" fontId="20" fillId="0" borderId="82" xfId="0" applyFont="1" applyFill="1" applyBorder="1" applyAlignment="1">
      <alignment wrapText="1"/>
    </xf>
    <xf numFmtId="0" fontId="20" fillId="0" borderId="90" xfId="0" applyFont="1" applyFill="1" applyBorder="1" applyAlignment="1">
      <alignment wrapText="1"/>
    </xf>
    <xf numFmtId="0" fontId="20" fillId="0" borderId="81" xfId="0" applyFont="1" applyFill="1" applyBorder="1" applyAlignment="1">
      <alignment wrapText="1"/>
    </xf>
    <xf numFmtId="0" fontId="15" fillId="2" borderId="130" xfId="2" applyFont="1" applyFill="1" applyBorder="1" applyAlignment="1">
      <alignment horizontal="center" vertical="center" wrapText="1"/>
    </xf>
    <xf numFmtId="0" fontId="15" fillId="2" borderId="131" xfId="2" applyFont="1" applyFill="1" applyBorder="1" applyAlignment="1">
      <alignment horizontal="center" vertical="center" wrapText="1"/>
    </xf>
    <xf numFmtId="0" fontId="15" fillId="2" borderId="132" xfId="2" applyFont="1" applyFill="1" applyBorder="1" applyAlignment="1">
      <alignment horizontal="center" vertical="center" wrapText="1"/>
    </xf>
    <xf numFmtId="49" fontId="15" fillId="2" borderId="119" xfId="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5" fillId="0" borderId="119" xfId="0" applyFont="1" applyBorder="1" applyAlignment="1">
      <alignment horizontal="center" vertical="center" textRotation="90"/>
    </xf>
    <xf numFmtId="0" fontId="5" fillId="0" borderId="120" xfId="0" applyFont="1" applyBorder="1" applyAlignment="1">
      <alignment horizontal="center" vertical="center"/>
    </xf>
    <xf numFmtId="0" fontId="21" fillId="0" borderId="107" xfId="0" applyFont="1" applyFill="1" applyBorder="1" applyAlignment="1">
      <alignment horizontal="center" vertical="center" wrapText="1"/>
    </xf>
    <xf numFmtId="0" fontId="21" fillId="0" borderId="108" xfId="0" applyFont="1" applyFill="1" applyBorder="1" applyAlignment="1">
      <alignment horizontal="center" vertical="center" wrapText="1"/>
    </xf>
    <xf numFmtId="0" fontId="21" fillId="0" borderId="109" xfId="0" applyFont="1" applyFill="1" applyBorder="1" applyAlignment="1">
      <alignment horizontal="center" vertical="center" wrapText="1"/>
    </xf>
    <xf numFmtId="0" fontId="21" fillId="0" borderId="110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 wrapText="1"/>
    </xf>
    <xf numFmtId="0" fontId="21" fillId="0" borderId="112" xfId="0" applyFont="1" applyFill="1" applyBorder="1" applyAlignment="1">
      <alignment horizontal="center" vertical="center" wrapText="1"/>
    </xf>
    <xf numFmtId="0" fontId="21" fillId="2" borderId="116" xfId="0" applyFont="1" applyFill="1" applyBorder="1" applyAlignment="1">
      <alignment horizontal="center" vertical="center" wrapText="1"/>
    </xf>
    <xf numFmtId="0" fontId="21" fillId="0" borderId="113" xfId="0" applyFont="1" applyFill="1" applyBorder="1" applyAlignment="1">
      <alignment horizontal="center" vertical="center" wrapText="1"/>
    </xf>
    <xf numFmtId="0" fontId="21" fillId="0" borderId="114" xfId="2" applyFont="1" applyFill="1" applyBorder="1" applyAlignment="1">
      <alignment horizontal="center" vertical="center" wrapText="1"/>
    </xf>
    <xf numFmtId="0" fontId="21" fillId="0" borderId="35" xfId="2" applyFont="1" applyFill="1" applyBorder="1" applyAlignment="1">
      <alignment horizontal="center" vertical="center" wrapText="1"/>
    </xf>
    <xf numFmtId="0" fontId="21" fillId="0" borderId="115" xfId="2" applyFont="1" applyFill="1" applyBorder="1" applyAlignment="1">
      <alignment horizontal="center" vertical="center" wrapText="1"/>
    </xf>
    <xf numFmtId="0" fontId="21" fillId="2" borderId="117" xfId="0" applyFont="1" applyFill="1" applyBorder="1" applyAlignment="1">
      <alignment horizontal="center" vertical="center" wrapText="1"/>
    </xf>
    <xf numFmtId="0" fontId="21" fillId="0" borderId="109" xfId="0" applyFont="1" applyFill="1" applyBorder="1" applyAlignment="1">
      <alignment horizontal="center" wrapText="1"/>
    </xf>
    <xf numFmtId="0" fontId="21" fillId="0" borderId="110" xfId="0" applyFont="1" applyFill="1" applyBorder="1" applyAlignment="1">
      <alignment horizontal="center" wrapText="1"/>
    </xf>
    <xf numFmtId="0" fontId="21" fillId="0" borderId="113" xfId="0" applyFont="1" applyFill="1" applyBorder="1" applyAlignment="1">
      <alignment horizontal="center" wrapText="1"/>
    </xf>
    <xf numFmtId="0" fontId="21" fillId="0" borderId="107" xfId="0" applyFont="1" applyFill="1" applyBorder="1" applyAlignment="1">
      <alignment horizontal="center" wrapText="1"/>
    </xf>
    <xf numFmtId="0" fontId="21" fillId="0" borderId="108" xfId="0" applyFont="1" applyFill="1" applyBorder="1" applyAlignment="1">
      <alignment horizontal="center" wrapText="1"/>
    </xf>
    <xf numFmtId="0" fontId="21" fillId="2" borderId="104" xfId="2" applyFont="1" applyFill="1" applyBorder="1" applyAlignment="1">
      <alignment horizontal="center" vertical="center" wrapText="1"/>
    </xf>
    <xf numFmtId="0" fontId="5" fillId="0" borderId="105" xfId="0" applyFont="1" applyFill="1" applyBorder="1" applyAlignment="1">
      <alignment horizontal="center" wrapText="1"/>
    </xf>
    <xf numFmtId="0" fontId="5" fillId="0" borderId="65" xfId="0" applyFont="1" applyFill="1" applyBorder="1" applyAlignment="1">
      <alignment horizontal="center" wrapText="1"/>
    </xf>
    <xf numFmtId="0" fontId="21" fillId="0" borderId="66" xfId="0" applyFont="1" applyFill="1" applyBorder="1" applyAlignment="1">
      <alignment horizontal="center" wrapText="1"/>
    </xf>
    <xf numFmtId="0" fontId="21" fillId="0" borderId="77" xfId="0" applyFont="1" applyFill="1" applyBorder="1" applyAlignment="1">
      <alignment horizontal="center" wrapText="1"/>
    </xf>
    <xf numFmtId="0" fontId="21" fillId="0" borderId="65" xfId="0" applyFont="1" applyFill="1" applyBorder="1" applyAlignment="1">
      <alignment horizontal="center" wrapText="1"/>
    </xf>
    <xf numFmtId="0" fontId="21" fillId="0" borderId="66" xfId="0" applyFont="1" applyFill="1" applyBorder="1" applyAlignment="1">
      <alignment horizontal="center" vertical="center" wrapText="1"/>
    </xf>
    <xf numFmtId="0" fontId="21" fillId="0" borderId="79" xfId="0" applyFont="1" applyFill="1" applyBorder="1" applyAlignment="1">
      <alignment horizontal="center" vertical="center" wrapText="1"/>
    </xf>
    <xf numFmtId="0" fontId="21" fillId="0" borderId="80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 wrapText="1"/>
    </xf>
    <xf numFmtId="0" fontId="21" fillId="0" borderId="78" xfId="2" applyFont="1" applyFill="1" applyBorder="1" applyAlignment="1">
      <alignment horizontal="center" vertical="center" wrapText="1"/>
    </xf>
    <xf numFmtId="0" fontId="21" fillId="0" borderId="75" xfId="2" applyFont="1" applyFill="1" applyBorder="1" applyAlignment="1">
      <alignment horizontal="center" vertical="center" wrapText="1"/>
    </xf>
    <xf numFmtId="0" fontId="21" fillId="0" borderId="76" xfId="2" applyFont="1" applyFill="1" applyBorder="1" applyAlignment="1">
      <alignment horizontal="center" vertical="center" wrapText="1"/>
    </xf>
    <xf numFmtId="0" fontId="21" fillId="0" borderId="106" xfId="0" applyFont="1" applyFill="1" applyBorder="1" applyAlignment="1">
      <alignment horizontal="center" vertical="center" wrapText="1"/>
    </xf>
    <xf numFmtId="0" fontId="21" fillId="2" borderId="91" xfId="0" applyFont="1" applyFill="1" applyBorder="1" applyAlignment="1">
      <alignment horizontal="center" vertical="center" wrapText="1"/>
    </xf>
    <xf numFmtId="0" fontId="0" fillId="0" borderId="92" xfId="0" applyBorder="1"/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49" fontId="21" fillId="2" borderId="97" xfId="2" applyNumberFormat="1" applyFont="1" applyFill="1" applyBorder="1" applyAlignment="1" applyProtection="1">
      <alignment horizontal="center" vertical="center" wrapText="1"/>
      <protection locked="0"/>
    </xf>
    <xf numFmtId="0" fontId="21" fillId="2" borderId="98" xfId="0" applyFont="1" applyFill="1" applyBorder="1" applyAlignment="1">
      <alignment horizontal="center" vertical="center" wrapText="1"/>
    </xf>
    <xf numFmtId="0" fontId="0" fillId="0" borderId="99" xfId="0" applyBorder="1"/>
    <xf numFmtId="0" fontId="21" fillId="2" borderId="100" xfId="2" applyFont="1" applyFill="1" applyBorder="1" applyAlignment="1">
      <alignment horizontal="center" vertical="center" wrapText="1"/>
    </xf>
    <xf numFmtId="0" fontId="21" fillId="2" borderId="92" xfId="0" applyFont="1" applyFill="1" applyBorder="1" applyAlignment="1">
      <alignment horizontal="center" vertical="center" wrapText="1"/>
    </xf>
    <xf numFmtId="0" fontId="21" fillId="2" borderId="101" xfId="0" applyFont="1" applyFill="1" applyBorder="1" applyAlignment="1">
      <alignment horizontal="center" vertical="center" wrapText="1"/>
    </xf>
    <xf numFmtId="0" fontId="21" fillId="2" borderId="94" xfId="0" applyFont="1" applyFill="1" applyBorder="1" applyAlignment="1">
      <alignment horizontal="center" vertical="center" wrapText="1"/>
    </xf>
    <xf numFmtId="0" fontId="21" fillId="2" borderId="95" xfId="0" applyFont="1" applyFill="1" applyBorder="1" applyAlignment="1">
      <alignment horizontal="center" vertical="center" wrapText="1"/>
    </xf>
    <xf numFmtId="0" fontId="21" fillId="2" borderId="102" xfId="0" applyFont="1" applyFill="1" applyBorder="1" applyAlignment="1">
      <alignment horizontal="center" vertical="center" wrapText="1"/>
    </xf>
    <xf numFmtId="0" fontId="21" fillId="2" borderId="103" xfId="0" applyFont="1" applyFill="1" applyBorder="1" applyAlignment="1">
      <alignment horizontal="center" vertical="center" wrapText="1"/>
    </xf>
    <xf numFmtId="172" fontId="18" fillId="0" borderId="36" xfId="3" applyNumberFormat="1" applyFont="1" applyFill="1" applyBorder="1" applyAlignment="1" applyProtection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20" fillId="0" borderId="72" xfId="0" applyFont="1" applyFill="1" applyBorder="1" applyAlignment="1">
      <alignment horizontal="center" vertical="center" wrapText="1"/>
    </xf>
    <xf numFmtId="0" fontId="5" fillId="0" borderId="27" xfId="3" applyNumberFormat="1" applyFont="1" applyFill="1" applyBorder="1" applyAlignment="1" applyProtection="1">
      <alignment horizontal="center" vertical="center" textRotation="90"/>
    </xf>
    <xf numFmtId="0" fontId="5" fillId="0" borderId="30" xfId="3" applyNumberFormat="1" applyFont="1" applyFill="1" applyBorder="1" applyAlignment="1" applyProtection="1">
      <alignment horizontal="center" vertical="center" textRotation="90"/>
    </xf>
    <xf numFmtId="0" fontId="5" fillId="0" borderId="26" xfId="3" applyNumberFormat="1" applyFont="1" applyFill="1" applyBorder="1" applyAlignment="1" applyProtection="1">
      <alignment horizontal="center" vertical="center" textRotation="90"/>
    </xf>
    <xf numFmtId="172" fontId="5" fillId="0" borderId="27" xfId="3" applyNumberFormat="1" applyFont="1" applyFill="1" applyBorder="1" applyAlignment="1" applyProtection="1">
      <alignment horizontal="center" vertical="center"/>
    </xf>
    <xf numFmtId="172" fontId="5" fillId="0" borderId="30" xfId="3" applyNumberFormat="1" applyFont="1" applyFill="1" applyBorder="1" applyAlignment="1" applyProtection="1">
      <alignment horizontal="center" vertical="center"/>
    </xf>
    <xf numFmtId="172" fontId="5" fillId="0" borderId="26" xfId="3" applyNumberFormat="1" applyFont="1" applyFill="1" applyBorder="1" applyAlignment="1" applyProtection="1">
      <alignment horizontal="center" vertical="center"/>
    </xf>
    <xf numFmtId="172" fontId="5" fillId="0" borderId="15" xfId="3" applyNumberFormat="1" applyFont="1" applyFill="1" applyBorder="1" applyAlignment="1" applyProtection="1">
      <alignment horizontal="center" vertical="center" wrapText="1"/>
    </xf>
    <xf numFmtId="172" fontId="5" fillId="0" borderId="12" xfId="3" applyNumberFormat="1" applyFont="1" applyFill="1" applyBorder="1" applyAlignment="1" applyProtection="1">
      <alignment horizontal="center" vertical="center" wrapText="1"/>
    </xf>
    <xf numFmtId="172" fontId="5" fillId="0" borderId="13" xfId="3" applyNumberFormat="1" applyFont="1" applyFill="1" applyBorder="1" applyAlignment="1" applyProtection="1">
      <alignment horizontal="center" vertical="center" wrapText="1"/>
    </xf>
    <xf numFmtId="172" fontId="5" fillId="0" borderId="27" xfId="3" applyNumberFormat="1" applyFont="1" applyFill="1" applyBorder="1" applyAlignment="1" applyProtection="1">
      <alignment horizontal="center" vertical="center" textRotation="90" wrapText="1"/>
    </xf>
    <xf numFmtId="172" fontId="5" fillId="0" borderId="30" xfId="3" applyNumberFormat="1" applyFont="1" applyFill="1" applyBorder="1" applyAlignment="1" applyProtection="1">
      <alignment horizontal="center" vertical="center" textRotation="90" wrapText="1"/>
    </xf>
    <xf numFmtId="172" fontId="5" fillId="0" borderId="26" xfId="3" applyNumberFormat="1" applyFont="1" applyFill="1" applyBorder="1" applyAlignment="1" applyProtection="1">
      <alignment horizontal="center" vertical="center" textRotation="90" wrapText="1"/>
    </xf>
    <xf numFmtId="172" fontId="5" fillId="0" borderId="14" xfId="3" applyNumberFormat="1" applyFont="1" applyFill="1" applyBorder="1" applyAlignment="1" applyProtection="1">
      <alignment horizontal="center" vertical="center" wrapText="1"/>
    </xf>
    <xf numFmtId="172" fontId="5" fillId="0" borderId="38" xfId="3" applyNumberFormat="1" applyFont="1" applyFill="1" applyBorder="1" applyAlignment="1" applyProtection="1">
      <alignment horizontal="center" vertical="center" wrapText="1"/>
    </xf>
    <xf numFmtId="172" fontId="5" fillId="0" borderId="37" xfId="3" applyNumberFormat="1" applyFont="1" applyFill="1" applyBorder="1" applyAlignment="1" applyProtection="1">
      <alignment horizontal="center" vertical="center" wrapText="1"/>
    </xf>
    <xf numFmtId="0" fontId="5" fillId="0" borderId="36" xfId="3" applyNumberFormat="1" applyFont="1" applyFill="1" applyBorder="1" applyAlignment="1" applyProtection="1">
      <alignment horizontal="center" vertical="center"/>
    </xf>
    <xf numFmtId="0" fontId="5" fillId="0" borderId="89" xfId="3" applyNumberFormat="1" applyFont="1" applyFill="1" applyBorder="1" applyAlignment="1" applyProtection="1">
      <alignment horizontal="center" vertical="center"/>
    </xf>
    <xf numFmtId="0" fontId="5" fillId="0" borderId="72" xfId="3" applyNumberFormat="1" applyFont="1" applyFill="1" applyBorder="1" applyAlignment="1" applyProtection="1">
      <alignment horizontal="center" vertical="center"/>
    </xf>
    <xf numFmtId="0" fontId="5" fillId="0" borderId="46" xfId="3" applyNumberFormat="1" applyFont="1" applyFill="1" applyBorder="1" applyAlignment="1" applyProtection="1">
      <alignment horizontal="center" vertical="center"/>
    </xf>
    <xf numFmtId="0" fontId="5" fillId="0" borderId="140" xfId="3" applyNumberFormat="1" applyFont="1" applyFill="1" applyBorder="1" applyAlignment="1" applyProtection="1">
      <alignment horizontal="center" vertical="center"/>
    </xf>
    <xf numFmtId="0" fontId="5" fillId="0" borderId="28" xfId="3" applyNumberFormat="1" applyFont="1" applyFill="1" applyBorder="1" applyAlignment="1" applyProtection="1">
      <alignment horizontal="center" vertical="center"/>
    </xf>
    <xf numFmtId="0" fontId="5" fillId="0" borderId="14" xfId="3" applyNumberFormat="1" applyFont="1" applyFill="1" applyBorder="1" applyAlignment="1" applyProtection="1">
      <alignment horizontal="center" vertical="center"/>
    </xf>
    <xf numFmtId="0" fontId="5" fillId="0" borderId="38" xfId="3" applyNumberFormat="1" applyFont="1" applyFill="1" applyBorder="1" applyAlignment="1" applyProtection="1">
      <alignment horizontal="center" vertical="center"/>
    </xf>
    <xf numFmtId="0" fontId="5" fillId="0" borderId="37" xfId="3" applyNumberFormat="1" applyFont="1" applyFill="1" applyBorder="1" applyAlignment="1" applyProtection="1">
      <alignment horizontal="center" vertical="center"/>
    </xf>
    <xf numFmtId="172" fontId="5" fillId="0" borderId="20" xfId="3" applyNumberFormat="1" applyFont="1" applyFill="1" applyBorder="1" applyAlignment="1" applyProtection="1">
      <alignment horizontal="center" vertical="center" textRotation="90" wrapText="1"/>
    </xf>
    <xf numFmtId="172" fontId="5" fillId="0" borderId="34" xfId="3" applyNumberFormat="1" applyFont="1" applyFill="1" applyBorder="1" applyAlignment="1" applyProtection="1">
      <alignment horizontal="center" vertical="center" textRotation="90" wrapText="1"/>
    </xf>
    <xf numFmtId="172" fontId="5" fillId="0" borderId="17" xfId="3" applyNumberFormat="1" applyFont="1" applyFill="1" applyBorder="1" applyAlignment="1" applyProtection="1">
      <alignment horizontal="center" vertical="center" textRotation="90" wrapText="1"/>
    </xf>
    <xf numFmtId="172" fontId="5" fillId="0" borderId="23" xfId="3" applyNumberFormat="1" applyFont="1" applyFill="1" applyBorder="1" applyAlignment="1" applyProtection="1">
      <alignment horizontal="center" vertical="center" textRotation="90" wrapText="1"/>
    </xf>
    <xf numFmtId="174" fontId="16" fillId="0" borderId="1" xfId="3" applyNumberFormat="1" applyFont="1" applyFill="1" applyBorder="1" applyAlignment="1" applyProtection="1">
      <alignment horizontal="center" vertical="center"/>
    </xf>
    <xf numFmtId="174" fontId="16" fillId="0" borderId="56" xfId="3" applyNumberFormat="1" applyFont="1" applyFill="1" applyBorder="1" applyAlignment="1" applyProtection="1">
      <alignment horizontal="center" vertical="center"/>
    </xf>
    <xf numFmtId="174" fontId="16" fillId="0" borderId="2" xfId="3" applyNumberFormat="1" applyFont="1" applyFill="1" applyBorder="1" applyAlignment="1" applyProtection="1">
      <alignment horizontal="center" vertical="center"/>
    </xf>
    <xf numFmtId="0" fontId="5" fillId="0" borderId="71" xfId="3" applyNumberFormat="1" applyFont="1" applyFill="1" applyBorder="1" applyAlignment="1" applyProtection="1">
      <alignment horizontal="center" vertical="center"/>
    </xf>
    <xf numFmtId="0" fontId="5" fillId="0" borderId="128" xfId="3" applyNumberFormat="1" applyFont="1" applyFill="1" applyBorder="1" applyAlignment="1" applyProtection="1">
      <alignment horizontal="center" vertical="center"/>
    </xf>
    <xf numFmtId="0" fontId="5" fillId="0" borderId="87" xfId="3" applyNumberFormat="1" applyFont="1" applyFill="1" applyBorder="1" applyAlignment="1" applyProtection="1">
      <alignment horizontal="center" vertical="center"/>
    </xf>
    <xf numFmtId="0" fontId="5" fillId="0" borderId="88" xfId="3" applyNumberFormat="1" applyFont="1" applyFill="1" applyBorder="1" applyAlignment="1" applyProtection="1">
      <alignment horizontal="center" vertical="center"/>
    </xf>
    <xf numFmtId="172" fontId="5" fillId="0" borderId="56" xfId="3" applyNumberFormat="1" applyFont="1" applyFill="1" applyBorder="1" applyAlignment="1" applyProtection="1">
      <alignment horizontal="center" vertical="center" textRotation="90" wrapText="1"/>
    </xf>
    <xf numFmtId="172" fontId="5" fillId="0" borderId="143" xfId="3" applyNumberFormat="1" applyFont="1" applyFill="1" applyBorder="1" applyAlignment="1" applyProtection="1">
      <alignment horizontal="center" vertical="center" textRotation="90" wrapText="1"/>
    </xf>
    <xf numFmtId="172" fontId="5" fillId="0" borderId="147" xfId="3" applyNumberFormat="1" applyFont="1" applyFill="1" applyBorder="1" applyAlignment="1" applyProtection="1">
      <alignment horizontal="center" vertical="center" textRotation="90" wrapText="1"/>
    </xf>
    <xf numFmtId="0" fontId="16" fillId="0" borderId="9" xfId="3" applyFont="1" applyFill="1" applyBorder="1" applyAlignment="1">
      <alignment horizontal="center" vertical="center" wrapText="1"/>
    </xf>
    <xf numFmtId="0" fontId="16" fillId="0" borderId="24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172" fontId="5" fillId="0" borderId="1" xfId="3" applyNumberFormat="1" applyFont="1" applyFill="1" applyBorder="1" applyAlignment="1" applyProtection="1">
      <alignment horizontal="center" vertical="center" textRotation="90" wrapText="1"/>
    </xf>
    <xf numFmtId="172" fontId="5" fillId="0" borderId="6" xfId="3" applyNumberFormat="1" applyFont="1" applyFill="1" applyBorder="1" applyAlignment="1" applyProtection="1">
      <alignment horizontal="center" vertical="center" textRotation="90" wrapText="1"/>
    </xf>
    <xf numFmtId="172" fontId="5" fillId="0" borderId="145" xfId="3" applyNumberFormat="1" applyFont="1" applyFill="1" applyBorder="1" applyAlignment="1" applyProtection="1">
      <alignment horizontal="center" vertical="center" textRotation="90" wrapText="1"/>
    </xf>
    <xf numFmtId="172" fontId="5" fillId="0" borderId="53" xfId="3" applyNumberFormat="1" applyFont="1" applyFill="1" applyBorder="1" applyAlignment="1" applyProtection="1">
      <alignment horizontal="center" vertical="center"/>
    </xf>
    <xf numFmtId="172" fontId="5" fillId="0" borderId="35" xfId="3" applyNumberFormat="1" applyFont="1" applyFill="1" applyBorder="1" applyAlignment="1" applyProtection="1">
      <alignment horizontal="center" vertical="center"/>
    </xf>
    <xf numFmtId="172" fontId="5" fillId="0" borderId="69" xfId="3" applyNumberFormat="1" applyFont="1" applyFill="1" applyBorder="1" applyAlignment="1" applyProtection="1">
      <alignment horizontal="center" vertical="center"/>
    </xf>
    <xf numFmtId="172" fontId="5" fillId="0" borderId="2" xfId="3" applyNumberFormat="1" applyFont="1" applyFill="1" applyBorder="1" applyAlignment="1" applyProtection="1">
      <alignment horizontal="center" vertical="center" textRotation="90" wrapText="1"/>
    </xf>
    <xf numFmtId="172" fontId="5" fillId="0" borderId="144" xfId="3" applyNumberFormat="1" applyFont="1" applyFill="1" applyBorder="1" applyAlignment="1" applyProtection="1">
      <alignment horizontal="center" vertical="center" textRotation="90" wrapText="1"/>
    </xf>
    <xf numFmtId="172" fontId="5" fillId="0" borderId="129" xfId="3" applyNumberFormat="1" applyFont="1" applyFill="1" applyBorder="1" applyAlignment="1" applyProtection="1">
      <alignment horizontal="center" vertical="center" textRotation="90" wrapText="1"/>
    </xf>
    <xf numFmtId="172" fontId="5" fillId="0" borderId="146" xfId="3" applyNumberFormat="1" applyFont="1" applyFill="1" applyBorder="1" applyAlignment="1" applyProtection="1">
      <alignment horizontal="center" vertical="center" textRotation="90" wrapText="1"/>
    </xf>
    <xf numFmtId="172" fontId="5" fillId="0" borderId="18" xfId="3" applyNumberFormat="1" applyFont="1" applyFill="1" applyBorder="1" applyAlignment="1" applyProtection="1">
      <alignment horizontal="center" vertical="center" textRotation="90" wrapText="1"/>
    </xf>
    <xf numFmtId="172" fontId="5" fillId="0" borderId="32" xfId="3" applyNumberFormat="1" applyFont="1" applyFill="1" applyBorder="1" applyAlignment="1" applyProtection="1">
      <alignment horizontal="center" vertical="center" textRotation="90" wrapText="1"/>
    </xf>
    <xf numFmtId="172" fontId="5" fillId="0" borderId="17" xfId="3" applyNumberFormat="1" applyFont="1" applyFill="1" applyBorder="1" applyAlignment="1" applyProtection="1">
      <alignment horizontal="center" vertical="center" wrapText="1"/>
    </xf>
    <xf numFmtId="172" fontId="5" fillId="0" borderId="18" xfId="3" applyNumberFormat="1" applyFont="1" applyFill="1" applyBorder="1" applyAlignment="1" applyProtection="1">
      <alignment horizontal="center" vertical="center" wrapText="1"/>
    </xf>
    <xf numFmtId="173" fontId="16" fillId="0" borderId="148" xfId="0" applyNumberFormat="1" applyFont="1" applyFill="1" applyBorder="1" applyAlignment="1" applyProtection="1">
      <alignment horizontal="center" vertical="center"/>
    </xf>
    <xf numFmtId="173" fontId="16" fillId="0" borderId="95" xfId="0" applyNumberFormat="1" applyFont="1" applyFill="1" applyBorder="1" applyAlignment="1" applyProtection="1">
      <alignment horizontal="center" vertical="center"/>
    </xf>
    <xf numFmtId="173" fontId="16" fillId="0" borderId="149" xfId="0" applyNumberFormat="1" applyFont="1" applyFill="1" applyBorder="1" applyAlignment="1" applyProtection="1">
      <alignment horizontal="center" vertical="center"/>
    </xf>
    <xf numFmtId="173" fontId="16" fillId="0" borderId="150" xfId="0" applyNumberFormat="1" applyFont="1" applyFill="1" applyBorder="1" applyAlignment="1" applyProtection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0" fontId="16" fillId="0" borderId="56" xfId="3" applyFont="1" applyFill="1" applyBorder="1" applyAlignment="1">
      <alignment horizontal="center" vertical="center" wrapText="1"/>
    </xf>
    <xf numFmtId="0" fontId="16" fillId="0" borderId="143" xfId="3" applyFont="1" applyFill="1" applyBorder="1" applyAlignment="1">
      <alignment horizontal="center" vertical="center" wrapText="1"/>
    </xf>
    <xf numFmtId="0" fontId="16" fillId="0" borderId="144" xfId="3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 applyProtection="1">
      <alignment horizontal="center" vertical="center"/>
    </xf>
    <xf numFmtId="49" fontId="16" fillId="0" borderId="24" xfId="0" applyNumberFormat="1" applyFont="1" applyFill="1" applyBorder="1" applyAlignment="1" applyProtection="1">
      <alignment horizontal="center" vertical="center"/>
    </xf>
    <xf numFmtId="49" fontId="16" fillId="0" borderId="22" xfId="0" applyNumberFormat="1" applyFont="1" applyFill="1" applyBorder="1" applyAlignment="1" applyProtection="1">
      <alignment horizontal="center" vertical="center"/>
    </xf>
    <xf numFmtId="49" fontId="16" fillId="0" borderId="36" xfId="0" applyNumberFormat="1" applyFont="1" applyFill="1" applyBorder="1" applyAlignment="1" applyProtection="1">
      <alignment horizontal="center" vertical="center"/>
    </xf>
    <xf numFmtId="49" fontId="16" fillId="0" borderId="89" xfId="0" applyNumberFormat="1" applyFont="1" applyFill="1" applyBorder="1" applyAlignment="1" applyProtection="1">
      <alignment horizontal="center" vertical="center"/>
    </xf>
    <xf numFmtId="49" fontId="16" fillId="0" borderId="72" xfId="0" applyNumberFormat="1" applyFont="1" applyFill="1" applyBorder="1" applyAlignment="1" applyProtection="1">
      <alignment horizontal="center" vertical="center"/>
    </xf>
    <xf numFmtId="0" fontId="16" fillId="0" borderId="141" xfId="0" applyFont="1" applyFill="1" applyBorder="1" applyAlignment="1">
      <alignment horizontal="center" vertical="center" wrapText="1"/>
    </xf>
    <xf numFmtId="0" fontId="16" fillId="0" borderId="142" xfId="0" applyFont="1" applyFill="1" applyBorder="1" applyAlignment="1">
      <alignment horizontal="center" vertical="center" wrapText="1"/>
    </xf>
    <xf numFmtId="174" fontId="16" fillId="0" borderId="34" xfId="3" applyNumberFormat="1" applyFont="1" applyFill="1" applyBorder="1" applyAlignment="1" applyProtection="1">
      <alignment horizontal="center" vertical="center"/>
    </xf>
    <xf numFmtId="174" fontId="16" fillId="0" borderId="23" xfId="3" applyNumberFormat="1" applyFont="1" applyFill="1" applyBorder="1" applyAlignment="1" applyProtection="1">
      <alignment horizontal="center" vertical="center"/>
    </xf>
    <xf numFmtId="174" fontId="16" fillId="0" borderId="32" xfId="3" applyNumberFormat="1" applyFont="1" applyFill="1" applyBorder="1" applyAlignment="1" applyProtection="1">
      <alignment horizontal="center" vertical="center"/>
    </xf>
    <xf numFmtId="173" fontId="16" fillId="0" borderId="46" xfId="0" applyNumberFormat="1" applyFont="1" applyFill="1" applyBorder="1" applyAlignment="1" applyProtection="1">
      <alignment horizontal="center" vertical="center" wrapText="1"/>
    </xf>
    <xf numFmtId="173" fontId="16" fillId="0" borderId="140" xfId="0" applyNumberFormat="1" applyFont="1" applyFill="1" applyBorder="1" applyAlignment="1" applyProtection="1">
      <alignment horizontal="center" vertical="center" wrapText="1"/>
    </xf>
    <xf numFmtId="173" fontId="16" fillId="0" borderId="28" xfId="0" applyNumberFormat="1" applyFont="1" applyFill="1" applyBorder="1" applyAlignment="1" applyProtection="1">
      <alignment horizontal="center" vertical="center" wrapText="1"/>
    </xf>
    <xf numFmtId="0" fontId="16" fillId="0" borderId="36" xfId="3" applyNumberFormat="1" applyFont="1" applyFill="1" applyBorder="1" applyAlignment="1" applyProtection="1">
      <alignment horizontal="center" vertical="center"/>
    </xf>
    <xf numFmtId="0" fontId="16" fillId="0" borderId="89" xfId="3" applyNumberFormat="1" applyFont="1" applyFill="1" applyBorder="1" applyAlignment="1" applyProtection="1">
      <alignment horizontal="center" vertical="center"/>
    </xf>
    <xf numFmtId="0" fontId="16" fillId="0" borderId="72" xfId="3" applyNumberFormat="1" applyFont="1" applyFill="1" applyBorder="1" applyAlignment="1" applyProtection="1">
      <alignment horizontal="center" vertical="center"/>
    </xf>
    <xf numFmtId="174" fontId="16" fillId="0" borderId="9" xfId="3" applyNumberFormat="1" applyFont="1" applyFill="1" applyBorder="1" applyAlignment="1" applyProtection="1">
      <alignment vertical="center" wrapText="1"/>
    </xf>
    <xf numFmtId="174" fontId="16" fillId="0" borderId="22" xfId="3" applyNumberFormat="1" applyFont="1" applyFill="1" applyBorder="1" applyAlignment="1" applyProtection="1">
      <alignment vertical="center" wrapText="1"/>
    </xf>
    <xf numFmtId="174" fontId="16" fillId="0" borderId="9" xfId="3" applyNumberFormat="1" applyFont="1" applyFill="1" applyBorder="1" applyAlignment="1" applyProtection="1">
      <alignment horizontal="justify" vertical="center" wrapText="1"/>
    </xf>
    <xf numFmtId="174" fontId="16" fillId="0" borderId="24" xfId="3" applyNumberFormat="1" applyFont="1" applyFill="1" applyBorder="1" applyAlignment="1" applyProtection="1">
      <alignment horizontal="justify" vertical="center" wrapText="1"/>
    </xf>
    <xf numFmtId="174" fontId="16" fillId="0" borderId="36" xfId="3" applyNumberFormat="1" applyFont="1" applyFill="1" applyBorder="1" applyAlignment="1" applyProtection="1">
      <alignment horizontal="justify" vertical="center" wrapText="1"/>
    </xf>
    <xf numFmtId="174" fontId="16" fillId="0" borderId="9" xfId="3" applyNumberFormat="1" applyFont="1" applyFill="1" applyBorder="1" applyAlignment="1" applyProtection="1">
      <alignment horizontal="center" vertical="center"/>
    </xf>
    <xf numFmtId="174" fontId="16" fillId="0" borderId="24" xfId="3" applyNumberFormat="1" applyFont="1" applyFill="1" applyBorder="1" applyAlignment="1" applyProtection="1">
      <alignment horizontal="center" vertical="center"/>
    </xf>
    <xf numFmtId="174" fontId="16" fillId="0" borderId="22" xfId="3" applyNumberFormat="1" applyFont="1" applyFill="1" applyBorder="1" applyAlignment="1" applyProtection="1">
      <alignment horizontal="center" vertical="center"/>
    </xf>
    <xf numFmtId="174" fontId="16" fillId="0" borderId="26" xfId="3" applyNumberFormat="1" applyFont="1" applyFill="1" applyBorder="1" applyAlignment="1" applyProtection="1">
      <alignment horizontal="center" vertical="center"/>
    </xf>
    <xf numFmtId="0" fontId="16" fillId="0" borderId="46" xfId="3" applyFont="1" applyFill="1" applyBorder="1" applyAlignment="1">
      <alignment horizontal="center" vertical="center" wrapText="1"/>
    </xf>
    <xf numFmtId="0" fontId="16" fillId="0" borderId="140" xfId="3" applyFont="1" applyFill="1" applyBorder="1" applyAlignment="1">
      <alignment horizontal="center" vertical="center" wrapText="1"/>
    </xf>
    <xf numFmtId="0" fontId="16" fillId="0" borderId="28" xfId="3" applyFont="1" applyFill="1" applyBorder="1" applyAlignment="1">
      <alignment horizontal="center" vertical="center" wrapText="1"/>
    </xf>
    <xf numFmtId="0" fontId="16" fillId="0" borderId="7" xfId="3" applyFont="1" applyFill="1" applyBorder="1" applyAlignment="1" applyProtection="1">
      <alignment horizontal="right" vertical="center"/>
    </xf>
    <xf numFmtId="0" fontId="16" fillId="0" borderId="7" xfId="3" applyFont="1" applyFill="1" applyBorder="1" applyAlignment="1">
      <alignment horizontal="right" vertical="center"/>
    </xf>
    <xf numFmtId="172" fontId="28" fillId="0" borderId="0" xfId="3" applyNumberFormat="1" applyFont="1" applyFill="1" applyBorder="1" applyAlignment="1" applyProtection="1">
      <alignment horizontal="left"/>
    </xf>
    <xf numFmtId="0" fontId="16" fillId="0" borderId="27" xfId="3" applyFont="1" applyFill="1" applyBorder="1" applyAlignment="1" applyProtection="1">
      <alignment horizontal="right" vertical="center"/>
    </xf>
    <xf numFmtId="172" fontId="16" fillId="0" borderId="4" xfId="3" applyNumberFormat="1" applyFont="1" applyFill="1" applyBorder="1" applyAlignment="1" applyProtection="1">
      <alignment horizontal="right" vertical="center"/>
    </xf>
    <xf numFmtId="172" fontId="16" fillId="0" borderId="29" xfId="3" applyNumberFormat="1" applyFont="1" applyFill="1" applyBorder="1" applyAlignment="1" applyProtection="1">
      <alignment horizontal="right" vertical="center"/>
    </xf>
    <xf numFmtId="172" fontId="16" fillId="0" borderId="5" xfId="3" applyNumberFormat="1" applyFont="1" applyFill="1" applyBorder="1" applyAlignment="1" applyProtection="1">
      <alignment horizontal="right" vertical="center"/>
    </xf>
    <xf numFmtId="175" fontId="23" fillId="0" borderId="9" xfId="3" applyNumberFormat="1" applyFont="1" applyFill="1" applyBorder="1" applyAlignment="1" applyProtection="1">
      <alignment horizontal="center" vertical="center"/>
    </xf>
    <xf numFmtId="175" fontId="23" fillId="0" borderId="24" xfId="3" applyNumberFormat="1" applyFont="1" applyFill="1" applyBorder="1" applyAlignment="1" applyProtection="1">
      <alignment horizontal="center" vertical="center"/>
    </xf>
    <xf numFmtId="0" fontId="23" fillId="0" borderId="22" xfId="3" applyNumberFormat="1" applyFont="1" applyFill="1" applyBorder="1" applyAlignment="1" applyProtection="1">
      <alignment horizontal="center" vertical="center"/>
    </xf>
    <xf numFmtId="175" fontId="16" fillId="0" borderId="85" xfId="3" applyNumberFormat="1" applyFont="1" applyFill="1" applyBorder="1" applyAlignment="1" applyProtection="1">
      <alignment horizontal="center" vertical="center"/>
    </xf>
    <xf numFmtId="0" fontId="16" fillId="0" borderId="22" xfId="3" applyNumberFormat="1" applyFont="1" applyFill="1" applyBorder="1" applyAlignment="1" applyProtection="1">
      <alignment horizontal="center" vertical="center"/>
    </xf>
    <xf numFmtId="175" fontId="16" fillId="0" borderId="9" xfId="3" applyNumberFormat="1" applyFont="1" applyFill="1" applyBorder="1" applyAlignment="1" applyProtection="1">
      <alignment horizontal="center" vertical="center"/>
    </xf>
    <xf numFmtId="175" fontId="16" fillId="0" borderId="22" xfId="3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0" fontId="18" fillId="8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73" fontId="16" fillId="0" borderId="36" xfId="0" applyNumberFormat="1" applyFont="1" applyFill="1" applyBorder="1" applyAlignment="1" applyProtection="1">
      <alignment horizontal="center" vertical="center" wrapText="1"/>
    </xf>
    <xf numFmtId="173" fontId="16" fillId="0" borderId="8" xfId="0" applyNumberFormat="1" applyFont="1" applyFill="1" applyBorder="1" applyAlignment="1" applyProtection="1">
      <alignment horizontal="center" vertical="center" wrapText="1"/>
    </xf>
    <xf numFmtId="173" fontId="16" fillId="0" borderId="151" xfId="0" applyNumberFormat="1" applyFont="1" applyFill="1" applyBorder="1" applyAlignment="1" applyProtection="1">
      <alignment horizontal="center" vertical="center" textRotation="90" wrapText="1"/>
    </xf>
    <xf numFmtId="173" fontId="16" fillId="0" borderId="152" xfId="0" applyNumberFormat="1" applyFont="1" applyFill="1" applyBorder="1" applyAlignment="1" applyProtection="1">
      <alignment horizontal="center" vertical="center" textRotation="90" wrapText="1"/>
    </xf>
    <xf numFmtId="173" fontId="16" fillId="0" borderId="153" xfId="0" applyNumberFormat="1" applyFont="1" applyFill="1" applyBorder="1" applyAlignment="1" applyProtection="1">
      <alignment horizontal="center" vertical="center" textRotation="90" wrapText="1"/>
    </xf>
    <xf numFmtId="173" fontId="16" fillId="0" borderId="157" xfId="0" applyNumberFormat="1" applyFont="1" applyFill="1" applyBorder="1" applyAlignment="1" applyProtection="1">
      <alignment horizontal="center" vertical="center" textRotation="90" wrapText="1"/>
    </xf>
    <xf numFmtId="173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173" fontId="16" fillId="0" borderId="17" xfId="0" applyNumberFormat="1" applyFont="1" applyFill="1" applyBorder="1" applyAlignment="1" applyProtection="1">
      <alignment horizontal="center" vertical="center" textRotation="90" wrapText="1"/>
    </xf>
    <xf numFmtId="173" fontId="16" fillId="0" borderId="107" xfId="0" applyNumberFormat="1" applyFont="1" applyFill="1" applyBorder="1" applyAlignment="1" applyProtection="1">
      <alignment horizontal="center" vertical="center" textRotation="90" wrapText="1"/>
    </xf>
    <xf numFmtId="173" fontId="16" fillId="0" borderId="105" xfId="0" applyNumberFormat="1" applyFont="1" applyFill="1" applyBorder="1" applyAlignment="1" applyProtection="1">
      <alignment horizontal="center" vertical="center" textRotation="90" wrapText="1"/>
    </xf>
    <xf numFmtId="173" fontId="16" fillId="0" borderId="134" xfId="0" applyNumberFormat="1" applyFont="1" applyFill="1" applyBorder="1" applyAlignment="1" applyProtection="1">
      <alignment horizontal="center" vertical="center"/>
    </xf>
    <xf numFmtId="173" fontId="16" fillId="0" borderId="137" xfId="0" applyNumberFormat="1" applyFont="1" applyFill="1" applyBorder="1" applyAlignment="1" applyProtection="1">
      <alignment horizontal="center" vertical="center"/>
    </xf>
    <xf numFmtId="173" fontId="16" fillId="0" borderId="138" xfId="0" applyNumberFormat="1" applyFont="1" applyFill="1" applyBorder="1" applyAlignment="1" applyProtection="1">
      <alignment horizontal="center" vertical="center"/>
    </xf>
    <xf numFmtId="173" fontId="16" fillId="0" borderId="155" xfId="0" applyNumberFormat="1" applyFont="1" applyFill="1" applyBorder="1" applyAlignment="1" applyProtection="1">
      <alignment horizontal="center" vertical="center" textRotation="90" wrapText="1"/>
    </xf>
    <xf numFmtId="0" fontId="16" fillId="0" borderId="155" xfId="0" applyFont="1" applyFill="1" applyBorder="1" applyAlignment="1">
      <alignment horizontal="center" vertical="center" wrapText="1"/>
    </xf>
    <xf numFmtId="173" fontId="16" fillId="0" borderId="59" xfId="0" applyNumberFormat="1" applyFont="1" applyFill="1" applyBorder="1" applyAlignment="1" applyProtection="1">
      <alignment horizontal="center" vertical="center" textRotation="90" wrapText="1"/>
    </xf>
    <xf numFmtId="0" fontId="16" fillId="0" borderId="156" xfId="0" applyFont="1" applyFill="1" applyBorder="1" applyAlignment="1">
      <alignment horizontal="center" vertical="center"/>
    </xf>
    <xf numFmtId="173" fontId="16" fillId="0" borderId="110" xfId="0" applyNumberFormat="1" applyFont="1" applyFill="1" applyBorder="1" applyAlignment="1" applyProtection="1">
      <alignment horizontal="center" vertical="center" wrapText="1"/>
    </xf>
    <xf numFmtId="0" fontId="16" fillId="0" borderId="110" xfId="0" applyFont="1" applyFill="1" applyBorder="1" applyAlignment="1">
      <alignment horizontal="center" vertical="center" wrapText="1"/>
    </xf>
    <xf numFmtId="0" fontId="16" fillId="0" borderId="108" xfId="0" applyFont="1" applyFill="1" applyBorder="1" applyAlignment="1">
      <alignment horizontal="center" vertical="center" wrapText="1"/>
    </xf>
    <xf numFmtId="173" fontId="16" fillId="0" borderId="108" xfId="0" applyNumberFormat="1" applyFont="1" applyFill="1" applyBorder="1" applyAlignment="1" applyProtection="1">
      <alignment horizontal="center" vertical="center" textRotation="90" wrapText="1"/>
    </xf>
    <xf numFmtId="173" fontId="16" fillId="0" borderId="93" xfId="0" applyNumberFormat="1" applyFont="1" applyFill="1" applyBorder="1" applyAlignment="1" applyProtection="1">
      <alignment horizontal="center" vertical="center" textRotation="90" wrapText="1"/>
    </xf>
    <xf numFmtId="173" fontId="16" fillId="0" borderId="117" xfId="0" applyNumberFormat="1" applyFont="1" applyFill="1" applyBorder="1" applyAlignment="1" applyProtection="1">
      <alignment horizontal="center" vertical="center" textRotation="90" wrapText="1"/>
    </xf>
    <xf numFmtId="173" fontId="30" fillId="0" borderId="13" xfId="0" applyNumberFormat="1" applyFont="1" applyFill="1" applyBorder="1" applyAlignment="1" applyProtection="1">
      <alignment horizontal="center" vertical="center" textRotation="90" wrapText="1"/>
    </xf>
    <xf numFmtId="173" fontId="30" fillId="0" borderId="18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>
      <alignment horizontal="center"/>
    </xf>
    <xf numFmtId="173" fontId="30" fillId="0" borderId="0" xfId="0" applyNumberFormat="1" applyFont="1" applyFill="1" applyBorder="1" applyAlignment="1" applyProtection="1">
      <alignment horizontal="center" vertical="center" textRotation="90" wrapText="1"/>
    </xf>
    <xf numFmtId="173" fontId="16" fillId="0" borderId="0" xfId="0" applyNumberFormat="1" applyFont="1" applyFill="1" applyBorder="1" applyAlignment="1" applyProtection="1">
      <alignment horizontal="center" vertical="center" textRotation="90" wrapText="1"/>
    </xf>
    <xf numFmtId="0" fontId="16" fillId="0" borderId="0" xfId="0" applyFont="1" applyFill="1" applyBorder="1" applyAlignment="1">
      <alignment horizontal="center" vertical="center" wrapText="1"/>
    </xf>
    <xf numFmtId="173" fontId="16" fillId="0" borderId="27" xfId="0" applyNumberFormat="1" applyFont="1" applyFill="1" applyBorder="1" applyAlignment="1" applyProtection="1">
      <alignment horizontal="center" vertical="center" wrapText="1"/>
    </xf>
    <xf numFmtId="173" fontId="16" fillId="0" borderId="30" xfId="0" applyNumberFormat="1" applyFont="1" applyFill="1" applyBorder="1" applyAlignment="1" applyProtection="1">
      <alignment horizontal="center" vertical="center" wrapText="1"/>
    </xf>
    <xf numFmtId="173" fontId="16" fillId="0" borderId="154" xfId="0" applyNumberFormat="1" applyFont="1" applyFill="1" applyBorder="1" applyAlignment="1" applyProtection="1">
      <alignment horizontal="center" vertical="center" textRotation="90" wrapText="1"/>
    </xf>
    <xf numFmtId="173" fontId="16" fillId="0" borderId="159" xfId="0" applyNumberFormat="1" applyFont="1" applyFill="1" applyBorder="1" applyAlignment="1" applyProtection="1">
      <alignment horizontal="center" vertical="center" textRotation="90" wrapText="1"/>
    </xf>
    <xf numFmtId="173" fontId="30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0" fontId="16" fillId="0" borderId="140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158" xfId="0" applyFont="1" applyFill="1" applyBorder="1" applyAlignment="1">
      <alignment horizontal="center" vertical="center"/>
    </xf>
    <xf numFmtId="173" fontId="16" fillId="0" borderId="65" xfId="0" applyNumberFormat="1" applyFont="1" applyFill="1" applyBorder="1" applyAlignment="1" applyProtection="1">
      <alignment horizontal="center" vertical="center" textRotation="90" wrapText="1"/>
    </xf>
    <xf numFmtId="173" fontId="16" fillId="0" borderId="63" xfId="0" applyNumberFormat="1" applyFont="1" applyFill="1" applyBorder="1" applyAlignment="1" applyProtection="1">
      <alignment horizontal="center" vertical="center" textRotation="90" wrapText="1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81</xdr:row>
      <xdr:rowOff>114860</xdr:rowOff>
    </xdr:from>
    <xdr:to>
      <xdr:col>5</xdr:col>
      <xdr:colOff>419100</xdr:colOff>
      <xdr:row>83</xdr:row>
      <xdr:rowOff>178173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790575</xdr:colOff>
      <xdr:row>80</xdr:row>
      <xdr:rowOff>114300</xdr:rowOff>
    </xdr:from>
    <xdr:to>
      <xdr:col>5</xdr:col>
      <xdr:colOff>419100</xdr:colOff>
      <xdr:row>82</xdr:row>
      <xdr:rowOff>168343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topLeftCell="A4" zoomScale="65" zoomScaleNormal="75" zoomScaleSheetLayoutView="75" workbookViewId="0">
      <selection activeCell="AO13" sqref="AO13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5" style="1" customWidth="1"/>
    <col min="44" max="44" width="5.710937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499"/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503" t="s">
        <v>0</v>
      </c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498"/>
      <c r="AP1" s="498"/>
      <c r="AQ1" s="498"/>
      <c r="AR1" s="498"/>
      <c r="AS1" s="498"/>
      <c r="AT1" s="498"/>
      <c r="AU1" s="498"/>
      <c r="AV1" s="498"/>
      <c r="AW1" s="498"/>
      <c r="AX1" s="498"/>
      <c r="AY1" s="498"/>
      <c r="AZ1" s="498"/>
      <c r="BA1" s="498"/>
    </row>
    <row r="2" spans="1:53" ht="24" customHeight="1" x14ac:dyDescent="0.35">
      <c r="A2" s="499"/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98"/>
      <c r="AP2" s="498"/>
      <c r="AQ2" s="498"/>
      <c r="AR2" s="498"/>
      <c r="AS2" s="498"/>
      <c r="AT2" s="498"/>
      <c r="AU2" s="498"/>
      <c r="AV2" s="498"/>
      <c r="AW2" s="498"/>
      <c r="AX2" s="498"/>
      <c r="AY2" s="498"/>
      <c r="AZ2" s="498"/>
      <c r="BA2" s="498"/>
    </row>
    <row r="3" spans="1:53" ht="30.75" x14ac:dyDescent="0.45">
      <c r="A3" s="500" t="s">
        <v>1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1" t="s">
        <v>2</v>
      </c>
      <c r="Q3" s="501"/>
      <c r="R3" s="501"/>
      <c r="S3" s="501"/>
      <c r="T3" s="501"/>
      <c r="U3" s="501"/>
      <c r="V3" s="501"/>
      <c r="W3" s="501"/>
      <c r="X3" s="501"/>
      <c r="Y3" s="501"/>
      <c r="Z3" s="501"/>
      <c r="AA3" s="501"/>
      <c r="AB3" s="501"/>
      <c r="AC3" s="501"/>
      <c r="AD3" s="501"/>
      <c r="AE3" s="501"/>
      <c r="AF3" s="501"/>
      <c r="AG3" s="501"/>
      <c r="AH3" s="501"/>
      <c r="AI3" s="501"/>
      <c r="AJ3" s="501"/>
      <c r="AK3" s="501"/>
      <c r="AL3" s="501"/>
      <c r="AM3" s="501"/>
      <c r="AN3" s="501"/>
      <c r="AO3" s="498"/>
      <c r="AP3" s="498"/>
      <c r="AQ3" s="498"/>
      <c r="AR3" s="498"/>
      <c r="AS3" s="498"/>
      <c r="AT3" s="498"/>
      <c r="AU3" s="498"/>
      <c r="AV3" s="498"/>
      <c r="AW3" s="498"/>
      <c r="AX3" s="498"/>
      <c r="AY3" s="498"/>
      <c r="AZ3" s="498"/>
      <c r="BA3" s="498"/>
    </row>
    <row r="4" spans="1:53" ht="29.25" customHeight="1" x14ac:dyDescent="0.4">
      <c r="A4" s="500" t="s">
        <v>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504" t="s">
        <v>259</v>
      </c>
      <c r="AO4" s="504"/>
      <c r="AP4" s="504"/>
      <c r="AQ4" s="504"/>
      <c r="AR4" s="504"/>
      <c r="AS4" s="504"/>
      <c r="AT4" s="504"/>
      <c r="AU4" s="504"/>
      <c r="AV4" s="504"/>
      <c r="AW4" s="504"/>
      <c r="AX4" s="504"/>
      <c r="AY4" s="504"/>
      <c r="AZ4" s="504"/>
      <c r="BA4" s="504"/>
    </row>
    <row r="5" spans="1:53" ht="29.25" customHeight="1" x14ac:dyDescent="0.4">
      <c r="A5" s="505" t="s">
        <v>216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504"/>
      <c r="AO5" s="504"/>
      <c r="AP5" s="504"/>
      <c r="AQ5" s="504"/>
      <c r="AR5" s="504"/>
      <c r="AS5" s="504"/>
      <c r="AT5" s="504"/>
      <c r="AU5" s="504"/>
      <c r="AV5" s="504"/>
      <c r="AW5" s="504"/>
      <c r="AX5" s="504"/>
      <c r="AY5" s="504"/>
      <c r="AZ5" s="504"/>
      <c r="BA5" s="504"/>
    </row>
    <row r="6" spans="1:53" ht="30.75" customHeight="1" x14ac:dyDescent="0.4">
      <c r="A6" s="506" t="s">
        <v>260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504"/>
      <c r="AO6" s="504"/>
      <c r="AP6" s="504"/>
      <c r="AQ6" s="504"/>
      <c r="AR6" s="504"/>
      <c r="AS6" s="504"/>
      <c r="AT6" s="504"/>
      <c r="AU6" s="504"/>
      <c r="AV6" s="504"/>
      <c r="AW6" s="504"/>
      <c r="AX6" s="504"/>
      <c r="AY6" s="504"/>
      <c r="AZ6" s="504"/>
      <c r="BA6" s="504"/>
    </row>
    <row r="7" spans="1:53" s="7" customFormat="1" ht="24.7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504"/>
      <c r="AO7" s="504"/>
      <c r="AP7" s="504"/>
      <c r="AQ7" s="504"/>
      <c r="AR7" s="504"/>
      <c r="AS7" s="504"/>
      <c r="AT7" s="504"/>
      <c r="AU7" s="504"/>
      <c r="AV7" s="504"/>
      <c r="AW7" s="504"/>
      <c r="AX7" s="504"/>
      <c r="AY7" s="504"/>
      <c r="AZ7" s="504"/>
      <c r="BA7" s="504"/>
    </row>
    <row r="8" spans="1:53" s="7" customFormat="1" ht="44.25" customHeight="1" x14ac:dyDescent="0.4">
      <c r="A8" s="500" t="s">
        <v>4</v>
      </c>
      <c r="B8" s="500"/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7" t="s">
        <v>5</v>
      </c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7"/>
      <c r="AG8" s="507"/>
      <c r="AH8" s="507"/>
      <c r="AI8" s="507"/>
      <c r="AJ8" s="507"/>
      <c r="AK8" s="507"/>
      <c r="AL8" s="507"/>
      <c r="AM8" s="507"/>
      <c r="AN8" s="504"/>
      <c r="AO8" s="504"/>
      <c r="AP8" s="504"/>
      <c r="AQ8" s="504"/>
      <c r="AR8" s="504"/>
      <c r="AS8" s="504"/>
      <c r="AT8" s="504"/>
      <c r="AU8" s="504"/>
      <c r="AV8" s="504"/>
      <c r="AW8" s="504"/>
      <c r="AX8" s="504"/>
      <c r="AY8" s="504"/>
      <c r="AZ8" s="504"/>
      <c r="BA8" s="504"/>
    </row>
    <row r="9" spans="1:53" s="7" customFormat="1" ht="30" customHeight="1" x14ac:dyDescent="0.4">
      <c r="A9" s="500" t="s">
        <v>6</v>
      </c>
      <c r="B9" s="500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2" t="s">
        <v>7</v>
      </c>
      <c r="Q9" s="502"/>
      <c r="R9" s="502"/>
      <c r="S9" s="502"/>
      <c r="T9" s="502"/>
      <c r="U9" s="502"/>
      <c r="V9" s="502"/>
      <c r="W9" s="502"/>
      <c r="X9" s="502"/>
      <c r="Y9" s="502"/>
      <c r="Z9" s="502"/>
      <c r="AA9" s="502"/>
      <c r="AB9" s="502"/>
      <c r="AC9" s="502"/>
      <c r="AD9" s="502"/>
      <c r="AE9" s="502"/>
      <c r="AF9" s="502"/>
      <c r="AG9" s="502"/>
      <c r="AH9" s="502"/>
      <c r="AI9" s="502"/>
      <c r="AJ9" s="502"/>
      <c r="AK9" s="502"/>
      <c r="AL9" s="502"/>
      <c r="AM9" s="502"/>
      <c r="AN9" s="510" t="s">
        <v>8</v>
      </c>
      <c r="AO9" s="510"/>
      <c r="AP9" s="510"/>
      <c r="AQ9" s="510"/>
      <c r="AR9" s="510"/>
      <c r="AS9" s="510"/>
      <c r="AT9" s="510"/>
      <c r="AU9" s="510"/>
      <c r="AV9" s="510"/>
      <c r="AW9" s="510"/>
      <c r="AX9" s="510"/>
      <c r="AY9" s="510"/>
      <c r="AZ9" s="510"/>
      <c r="BA9" s="510"/>
    </row>
    <row r="10" spans="1:53" s="7" customFormat="1" ht="24" customHeight="1" x14ac:dyDescent="0.4">
      <c r="P10" s="502" t="s">
        <v>9</v>
      </c>
      <c r="Q10" s="502"/>
      <c r="R10" s="502"/>
      <c r="S10" s="502"/>
      <c r="T10" s="502"/>
      <c r="U10" s="502"/>
      <c r="V10" s="502"/>
      <c r="W10" s="502"/>
      <c r="X10" s="502"/>
      <c r="Y10" s="502"/>
      <c r="Z10" s="502"/>
      <c r="AA10" s="502"/>
      <c r="AB10" s="502"/>
      <c r="AC10" s="502"/>
      <c r="AD10" s="502"/>
      <c r="AE10" s="502"/>
      <c r="AF10" s="502"/>
      <c r="AG10" s="502"/>
      <c r="AH10" s="502"/>
      <c r="AI10" s="502"/>
      <c r="AJ10" s="502"/>
      <c r="AK10" s="502"/>
      <c r="AL10" s="4"/>
      <c r="AM10" s="4"/>
      <c r="AN10" s="510" t="s">
        <v>10</v>
      </c>
      <c r="AO10" s="510"/>
      <c r="AP10" s="510"/>
      <c r="AQ10" s="510"/>
      <c r="AR10" s="510"/>
      <c r="AS10" s="510"/>
      <c r="AT10" s="510"/>
      <c r="AU10" s="510"/>
      <c r="AV10" s="510"/>
      <c r="AW10" s="510"/>
      <c r="AX10" s="510"/>
      <c r="AY10" s="510"/>
      <c r="AZ10" s="510"/>
      <c r="BA10" s="510"/>
    </row>
    <row r="11" spans="1:53" s="7" customFormat="1" ht="28.5" customHeight="1" x14ac:dyDescent="0.4">
      <c r="P11" s="511" t="s">
        <v>258</v>
      </c>
      <c r="Q11" s="511"/>
      <c r="R11" s="511"/>
      <c r="S11" s="511"/>
      <c r="T11" s="511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1"/>
      <c r="AF11" s="511"/>
      <c r="AG11" s="511"/>
      <c r="AH11" s="511"/>
      <c r="AI11" s="511"/>
      <c r="AJ11" s="511"/>
      <c r="AK11" s="4"/>
      <c r="AL11" s="4"/>
      <c r="AM11" s="4"/>
      <c r="AN11" s="510"/>
      <c r="AO11" s="510"/>
      <c r="AP11" s="510"/>
      <c r="AQ11" s="510"/>
      <c r="AR11" s="510"/>
      <c r="AS11" s="510"/>
      <c r="AT11" s="510"/>
      <c r="AU11" s="510"/>
      <c r="AV11" s="510"/>
      <c r="AW11" s="510"/>
      <c r="AX11" s="510"/>
      <c r="AY11" s="510"/>
      <c r="AZ11" s="510"/>
      <c r="BA11" s="510"/>
    </row>
    <row r="12" spans="1:53" s="7" customFormat="1" ht="22.5" customHeight="1" x14ac:dyDescent="0.4">
      <c r="P12" s="502" t="s">
        <v>11</v>
      </c>
      <c r="Q12" s="502"/>
      <c r="R12" s="502"/>
      <c r="S12" s="502"/>
      <c r="T12" s="502"/>
      <c r="U12" s="502"/>
      <c r="V12" s="502"/>
      <c r="W12" s="502"/>
      <c r="X12" s="502"/>
      <c r="Y12" s="502"/>
      <c r="Z12" s="502"/>
      <c r="AA12" s="502"/>
      <c r="AB12" s="502"/>
      <c r="AC12" s="502"/>
      <c r="AD12" s="502"/>
      <c r="AE12" s="502"/>
      <c r="AF12" s="502"/>
      <c r="AG12" s="502"/>
      <c r="AH12" s="502"/>
      <c r="AI12" s="502"/>
      <c r="AJ12" s="502"/>
      <c r="AK12" s="502"/>
      <c r="AL12" s="502"/>
      <c r="AM12" s="502"/>
      <c r="AN12" s="510"/>
      <c r="AO12" s="510"/>
      <c r="AP12" s="510"/>
      <c r="AQ12" s="510"/>
      <c r="AR12" s="510"/>
      <c r="AS12" s="510"/>
      <c r="AT12" s="510"/>
      <c r="AU12" s="510"/>
      <c r="AV12" s="510"/>
      <c r="AW12" s="510"/>
      <c r="AX12" s="510"/>
      <c r="AY12" s="510"/>
      <c r="AZ12" s="510"/>
      <c r="BA12" s="510"/>
    </row>
    <row r="13" spans="1:53" s="7" customFormat="1" ht="52.5" customHeight="1" x14ac:dyDescent="0.4">
      <c r="P13" s="502" t="s">
        <v>12</v>
      </c>
      <c r="Q13" s="502"/>
      <c r="R13" s="502"/>
      <c r="S13" s="502"/>
      <c r="T13" s="502"/>
      <c r="U13" s="502"/>
      <c r="V13" s="502"/>
      <c r="W13" s="502"/>
      <c r="X13" s="502"/>
      <c r="Y13" s="502"/>
      <c r="Z13" s="502"/>
      <c r="AA13" s="502"/>
      <c r="AB13" s="502"/>
      <c r="AC13" s="502"/>
      <c r="AD13" s="502"/>
      <c r="AE13" s="502"/>
      <c r="AF13" s="502"/>
      <c r="AG13" s="502"/>
      <c r="AH13" s="502"/>
      <c r="AI13" s="502"/>
      <c r="AJ13" s="502"/>
      <c r="AK13" s="502"/>
      <c r="AL13" s="502"/>
      <c r="AM13" s="502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509"/>
      <c r="U14" s="509"/>
      <c r="V14" s="509"/>
      <c r="W14" s="509"/>
      <c r="X14" s="509"/>
      <c r="Y14" s="509"/>
      <c r="Z14" s="509"/>
      <c r="AA14" s="509"/>
      <c r="AB14" s="509"/>
      <c r="AC14" s="509"/>
      <c r="AD14" s="509"/>
      <c r="AE14" s="509"/>
      <c r="AF14" s="509"/>
      <c r="AG14" s="509"/>
      <c r="AH14" s="509"/>
      <c r="AI14" s="509"/>
      <c r="AJ14" s="509"/>
      <c r="AK14" s="509"/>
      <c r="AL14" s="509"/>
      <c r="AM14" s="509"/>
      <c r="AN14" s="9"/>
      <c r="AO14" s="512"/>
      <c r="AP14" s="512"/>
      <c r="AQ14" s="512"/>
      <c r="AR14" s="512"/>
      <c r="AS14" s="512"/>
      <c r="AT14" s="512"/>
      <c r="AU14" s="512"/>
      <c r="AV14" s="512"/>
      <c r="AW14" s="512"/>
      <c r="AX14" s="512"/>
      <c r="AY14" s="512"/>
      <c r="AZ14" s="512"/>
      <c r="BA14" s="512"/>
    </row>
    <row r="15" spans="1:53" s="7" customFormat="1" ht="21.75" customHeight="1" x14ac:dyDescent="0.4"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  <c r="AE15" s="513"/>
      <c r="AF15" s="513"/>
      <c r="AG15" s="513"/>
      <c r="AH15" s="513"/>
      <c r="AI15" s="513"/>
      <c r="AJ15" s="513"/>
      <c r="AK15" s="513"/>
      <c r="AL15" s="513"/>
      <c r="AM15" s="513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35">
      <c r="A18" s="554" t="s">
        <v>13</v>
      </c>
      <c r="B18" s="554"/>
      <c r="C18" s="554"/>
      <c r="D18" s="554"/>
      <c r="E18" s="554"/>
      <c r="F18" s="554"/>
      <c r="G18" s="554"/>
      <c r="H18" s="554"/>
      <c r="I18" s="554"/>
      <c r="J18" s="554"/>
      <c r="K18" s="554"/>
      <c r="L18" s="554"/>
      <c r="M18" s="554"/>
      <c r="N18" s="554"/>
      <c r="O18" s="554"/>
      <c r="P18" s="554"/>
      <c r="Q18" s="554"/>
      <c r="R18" s="554"/>
      <c r="S18" s="554"/>
      <c r="T18" s="554"/>
      <c r="U18" s="554"/>
      <c r="V18" s="554"/>
      <c r="W18" s="554"/>
      <c r="X18" s="554"/>
      <c r="Y18" s="554"/>
      <c r="Z18" s="554"/>
      <c r="AA18" s="554"/>
      <c r="AB18" s="554"/>
      <c r="AC18" s="554"/>
      <c r="AD18" s="554"/>
      <c r="AE18" s="554"/>
      <c r="AF18" s="554"/>
      <c r="AG18" s="554"/>
      <c r="AH18" s="554"/>
      <c r="AI18" s="554"/>
      <c r="AJ18" s="554"/>
      <c r="AK18" s="554"/>
      <c r="AL18" s="554"/>
      <c r="AM18" s="554"/>
      <c r="AN18" s="554"/>
      <c r="AO18" s="554"/>
      <c r="AP18" s="554"/>
      <c r="AQ18" s="554"/>
      <c r="AR18" s="554"/>
      <c r="AS18" s="554"/>
      <c r="AT18" s="554"/>
      <c r="AU18" s="554"/>
      <c r="AV18" s="554"/>
      <c r="AW18" s="554"/>
      <c r="AX18" s="554"/>
      <c r="AY18" s="554"/>
      <c r="AZ18" s="554"/>
      <c r="BA18" s="554"/>
    </row>
    <row r="19" spans="1:53" ht="16.5" customHeight="1" thickBot="1" x14ac:dyDescent="0.3">
      <c r="A19" s="555" t="s">
        <v>14</v>
      </c>
      <c r="B19" s="508" t="s">
        <v>15</v>
      </c>
      <c r="C19" s="508"/>
      <c r="D19" s="508"/>
      <c r="E19" s="508"/>
      <c r="F19" s="508" t="s">
        <v>16</v>
      </c>
      <c r="G19" s="508"/>
      <c r="H19" s="508"/>
      <c r="I19" s="508"/>
      <c r="J19" s="508" t="s">
        <v>17</v>
      </c>
      <c r="K19" s="508"/>
      <c r="L19" s="508"/>
      <c r="M19" s="508"/>
      <c r="N19" s="508" t="s">
        <v>18</v>
      </c>
      <c r="O19" s="508"/>
      <c r="P19" s="508"/>
      <c r="Q19" s="508"/>
      <c r="R19" s="508"/>
      <c r="S19" s="508" t="s">
        <v>19</v>
      </c>
      <c r="T19" s="508"/>
      <c r="U19" s="508"/>
      <c r="V19" s="508"/>
      <c r="W19" s="508"/>
      <c r="X19" s="508" t="s">
        <v>20</v>
      </c>
      <c r="Y19" s="508"/>
      <c r="Z19" s="508"/>
      <c r="AA19" s="508"/>
      <c r="AB19" s="508" t="s">
        <v>21</v>
      </c>
      <c r="AC19" s="508"/>
      <c r="AD19" s="508"/>
      <c r="AE19" s="508"/>
      <c r="AF19" s="508" t="s">
        <v>22</v>
      </c>
      <c r="AG19" s="508"/>
      <c r="AH19" s="508"/>
      <c r="AI19" s="508"/>
      <c r="AJ19" s="508" t="s">
        <v>23</v>
      </c>
      <c r="AK19" s="508"/>
      <c r="AL19" s="508"/>
      <c r="AM19" s="508"/>
      <c r="AN19" s="508"/>
      <c r="AO19" s="508" t="s">
        <v>24</v>
      </c>
      <c r="AP19" s="508"/>
      <c r="AQ19" s="508"/>
      <c r="AR19" s="508"/>
      <c r="AS19" s="508" t="s">
        <v>25</v>
      </c>
      <c r="AT19" s="508"/>
      <c r="AU19" s="508"/>
      <c r="AV19" s="508"/>
      <c r="AW19" s="556" t="s">
        <v>26</v>
      </c>
      <c r="AX19" s="556"/>
      <c r="AY19" s="556"/>
      <c r="AZ19" s="556"/>
      <c r="BA19" s="556"/>
    </row>
    <row r="20" spans="1:53" ht="24" customHeight="1" thickBot="1" x14ac:dyDescent="0.3">
      <c r="A20" s="555"/>
      <c r="B20" s="250">
        <v>1</v>
      </c>
      <c r="C20" s="250">
        <v>2</v>
      </c>
      <c r="D20" s="250">
        <v>3</v>
      </c>
      <c r="E20" s="250">
        <v>4</v>
      </c>
      <c r="F20" s="250">
        <v>5</v>
      </c>
      <c r="G20" s="250">
        <v>6</v>
      </c>
      <c r="H20" s="250">
        <v>7</v>
      </c>
      <c r="I20" s="250">
        <v>8</v>
      </c>
      <c r="J20" s="250">
        <v>9</v>
      </c>
      <c r="K20" s="250">
        <v>10</v>
      </c>
      <c r="L20" s="250">
        <v>11</v>
      </c>
      <c r="M20" s="250">
        <v>12</v>
      </c>
      <c r="N20" s="250">
        <v>13</v>
      </c>
      <c r="O20" s="250">
        <v>14</v>
      </c>
      <c r="P20" s="250">
        <v>15</v>
      </c>
      <c r="Q20" s="250">
        <v>16</v>
      </c>
      <c r="R20" s="250">
        <v>17</v>
      </c>
      <c r="S20" s="250">
        <v>18</v>
      </c>
      <c r="T20" s="250">
        <v>19</v>
      </c>
      <c r="U20" s="250">
        <v>20</v>
      </c>
      <c r="V20" s="250">
        <v>21</v>
      </c>
      <c r="W20" s="250">
        <v>22</v>
      </c>
      <c r="X20" s="250">
        <v>23</v>
      </c>
      <c r="Y20" s="250">
        <v>24</v>
      </c>
      <c r="Z20" s="250">
        <v>25</v>
      </c>
      <c r="AA20" s="250">
        <v>26</v>
      </c>
      <c r="AB20" s="250">
        <v>27</v>
      </c>
      <c r="AC20" s="250">
        <v>28</v>
      </c>
      <c r="AD20" s="250">
        <v>29</v>
      </c>
      <c r="AE20" s="250">
        <v>30</v>
      </c>
      <c r="AF20" s="250">
        <v>31</v>
      </c>
      <c r="AG20" s="250">
        <v>32</v>
      </c>
      <c r="AH20" s="250">
        <v>33</v>
      </c>
      <c r="AI20" s="250">
        <v>34</v>
      </c>
      <c r="AJ20" s="250">
        <v>35</v>
      </c>
      <c r="AK20" s="250">
        <v>36</v>
      </c>
      <c r="AL20" s="250">
        <v>37</v>
      </c>
      <c r="AM20" s="250">
        <v>38</v>
      </c>
      <c r="AN20" s="250">
        <v>39</v>
      </c>
      <c r="AO20" s="250">
        <v>40</v>
      </c>
      <c r="AP20" s="250">
        <v>41</v>
      </c>
      <c r="AQ20" s="250">
        <v>42</v>
      </c>
      <c r="AR20" s="250">
        <v>43</v>
      </c>
      <c r="AS20" s="250">
        <v>44</v>
      </c>
      <c r="AT20" s="250">
        <v>45</v>
      </c>
      <c r="AU20" s="250">
        <v>46</v>
      </c>
      <c r="AV20" s="250">
        <v>47</v>
      </c>
      <c r="AW20" s="250">
        <v>48</v>
      </c>
      <c r="AX20" s="250">
        <v>49</v>
      </c>
      <c r="AY20" s="250">
        <v>50</v>
      </c>
      <c r="AZ20" s="250">
        <v>51</v>
      </c>
      <c r="BA20" s="251">
        <v>52</v>
      </c>
    </row>
    <row r="21" spans="1:53" ht="27" customHeight="1" thickBot="1" x14ac:dyDescent="0.3">
      <c r="A21" s="252">
        <v>1</v>
      </c>
      <c r="B21" s="70" t="s">
        <v>27</v>
      </c>
      <c r="C21" s="70" t="s">
        <v>28</v>
      </c>
      <c r="D21" s="70" t="s">
        <v>28</v>
      </c>
      <c r="E21" s="70" t="s">
        <v>28</v>
      </c>
      <c r="F21" s="70" t="s">
        <v>28</v>
      </c>
      <c r="G21" s="70" t="s">
        <v>28</v>
      </c>
      <c r="H21" s="70" t="s">
        <v>28</v>
      </c>
      <c r="I21" s="70" t="s">
        <v>28</v>
      </c>
      <c r="J21" s="70" t="s">
        <v>28</v>
      </c>
      <c r="K21" s="70" t="s">
        <v>28</v>
      </c>
      <c r="L21" s="70" t="s">
        <v>28</v>
      </c>
      <c r="M21" s="70" t="s">
        <v>28</v>
      </c>
      <c r="N21" s="70" t="s">
        <v>28</v>
      </c>
      <c r="O21" s="70" t="s">
        <v>28</v>
      </c>
      <c r="P21" s="70" t="s">
        <v>28</v>
      </c>
      <c r="Q21" s="70" t="s">
        <v>29</v>
      </c>
      <c r="R21" s="70" t="s">
        <v>27</v>
      </c>
      <c r="S21" s="255" t="s">
        <v>30</v>
      </c>
      <c r="T21" s="256" t="s">
        <v>30</v>
      </c>
      <c r="U21" s="253" t="s">
        <v>28</v>
      </c>
      <c r="V21" s="70" t="s">
        <v>28</v>
      </c>
      <c r="W21" s="70" t="s">
        <v>28</v>
      </c>
      <c r="X21" s="254" t="s">
        <v>28</v>
      </c>
      <c r="Y21" s="253" t="s">
        <v>28</v>
      </c>
      <c r="Z21" s="70" t="s">
        <v>28</v>
      </c>
      <c r="AA21" s="70" t="s">
        <v>28</v>
      </c>
      <c r="AB21" s="254" t="s">
        <v>28</v>
      </c>
      <c r="AC21" s="253" t="s">
        <v>28</v>
      </c>
      <c r="AD21" s="70" t="s">
        <v>28</v>
      </c>
      <c r="AE21" s="70" t="s">
        <v>28</v>
      </c>
      <c r="AF21" s="254" t="s">
        <v>28</v>
      </c>
      <c r="AG21" s="253" t="s">
        <v>28</v>
      </c>
      <c r="AH21" s="70" t="s">
        <v>28</v>
      </c>
      <c r="AI21" s="70" t="s">
        <v>28</v>
      </c>
      <c r="AJ21" s="254" t="s">
        <v>28</v>
      </c>
      <c r="AK21" s="253" t="s">
        <v>28</v>
      </c>
      <c r="AL21" s="70" t="s">
        <v>28</v>
      </c>
      <c r="AM21" s="253" t="s">
        <v>28</v>
      </c>
      <c r="AN21" s="70" t="s">
        <v>28</v>
      </c>
      <c r="AO21" s="70" t="s">
        <v>28</v>
      </c>
      <c r="AP21" s="254" t="s">
        <v>28</v>
      </c>
      <c r="AQ21" s="256" t="s">
        <v>29</v>
      </c>
      <c r="AR21" s="257" t="s">
        <v>30</v>
      </c>
      <c r="AS21" s="258" t="s">
        <v>30</v>
      </c>
      <c r="AT21" s="256" t="s">
        <v>30</v>
      </c>
      <c r="AU21" s="256" t="s">
        <v>30</v>
      </c>
      <c r="AV21" s="259" t="s">
        <v>30</v>
      </c>
      <c r="AW21" s="255" t="s">
        <v>30</v>
      </c>
      <c r="AX21" s="256" t="s">
        <v>30</v>
      </c>
      <c r="AY21" s="256" t="s">
        <v>30</v>
      </c>
      <c r="AZ21" s="256" t="s">
        <v>30</v>
      </c>
      <c r="BA21" s="257" t="s">
        <v>30</v>
      </c>
    </row>
    <row r="22" spans="1:53" ht="21" customHeight="1" thickBot="1" x14ac:dyDescent="0.3">
      <c r="A22" s="260">
        <v>2</v>
      </c>
      <c r="B22" s="70" t="s">
        <v>31</v>
      </c>
      <c r="C22" s="70" t="s">
        <v>31</v>
      </c>
      <c r="D22" s="70" t="s">
        <v>31</v>
      </c>
      <c r="E22" s="70" t="s">
        <v>31</v>
      </c>
      <c r="F22" s="70" t="s">
        <v>32</v>
      </c>
      <c r="G22" s="70" t="s">
        <v>32</v>
      </c>
      <c r="H22" s="70" t="s">
        <v>32</v>
      </c>
      <c r="I22" s="70" t="s">
        <v>32</v>
      </c>
      <c r="J22" s="70" t="s">
        <v>32</v>
      </c>
      <c r="K22" s="70" t="s">
        <v>32</v>
      </c>
      <c r="L22" s="70" t="s">
        <v>32</v>
      </c>
      <c r="M22" s="70" t="s">
        <v>32</v>
      </c>
      <c r="N22" s="70" t="s">
        <v>32</v>
      </c>
      <c r="O22" s="70" t="s">
        <v>32</v>
      </c>
      <c r="P22" s="70" t="s">
        <v>32</v>
      </c>
      <c r="Q22" s="70" t="s">
        <v>33</v>
      </c>
      <c r="R22" s="70" t="s">
        <v>33</v>
      </c>
      <c r="S22" s="530"/>
      <c r="T22" s="531"/>
      <c r="U22" s="531"/>
      <c r="V22" s="531"/>
      <c r="W22" s="531"/>
      <c r="X22" s="531"/>
      <c r="Y22" s="531"/>
      <c r="Z22" s="531"/>
      <c r="AA22" s="531"/>
      <c r="AB22" s="531"/>
      <c r="AC22" s="531"/>
      <c r="AD22" s="531"/>
      <c r="AE22" s="531"/>
      <c r="AF22" s="531"/>
      <c r="AG22" s="531"/>
      <c r="AH22" s="531"/>
      <c r="AI22" s="531"/>
      <c r="AJ22" s="531"/>
      <c r="AK22" s="531"/>
      <c r="AL22" s="531"/>
      <c r="AM22" s="531"/>
      <c r="AN22" s="531"/>
      <c r="AO22" s="531"/>
      <c r="AP22" s="531"/>
      <c r="AQ22" s="531"/>
      <c r="AR22" s="531"/>
      <c r="AS22" s="531"/>
      <c r="AT22" s="531"/>
      <c r="AU22" s="531"/>
      <c r="AV22" s="531"/>
      <c r="AW22" s="531"/>
      <c r="AX22" s="531"/>
      <c r="AY22" s="531"/>
      <c r="AZ22" s="531"/>
      <c r="BA22" s="532"/>
    </row>
    <row r="23" spans="1:53" ht="20.25" customHeight="1" x14ac:dyDescent="0.3">
      <c r="A23" s="533" t="s">
        <v>268</v>
      </c>
      <c r="B23" s="533"/>
      <c r="C23" s="533"/>
      <c r="D23" s="533"/>
      <c r="E23" s="533"/>
      <c r="F23" s="533"/>
      <c r="G23" s="533"/>
      <c r="H23" s="533"/>
      <c r="I23" s="533"/>
      <c r="J23" s="533"/>
      <c r="K23" s="533"/>
      <c r="L23" s="533"/>
      <c r="M23" s="533"/>
      <c r="N23" s="533"/>
      <c r="O23" s="533"/>
      <c r="P23" s="533"/>
      <c r="Q23" s="533"/>
      <c r="R23" s="533"/>
      <c r="S23" s="533"/>
      <c r="T23" s="533"/>
      <c r="U23" s="533"/>
      <c r="V23" s="533"/>
      <c r="W23" s="533"/>
      <c r="X23" s="533"/>
      <c r="Y23" s="533"/>
      <c r="Z23" s="533"/>
      <c r="AA23" s="533"/>
      <c r="AB23" s="533"/>
      <c r="AC23" s="533"/>
      <c r="AD23" s="533"/>
      <c r="AE23" s="533"/>
      <c r="AF23" s="533"/>
      <c r="AG23" s="533"/>
      <c r="AH23" s="533"/>
      <c r="AI23" s="533"/>
      <c r="AJ23" s="533"/>
      <c r="AK23" s="533"/>
      <c r="AL23" s="533"/>
      <c r="AM23" s="533"/>
      <c r="AN23" s="533"/>
      <c r="AO23" s="533"/>
      <c r="AP23" s="533"/>
      <c r="AQ23" s="533"/>
      <c r="AR23" s="533"/>
      <c r="AS23" s="533"/>
      <c r="AT23" s="533"/>
      <c r="AU23" s="533"/>
      <c r="AV23" s="11"/>
      <c r="AW23" s="11"/>
      <c r="AX23" s="11"/>
      <c r="AY23" s="11"/>
      <c r="AZ23" s="11"/>
    </row>
    <row r="24" spans="1:53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1"/>
      <c r="AW24" s="11"/>
      <c r="AX24" s="11"/>
      <c r="AY24" s="11"/>
      <c r="AZ24" s="11"/>
    </row>
    <row r="25" spans="1:53" ht="24" thickBot="1" x14ac:dyDescent="0.4">
      <c r="A25" s="14" t="s">
        <v>34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6"/>
      <c r="AX25" s="16"/>
      <c r="AY25" s="16"/>
      <c r="AZ25" s="16"/>
      <c r="BA25" s="17"/>
    </row>
    <row r="26" spans="1:53" ht="12.75" customHeight="1" thickBot="1" x14ac:dyDescent="0.3">
      <c r="A26" s="534" t="s">
        <v>14</v>
      </c>
      <c r="B26" s="535"/>
      <c r="C26" s="538" t="s">
        <v>35</v>
      </c>
      <c r="D26" s="538"/>
      <c r="E26" s="538"/>
      <c r="F26" s="538"/>
      <c r="G26" s="514" t="s">
        <v>36</v>
      </c>
      <c r="H26" s="515"/>
      <c r="I26" s="514" t="s">
        <v>37</v>
      </c>
      <c r="J26" s="515"/>
      <c r="K26" s="520" t="s">
        <v>38</v>
      </c>
      <c r="L26" s="520"/>
      <c r="M26" s="521"/>
      <c r="N26" s="540" t="s">
        <v>269</v>
      </c>
      <c r="O26" s="540"/>
      <c r="P26" s="540"/>
      <c r="Q26" s="541" t="s">
        <v>39</v>
      </c>
      <c r="R26" s="542"/>
      <c r="S26" s="543"/>
      <c r="T26" s="540" t="s">
        <v>40</v>
      </c>
      <c r="U26" s="540"/>
      <c r="V26" s="540"/>
      <c r="W26" s="550" t="s">
        <v>41</v>
      </c>
      <c r="X26" s="550"/>
      <c r="Y26" s="551"/>
      <c r="Z26" s="18"/>
      <c r="AA26" s="553" t="s">
        <v>42</v>
      </c>
      <c r="AB26" s="553"/>
      <c r="AC26" s="553"/>
      <c r="AD26" s="553"/>
      <c r="AE26" s="553"/>
      <c r="AF26" s="527" t="s">
        <v>43</v>
      </c>
      <c r="AG26" s="527"/>
      <c r="AH26" s="527"/>
      <c r="AI26" s="528" t="s">
        <v>44</v>
      </c>
      <c r="AJ26" s="528"/>
      <c r="AK26" s="528"/>
      <c r="AL26" s="19"/>
      <c r="AM26" s="529" t="s">
        <v>271</v>
      </c>
      <c r="AN26" s="529"/>
      <c r="AO26" s="529"/>
      <c r="AP26" s="526" t="s">
        <v>270</v>
      </c>
      <c r="AQ26" s="526"/>
      <c r="AR26" s="526"/>
      <c r="AS26" s="526"/>
      <c r="AT26" s="526"/>
      <c r="AU26" s="526"/>
      <c r="AV26" s="526"/>
      <c r="AW26" s="526"/>
      <c r="AX26" s="528" t="s">
        <v>43</v>
      </c>
      <c r="AY26" s="528"/>
      <c r="AZ26" s="528"/>
      <c r="BA26" s="528"/>
    </row>
    <row r="27" spans="1:53" ht="16.5" customHeight="1" thickBot="1" x14ac:dyDescent="0.3">
      <c r="A27" s="536"/>
      <c r="B27" s="537"/>
      <c r="C27" s="539"/>
      <c r="D27" s="539"/>
      <c r="E27" s="539"/>
      <c r="F27" s="539"/>
      <c r="G27" s="516"/>
      <c r="H27" s="517"/>
      <c r="I27" s="516"/>
      <c r="J27" s="517"/>
      <c r="K27" s="522"/>
      <c r="L27" s="522"/>
      <c r="M27" s="523"/>
      <c r="N27" s="527"/>
      <c r="O27" s="527"/>
      <c r="P27" s="527"/>
      <c r="Q27" s="544"/>
      <c r="R27" s="545"/>
      <c r="S27" s="546"/>
      <c r="T27" s="527"/>
      <c r="U27" s="527"/>
      <c r="V27" s="527"/>
      <c r="W27" s="528"/>
      <c r="X27" s="528"/>
      <c r="Y27" s="552"/>
      <c r="Z27" s="18"/>
      <c r="AA27" s="553"/>
      <c r="AB27" s="553"/>
      <c r="AC27" s="553"/>
      <c r="AD27" s="553"/>
      <c r="AE27" s="553"/>
      <c r="AF27" s="527"/>
      <c r="AG27" s="527"/>
      <c r="AH27" s="527"/>
      <c r="AI27" s="528"/>
      <c r="AJ27" s="528"/>
      <c r="AK27" s="528"/>
      <c r="AL27" s="20"/>
      <c r="AM27" s="529"/>
      <c r="AN27" s="529"/>
      <c r="AO27" s="529"/>
      <c r="AP27" s="526"/>
      <c r="AQ27" s="526"/>
      <c r="AR27" s="526"/>
      <c r="AS27" s="526"/>
      <c r="AT27" s="526"/>
      <c r="AU27" s="526"/>
      <c r="AV27" s="526"/>
      <c r="AW27" s="526"/>
      <c r="AX27" s="528"/>
      <c r="AY27" s="528"/>
      <c r="AZ27" s="528"/>
      <c r="BA27" s="528"/>
    </row>
    <row r="28" spans="1:53" ht="31.5" customHeight="1" thickBot="1" x14ac:dyDescent="0.3">
      <c r="A28" s="536"/>
      <c r="B28" s="537"/>
      <c r="C28" s="539"/>
      <c r="D28" s="539"/>
      <c r="E28" s="539"/>
      <c r="F28" s="539"/>
      <c r="G28" s="518"/>
      <c r="H28" s="519"/>
      <c r="I28" s="518"/>
      <c r="J28" s="519"/>
      <c r="K28" s="524"/>
      <c r="L28" s="524"/>
      <c r="M28" s="525"/>
      <c r="N28" s="527"/>
      <c r="O28" s="527"/>
      <c r="P28" s="527"/>
      <c r="Q28" s="547"/>
      <c r="R28" s="548"/>
      <c r="S28" s="549"/>
      <c r="T28" s="527"/>
      <c r="U28" s="527"/>
      <c r="V28" s="527"/>
      <c r="W28" s="528"/>
      <c r="X28" s="528"/>
      <c r="Y28" s="552"/>
      <c r="Z28" s="18"/>
      <c r="AA28" s="553"/>
      <c r="AB28" s="553"/>
      <c r="AC28" s="553"/>
      <c r="AD28" s="553"/>
      <c r="AE28" s="553"/>
      <c r="AF28" s="527"/>
      <c r="AG28" s="527"/>
      <c r="AH28" s="527"/>
      <c r="AI28" s="528"/>
      <c r="AJ28" s="528"/>
      <c r="AK28" s="528"/>
      <c r="AL28" s="20"/>
      <c r="AM28" s="529"/>
      <c r="AN28" s="529"/>
      <c r="AO28" s="529"/>
      <c r="AP28" s="526"/>
      <c r="AQ28" s="526"/>
      <c r="AR28" s="526"/>
      <c r="AS28" s="526"/>
      <c r="AT28" s="526"/>
      <c r="AU28" s="526"/>
      <c r="AV28" s="526"/>
      <c r="AW28" s="526"/>
      <c r="AX28" s="528"/>
      <c r="AY28" s="528"/>
      <c r="AZ28" s="528"/>
      <c r="BA28" s="528"/>
    </row>
    <row r="29" spans="1:53" ht="20.25" customHeight="1" x14ac:dyDescent="0.25">
      <c r="A29" s="557">
        <v>1</v>
      </c>
      <c r="B29" s="558"/>
      <c r="C29" s="559">
        <v>36</v>
      </c>
      <c r="D29" s="560"/>
      <c r="E29" s="560"/>
      <c r="F29" s="558"/>
      <c r="G29" s="559">
        <v>2</v>
      </c>
      <c r="H29" s="561"/>
      <c r="I29" s="562">
        <v>2</v>
      </c>
      <c r="J29" s="561"/>
      <c r="K29" s="562"/>
      <c r="L29" s="560"/>
      <c r="M29" s="558"/>
      <c r="N29" s="559"/>
      <c r="O29" s="560"/>
      <c r="P29" s="558"/>
      <c r="Q29" s="565"/>
      <c r="R29" s="566"/>
      <c r="S29" s="567"/>
      <c r="T29" s="559">
        <v>12</v>
      </c>
      <c r="U29" s="560"/>
      <c r="V29" s="558"/>
      <c r="W29" s="559">
        <v>52</v>
      </c>
      <c r="X29" s="560"/>
      <c r="Y29" s="564"/>
      <c r="Z29" s="18"/>
      <c r="AA29" s="595"/>
      <c r="AB29" s="595"/>
      <c r="AC29" s="595"/>
      <c r="AD29" s="595"/>
      <c r="AE29" s="595"/>
      <c r="AF29" s="568"/>
      <c r="AG29" s="568"/>
      <c r="AH29" s="568"/>
      <c r="AI29" s="563"/>
      <c r="AJ29" s="563"/>
      <c r="AK29" s="563"/>
      <c r="AL29" s="20"/>
      <c r="AM29" s="529"/>
      <c r="AN29" s="529"/>
      <c r="AO29" s="529"/>
      <c r="AP29" s="526"/>
      <c r="AQ29" s="526"/>
      <c r="AR29" s="526"/>
      <c r="AS29" s="526"/>
      <c r="AT29" s="526"/>
      <c r="AU29" s="526"/>
      <c r="AV29" s="526"/>
      <c r="AW29" s="526"/>
      <c r="AX29" s="528"/>
      <c r="AY29" s="528"/>
      <c r="AZ29" s="528"/>
      <c r="BA29" s="528"/>
    </row>
    <row r="30" spans="1:53" ht="20.25" customHeight="1" thickBot="1" x14ac:dyDescent="0.35">
      <c r="A30" s="572">
        <v>2</v>
      </c>
      <c r="B30" s="573"/>
      <c r="C30" s="569"/>
      <c r="D30" s="570"/>
      <c r="E30" s="570"/>
      <c r="F30" s="573"/>
      <c r="G30" s="559"/>
      <c r="H30" s="561"/>
      <c r="I30" s="562"/>
      <c r="J30" s="561"/>
      <c r="K30" s="562">
        <v>4</v>
      </c>
      <c r="L30" s="560"/>
      <c r="M30" s="558"/>
      <c r="N30" s="559">
        <v>11</v>
      </c>
      <c r="O30" s="560"/>
      <c r="P30" s="558"/>
      <c r="Q30" s="565">
        <v>2</v>
      </c>
      <c r="R30" s="566"/>
      <c r="S30" s="567"/>
      <c r="T30" s="559"/>
      <c r="U30" s="560"/>
      <c r="V30" s="558"/>
      <c r="W30" s="569">
        <v>17</v>
      </c>
      <c r="X30" s="570"/>
      <c r="Y30" s="571"/>
      <c r="Z30" s="18"/>
      <c r="AA30" s="596" t="s">
        <v>45</v>
      </c>
      <c r="AB30" s="590"/>
      <c r="AC30" s="590"/>
      <c r="AD30" s="590"/>
      <c r="AE30" s="591"/>
      <c r="AF30" s="589">
        <v>3</v>
      </c>
      <c r="AG30" s="590"/>
      <c r="AH30" s="591"/>
      <c r="AI30" s="589">
        <v>4</v>
      </c>
      <c r="AJ30" s="599"/>
      <c r="AK30" s="600"/>
      <c r="AL30" s="21"/>
      <c r="AM30" s="604" t="s">
        <v>215</v>
      </c>
      <c r="AN30" s="604"/>
      <c r="AO30" s="604"/>
      <c r="AP30" s="598" t="s">
        <v>46</v>
      </c>
      <c r="AQ30" s="598"/>
      <c r="AR30" s="598"/>
      <c r="AS30" s="598"/>
      <c r="AT30" s="598"/>
      <c r="AU30" s="598"/>
      <c r="AV30" s="598"/>
      <c r="AW30" s="598"/>
      <c r="AX30" s="574">
        <v>3</v>
      </c>
      <c r="AY30" s="574"/>
      <c r="AZ30" s="574"/>
      <c r="BA30" s="574"/>
    </row>
    <row r="31" spans="1:53" ht="21" customHeight="1" thickBot="1" x14ac:dyDescent="0.35">
      <c r="A31" s="575" t="s">
        <v>47</v>
      </c>
      <c r="B31" s="576"/>
      <c r="C31" s="577">
        <v>36</v>
      </c>
      <c r="D31" s="578"/>
      <c r="E31" s="578"/>
      <c r="F31" s="579"/>
      <c r="G31" s="580">
        <v>2</v>
      </c>
      <c r="H31" s="581"/>
      <c r="I31" s="582">
        <v>2</v>
      </c>
      <c r="J31" s="581"/>
      <c r="K31" s="582">
        <v>4</v>
      </c>
      <c r="L31" s="583"/>
      <c r="M31" s="584"/>
      <c r="N31" s="577">
        <f>N29+N30</f>
        <v>11</v>
      </c>
      <c r="O31" s="578"/>
      <c r="P31" s="579"/>
      <c r="Q31" s="585">
        <v>2</v>
      </c>
      <c r="R31" s="586"/>
      <c r="S31" s="587"/>
      <c r="T31" s="580">
        <f>T29+T30</f>
        <v>12</v>
      </c>
      <c r="U31" s="583"/>
      <c r="V31" s="584"/>
      <c r="W31" s="580">
        <f>W29+W30</f>
        <v>69</v>
      </c>
      <c r="X31" s="583"/>
      <c r="Y31" s="588"/>
      <c r="Z31" s="18"/>
      <c r="AA31" s="597"/>
      <c r="AB31" s="593"/>
      <c r="AC31" s="593"/>
      <c r="AD31" s="593"/>
      <c r="AE31" s="594"/>
      <c r="AF31" s="592"/>
      <c r="AG31" s="593"/>
      <c r="AH31" s="594"/>
      <c r="AI31" s="601"/>
      <c r="AJ31" s="602"/>
      <c r="AK31" s="603"/>
      <c r="AL31" s="22"/>
      <c r="AM31" s="604"/>
      <c r="AN31" s="604"/>
      <c r="AO31" s="604"/>
      <c r="AP31" s="598"/>
      <c r="AQ31" s="598"/>
      <c r="AR31" s="598"/>
      <c r="AS31" s="598"/>
      <c r="AT31" s="598"/>
      <c r="AU31" s="598"/>
      <c r="AV31" s="598"/>
      <c r="AW31" s="598"/>
      <c r="AX31" s="574"/>
      <c r="AY31" s="574"/>
      <c r="AZ31" s="574"/>
      <c r="BA31" s="574"/>
    </row>
  </sheetData>
  <sheetProtection selectLockedCells="1" selectUnlockedCells="1"/>
  <mergeCells count="91">
    <mergeCell ref="AP30:AW31"/>
    <mergeCell ref="AI30:AK31"/>
    <mergeCell ref="AM30:AO31"/>
    <mergeCell ref="AX30:BA31"/>
    <mergeCell ref="A31:B31"/>
    <mergeCell ref="C31:F31"/>
    <mergeCell ref="G31:H31"/>
    <mergeCell ref="I31:J31"/>
    <mergeCell ref="K31:M31"/>
    <mergeCell ref="N31:P31"/>
    <mergeCell ref="Q31:S31"/>
    <mergeCell ref="T31:V31"/>
    <mergeCell ref="W31:Y31"/>
    <mergeCell ref="K30:M30"/>
    <mergeCell ref="W30:Y30"/>
    <mergeCell ref="Q30:S30"/>
    <mergeCell ref="T30:V30"/>
    <mergeCell ref="A30:B30"/>
    <mergeCell ref="C30:F30"/>
    <mergeCell ref="G30:H30"/>
    <mergeCell ref="I30:J30"/>
    <mergeCell ref="AI29:AK29"/>
    <mergeCell ref="W29:Y29"/>
    <mergeCell ref="Q29:S29"/>
    <mergeCell ref="T29:V29"/>
    <mergeCell ref="AF29:AH29"/>
    <mergeCell ref="N30:P30"/>
    <mergeCell ref="AF30:AH31"/>
    <mergeCell ref="AA29:AE29"/>
    <mergeCell ref="AA30:AE31"/>
    <mergeCell ref="A29:B29"/>
    <mergeCell ref="C29:F29"/>
    <mergeCell ref="G29:H29"/>
    <mergeCell ref="I29:J29"/>
    <mergeCell ref="K29:M29"/>
    <mergeCell ref="N29:P29"/>
    <mergeCell ref="AO19:AR19"/>
    <mergeCell ref="AS19:AV19"/>
    <mergeCell ref="A18:BA18"/>
    <mergeCell ref="AB19:AE19"/>
    <mergeCell ref="A19:A20"/>
    <mergeCell ref="AW19:BA19"/>
    <mergeCell ref="B19:E19"/>
    <mergeCell ref="J19:M19"/>
    <mergeCell ref="X19:AA19"/>
    <mergeCell ref="S22:BA22"/>
    <mergeCell ref="A23:AU23"/>
    <mergeCell ref="A26:B28"/>
    <mergeCell ref="C26:F28"/>
    <mergeCell ref="N26:P28"/>
    <mergeCell ref="Q26:S28"/>
    <mergeCell ref="T26:V28"/>
    <mergeCell ref="AX26:BA29"/>
    <mergeCell ref="W26:Y28"/>
    <mergeCell ref="AA26:AE28"/>
    <mergeCell ref="AO14:BA14"/>
    <mergeCell ref="P15:AM15"/>
    <mergeCell ref="G26:H28"/>
    <mergeCell ref="I26:J28"/>
    <mergeCell ref="K26:M28"/>
    <mergeCell ref="AP26:AW29"/>
    <mergeCell ref="AF26:AH28"/>
    <mergeCell ref="AI26:AK28"/>
    <mergeCell ref="AM26:AO29"/>
    <mergeCell ref="F19:I19"/>
    <mergeCell ref="AF19:AI19"/>
    <mergeCell ref="AJ19:AN19"/>
    <mergeCell ref="N19:R19"/>
    <mergeCell ref="S19:W19"/>
    <mergeCell ref="T14:AM14"/>
    <mergeCell ref="AN9:BA9"/>
    <mergeCell ref="P10:AK10"/>
    <mergeCell ref="AN10:BA12"/>
    <mergeCell ref="P11:AJ11"/>
    <mergeCell ref="P12:AM12"/>
    <mergeCell ref="A5:O5"/>
    <mergeCell ref="A6:O6"/>
    <mergeCell ref="A8:O8"/>
    <mergeCell ref="P8:AM8"/>
    <mergeCell ref="P13:AJ13"/>
    <mergeCell ref="AK13:AM13"/>
    <mergeCell ref="AO1:BA3"/>
    <mergeCell ref="A2:O2"/>
    <mergeCell ref="A3:O3"/>
    <mergeCell ref="P3:AN3"/>
    <mergeCell ref="A9:O9"/>
    <mergeCell ref="P9:AM9"/>
    <mergeCell ref="A1:O1"/>
    <mergeCell ref="P1:AN1"/>
    <mergeCell ref="A4:O4"/>
    <mergeCell ref="AN4:BA8"/>
  </mergeCells>
  <phoneticPr fontId="29" type="noConversion"/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"/>
  <sheetViews>
    <sheetView view="pageBreakPreview" zoomScaleNormal="75" zoomScaleSheetLayoutView="100" workbookViewId="0">
      <selection activeCell="B22" sqref="B22"/>
    </sheetView>
  </sheetViews>
  <sheetFormatPr defaultRowHeight="15.75" x14ac:dyDescent="0.2"/>
  <cols>
    <col min="1" max="1" width="11.28515625" style="119" customWidth="1"/>
    <col min="2" max="2" width="47.28515625" style="59" customWidth="1"/>
    <col min="3" max="3" width="6.7109375" style="120" customWidth="1"/>
    <col min="4" max="4" width="12" style="121" customWidth="1"/>
    <col min="5" max="5" width="7.28515625" style="121" customWidth="1"/>
    <col min="6" max="6" width="6.42578125" style="120" customWidth="1"/>
    <col min="7" max="7" width="7.42578125" style="120" customWidth="1"/>
    <col min="8" max="8" width="9.85546875" style="120" customWidth="1"/>
    <col min="9" max="9" width="8.7109375" style="59" customWidth="1"/>
    <col min="10" max="10" width="8" style="59" customWidth="1"/>
    <col min="11" max="11" width="5.85546875" style="59" customWidth="1"/>
    <col min="12" max="12" width="7.85546875" style="59" customWidth="1"/>
    <col min="13" max="13" width="8.85546875" style="59" customWidth="1"/>
    <col min="14" max="15" width="6.140625" style="59" customWidth="1"/>
    <col min="16" max="16" width="6.28515625" style="59" hidden="1" customWidth="1"/>
    <col min="17" max="18" width="6.42578125" style="59" customWidth="1"/>
    <col min="19" max="19" width="6.5703125" style="59" customWidth="1"/>
    <col min="20" max="20" width="6.28515625" style="59" customWidth="1"/>
    <col min="21" max="21" width="5.5703125" style="59" customWidth="1"/>
    <col min="22" max="22" width="5.7109375" style="59" customWidth="1"/>
    <col min="23" max="27" width="0" style="59" hidden="1" customWidth="1"/>
    <col min="28" max="29" width="9.140625" style="59"/>
    <col min="30" max="30" width="11.7109375" style="59" customWidth="1"/>
    <col min="31" max="16384" width="9.140625" style="59"/>
  </cols>
  <sheetData>
    <row r="1" spans="1:27" s="23" customFormat="1" ht="18.75" customHeight="1" thickBot="1" x14ac:dyDescent="0.25">
      <c r="A1" s="605" t="s">
        <v>151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7"/>
    </row>
    <row r="2" spans="1:27" s="23" customFormat="1" ht="15.75" customHeight="1" x14ac:dyDescent="0.2">
      <c r="A2" s="608" t="s">
        <v>48</v>
      </c>
      <c r="B2" s="611" t="s">
        <v>49</v>
      </c>
      <c r="C2" s="614" t="s">
        <v>50</v>
      </c>
      <c r="D2" s="615"/>
      <c r="E2" s="615"/>
      <c r="F2" s="616"/>
      <c r="G2" s="617" t="s">
        <v>51</v>
      </c>
      <c r="H2" s="620" t="s">
        <v>52</v>
      </c>
      <c r="I2" s="621"/>
      <c r="J2" s="621"/>
      <c r="K2" s="621"/>
      <c r="L2" s="621"/>
      <c r="M2" s="622"/>
      <c r="N2" s="623" t="s">
        <v>53</v>
      </c>
      <c r="O2" s="624"/>
      <c r="P2" s="624"/>
      <c r="Q2" s="624"/>
      <c r="R2" s="624"/>
      <c r="S2" s="624"/>
      <c r="T2" s="624"/>
      <c r="U2" s="624"/>
      <c r="V2" s="625"/>
    </row>
    <row r="3" spans="1:27" s="23" customFormat="1" ht="16.5" customHeight="1" thickBot="1" x14ac:dyDescent="0.25">
      <c r="A3" s="609"/>
      <c r="B3" s="612"/>
      <c r="C3" s="632" t="s">
        <v>54</v>
      </c>
      <c r="D3" s="634" t="s">
        <v>55</v>
      </c>
      <c r="E3" s="661" t="s">
        <v>56</v>
      </c>
      <c r="F3" s="662"/>
      <c r="G3" s="618"/>
      <c r="H3" s="649" t="s">
        <v>57</v>
      </c>
      <c r="I3" s="652" t="s">
        <v>58</v>
      </c>
      <c r="J3" s="653"/>
      <c r="K3" s="653"/>
      <c r="L3" s="654"/>
      <c r="M3" s="655" t="s">
        <v>59</v>
      </c>
      <c r="N3" s="626"/>
      <c r="O3" s="627"/>
      <c r="P3" s="627"/>
      <c r="Q3" s="627"/>
      <c r="R3" s="627"/>
      <c r="S3" s="627"/>
      <c r="T3" s="627"/>
      <c r="U3" s="627"/>
      <c r="V3" s="628"/>
    </row>
    <row r="4" spans="1:27" s="23" customFormat="1" ht="15.75" customHeight="1" x14ac:dyDescent="0.2">
      <c r="A4" s="609"/>
      <c r="B4" s="612"/>
      <c r="C4" s="632"/>
      <c r="D4" s="634"/>
      <c r="E4" s="634" t="s">
        <v>60</v>
      </c>
      <c r="F4" s="659" t="s">
        <v>61</v>
      </c>
      <c r="G4" s="618"/>
      <c r="H4" s="650"/>
      <c r="I4" s="643" t="s">
        <v>47</v>
      </c>
      <c r="J4" s="643" t="s">
        <v>62</v>
      </c>
      <c r="K4" s="643" t="s">
        <v>63</v>
      </c>
      <c r="L4" s="643" t="s">
        <v>64</v>
      </c>
      <c r="M4" s="656"/>
      <c r="N4" s="629" t="s">
        <v>65</v>
      </c>
      <c r="O4" s="630"/>
      <c r="P4" s="631"/>
      <c r="Q4" s="629" t="s">
        <v>66</v>
      </c>
      <c r="R4" s="631"/>
      <c r="S4" s="629"/>
      <c r="T4" s="631"/>
      <c r="U4" s="629"/>
      <c r="V4" s="631"/>
    </row>
    <row r="5" spans="1:27" s="23" customFormat="1" ht="16.5" thickBot="1" x14ac:dyDescent="0.25">
      <c r="A5" s="609"/>
      <c r="B5" s="612"/>
      <c r="C5" s="632"/>
      <c r="D5" s="634"/>
      <c r="E5" s="634"/>
      <c r="F5" s="659"/>
      <c r="G5" s="618"/>
      <c r="H5" s="650"/>
      <c r="I5" s="644"/>
      <c r="J5" s="644"/>
      <c r="K5" s="644"/>
      <c r="L5" s="644"/>
      <c r="M5" s="656"/>
      <c r="N5" s="24">
        <v>1</v>
      </c>
      <c r="O5" s="128">
        <v>2</v>
      </c>
      <c r="P5" s="352" t="s">
        <v>243</v>
      </c>
      <c r="Q5" s="24">
        <v>3</v>
      </c>
      <c r="R5" s="25"/>
      <c r="S5" s="26"/>
      <c r="T5" s="25"/>
      <c r="U5" s="24"/>
      <c r="V5" s="25"/>
    </row>
    <row r="6" spans="1:27" s="23" customFormat="1" ht="16.5" thickBot="1" x14ac:dyDescent="0.25">
      <c r="A6" s="609"/>
      <c r="B6" s="612"/>
      <c r="C6" s="632"/>
      <c r="D6" s="634"/>
      <c r="E6" s="634"/>
      <c r="F6" s="659"/>
      <c r="G6" s="618"/>
      <c r="H6" s="650"/>
      <c r="I6" s="644"/>
      <c r="J6" s="644"/>
      <c r="K6" s="644"/>
      <c r="L6" s="644"/>
      <c r="M6" s="657"/>
      <c r="N6" s="639" t="s">
        <v>67</v>
      </c>
      <c r="O6" s="640"/>
      <c r="P6" s="641"/>
      <c r="Q6" s="641"/>
      <c r="R6" s="641"/>
      <c r="S6" s="641"/>
      <c r="T6" s="641"/>
      <c r="U6" s="641"/>
      <c r="V6" s="642"/>
    </row>
    <row r="7" spans="1:27" s="23" customFormat="1" ht="16.5" thickBot="1" x14ac:dyDescent="0.25">
      <c r="A7" s="610"/>
      <c r="B7" s="613"/>
      <c r="C7" s="633"/>
      <c r="D7" s="635"/>
      <c r="E7" s="635"/>
      <c r="F7" s="660"/>
      <c r="G7" s="619"/>
      <c r="H7" s="651"/>
      <c r="I7" s="645"/>
      <c r="J7" s="645"/>
      <c r="K7" s="645"/>
      <c r="L7" s="645"/>
      <c r="M7" s="658"/>
      <c r="N7" s="27">
        <v>15</v>
      </c>
      <c r="O7" s="127">
        <v>9</v>
      </c>
      <c r="P7" s="28">
        <v>9</v>
      </c>
      <c r="Q7" s="27">
        <v>17</v>
      </c>
      <c r="R7" s="28"/>
      <c r="S7" s="27"/>
      <c r="T7" s="28"/>
      <c r="U7" s="27"/>
      <c r="V7" s="28"/>
    </row>
    <row r="8" spans="1:27" s="23" customFormat="1" ht="16.5" thickBot="1" x14ac:dyDescent="0.25">
      <c r="A8" s="29">
        <v>1</v>
      </c>
      <c r="B8" s="30">
        <v>2</v>
      </c>
      <c r="C8" s="31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32">
        <v>13</v>
      </c>
      <c r="N8" s="27">
        <v>14</v>
      </c>
      <c r="O8" s="33">
        <v>15</v>
      </c>
      <c r="P8" s="27">
        <v>16</v>
      </c>
      <c r="Q8" s="33">
        <v>17</v>
      </c>
      <c r="R8" s="27">
        <v>18</v>
      </c>
      <c r="S8" s="33">
        <v>19</v>
      </c>
      <c r="T8" s="27">
        <v>20</v>
      </c>
      <c r="U8" s="33">
        <v>21</v>
      </c>
      <c r="V8" s="30">
        <v>22</v>
      </c>
      <c r="W8" s="34">
        <v>22</v>
      </c>
      <c r="X8" s="32">
        <v>23</v>
      </c>
      <c r="Y8" s="29">
        <v>24</v>
      </c>
      <c r="Z8" s="32">
        <v>25</v>
      </c>
      <c r="AA8" s="29">
        <v>26</v>
      </c>
    </row>
    <row r="9" spans="1:27" s="23" customFormat="1" ht="16.5" thickBot="1" x14ac:dyDescent="0.25">
      <c r="A9" s="663" t="s">
        <v>68</v>
      </c>
      <c r="B9" s="664"/>
      <c r="C9" s="665"/>
      <c r="D9" s="665"/>
      <c r="E9" s="665"/>
      <c r="F9" s="665"/>
      <c r="G9" s="665"/>
      <c r="H9" s="665"/>
      <c r="I9" s="665"/>
      <c r="J9" s="665"/>
      <c r="K9" s="665"/>
      <c r="L9" s="665"/>
      <c r="M9" s="665"/>
      <c r="N9" s="664"/>
      <c r="O9" s="664"/>
      <c r="P9" s="664"/>
      <c r="Q9" s="664"/>
      <c r="R9" s="664"/>
      <c r="S9" s="664"/>
      <c r="T9" s="664"/>
      <c r="U9" s="664"/>
      <c r="V9" s="666"/>
    </row>
    <row r="10" spans="1:27" s="23" customFormat="1" ht="16.5" thickBot="1" x14ac:dyDescent="0.25">
      <c r="A10" s="636" t="s">
        <v>69</v>
      </c>
      <c r="B10" s="637"/>
      <c r="C10" s="637"/>
      <c r="D10" s="637"/>
      <c r="E10" s="637"/>
      <c r="F10" s="637"/>
      <c r="G10" s="637"/>
      <c r="H10" s="637"/>
      <c r="I10" s="637"/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8"/>
    </row>
    <row r="11" spans="1:27" s="399" customFormat="1" ht="31.5" x14ac:dyDescent="0.2">
      <c r="A11" s="35" t="s">
        <v>70</v>
      </c>
      <c r="B11" s="353" t="s">
        <v>74</v>
      </c>
      <c r="C11" s="123"/>
      <c r="D11" s="264" t="s">
        <v>152</v>
      </c>
      <c r="E11" s="36"/>
      <c r="F11" s="37"/>
      <c r="G11" s="38">
        <v>3</v>
      </c>
      <c r="H11" s="39">
        <f>G11*30</f>
        <v>90</v>
      </c>
      <c r="I11" s="40">
        <v>4</v>
      </c>
      <c r="J11" s="41"/>
      <c r="K11" s="41"/>
      <c r="L11" s="41" t="s">
        <v>72</v>
      </c>
      <c r="M11" s="42">
        <f>H11-I11</f>
        <v>86</v>
      </c>
      <c r="N11" s="489" t="s">
        <v>72</v>
      </c>
      <c r="O11" s="490"/>
      <c r="P11" s="491"/>
      <c r="Q11" s="492"/>
      <c r="R11" s="493"/>
      <c r="S11" s="489"/>
      <c r="T11" s="493"/>
      <c r="U11" s="489"/>
      <c r="V11" s="44"/>
    </row>
    <row r="12" spans="1:27" s="399" customFormat="1" ht="31.5" x14ac:dyDescent="0.2">
      <c r="A12" s="45" t="s">
        <v>73</v>
      </c>
      <c r="B12" s="354" t="s">
        <v>76</v>
      </c>
      <c r="C12" s="46"/>
      <c r="D12" s="265" t="s">
        <v>152</v>
      </c>
      <c r="E12" s="47"/>
      <c r="F12" s="48"/>
      <c r="G12" s="49">
        <v>3</v>
      </c>
      <c r="H12" s="50">
        <f>G12*30</f>
        <v>90</v>
      </c>
      <c r="I12" s="51">
        <v>4</v>
      </c>
      <c r="J12" s="52" t="s">
        <v>72</v>
      </c>
      <c r="K12" s="52"/>
      <c r="L12" s="52"/>
      <c r="M12" s="53">
        <f>H12-I12</f>
        <v>86</v>
      </c>
      <c r="N12" s="62" t="s">
        <v>72</v>
      </c>
      <c r="O12" s="494"/>
      <c r="P12" s="63"/>
      <c r="Q12" s="421"/>
      <c r="R12" s="495"/>
      <c r="S12" s="62"/>
      <c r="T12" s="495"/>
      <c r="U12" s="62"/>
      <c r="V12" s="55"/>
    </row>
    <row r="13" spans="1:27" s="399" customFormat="1" ht="16.5" thickBot="1" x14ac:dyDescent="0.25">
      <c r="A13" s="65" t="s">
        <v>75</v>
      </c>
      <c r="B13" s="355" t="s">
        <v>81</v>
      </c>
      <c r="C13" s="56"/>
      <c r="D13" s="266" t="s">
        <v>152</v>
      </c>
      <c r="E13" s="261"/>
      <c r="F13" s="131"/>
      <c r="G13" s="267">
        <v>3</v>
      </c>
      <c r="H13" s="268">
        <f>G13*30</f>
        <v>90</v>
      </c>
      <c r="I13" s="51">
        <v>4</v>
      </c>
      <c r="J13" s="52" t="s">
        <v>72</v>
      </c>
      <c r="K13" s="52"/>
      <c r="L13" s="52"/>
      <c r="M13" s="53">
        <f>H13-I13</f>
        <v>86</v>
      </c>
      <c r="N13" s="62" t="s">
        <v>72</v>
      </c>
      <c r="O13" s="496"/>
      <c r="P13" s="372"/>
      <c r="Q13" s="427"/>
      <c r="R13" s="497"/>
      <c r="S13" s="371"/>
      <c r="T13" s="497"/>
      <c r="U13" s="371"/>
      <c r="V13" s="135"/>
    </row>
    <row r="14" spans="1:27" s="23" customFormat="1" ht="16.5" customHeight="1" thickBot="1" x14ac:dyDescent="0.25">
      <c r="A14" s="646" t="s">
        <v>217</v>
      </c>
      <c r="B14" s="647"/>
      <c r="C14" s="647"/>
      <c r="D14" s="647"/>
      <c r="E14" s="647"/>
      <c r="F14" s="648"/>
      <c r="G14" s="67">
        <f>SUM(G11:G13)</f>
        <v>9</v>
      </c>
      <c r="H14" s="67">
        <f>SUM(H11:H13)</f>
        <v>270</v>
      </c>
      <c r="I14" s="67">
        <f>SUM(I11:I13)</f>
        <v>12</v>
      </c>
      <c r="J14" s="67" t="s">
        <v>80</v>
      </c>
      <c r="K14" s="67"/>
      <c r="L14" s="67" t="s">
        <v>72</v>
      </c>
      <c r="M14" s="68">
        <f>SUM(M11:M13)</f>
        <v>258</v>
      </c>
      <c r="N14" s="68" t="s">
        <v>82</v>
      </c>
      <c r="O14" s="68"/>
      <c r="P14" s="68"/>
      <c r="Q14" s="68"/>
      <c r="R14" s="68"/>
      <c r="S14" s="68"/>
      <c r="T14" s="68"/>
      <c r="U14" s="68"/>
      <c r="V14" s="57"/>
      <c r="W14" s="58" t="e">
        <f>SUM(#REF!)+#REF!+#REF!</f>
        <v>#REF!</v>
      </c>
      <c r="X14" s="57" t="e">
        <f>SUM(#REF!)+#REF!+#REF!</f>
        <v>#REF!</v>
      </c>
      <c r="Y14" s="57" t="e">
        <f>SUM(#REF!)+#REF!+#REF!</f>
        <v>#REF!</v>
      </c>
      <c r="Z14" s="57" t="e">
        <f>SUM(#REF!)+#REF!+#REF!</f>
        <v>#REF!</v>
      </c>
      <c r="AA14" s="57" t="e">
        <f>SUM(#REF!)+#REF!+#REF!</f>
        <v>#REF!</v>
      </c>
    </row>
    <row r="15" spans="1:27" ht="18.75" customHeight="1" thickBot="1" x14ac:dyDescent="0.25">
      <c r="A15" s="667" t="s">
        <v>83</v>
      </c>
      <c r="B15" s="668"/>
      <c r="C15" s="668"/>
      <c r="D15" s="668"/>
      <c r="E15" s="668"/>
      <c r="F15" s="668"/>
      <c r="G15" s="668"/>
      <c r="H15" s="668"/>
      <c r="I15" s="668"/>
      <c r="J15" s="668"/>
      <c r="K15" s="668"/>
      <c r="L15" s="668"/>
      <c r="M15" s="668"/>
      <c r="N15" s="669"/>
      <c r="O15" s="669"/>
      <c r="P15" s="669"/>
      <c r="Q15" s="669"/>
      <c r="R15" s="669"/>
      <c r="S15" s="669"/>
      <c r="T15" s="669"/>
      <c r="U15" s="669"/>
      <c r="V15" s="670"/>
    </row>
    <row r="16" spans="1:27" s="405" customFormat="1" ht="31.5" x14ac:dyDescent="0.2">
      <c r="A16" s="402" t="s">
        <v>84</v>
      </c>
      <c r="B16" s="353" t="s">
        <v>244</v>
      </c>
      <c r="C16" s="269">
        <v>1</v>
      </c>
      <c r="D16" s="270"/>
      <c r="E16" s="271"/>
      <c r="F16" s="356"/>
      <c r="G16" s="403">
        <v>5</v>
      </c>
      <c r="H16" s="123">
        <f t="shared" ref="H16:H22" si="0">G16*30</f>
        <v>150</v>
      </c>
      <c r="I16" s="272">
        <v>8</v>
      </c>
      <c r="J16" s="60" t="s">
        <v>78</v>
      </c>
      <c r="K16" s="60"/>
      <c r="L16" s="60" t="s">
        <v>85</v>
      </c>
      <c r="M16" s="357">
        <f t="shared" ref="M16:M22" si="1">H16-I16</f>
        <v>142</v>
      </c>
      <c r="N16" s="404" t="s">
        <v>86</v>
      </c>
      <c r="O16" s="273"/>
      <c r="P16" s="358"/>
      <c r="Q16" s="43"/>
      <c r="R16" s="44"/>
      <c r="S16" s="43"/>
      <c r="T16" s="44"/>
      <c r="U16" s="43"/>
      <c r="V16" s="44"/>
    </row>
    <row r="17" spans="1:27" s="405" customFormat="1" ht="33.75" customHeight="1" x14ac:dyDescent="0.2">
      <c r="A17" s="406" t="s">
        <v>245</v>
      </c>
      <c r="B17" s="407" t="s">
        <v>246</v>
      </c>
      <c r="C17" s="408"/>
      <c r="D17" s="409"/>
      <c r="E17" s="410"/>
      <c r="F17" s="411" t="s">
        <v>77</v>
      </c>
      <c r="G17" s="412">
        <v>2</v>
      </c>
      <c r="H17" s="46">
        <f t="shared" si="0"/>
        <v>60</v>
      </c>
      <c r="I17" s="400">
        <v>4</v>
      </c>
      <c r="J17" s="401"/>
      <c r="K17" s="401"/>
      <c r="L17" s="401" t="s">
        <v>72</v>
      </c>
      <c r="M17" s="413">
        <f t="shared" si="1"/>
        <v>56</v>
      </c>
      <c r="N17" s="414"/>
      <c r="O17" s="136" t="s">
        <v>72</v>
      </c>
      <c r="P17" s="415"/>
      <c r="Q17" s="416"/>
      <c r="R17" s="417"/>
      <c r="S17" s="416"/>
      <c r="T17" s="417"/>
      <c r="U17" s="416"/>
      <c r="V17" s="417"/>
    </row>
    <row r="18" spans="1:27" s="405" customFormat="1" ht="31.5" x14ac:dyDescent="0.2">
      <c r="A18" s="418" t="s">
        <v>87</v>
      </c>
      <c r="B18" s="354" t="s">
        <v>93</v>
      </c>
      <c r="C18" s="274">
        <v>1</v>
      </c>
      <c r="D18" s="275"/>
      <c r="E18" s="276"/>
      <c r="F18" s="61"/>
      <c r="G18" s="419">
        <v>5</v>
      </c>
      <c r="H18" s="46">
        <f t="shared" si="0"/>
        <v>150</v>
      </c>
      <c r="I18" s="277">
        <v>8</v>
      </c>
      <c r="J18" s="66" t="s">
        <v>78</v>
      </c>
      <c r="K18" s="66"/>
      <c r="L18" s="66" t="s">
        <v>85</v>
      </c>
      <c r="M18" s="278">
        <f t="shared" si="1"/>
        <v>142</v>
      </c>
      <c r="N18" s="420" t="s">
        <v>86</v>
      </c>
      <c r="O18" s="136"/>
      <c r="P18" s="359"/>
      <c r="Q18" s="62"/>
      <c r="R18" s="63"/>
      <c r="S18" s="62"/>
      <c r="T18" s="63"/>
      <c r="U18" s="62"/>
      <c r="V18" s="63"/>
    </row>
    <row r="19" spans="1:27" s="405" customFormat="1" x14ac:dyDescent="0.2">
      <c r="A19" s="418" t="s">
        <v>88</v>
      </c>
      <c r="B19" s="354" t="s">
        <v>91</v>
      </c>
      <c r="C19" s="274">
        <v>2</v>
      </c>
      <c r="D19" s="275"/>
      <c r="E19" s="276"/>
      <c r="F19" s="61"/>
      <c r="G19" s="419">
        <v>3</v>
      </c>
      <c r="H19" s="46">
        <f t="shared" si="0"/>
        <v>90</v>
      </c>
      <c r="I19" s="277">
        <v>4</v>
      </c>
      <c r="J19" s="66" t="s">
        <v>72</v>
      </c>
      <c r="K19" s="66"/>
      <c r="L19" s="66"/>
      <c r="M19" s="278">
        <f t="shared" si="1"/>
        <v>86</v>
      </c>
      <c r="N19" s="421"/>
      <c r="O19" s="279" t="s">
        <v>72</v>
      </c>
      <c r="P19" s="359"/>
      <c r="Q19" s="62"/>
      <c r="R19" s="63"/>
      <c r="S19" s="62"/>
      <c r="T19" s="63"/>
      <c r="U19" s="62"/>
      <c r="V19" s="63"/>
    </row>
    <row r="20" spans="1:27" s="405" customFormat="1" ht="16.5" customHeight="1" x14ac:dyDescent="0.2">
      <c r="A20" s="418" t="s">
        <v>90</v>
      </c>
      <c r="B20" s="64" t="s">
        <v>160</v>
      </c>
      <c r="C20" s="274"/>
      <c r="D20" s="275">
        <v>2</v>
      </c>
      <c r="E20" s="276"/>
      <c r="F20" s="61"/>
      <c r="G20" s="422">
        <v>3</v>
      </c>
      <c r="H20" s="46">
        <f t="shared" si="0"/>
        <v>90</v>
      </c>
      <c r="I20" s="277">
        <v>4</v>
      </c>
      <c r="J20" s="66" t="s">
        <v>72</v>
      </c>
      <c r="K20" s="66"/>
      <c r="L20" s="66"/>
      <c r="M20" s="278">
        <f t="shared" si="1"/>
        <v>86</v>
      </c>
      <c r="N20" s="421"/>
      <c r="O20" s="279" t="s">
        <v>72</v>
      </c>
      <c r="P20" s="423"/>
      <c r="Q20" s="54"/>
      <c r="R20" s="55"/>
      <c r="S20" s="54"/>
      <c r="T20" s="55"/>
      <c r="U20" s="54"/>
      <c r="V20" s="55"/>
    </row>
    <row r="21" spans="1:27" ht="49.5" customHeight="1" x14ac:dyDescent="0.2">
      <c r="A21" s="418" t="s">
        <v>92</v>
      </c>
      <c r="B21" s="354" t="s">
        <v>247</v>
      </c>
      <c r="C21" s="274">
        <v>2</v>
      </c>
      <c r="D21" s="275"/>
      <c r="E21" s="276"/>
      <c r="F21" s="61"/>
      <c r="G21" s="422">
        <v>4</v>
      </c>
      <c r="H21" s="46">
        <f t="shared" si="0"/>
        <v>120</v>
      </c>
      <c r="I21" s="277">
        <v>6</v>
      </c>
      <c r="J21" s="66" t="s">
        <v>72</v>
      </c>
      <c r="K21" s="66"/>
      <c r="L21" s="66" t="s">
        <v>79</v>
      </c>
      <c r="M21" s="278">
        <f t="shared" si="1"/>
        <v>114</v>
      </c>
      <c r="N21" s="421"/>
      <c r="O21" s="279" t="s">
        <v>78</v>
      </c>
      <c r="P21" s="424"/>
      <c r="Q21" s="62"/>
      <c r="R21" s="63"/>
      <c r="S21" s="62"/>
      <c r="T21" s="63"/>
      <c r="U21" s="62"/>
      <c r="V21" s="63"/>
    </row>
    <row r="22" spans="1:27" s="405" customFormat="1" ht="17.25" customHeight="1" thickBot="1" x14ac:dyDescent="0.25">
      <c r="A22" s="425" t="s">
        <v>94</v>
      </c>
      <c r="B22" s="355" t="s">
        <v>89</v>
      </c>
      <c r="C22" s="367">
        <v>2</v>
      </c>
      <c r="D22" s="368"/>
      <c r="E22" s="292"/>
      <c r="F22" s="369"/>
      <c r="G22" s="426">
        <v>3</v>
      </c>
      <c r="H22" s="56">
        <f t="shared" si="0"/>
        <v>90</v>
      </c>
      <c r="I22" s="280">
        <v>4</v>
      </c>
      <c r="J22" s="71" t="s">
        <v>72</v>
      </c>
      <c r="K22" s="71"/>
      <c r="L22" s="71"/>
      <c r="M22" s="122">
        <f t="shared" si="1"/>
        <v>86</v>
      </c>
      <c r="N22" s="427"/>
      <c r="O22" s="370" t="s">
        <v>72</v>
      </c>
      <c r="P22" s="360"/>
      <c r="Q22" s="371"/>
      <c r="R22" s="372"/>
      <c r="S22" s="371"/>
      <c r="T22" s="372"/>
      <c r="U22" s="371"/>
      <c r="V22" s="372"/>
    </row>
    <row r="23" spans="1:27" s="429" customFormat="1" ht="16.5" thickBot="1" x14ac:dyDescent="0.25">
      <c r="A23" s="281" t="s">
        <v>261</v>
      </c>
      <c r="B23" s="361" t="s">
        <v>248</v>
      </c>
      <c r="C23" s="253"/>
      <c r="D23" s="70" t="s">
        <v>77</v>
      </c>
      <c r="E23" s="70"/>
      <c r="F23" s="282"/>
      <c r="G23" s="283">
        <v>3</v>
      </c>
      <c r="H23" s="284">
        <f>G23*30</f>
        <v>90</v>
      </c>
      <c r="I23" s="272">
        <v>8</v>
      </c>
      <c r="J23" s="60"/>
      <c r="K23" s="60"/>
      <c r="L23" s="60" t="s">
        <v>80</v>
      </c>
      <c r="M23" s="271">
        <f>H23-I23</f>
        <v>82</v>
      </c>
      <c r="N23" s="285"/>
      <c r="O23" s="428" t="s">
        <v>80</v>
      </c>
      <c r="P23" s="286"/>
      <c r="Q23" s="285"/>
      <c r="R23" s="286"/>
      <c r="S23" s="285"/>
      <c r="T23" s="286"/>
      <c r="U23" s="285"/>
      <c r="V23" s="42"/>
    </row>
    <row r="24" spans="1:27" ht="16.5" thickBot="1" x14ac:dyDescent="0.25">
      <c r="A24" s="646" t="s">
        <v>95</v>
      </c>
      <c r="B24" s="647"/>
      <c r="C24" s="647"/>
      <c r="D24" s="647"/>
      <c r="E24" s="647"/>
      <c r="F24" s="648"/>
      <c r="G24" s="430">
        <f>SUM(G16:G23)</f>
        <v>28</v>
      </c>
      <c r="H24" s="431">
        <f>SUM(H16:H22)</f>
        <v>750</v>
      </c>
      <c r="I24" s="431">
        <f>SUM(I16:I23)</f>
        <v>46</v>
      </c>
      <c r="J24" s="431" t="s">
        <v>218</v>
      </c>
      <c r="K24" s="431">
        <f>SUM(K16:K22)</f>
        <v>0</v>
      </c>
      <c r="L24" s="432" t="s">
        <v>262</v>
      </c>
      <c r="M24" s="431">
        <f>SUM(M16:M23)</f>
        <v>794</v>
      </c>
      <c r="N24" s="432" t="s">
        <v>219</v>
      </c>
      <c r="O24" s="431" t="s">
        <v>263</v>
      </c>
      <c r="P24" s="431"/>
      <c r="Q24" s="68"/>
      <c r="R24" s="68"/>
      <c r="S24" s="68"/>
      <c r="T24" s="68"/>
      <c r="U24" s="68"/>
      <c r="V24" s="68"/>
      <c r="W24" s="23">
        <f>30*G24</f>
        <v>840</v>
      </c>
    </row>
    <row r="25" spans="1:27" x14ac:dyDescent="0.2">
      <c r="A25" s="674" t="s">
        <v>96</v>
      </c>
      <c r="B25" s="675"/>
      <c r="C25" s="675"/>
      <c r="D25" s="675"/>
      <c r="E25" s="675"/>
      <c r="F25" s="675"/>
      <c r="G25" s="675"/>
      <c r="H25" s="675"/>
      <c r="I25" s="675"/>
      <c r="J25" s="675"/>
      <c r="K25" s="675"/>
      <c r="L25" s="675"/>
      <c r="M25" s="675"/>
      <c r="N25" s="675"/>
      <c r="O25" s="675"/>
      <c r="P25" s="675"/>
      <c r="Q25" s="675"/>
      <c r="R25" s="675"/>
      <c r="S25" s="675"/>
      <c r="T25" s="675"/>
      <c r="U25" s="675"/>
      <c r="V25" s="676"/>
    </row>
    <row r="26" spans="1:27" s="23" customFormat="1" ht="16.5" thickBot="1" x14ac:dyDescent="0.25">
      <c r="A26" s="130" t="s">
        <v>97</v>
      </c>
      <c r="B26" s="362" t="s">
        <v>99</v>
      </c>
      <c r="C26" s="287"/>
      <c r="D26" s="288" t="s">
        <v>100</v>
      </c>
      <c r="E26" s="288"/>
      <c r="F26" s="289"/>
      <c r="G26" s="290">
        <v>6</v>
      </c>
      <c r="H26" s="291">
        <f>G26*30</f>
        <v>180</v>
      </c>
      <c r="I26" s="280"/>
      <c r="J26" s="71"/>
      <c r="K26" s="71"/>
      <c r="L26" s="71"/>
      <c r="M26" s="292">
        <f>H26-I26</f>
        <v>180</v>
      </c>
      <c r="N26" s="293"/>
      <c r="O26" s="294"/>
      <c r="P26" s="295"/>
      <c r="Q26" s="293"/>
      <c r="R26" s="295"/>
      <c r="S26" s="293"/>
      <c r="T26" s="295"/>
      <c r="U26" s="293"/>
      <c r="V26" s="296"/>
    </row>
    <row r="27" spans="1:27" s="23" customFormat="1" ht="16.5" customHeight="1" thickBot="1" x14ac:dyDescent="0.25">
      <c r="A27" s="671" t="s">
        <v>101</v>
      </c>
      <c r="B27" s="672"/>
      <c r="C27" s="672"/>
      <c r="D27" s="672"/>
      <c r="E27" s="672"/>
      <c r="F27" s="673"/>
      <c r="G27" s="72">
        <f>SUM(G26:G26)</f>
        <v>6</v>
      </c>
      <c r="H27" s="73">
        <f>H26</f>
        <v>180</v>
      </c>
      <c r="I27" s="73"/>
      <c r="J27" s="73"/>
      <c r="K27" s="73"/>
      <c r="L27" s="73"/>
      <c r="M27" s="73">
        <f>M26</f>
        <v>180</v>
      </c>
      <c r="N27" s="73"/>
      <c r="O27" s="73"/>
      <c r="P27" s="73"/>
      <c r="Q27" s="73"/>
      <c r="R27" s="73"/>
      <c r="S27" s="73"/>
      <c r="T27" s="73"/>
      <c r="U27" s="73"/>
      <c r="V27" s="73"/>
    </row>
    <row r="28" spans="1:27" ht="16.5" customHeight="1" thickBot="1" x14ac:dyDescent="0.25">
      <c r="A28" s="674" t="s">
        <v>102</v>
      </c>
      <c r="B28" s="675"/>
      <c r="C28" s="675"/>
      <c r="D28" s="675"/>
      <c r="E28" s="675"/>
      <c r="F28" s="675"/>
      <c r="G28" s="675"/>
      <c r="H28" s="675"/>
      <c r="I28" s="675"/>
      <c r="J28" s="675"/>
      <c r="K28" s="675"/>
      <c r="L28" s="675"/>
      <c r="M28" s="675"/>
      <c r="N28" s="675"/>
      <c r="O28" s="675"/>
      <c r="P28" s="675"/>
      <c r="Q28" s="675"/>
      <c r="R28" s="675"/>
      <c r="S28" s="675"/>
      <c r="T28" s="675"/>
      <c r="U28" s="675"/>
      <c r="V28" s="676"/>
    </row>
    <row r="29" spans="1:27" s="23" customFormat="1" ht="16.5" thickBot="1" x14ac:dyDescent="0.25">
      <c r="A29" s="35" t="s">
        <v>103</v>
      </c>
      <c r="B29" s="297" t="s">
        <v>46</v>
      </c>
      <c r="C29" s="298"/>
      <c r="D29" s="299"/>
      <c r="E29" s="299"/>
      <c r="F29" s="300"/>
      <c r="G29" s="283">
        <v>24</v>
      </c>
      <c r="H29" s="301">
        <f>G29*30</f>
        <v>720</v>
      </c>
      <c r="I29" s="302"/>
      <c r="J29" s="303"/>
      <c r="K29" s="303"/>
      <c r="L29" s="303"/>
      <c r="M29" s="271">
        <f>H29-I29</f>
        <v>720</v>
      </c>
      <c r="N29" s="302"/>
      <c r="O29" s="304"/>
      <c r="P29" s="305"/>
      <c r="Q29" s="302"/>
      <c r="R29" s="305"/>
      <c r="S29" s="302"/>
      <c r="T29" s="305"/>
      <c r="U29" s="302"/>
      <c r="V29" s="306"/>
    </row>
    <row r="30" spans="1:27" s="23" customFormat="1" ht="16.5" thickBot="1" x14ac:dyDescent="0.25">
      <c r="A30" s="682" t="s">
        <v>104</v>
      </c>
      <c r="B30" s="683"/>
      <c r="C30" s="683"/>
      <c r="D30" s="683"/>
      <c r="E30" s="683"/>
      <c r="F30" s="684"/>
      <c r="G30" s="74">
        <f>SUM(G29:G29)</f>
        <v>24</v>
      </c>
      <c r="H30" s="75">
        <f>SUM(H29:H29)</f>
        <v>720</v>
      </c>
      <c r="I30" s="75"/>
      <c r="J30" s="75"/>
      <c r="K30" s="75"/>
      <c r="L30" s="75"/>
      <c r="M30" s="75">
        <f>SUM(M29:M29)</f>
        <v>720</v>
      </c>
      <c r="N30" s="75"/>
      <c r="O30" s="75"/>
      <c r="P30" s="75"/>
      <c r="Q30" s="75"/>
      <c r="R30" s="75"/>
      <c r="S30" s="75"/>
      <c r="T30" s="75"/>
      <c r="U30" s="75"/>
      <c r="V30" s="76"/>
    </row>
    <row r="31" spans="1:27" ht="16.5" thickBot="1" x14ac:dyDescent="0.25">
      <c r="A31" s="677" t="s">
        <v>105</v>
      </c>
      <c r="B31" s="678"/>
      <c r="C31" s="678"/>
      <c r="D31" s="678"/>
      <c r="E31" s="678"/>
      <c r="F31" s="678"/>
      <c r="G31" s="77">
        <f>G30+G27+G24+G14</f>
        <v>67</v>
      </c>
      <c r="H31" s="78">
        <f>H30+H27+H24+H14</f>
        <v>1920</v>
      </c>
      <c r="I31" s="78">
        <f>I24+I14+I27+I30</f>
        <v>58</v>
      </c>
      <c r="J31" s="78" t="s">
        <v>220</v>
      </c>
      <c r="K31" s="78">
        <f>K24+K14+K27+K30</f>
        <v>0</v>
      </c>
      <c r="L31" s="79" t="s">
        <v>264</v>
      </c>
      <c r="M31" s="78">
        <f>M24+M14+M27+M30</f>
        <v>1952</v>
      </c>
      <c r="N31" s="79" t="s">
        <v>221</v>
      </c>
      <c r="O31" s="79" t="s">
        <v>263</v>
      </c>
      <c r="P31" s="78"/>
      <c r="Q31" s="78"/>
      <c r="R31" s="78"/>
      <c r="S31" s="78"/>
      <c r="T31" s="78"/>
      <c r="U31" s="78"/>
      <c r="V31" s="78"/>
      <c r="W31" s="78" t="e">
        <f>W24+W14+W27+W30</f>
        <v>#REF!</v>
      </c>
      <c r="X31" s="78" t="e">
        <f>X24+X14+X27+X30</f>
        <v>#REF!</v>
      </c>
      <c r="Y31" s="78" t="e">
        <f>Y24+Y14+Y27+Y30</f>
        <v>#REF!</v>
      </c>
      <c r="Z31" s="78" t="e">
        <f>Z24+Z14+Z27+Z30</f>
        <v>#REF!</v>
      </c>
      <c r="AA31" s="78" t="e">
        <f>AA24+AA14+AA27+AA30</f>
        <v>#REF!</v>
      </c>
    </row>
    <row r="32" spans="1:27" x14ac:dyDescent="0.2">
      <c r="A32" s="685" t="s">
        <v>106</v>
      </c>
      <c r="B32" s="686"/>
      <c r="C32" s="686"/>
      <c r="D32" s="686"/>
      <c r="E32" s="686"/>
      <c r="F32" s="686"/>
      <c r="G32" s="686"/>
      <c r="H32" s="686"/>
      <c r="I32" s="686"/>
      <c r="J32" s="686"/>
      <c r="K32" s="686"/>
      <c r="L32" s="686"/>
      <c r="M32" s="686"/>
      <c r="N32" s="686"/>
      <c r="O32" s="686"/>
      <c r="P32" s="686"/>
      <c r="Q32" s="686"/>
      <c r="R32" s="686"/>
      <c r="S32" s="686"/>
      <c r="T32" s="686"/>
      <c r="U32" s="686"/>
      <c r="V32" s="687"/>
    </row>
    <row r="33" spans="1:30" ht="16.5" thickBot="1" x14ac:dyDescent="0.25">
      <c r="A33" s="679" t="s">
        <v>107</v>
      </c>
      <c r="B33" s="680"/>
      <c r="C33" s="637"/>
      <c r="D33" s="637"/>
      <c r="E33" s="637"/>
      <c r="F33" s="637"/>
      <c r="G33" s="680"/>
      <c r="H33" s="680"/>
      <c r="I33" s="637"/>
      <c r="J33" s="637"/>
      <c r="K33" s="637"/>
      <c r="L33" s="637"/>
      <c r="M33" s="637"/>
      <c r="N33" s="637"/>
      <c r="O33" s="637"/>
      <c r="P33" s="637"/>
      <c r="Q33" s="680"/>
      <c r="R33" s="680"/>
      <c r="S33" s="680"/>
      <c r="T33" s="680"/>
      <c r="U33" s="680"/>
      <c r="V33" s="681"/>
    </row>
    <row r="34" spans="1:30" ht="33.75" customHeight="1" thickBot="1" x14ac:dyDescent="0.25">
      <c r="A34" s="688" t="s">
        <v>222</v>
      </c>
      <c r="B34" s="689"/>
      <c r="C34" s="89"/>
      <c r="D34" s="92">
        <v>1</v>
      </c>
      <c r="E34" s="93"/>
      <c r="F34" s="90"/>
      <c r="G34" s="91">
        <f>G35</f>
        <v>3</v>
      </c>
      <c r="H34" s="80">
        <f t="shared" ref="H34:N34" si="2">H35</f>
        <v>90</v>
      </c>
      <c r="I34" s="433">
        <f t="shared" si="2"/>
        <v>4</v>
      </c>
      <c r="J34" s="80" t="str">
        <f t="shared" si="2"/>
        <v>4/0</v>
      </c>
      <c r="K34" s="80"/>
      <c r="L34" s="80"/>
      <c r="M34" s="434">
        <f t="shared" si="2"/>
        <v>86</v>
      </c>
      <c r="N34" s="307" t="str">
        <f t="shared" si="2"/>
        <v>4/0</v>
      </c>
      <c r="O34" s="435"/>
      <c r="P34" s="90"/>
      <c r="Q34" s="92"/>
      <c r="R34" s="90"/>
      <c r="S34" s="435"/>
      <c r="T34" s="436"/>
      <c r="U34" s="92"/>
      <c r="V34" s="90"/>
    </row>
    <row r="35" spans="1:30" s="405" customFormat="1" ht="16.5" customHeight="1" x14ac:dyDescent="0.2">
      <c r="A35" s="437" t="s">
        <v>109</v>
      </c>
      <c r="B35" s="438" t="s">
        <v>71</v>
      </c>
      <c r="C35" s="439"/>
      <c r="D35" s="324">
        <v>1</v>
      </c>
      <c r="E35" s="440"/>
      <c r="F35" s="441"/>
      <c r="G35" s="442">
        <v>3</v>
      </c>
      <c r="H35" s="443">
        <f>G35*30</f>
        <v>90</v>
      </c>
      <c r="I35" s="125">
        <v>4</v>
      </c>
      <c r="J35" s="308" t="s">
        <v>72</v>
      </c>
      <c r="K35" s="308"/>
      <c r="L35" s="308"/>
      <c r="M35" s="309">
        <f>H35-I35</f>
        <v>86</v>
      </c>
      <c r="N35" s="444" t="s">
        <v>72</v>
      </c>
      <c r="O35" s="440"/>
      <c r="P35" s="441"/>
      <c r="Q35" s="445"/>
      <c r="R35" s="441"/>
      <c r="S35" s="446"/>
      <c r="T35" s="447"/>
      <c r="U35" s="445"/>
      <c r="V35" s="441"/>
    </row>
    <row r="36" spans="1:30" s="405" customFormat="1" ht="15.75" customHeight="1" x14ac:dyDescent="0.2">
      <c r="A36" s="448" t="s">
        <v>223</v>
      </c>
      <c r="B36" s="449" t="s">
        <v>249</v>
      </c>
      <c r="C36" s="96"/>
      <c r="D36" s="143">
        <v>1</v>
      </c>
      <c r="E36" s="81"/>
      <c r="F36" s="82"/>
      <c r="G36" s="83">
        <v>3</v>
      </c>
      <c r="H36" s="137">
        <f>G36*30</f>
        <v>90</v>
      </c>
      <c r="I36" s="98">
        <v>4</v>
      </c>
      <c r="J36" s="129" t="s">
        <v>72</v>
      </c>
      <c r="K36" s="129"/>
      <c r="L36" s="129"/>
      <c r="M36" s="84">
        <f>H36-I36</f>
        <v>86</v>
      </c>
      <c r="N36" s="98" t="s">
        <v>72</v>
      </c>
      <c r="O36" s="81"/>
      <c r="P36" s="82"/>
      <c r="Q36" s="85"/>
      <c r="R36" s="82"/>
      <c r="S36" s="450"/>
      <c r="T36" s="451"/>
      <c r="U36" s="85"/>
      <c r="V36" s="82"/>
    </row>
    <row r="37" spans="1:30" s="405" customFormat="1" ht="33" customHeight="1" x14ac:dyDescent="0.2">
      <c r="A37" s="452" t="s">
        <v>224</v>
      </c>
      <c r="B37" s="453" t="s">
        <v>150</v>
      </c>
      <c r="C37" s="96"/>
      <c r="D37" s="143">
        <v>1</v>
      </c>
      <c r="E37" s="81"/>
      <c r="F37" s="82"/>
      <c r="G37" s="83">
        <v>3</v>
      </c>
      <c r="H37" s="137">
        <f>G37*30</f>
        <v>90</v>
      </c>
      <c r="I37" s="98">
        <v>4</v>
      </c>
      <c r="J37" s="129" t="s">
        <v>72</v>
      </c>
      <c r="K37" s="129"/>
      <c r="L37" s="129"/>
      <c r="M37" s="84">
        <f>H37-I37</f>
        <v>86</v>
      </c>
      <c r="N37" s="98" t="s">
        <v>72</v>
      </c>
      <c r="O37" s="81"/>
      <c r="P37" s="84"/>
      <c r="Q37" s="85"/>
      <c r="R37" s="82"/>
      <c r="S37" s="450"/>
      <c r="T37" s="451"/>
      <c r="U37" s="85"/>
      <c r="V37" s="82"/>
    </row>
    <row r="38" spans="1:30" s="405" customFormat="1" ht="31.5" customHeight="1" x14ac:dyDescent="0.2">
      <c r="A38" s="452" t="s">
        <v>225</v>
      </c>
      <c r="B38" s="453" t="s">
        <v>110</v>
      </c>
      <c r="C38" s="94"/>
      <c r="D38" s="310">
        <v>1</v>
      </c>
      <c r="E38" s="311"/>
      <c r="F38" s="25"/>
      <c r="G38" s="312">
        <v>3</v>
      </c>
      <c r="H38" s="137">
        <f>G38*30</f>
        <v>90</v>
      </c>
      <c r="I38" s="98">
        <v>4</v>
      </c>
      <c r="J38" s="313" t="s">
        <v>72</v>
      </c>
      <c r="K38" s="313"/>
      <c r="L38" s="313"/>
      <c r="M38" s="84">
        <f>H38-I38</f>
        <v>86</v>
      </c>
      <c r="N38" s="314" t="s">
        <v>72</v>
      </c>
      <c r="O38" s="311"/>
      <c r="P38" s="363"/>
      <c r="Q38" s="24"/>
      <c r="R38" s="25"/>
      <c r="S38" s="26"/>
      <c r="T38" s="352"/>
      <c r="U38" s="24"/>
      <c r="V38" s="25"/>
    </row>
    <row r="39" spans="1:30" s="405" customFormat="1" ht="33" customHeight="1" thickBot="1" x14ac:dyDescent="0.3">
      <c r="A39" s="452" t="s">
        <v>226</v>
      </c>
      <c r="B39" s="454" t="s">
        <v>250</v>
      </c>
      <c r="C39" s="138"/>
      <c r="D39" s="315">
        <v>1</v>
      </c>
      <c r="E39" s="316"/>
      <c r="F39" s="149"/>
      <c r="G39" s="317">
        <v>3</v>
      </c>
      <c r="H39" s="318">
        <f>G39*30</f>
        <v>90</v>
      </c>
      <c r="I39" s="132">
        <v>4</v>
      </c>
      <c r="J39" s="133" t="s">
        <v>72</v>
      </c>
      <c r="K39" s="133"/>
      <c r="L39" s="133"/>
      <c r="M39" s="134">
        <f>H39-I39</f>
        <v>86</v>
      </c>
      <c r="N39" s="132" t="s">
        <v>72</v>
      </c>
      <c r="O39" s="316"/>
      <c r="P39" s="134"/>
      <c r="Q39" s="315"/>
      <c r="R39" s="149"/>
      <c r="S39" s="26"/>
      <c r="T39" s="352"/>
      <c r="U39" s="315"/>
      <c r="V39" s="149"/>
    </row>
    <row r="40" spans="1:30" ht="16.5" customHeight="1" thickBot="1" x14ac:dyDescent="0.25">
      <c r="A40" s="646" t="s">
        <v>111</v>
      </c>
      <c r="B40" s="647"/>
      <c r="C40" s="647"/>
      <c r="D40" s="647"/>
      <c r="E40" s="647"/>
      <c r="F40" s="648"/>
      <c r="G40" s="67">
        <f>G34</f>
        <v>3</v>
      </c>
      <c r="H40" s="68">
        <f t="shared" ref="H40:N40" si="3">H34</f>
        <v>90</v>
      </c>
      <c r="I40" s="68">
        <f t="shared" si="3"/>
        <v>4</v>
      </c>
      <c r="J40" s="68" t="str">
        <f t="shared" si="3"/>
        <v>4/0</v>
      </c>
      <c r="K40" s="68"/>
      <c r="L40" s="68"/>
      <c r="M40" s="68">
        <f t="shared" si="3"/>
        <v>86</v>
      </c>
      <c r="N40" s="68" t="str">
        <f t="shared" si="3"/>
        <v>4/0</v>
      </c>
      <c r="O40" s="68"/>
      <c r="P40" s="68"/>
      <c r="Q40" s="68"/>
      <c r="R40" s="68"/>
      <c r="S40" s="68"/>
      <c r="T40" s="68"/>
      <c r="U40" s="68"/>
      <c r="V40" s="68"/>
      <c r="W40" s="87">
        <f>SUM(W34:W35)</f>
        <v>0</v>
      </c>
      <c r="X40" s="86">
        <f>SUM(X34:X35)</f>
        <v>0</v>
      </c>
      <c r="Y40" s="86">
        <f>SUM(Y34:Y35)</f>
        <v>0</v>
      </c>
      <c r="Z40" s="86">
        <f>SUM(Z34:Z35)</f>
        <v>0</v>
      </c>
      <c r="AA40" s="86">
        <f>SUM(AA34:AA35)</f>
        <v>0</v>
      </c>
    </row>
    <row r="41" spans="1:30" ht="16.5" thickBot="1" x14ac:dyDescent="0.25">
      <c r="A41" s="636" t="s">
        <v>112</v>
      </c>
      <c r="B41" s="637"/>
      <c r="C41" s="637"/>
      <c r="D41" s="637"/>
      <c r="E41" s="637"/>
      <c r="F41" s="637"/>
      <c r="G41" s="637"/>
      <c r="H41" s="637"/>
      <c r="I41" s="637"/>
      <c r="J41" s="637"/>
      <c r="K41" s="637"/>
      <c r="L41" s="637"/>
      <c r="M41" s="637"/>
      <c r="N41" s="637"/>
      <c r="O41" s="637"/>
      <c r="P41" s="637"/>
      <c r="Q41" s="637"/>
      <c r="R41" s="637"/>
      <c r="S41" s="637"/>
      <c r="T41" s="637"/>
      <c r="U41" s="637"/>
      <c r="V41" s="638"/>
    </row>
    <row r="42" spans="1:30" ht="35.25" customHeight="1" thickBot="1" x14ac:dyDescent="0.25">
      <c r="A42" s="690" t="s">
        <v>227</v>
      </c>
      <c r="B42" s="691"/>
      <c r="C42" s="89"/>
      <c r="D42" s="88">
        <v>1.1000000000000001</v>
      </c>
      <c r="E42" s="92"/>
      <c r="F42" s="90"/>
      <c r="G42" s="91">
        <f>4*2</f>
        <v>8</v>
      </c>
      <c r="H42" s="398">
        <f>G42*30</f>
        <v>240</v>
      </c>
      <c r="I42" s="93">
        <v>12</v>
      </c>
      <c r="J42" s="93" t="s">
        <v>80</v>
      </c>
      <c r="K42" s="93">
        <f>K44</f>
        <v>0</v>
      </c>
      <c r="L42" s="93" t="s">
        <v>72</v>
      </c>
      <c r="M42" s="90">
        <f t="shared" ref="M42:M56" si="4">H42-I42</f>
        <v>228</v>
      </c>
      <c r="N42" s="338" t="s">
        <v>82</v>
      </c>
      <c r="O42" s="90"/>
      <c r="P42" s="90"/>
      <c r="Q42" s="435"/>
      <c r="R42" s="90"/>
      <c r="S42" s="92"/>
      <c r="T42" s="90"/>
      <c r="U42" s="92"/>
      <c r="V42" s="90"/>
    </row>
    <row r="43" spans="1:30" ht="31.5" customHeight="1" thickBot="1" x14ac:dyDescent="0.25">
      <c r="A43" s="692" t="s">
        <v>228</v>
      </c>
      <c r="B43" s="691"/>
      <c r="C43" s="88"/>
      <c r="D43" s="89" t="s">
        <v>229</v>
      </c>
      <c r="E43" s="92"/>
      <c r="F43" s="90"/>
      <c r="G43" s="91">
        <f>4*3</f>
        <v>12</v>
      </c>
      <c r="H43" s="398">
        <f>G43*30</f>
        <v>360</v>
      </c>
      <c r="I43" s="455">
        <v>18</v>
      </c>
      <c r="J43" s="456" t="s">
        <v>82</v>
      </c>
      <c r="K43" s="457">
        <f>K48</f>
        <v>0</v>
      </c>
      <c r="L43" s="457" t="s">
        <v>78</v>
      </c>
      <c r="M43" s="458">
        <f t="shared" si="4"/>
        <v>342</v>
      </c>
      <c r="N43" s="92">
        <f>N48</f>
        <v>0</v>
      </c>
      <c r="O43" s="339" t="s">
        <v>230</v>
      </c>
      <c r="P43" s="339"/>
      <c r="Q43" s="435"/>
      <c r="R43" s="90"/>
      <c r="S43" s="92"/>
      <c r="T43" s="90"/>
      <c r="U43" s="92"/>
      <c r="V43" s="90"/>
    </row>
    <row r="44" spans="1:30" s="405" customFormat="1" x14ac:dyDescent="0.2">
      <c r="A44" s="319" t="s">
        <v>113</v>
      </c>
      <c r="B44" s="459" t="s">
        <v>235</v>
      </c>
      <c r="C44" s="320"/>
      <c r="D44" s="320">
        <v>1</v>
      </c>
      <c r="E44" s="321"/>
      <c r="F44" s="322"/>
      <c r="G44" s="460">
        <v>4</v>
      </c>
      <c r="H44" s="461">
        <f t="shared" ref="H44:H55" si="5">G44*30</f>
        <v>120</v>
      </c>
      <c r="I44" s="340">
        <v>6</v>
      </c>
      <c r="J44" s="341" t="s">
        <v>72</v>
      </c>
      <c r="K44" s="141"/>
      <c r="L44" s="341" t="s">
        <v>79</v>
      </c>
      <c r="M44" s="142">
        <f>H44-I44</f>
        <v>114</v>
      </c>
      <c r="N44" s="139" t="s">
        <v>78</v>
      </c>
      <c r="O44" s="140"/>
      <c r="P44" s="140"/>
      <c r="Q44" s="380"/>
      <c r="R44" s="462"/>
      <c r="S44" s="139"/>
      <c r="T44" s="263"/>
      <c r="U44" s="380"/>
      <c r="V44" s="263"/>
      <c r="W44" s="463"/>
      <c r="X44" s="463"/>
      <c r="Y44" s="463"/>
      <c r="AD44" s="464"/>
    </row>
    <row r="45" spans="1:30" s="405" customFormat="1" x14ac:dyDescent="0.2">
      <c r="A45" s="323" t="s">
        <v>115</v>
      </c>
      <c r="B45" s="365" t="s">
        <v>114</v>
      </c>
      <c r="C45" s="96"/>
      <c r="D45" s="96">
        <v>1</v>
      </c>
      <c r="E45" s="143"/>
      <c r="F45" s="144"/>
      <c r="G45" s="465">
        <v>4</v>
      </c>
      <c r="H45" s="466">
        <f t="shared" si="5"/>
        <v>120</v>
      </c>
      <c r="I45" s="143">
        <v>6</v>
      </c>
      <c r="J45" s="141" t="s">
        <v>72</v>
      </c>
      <c r="K45" s="141"/>
      <c r="L45" s="141" t="s">
        <v>79</v>
      </c>
      <c r="M45" s="142">
        <f t="shared" si="4"/>
        <v>114</v>
      </c>
      <c r="N45" s="143" t="s">
        <v>78</v>
      </c>
      <c r="O45" s="144"/>
      <c r="P45" s="144"/>
      <c r="Q45" s="467"/>
      <c r="R45" s="468"/>
      <c r="S45" s="324"/>
      <c r="T45" s="325"/>
      <c r="U45" s="467"/>
      <c r="V45" s="325"/>
      <c r="W45" s="463"/>
      <c r="X45" s="463"/>
      <c r="Y45" s="463"/>
      <c r="AD45" s="464"/>
    </row>
    <row r="46" spans="1:30" s="405" customFormat="1" x14ac:dyDescent="0.2">
      <c r="A46" s="323" t="s">
        <v>117</v>
      </c>
      <c r="B46" s="453" t="s">
        <v>129</v>
      </c>
      <c r="C46" s="96"/>
      <c r="D46" s="96">
        <v>1</v>
      </c>
      <c r="E46" s="469"/>
      <c r="F46" s="144"/>
      <c r="G46" s="465">
        <v>4</v>
      </c>
      <c r="H46" s="466">
        <f t="shared" si="5"/>
        <v>120</v>
      </c>
      <c r="I46" s="143">
        <v>6</v>
      </c>
      <c r="J46" s="141" t="s">
        <v>72</v>
      </c>
      <c r="K46" s="141"/>
      <c r="L46" s="141" t="s">
        <v>79</v>
      </c>
      <c r="M46" s="142">
        <f t="shared" si="4"/>
        <v>114</v>
      </c>
      <c r="N46" s="143" t="s">
        <v>78</v>
      </c>
      <c r="O46" s="144"/>
      <c r="P46" s="144"/>
      <c r="Q46" s="467"/>
      <c r="R46" s="468"/>
      <c r="S46" s="324"/>
      <c r="T46" s="325"/>
      <c r="U46" s="467"/>
      <c r="V46" s="325"/>
      <c r="W46" s="463"/>
      <c r="X46" s="463"/>
      <c r="Y46" s="463"/>
      <c r="AD46" s="464"/>
    </row>
    <row r="47" spans="1:30" s="405" customFormat="1" ht="16.5" customHeight="1" x14ac:dyDescent="0.2">
      <c r="A47" s="326" t="s">
        <v>118</v>
      </c>
      <c r="B47" s="453" t="s">
        <v>163</v>
      </c>
      <c r="C47" s="96"/>
      <c r="D47" s="96">
        <v>1</v>
      </c>
      <c r="E47" s="469"/>
      <c r="F47" s="144"/>
      <c r="G47" s="465">
        <v>4</v>
      </c>
      <c r="H47" s="466">
        <v>120</v>
      </c>
      <c r="I47" s="143">
        <v>6</v>
      </c>
      <c r="J47" s="141" t="s">
        <v>72</v>
      </c>
      <c r="K47" s="141"/>
      <c r="L47" s="141" t="s">
        <v>79</v>
      </c>
      <c r="M47" s="142">
        <f t="shared" si="4"/>
        <v>114</v>
      </c>
      <c r="N47" s="143" t="s">
        <v>78</v>
      </c>
      <c r="O47" s="144"/>
      <c r="P47" s="144"/>
      <c r="Q47" s="467"/>
      <c r="R47" s="468"/>
      <c r="S47" s="324"/>
      <c r="T47" s="325"/>
      <c r="U47" s="467"/>
      <c r="V47" s="325"/>
      <c r="W47" s="463"/>
      <c r="X47" s="463"/>
      <c r="Y47" s="463"/>
      <c r="AD47" s="464"/>
    </row>
    <row r="48" spans="1:30" x14ac:dyDescent="0.2">
      <c r="A48" s="326" t="s">
        <v>120</v>
      </c>
      <c r="B48" s="470" t="s">
        <v>116</v>
      </c>
      <c r="C48" s="327"/>
      <c r="D48" s="97" t="s">
        <v>156</v>
      </c>
      <c r="E48" s="328"/>
      <c r="F48" s="329"/>
      <c r="G48" s="471">
        <v>4</v>
      </c>
      <c r="H48" s="472">
        <f t="shared" si="5"/>
        <v>120</v>
      </c>
      <c r="I48" s="340">
        <v>6</v>
      </c>
      <c r="J48" s="341" t="s">
        <v>72</v>
      </c>
      <c r="K48" s="141"/>
      <c r="L48" s="341" t="s">
        <v>79</v>
      </c>
      <c r="M48" s="142">
        <f t="shared" si="4"/>
        <v>114</v>
      </c>
      <c r="N48" s="99"/>
      <c r="O48" s="374" t="s">
        <v>78</v>
      </c>
      <c r="P48" s="100"/>
      <c r="Q48" s="473"/>
      <c r="R48" s="474"/>
      <c r="S48" s="99"/>
      <c r="T48" s="100"/>
      <c r="U48" s="473"/>
      <c r="V48" s="82"/>
      <c r="AD48" s="475"/>
    </row>
    <row r="49" spans="1:30" x14ac:dyDescent="0.2">
      <c r="A49" s="326" t="s">
        <v>122</v>
      </c>
      <c r="B49" s="101" t="s">
        <v>119</v>
      </c>
      <c r="C49" s="327"/>
      <c r="D49" s="97" t="s">
        <v>156</v>
      </c>
      <c r="E49" s="328"/>
      <c r="F49" s="329"/>
      <c r="G49" s="471">
        <v>4</v>
      </c>
      <c r="H49" s="472">
        <f t="shared" si="5"/>
        <v>120</v>
      </c>
      <c r="I49" s="340">
        <v>6</v>
      </c>
      <c r="J49" s="341" t="s">
        <v>72</v>
      </c>
      <c r="K49" s="141"/>
      <c r="L49" s="341" t="s">
        <v>79</v>
      </c>
      <c r="M49" s="142">
        <f t="shared" si="4"/>
        <v>114</v>
      </c>
      <c r="N49" s="99"/>
      <c r="O49" s="374" t="s">
        <v>78</v>
      </c>
      <c r="P49" s="100"/>
      <c r="Q49" s="473"/>
      <c r="R49" s="474"/>
      <c r="S49" s="99"/>
      <c r="T49" s="100"/>
      <c r="U49" s="473"/>
      <c r="V49" s="82"/>
      <c r="AD49" s="475"/>
    </row>
    <row r="50" spans="1:30" x14ac:dyDescent="0.2">
      <c r="A50" s="326" t="s">
        <v>124</v>
      </c>
      <c r="B50" s="102" t="s">
        <v>125</v>
      </c>
      <c r="C50" s="327"/>
      <c r="D50" s="97" t="s">
        <v>156</v>
      </c>
      <c r="E50" s="328"/>
      <c r="F50" s="329"/>
      <c r="G50" s="471">
        <v>4</v>
      </c>
      <c r="H50" s="472">
        <f t="shared" si="5"/>
        <v>120</v>
      </c>
      <c r="I50" s="340">
        <v>6</v>
      </c>
      <c r="J50" s="341" t="s">
        <v>72</v>
      </c>
      <c r="K50" s="141"/>
      <c r="L50" s="341" t="s">
        <v>79</v>
      </c>
      <c r="M50" s="142">
        <f t="shared" si="4"/>
        <v>114</v>
      </c>
      <c r="N50" s="99"/>
      <c r="O50" s="374" t="s">
        <v>78</v>
      </c>
      <c r="P50" s="100"/>
      <c r="Q50" s="473"/>
      <c r="R50" s="474"/>
      <c r="S50" s="99"/>
      <c r="T50" s="100"/>
      <c r="U50" s="473"/>
      <c r="V50" s="82"/>
      <c r="AD50" s="475"/>
    </row>
    <row r="51" spans="1:30" x14ac:dyDescent="0.2">
      <c r="A51" s="326" t="s">
        <v>126</v>
      </c>
      <c r="B51" s="101" t="s">
        <v>121</v>
      </c>
      <c r="C51" s="327"/>
      <c r="D51" s="97" t="s">
        <v>156</v>
      </c>
      <c r="E51" s="328"/>
      <c r="F51" s="329"/>
      <c r="G51" s="471">
        <v>4</v>
      </c>
      <c r="H51" s="472">
        <f t="shared" si="5"/>
        <v>120</v>
      </c>
      <c r="I51" s="340">
        <v>6</v>
      </c>
      <c r="J51" s="341" t="s">
        <v>72</v>
      </c>
      <c r="K51" s="141"/>
      <c r="L51" s="341" t="s">
        <v>79</v>
      </c>
      <c r="M51" s="142">
        <f t="shared" si="4"/>
        <v>114</v>
      </c>
      <c r="N51" s="99"/>
      <c r="O51" s="374" t="s">
        <v>78</v>
      </c>
      <c r="P51" s="100"/>
      <c r="Q51" s="473"/>
      <c r="R51" s="474"/>
      <c r="S51" s="99"/>
      <c r="T51" s="100"/>
      <c r="U51" s="473"/>
      <c r="V51" s="82"/>
      <c r="AD51" s="476"/>
    </row>
    <row r="52" spans="1:30" ht="31.5" x14ac:dyDescent="0.2">
      <c r="A52" s="326" t="s">
        <v>128</v>
      </c>
      <c r="B52" s="95" t="s">
        <v>123</v>
      </c>
      <c r="C52" s="327"/>
      <c r="D52" s="97" t="s">
        <v>156</v>
      </c>
      <c r="E52" s="328"/>
      <c r="F52" s="329"/>
      <c r="G52" s="471">
        <v>4</v>
      </c>
      <c r="H52" s="472">
        <f t="shared" si="5"/>
        <v>120</v>
      </c>
      <c r="I52" s="340">
        <v>6</v>
      </c>
      <c r="J52" s="341" t="s">
        <v>72</v>
      </c>
      <c r="K52" s="141"/>
      <c r="L52" s="341" t="s">
        <v>79</v>
      </c>
      <c r="M52" s="142">
        <f t="shared" si="4"/>
        <v>114</v>
      </c>
      <c r="N52" s="99"/>
      <c r="O52" s="374" t="s">
        <v>78</v>
      </c>
      <c r="P52" s="100"/>
      <c r="Q52" s="473"/>
      <c r="R52" s="474"/>
      <c r="S52" s="99"/>
      <c r="T52" s="100"/>
      <c r="U52" s="473"/>
      <c r="V52" s="82"/>
      <c r="AD52" s="475"/>
    </row>
    <row r="53" spans="1:30" x14ac:dyDescent="0.2">
      <c r="A53" s="326" t="s">
        <v>130</v>
      </c>
      <c r="B53" s="101" t="s">
        <v>161</v>
      </c>
      <c r="C53" s="327"/>
      <c r="D53" s="97" t="s">
        <v>156</v>
      </c>
      <c r="E53" s="328"/>
      <c r="F53" s="329"/>
      <c r="G53" s="471">
        <v>4</v>
      </c>
      <c r="H53" s="472">
        <f t="shared" si="5"/>
        <v>120</v>
      </c>
      <c r="I53" s="340">
        <v>6</v>
      </c>
      <c r="J53" s="341" t="s">
        <v>72</v>
      </c>
      <c r="K53" s="141"/>
      <c r="L53" s="341" t="s">
        <v>79</v>
      </c>
      <c r="M53" s="142">
        <f t="shared" si="4"/>
        <v>114</v>
      </c>
      <c r="N53" s="99"/>
      <c r="O53" s="374" t="s">
        <v>78</v>
      </c>
      <c r="P53" s="100"/>
      <c r="Q53" s="473"/>
      <c r="R53" s="474"/>
      <c r="S53" s="99"/>
      <c r="T53" s="100"/>
      <c r="U53" s="473"/>
      <c r="V53" s="82"/>
      <c r="AD53" s="475"/>
    </row>
    <row r="54" spans="1:30" x14ac:dyDescent="0.2">
      <c r="A54" s="326" t="s">
        <v>132</v>
      </c>
      <c r="B54" s="101" t="s">
        <v>127</v>
      </c>
      <c r="C54" s="327"/>
      <c r="D54" s="97" t="s">
        <v>156</v>
      </c>
      <c r="E54" s="328"/>
      <c r="F54" s="329"/>
      <c r="G54" s="471">
        <v>4</v>
      </c>
      <c r="H54" s="472">
        <f t="shared" si="5"/>
        <v>120</v>
      </c>
      <c r="I54" s="340">
        <v>6</v>
      </c>
      <c r="J54" s="341" t="s">
        <v>72</v>
      </c>
      <c r="K54" s="141"/>
      <c r="L54" s="341" t="s">
        <v>79</v>
      </c>
      <c r="M54" s="142">
        <f t="shared" si="4"/>
        <v>114</v>
      </c>
      <c r="N54" s="99"/>
      <c r="O54" s="374" t="s">
        <v>78</v>
      </c>
      <c r="P54" s="100"/>
      <c r="Q54" s="473"/>
      <c r="R54" s="474"/>
      <c r="S54" s="99"/>
      <c r="T54" s="100"/>
      <c r="U54" s="473"/>
      <c r="V54" s="82"/>
      <c r="AD54" s="475"/>
    </row>
    <row r="55" spans="1:30" x14ac:dyDescent="0.2">
      <c r="A55" s="477" t="s">
        <v>157</v>
      </c>
      <c r="B55" s="478" t="s">
        <v>162</v>
      </c>
      <c r="C55" s="479"/>
      <c r="D55" s="97" t="s">
        <v>156</v>
      </c>
      <c r="E55" s="328"/>
      <c r="F55" s="329"/>
      <c r="G55" s="471">
        <v>4</v>
      </c>
      <c r="H55" s="472">
        <f t="shared" si="5"/>
        <v>120</v>
      </c>
      <c r="I55" s="340">
        <v>6</v>
      </c>
      <c r="J55" s="341" t="s">
        <v>72</v>
      </c>
      <c r="K55" s="141"/>
      <c r="L55" s="341" t="s">
        <v>79</v>
      </c>
      <c r="M55" s="142">
        <f t="shared" si="4"/>
        <v>114</v>
      </c>
      <c r="N55" s="330"/>
      <c r="O55" s="374" t="s">
        <v>78</v>
      </c>
      <c r="P55" s="100"/>
      <c r="Q55" s="480"/>
      <c r="R55" s="481"/>
      <c r="S55" s="330"/>
      <c r="T55" s="482"/>
      <c r="U55" s="480"/>
      <c r="V55" s="25"/>
      <c r="AD55" s="475"/>
    </row>
    <row r="56" spans="1:30" ht="52.5" customHeight="1" thickBot="1" x14ac:dyDescent="0.25">
      <c r="A56" s="331" t="s">
        <v>231</v>
      </c>
      <c r="B56" s="337" t="s">
        <v>131</v>
      </c>
      <c r="C56" s="332"/>
      <c r="D56" s="103" t="s">
        <v>156</v>
      </c>
      <c r="E56" s="366"/>
      <c r="F56" s="333"/>
      <c r="G56" s="483">
        <v>4</v>
      </c>
      <c r="H56" s="484">
        <f>G56*30</f>
        <v>120</v>
      </c>
      <c r="I56" s="342">
        <v>6</v>
      </c>
      <c r="J56" s="343" t="s">
        <v>72</v>
      </c>
      <c r="K56" s="145"/>
      <c r="L56" s="343" t="s">
        <v>79</v>
      </c>
      <c r="M56" s="146">
        <f t="shared" si="4"/>
        <v>114</v>
      </c>
      <c r="N56" s="147"/>
      <c r="O56" s="485" t="s">
        <v>78</v>
      </c>
      <c r="P56" s="148"/>
      <c r="Q56" s="486"/>
      <c r="R56" s="487"/>
      <c r="S56" s="147"/>
      <c r="T56" s="148"/>
      <c r="U56" s="486"/>
      <c r="V56" s="149"/>
      <c r="AD56" s="475"/>
    </row>
    <row r="57" spans="1:30" ht="16.5" thickBot="1" x14ac:dyDescent="0.25">
      <c r="A57" s="697" t="s">
        <v>133</v>
      </c>
      <c r="B57" s="698"/>
      <c r="C57" s="698"/>
      <c r="D57" s="698"/>
      <c r="E57" s="698"/>
      <c r="F57" s="699"/>
      <c r="G57" s="488">
        <f>G42+G43</f>
        <v>20</v>
      </c>
      <c r="H57" s="86">
        <f>H42+H43</f>
        <v>600</v>
      </c>
      <c r="I57" s="86">
        <f>I42+I43</f>
        <v>30</v>
      </c>
      <c r="J57" s="86" t="s">
        <v>158</v>
      </c>
      <c r="K57" s="86"/>
      <c r="L57" s="86" t="s">
        <v>159</v>
      </c>
      <c r="M57" s="86">
        <f>M42+M43</f>
        <v>570</v>
      </c>
      <c r="N57" s="86" t="s">
        <v>82</v>
      </c>
      <c r="O57" s="86" t="s">
        <v>230</v>
      </c>
      <c r="P57" s="86"/>
      <c r="Q57" s="86"/>
      <c r="R57" s="86"/>
      <c r="S57" s="86"/>
      <c r="T57" s="86"/>
      <c r="U57" s="86"/>
      <c r="V57" s="86"/>
      <c r="AD57" s="475"/>
    </row>
    <row r="58" spans="1:30" ht="16.5" thickBot="1" x14ac:dyDescent="0.25">
      <c r="A58" s="693" t="s">
        <v>135</v>
      </c>
      <c r="B58" s="694"/>
      <c r="C58" s="694"/>
      <c r="D58" s="694"/>
      <c r="E58" s="694"/>
      <c r="F58" s="695"/>
      <c r="G58" s="91">
        <f>G57+G40</f>
        <v>23</v>
      </c>
      <c r="H58" s="80">
        <f>H57+H40</f>
        <v>690</v>
      </c>
      <c r="I58" s="80">
        <f>I57+I40</f>
        <v>34</v>
      </c>
      <c r="J58" s="80" t="s">
        <v>134</v>
      </c>
      <c r="K58" s="80"/>
      <c r="L58" s="80" t="s">
        <v>159</v>
      </c>
      <c r="M58" s="80">
        <f>M57+M40</f>
        <v>656</v>
      </c>
      <c r="N58" s="68" t="s">
        <v>232</v>
      </c>
      <c r="O58" s="68" t="s">
        <v>230</v>
      </c>
      <c r="P58" s="68"/>
      <c r="Q58" s="68"/>
      <c r="R58" s="68"/>
      <c r="S58" s="68"/>
      <c r="T58" s="68"/>
      <c r="U58" s="68"/>
      <c r="V58" s="68"/>
    </row>
    <row r="59" spans="1:30" s="23" customFormat="1" ht="16.5" thickBot="1" x14ac:dyDescent="0.25">
      <c r="A59" s="696" t="s">
        <v>136</v>
      </c>
      <c r="B59" s="696"/>
      <c r="C59" s="696"/>
      <c r="D59" s="696"/>
      <c r="E59" s="696"/>
      <c r="F59" s="696"/>
      <c r="G59" s="91">
        <f>G58+G31</f>
        <v>90</v>
      </c>
      <c r="H59" s="80">
        <f>H58+H31</f>
        <v>2610</v>
      </c>
      <c r="I59" s="80">
        <f>I58+I31</f>
        <v>92</v>
      </c>
      <c r="J59" s="80" t="s">
        <v>233</v>
      </c>
      <c r="K59" s="80"/>
      <c r="L59" s="88" t="s">
        <v>265</v>
      </c>
      <c r="M59" s="80">
        <f>M58+M31</f>
        <v>2608</v>
      </c>
      <c r="N59" s="69" t="s">
        <v>234</v>
      </c>
      <c r="O59" s="68" t="s">
        <v>266</v>
      </c>
      <c r="P59" s="68"/>
      <c r="Q59" s="68"/>
      <c r="R59" s="68"/>
      <c r="S59" s="68"/>
      <c r="T59" s="68"/>
      <c r="U59" s="68"/>
      <c r="V59" s="68"/>
      <c r="Y59" s="334">
        <v>22</v>
      </c>
      <c r="Z59" s="334">
        <v>22</v>
      </c>
      <c r="AA59" s="334">
        <v>22</v>
      </c>
    </row>
    <row r="60" spans="1:30" s="23" customFormat="1" ht="16.5" thickBot="1" x14ac:dyDescent="0.25">
      <c r="A60" s="701"/>
      <c r="B60" s="701"/>
      <c r="C60" s="701"/>
      <c r="D60" s="701"/>
      <c r="E60" s="701"/>
      <c r="F60" s="701"/>
      <c r="G60" s="701"/>
      <c r="H60" s="701"/>
      <c r="I60" s="701"/>
      <c r="J60" s="701"/>
      <c r="K60" s="701"/>
      <c r="L60" s="701"/>
      <c r="M60" s="701"/>
      <c r="N60" s="68"/>
      <c r="O60" s="68"/>
      <c r="P60" s="68"/>
      <c r="Q60" s="68"/>
      <c r="R60" s="68"/>
      <c r="S60" s="68"/>
      <c r="T60" s="68"/>
      <c r="U60" s="68"/>
      <c r="V60" s="68"/>
      <c r="Y60" s="335">
        <f>Y59</f>
        <v>22</v>
      </c>
      <c r="Z60" s="335">
        <f>Z59</f>
        <v>22</v>
      </c>
      <c r="AA60" s="335">
        <f>AA59</f>
        <v>22</v>
      </c>
    </row>
    <row r="61" spans="1:30" s="23" customFormat="1" ht="16.5" thickBot="1" x14ac:dyDescent="0.25">
      <c r="A61" s="700" t="s">
        <v>137</v>
      </c>
      <c r="B61" s="700"/>
      <c r="C61" s="700"/>
      <c r="D61" s="700"/>
      <c r="E61" s="700"/>
      <c r="F61" s="700"/>
      <c r="G61" s="700"/>
      <c r="H61" s="700"/>
      <c r="I61" s="700"/>
      <c r="J61" s="700"/>
      <c r="K61" s="700"/>
      <c r="L61" s="700"/>
      <c r="M61" s="700"/>
      <c r="N61" s="68">
        <v>2</v>
      </c>
      <c r="O61" s="104">
        <v>3</v>
      </c>
      <c r="P61" s="104"/>
      <c r="Q61" s="104"/>
      <c r="R61" s="104"/>
      <c r="S61" s="104"/>
      <c r="T61" s="104"/>
      <c r="U61" s="104"/>
      <c r="V61" s="104"/>
    </row>
    <row r="62" spans="1:30" s="23" customFormat="1" ht="16.5" thickBot="1" x14ac:dyDescent="0.25">
      <c r="A62" s="700" t="s">
        <v>138</v>
      </c>
      <c r="B62" s="700"/>
      <c r="C62" s="700"/>
      <c r="D62" s="700"/>
      <c r="E62" s="700"/>
      <c r="F62" s="700"/>
      <c r="G62" s="700"/>
      <c r="H62" s="700"/>
      <c r="I62" s="700"/>
      <c r="J62" s="700"/>
      <c r="K62" s="700"/>
      <c r="L62" s="700"/>
      <c r="M62" s="700"/>
      <c r="N62" s="68">
        <v>6</v>
      </c>
      <c r="O62" s="104">
        <v>5</v>
      </c>
      <c r="P62" s="104"/>
      <c r="Q62" s="104"/>
      <c r="R62" s="104"/>
      <c r="S62" s="104"/>
      <c r="T62" s="104"/>
      <c r="U62" s="104"/>
      <c r="V62" s="104"/>
    </row>
    <row r="63" spans="1:30" s="23" customFormat="1" ht="16.5" thickBot="1" x14ac:dyDescent="0.25">
      <c r="A63" s="700" t="s">
        <v>139</v>
      </c>
      <c r="B63" s="700"/>
      <c r="C63" s="700"/>
      <c r="D63" s="700"/>
      <c r="E63" s="700"/>
      <c r="F63" s="700"/>
      <c r="G63" s="700"/>
      <c r="H63" s="700"/>
      <c r="I63" s="700"/>
      <c r="J63" s="700"/>
      <c r="K63" s="700"/>
      <c r="L63" s="700"/>
      <c r="M63" s="700"/>
      <c r="N63" s="105"/>
      <c r="O63" s="106"/>
      <c r="P63" s="105"/>
      <c r="Q63" s="105"/>
      <c r="R63" s="107"/>
      <c r="S63" s="107"/>
      <c r="T63" s="107"/>
      <c r="U63" s="107"/>
      <c r="V63" s="107"/>
    </row>
    <row r="64" spans="1:30" s="23" customFormat="1" ht="16.5" thickBot="1" x14ac:dyDescent="0.25">
      <c r="A64" s="703" t="s">
        <v>140</v>
      </c>
      <c r="B64" s="703"/>
      <c r="C64" s="703"/>
      <c r="D64" s="703"/>
      <c r="E64" s="703"/>
      <c r="F64" s="703"/>
      <c r="G64" s="703"/>
      <c r="H64" s="703"/>
      <c r="I64" s="703"/>
      <c r="J64" s="703"/>
      <c r="K64" s="703"/>
      <c r="L64" s="703"/>
      <c r="M64" s="703"/>
      <c r="N64" s="108"/>
      <c r="O64" s="109">
        <v>1</v>
      </c>
      <c r="P64" s="110"/>
      <c r="Q64" s="110"/>
      <c r="R64" s="111"/>
      <c r="S64" s="108"/>
      <c r="T64" s="108"/>
      <c r="U64" s="108"/>
      <c r="V64" s="108"/>
    </row>
    <row r="65" spans="1:27" s="23" customFormat="1" ht="16.5" thickBot="1" x14ac:dyDescent="0.25">
      <c r="A65" s="704" t="s">
        <v>141</v>
      </c>
      <c r="B65" s="705"/>
      <c r="C65" s="705"/>
      <c r="D65" s="705"/>
      <c r="E65" s="705"/>
      <c r="F65" s="705"/>
      <c r="G65" s="705"/>
      <c r="H65" s="705"/>
      <c r="I65" s="705"/>
      <c r="J65" s="705"/>
      <c r="K65" s="705"/>
      <c r="L65" s="705"/>
      <c r="M65" s="706"/>
      <c r="N65" s="707" t="s">
        <v>142</v>
      </c>
      <c r="O65" s="708"/>
      <c r="P65" s="709"/>
      <c r="Q65" s="710">
        <f>G31/$G$59*100</f>
        <v>74.444444444444443</v>
      </c>
      <c r="R65" s="711"/>
      <c r="S65" s="710" t="s">
        <v>143</v>
      </c>
      <c r="T65" s="711"/>
      <c r="U65" s="712">
        <f>G58/$G$59*100</f>
        <v>25.555555555555554</v>
      </c>
      <c r="V65" s="713"/>
      <c r="W65" s="112">
        <f>SUM(N65:V65)</f>
        <v>100</v>
      </c>
    </row>
    <row r="66" spans="1:27" s="23" customFormat="1" x14ac:dyDescent="0.2">
      <c r="A66" s="113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4"/>
      <c r="O66" s="114"/>
      <c r="P66" s="114"/>
      <c r="Q66" s="115"/>
      <c r="R66" s="115"/>
      <c r="S66" s="114"/>
      <c r="T66" s="114"/>
      <c r="U66" s="114"/>
      <c r="V66" s="114"/>
    </row>
    <row r="67" spans="1:27" ht="16.5" customHeight="1" x14ac:dyDescent="0.2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4"/>
      <c r="O67" s="114"/>
      <c r="P67" s="114"/>
      <c r="Q67" s="115"/>
      <c r="R67" s="115"/>
      <c r="S67" s="114"/>
      <c r="T67" s="114"/>
      <c r="U67" s="114"/>
      <c r="V67" s="114"/>
      <c r="W67" s="336"/>
      <c r="X67" s="336"/>
      <c r="Y67" s="336"/>
      <c r="Z67" s="336"/>
      <c r="AA67" s="336"/>
    </row>
    <row r="68" spans="1:27" ht="15" customHeight="1" x14ac:dyDescent="0.2">
      <c r="A68" s="23"/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7" x14ac:dyDescent="0.2">
      <c r="A69" s="23"/>
      <c r="B69" s="116" t="s">
        <v>144</v>
      </c>
      <c r="C69" s="116"/>
      <c r="D69" s="714"/>
      <c r="E69" s="714"/>
      <c r="F69" s="715"/>
      <c r="G69" s="715"/>
      <c r="H69" s="116"/>
      <c r="I69" s="714" t="s">
        <v>145</v>
      </c>
      <c r="J69" s="715"/>
      <c r="K69" s="715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7" x14ac:dyDescent="0.2">
      <c r="A70" s="23"/>
      <c r="B70" s="116"/>
      <c r="C70" s="116"/>
      <c r="D70" s="116"/>
      <c r="E70" s="116"/>
      <c r="F70" s="124"/>
      <c r="G70" s="124"/>
      <c r="H70" s="116"/>
      <c r="I70" s="116"/>
      <c r="J70" s="124"/>
      <c r="K70" s="124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7" x14ac:dyDescent="0.2">
      <c r="A71" s="23"/>
      <c r="B71" s="116"/>
      <c r="C71" s="116"/>
      <c r="D71" s="116"/>
      <c r="E71" s="116"/>
      <c r="F71" s="124"/>
      <c r="G71" s="124"/>
      <c r="H71" s="116"/>
      <c r="I71" s="116"/>
      <c r="J71" s="124"/>
      <c r="K71" s="124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7" x14ac:dyDescent="0.2">
      <c r="A72" s="23"/>
      <c r="B72" s="116"/>
      <c r="C72" s="116"/>
      <c r="D72" s="116"/>
      <c r="E72" s="116"/>
      <c r="F72" s="124"/>
      <c r="G72" s="124"/>
      <c r="H72" s="116"/>
      <c r="I72" s="116"/>
      <c r="J72" s="124"/>
      <c r="K72" s="124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7" x14ac:dyDescent="0.2">
      <c r="A73" s="23"/>
      <c r="B73" s="116"/>
      <c r="C73" s="116"/>
      <c r="D73" s="116"/>
      <c r="E73" s="116"/>
      <c r="F73" s="124"/>
      <c r="G73" s="124"/>
      <c r="H73" s="116"/>
      <c r="I73" s="116"/>
      <c r="J73" s="124"/>
      <c r="K73" s="124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7" x14ac:dyDescent="0.2">
      <c r="A74" s="23"/>
      <c r="B74" s="116"/>
      <c r="C74" s="116"/>
      <c r="D74" s="116"/>
      <c r="E74" s="116"/>
      <c r="F74" s="124"/>
      <c r="G74" s="124"/>
      <c r="H74" s="116"/>
      <c r="I74" s="116"/>
      <c r="J74" s="124"/>
      <c r="K74" s="124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7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7" x14ac:dyDescent="0.2">
      <c r="A76" s="23"/>
      <c r="B76" s="116" t="s">
        <v>146</v>
      </c>
      <c r="C76" s="116"/>
      <c r="D76" s="714"/>
      <c r="E76" s="714"/>
      <c r="F76" s="715"/>
      <c r="G76" s="715"/>
      <c r="H76" s="116"/>
      <c r="I76" s="714" t="s">
        <v>147</v>
      </c>
      <c r="J76" s="715"/>
      <c r="K76" s="715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7" ht="15.75" customHeight="1" x14ac:dyDescent="0.2">
      <c r="A77" s="23"/>
      <c r="B77" s="116"/>
      <c r="C77" s="116"/>
      <c r="D77" s="116"/>
      <c r="E77" s="116"/>
      <c r="F77" s="124"/>
      <c r="G77" s="124"/>
      <c r="H77" s="116"/>
      <c r="I77" s="116"/>
      <c r="J77" s="124"/>
      <c r="K77" s="124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7" x14ac:dyDescent="0.2">
      <c r="A78" s="23"/>
      <c r="B78" s="116"/>
      <c r="C78" s="116"/>
      <c r="D78" s="116"/>
      <c r="E78" s="116"/>
      <c r="F78" s="124"/>
      <c r="G78" s="124"/>
      <c r="H78" s="116"/>
      <c r="I78" s="116"/>
      <c r="J78" s="124"/>
      <c r="K78" s="124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7" x14ac:dyDescent="0.2">
      <c r="A79" s="23"/>
      <c r="B79" s="116"/>
      <c r="C79" s="116"/>
      <c r="D79" s="116"/>
      <c r="E79" s="116"/>
      <c r="F79" s="124"/>
      <c r="G79" s="124"/>
      <c r="H79" s="116"/>
      <c r="I79" s="116"/>
      <c r="J79" s="124"/>
      <c r="K79" s="124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7" x14ac:dyDescent="0.2">
      <c r="A80" s="23"/>
      <c r="B80" s="116"/>
      <c r="C80" s="116"/>
      <c r="D80" s="116"/>
      <c r="E80" s="116"/>
      <c r="F80" s="124"/>
      <c r="G80" s="124"/>
      <c r="H80" s="116"/>
      <c r="I80" s="116"/>
      <c r="J80" s="124"/>
      <c r="K80" s="124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:22" x14ac:dyDescent="0.2">
      <c r="A81" s="23"/>
      <c r="B81" s="116"/>
      <c r="C81" s="116"/>
      <c r="D81" s="116"/>
      <c r="E81" s="116"/>
      <c r="F81" s="124"/>
      <c r="G81" s="124"/>
      <c r="H81" s="116"/>
      <c r="I81" s="116"/>
      <c r="J81" s="124"/>
      <c r="K81" s="124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2" x14ac:dyDescent="0.2">
      <c r="A83" s="23"/>
      <c r="B83" s="116" t="s">
        <v>148</v>
      </c>
      <c r="C83" s="116"/>
      <c r="D83" s="714"/>
      <c r="E83" s="714"/>
      <c r="F83" s="715"/>
      <c r="G83" s="715"/>
      <c r="H83" s="116"/>
      <c r="I83" s="714" t="s">
        <v>149</v>
      </c>
      <c r="J83" s="716"/>
      <c r="K83" s="716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2" x14ac:dyDescent="0.2">
      <c r="A84" s="23"/>
      <c r="B84" s="116"/>
      <c r="C84" s="116"/>
      <c r="D84" s="116"/>
      <c r="E84" s="116"/>
      <c r="F84" s="124"/>
      <c r="G84" s="124"/>
      <c r="H84" s="116"/>
      <c r="I84" s="116"/>
      <c r="J84" s="126"/>
      <c r="K84" s="126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:22" x14ac:dyDescent="0.2">
      <c r="A85" s="23"/>
      <c r="B85" s="116"/>
      <c r="C85" s="116"/>
      <c r="D85" s="116"/>
      <c r="E85" s="116"/>
      <c r="F85" s="124"/>
      <c r="G85" s="124"/>
      <c r="H85" s="116"/>
      <c r="I85" s="116"/>
      <c r="J85" s="126"/>
      <c r="K85" s="126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2" x14ac:dyDescent="0.25">
      <c r="A86" s="31"/>
      <c r="B86" s="117"/>
      <c r="C86" s="702" t="s">
        <v>108</v>
      </c>
      <c r="D86" s="702"/>
      <c r="E86" s="702"/>
      <c r="F86" s="702"/>
      <c r="G86" s="702"/>
      <c r="H86" s="702"/>
      <c r="I86" s="702"/>
      <c r="J86" s="702"/>
      <c r="K86" s="702"/>
      <c r="L86" s="118"/>
      <c r="M86" s="118"/>
      <c r="N86" s="23"/>
      <c r="O86" s="23"/>
      <c r="P86" s="23"/>
      <c r="Q86" s="23"/>
      <c r="R86" s="23"/>
      <c r="S86" s="23"/>
      <c r="T86" s="23"/>
      <c r="U86" s="23"/>
      <c r="V86" s="23"/>
    </row>
    <row r="88" spans="1:22" ht="15" x14ac:dyDescent="0.2">
      <c r="A88" s="59"/>
      <c r="C88" s="59"/>
      <c r="D88" s="59"/>
      <c r="E88" s="59"/>
      <c r="F88" s="59"/>
      <c r="G88" s="59"/>
      <c r="H88" s="59"/>
    </row>
    <row r="89" spans="1:22" ht="15" x14ac:dyDescent="0.2">
      <c r="A89" s="59"/>
      <c r="C89" s="59"/>
      <c r="D89" s="59"/>
      <c r="E89" s="59"/>
      <c r="F89" s="59"/>
      <c r="G89" s="59"/>
      <c r="H89" s="59"/>
    </row>
    <row r="90" spans="1:22" ht="15" x14ac:dyDescent="0.2">
      <c r="A90" s="59"/>
      <c r="C90" s="59"/>
      <c r="D90" s="59"/>
      <c r="E90" s="59"/>
      <c r="F90" s="59"/>
      <c r="G90" s="59"/>
      <c r="H90" s="59"/>
    </row>
    <row r="91" spans="1:22" ht="15" x14ac:dyDescent="0.2">
      <c r="A91" s="59"/>
      <c r="C91" s="59"/>
      <c r="D91" s="59"/>
      <c r="E91" s="59"/>
      <c r="F91" s="59"/>
      <c r="G91" s="59"/>
      <c r="H91" s="59"/>
    </row>
    <row r="92" spans="1:22" ht="15" x14ac:dyDescent="0.2">
      <c r="A92" s="59"/>
      <c r="C92" s="59"/>
      <c r="D92" s="59"/>
      <c r="E92" s="59"/>
      <c r="F92" s="59"/>
      <c r="G92" s="59"/>
      <c r="H92" s="59"/>
    </row>
    <row r="93" spans="1:22" ht="15" x14ac:dyDescent="0.2">
      <c r="A93" s="59"/>
      <c r="C93" s="59"/>
      <c r="D93" s="59"/>
      <c r="E93" s="59"/>
      <c r="F93" s="59"/>
      <c r="G93" s="59"/>
      <c r="H93" s="59"/>
    </row>
    <row r="94" spans="1:22" ht="15" x14ac:dyDescent="0.2">
      <c r="A94" s="59"/>
      <c r="C94" s="59"/>
      <c r="D94" s="59"/>
      <c r="E94" s="59"/>
      <c r="F94" s="59"/>
      <c r="G94" s="59"/>
      <c r="H94" s="59"/>
    </row>
    <row r="95" spans="1:22" ht="15" x14ac:dyDescent="0.2">
      <c r="A95" s="59"/>
      <c r="C95" s="59"/>
      <c r="D95" s="59"/>
      <c r="E95" s="59"/>
      <c r="F95" s="59"/>
      <c r="G95" s="59"/>
      <c r="H95" s="59"/>
    </row>
    <row r="96" spans="1:22" ht="15" x14ac:dyDescent="0.2">
      <c r="A96" s="59"/>
      <c r="C96" s="59"/>
      <c r="D96" s="59"/>
      <c r="E96" s="59"/>
      <c r="F96" s="59"/>
      <c r="G96" s="59"/>
      <c r="H96" s="59"/>
    </row>
    <row r="97" spans="1:8" ht="15" x14ac:dyDescent="0.2">
      <c r="A97" s="59"/>
      <c r="C97" s="59"/>
      <c r="D97" s="59"/>
      <c r="E97" s="59"/>
      <c r="F97" s="59"/>
      <c r="G97" s="59"/>
      <c r="H97" s="59"/>
    </row>
    <row r="98" spans="1:8" ht="15" x14ac:dyDescent="0.2">
      <c r="A98" s="59"/>
      <c r="C98" s="59"/>
      <c r="D98" s="59"/>
      <c r="E98" s="59"/>
      <c r="F98" s="59"/>
      <c r="G98" s="59"/>
      <c r="H98" s="59"/>
    </row>
    <row r="99" spans="1:8" ht="15" x14ac:dyDescent="0.2">
      <c r="A99" s="59"/>
      <c r="C99" s="59"/>
      <c r="D99" s="59"/>
      <c r="E99" s="59"/>
      <c r="F99" s="59"/>
      <c r="G99" s="59"/>
      <c r="H99" s="59"/>
    </row>
    <row r="100" spans="1:8" ht="15" x14ac:dyDescent="0.2">
      <c r="A100" s="59"/>
      <c r="C100" s="59"/>
      <c r="D100" s="59"/>
      <c r="E100" s="59"/>
      <c r="F100" s="59"/>
      <c r="G100" s="59"/>
      <c r="H100" s="59"/>
    </row>
    <row r="101" spans="1:8" ht="15" x14ac:dyDescent="0.2">
      <c r="A101" s="59"/>
      <c r="C101" s="59"/>
      <c r="D101" s="59"/>
      <c r="E101" s="59"/>
      <c r="F101" s="59"/>
      <c r="G101" s="59"/>
      <c r="H101" s="59"/>
    </row>
    <row r="102" spans="1:8" ht="15" x14ac:dyDescent="0.2">
      <c r="A102" s="59"/>
      <c r="C102" s="59"/>
      <c r="D102" s="59"/>
      <c r="E102" s="59"/>
      <c r="F102" s="59"/>
      <c r="G102" s="59"/>
      <c r="H102" s="59"/>
    </row>
    <row r="103" spans="1:8" ht="15" x14ac:dyDescent="0.2">
      <c r="A103" s="59"/>
      <c r="C103" s="59"/>
      <c r="D103" s="59"/>
      <c r="E103" s="59"/>
      <c r="F103" s="59"/>
      <c r="G103" s="59"/>
      <c r="H103" s="59"/>
    </row>
    <row r="104" spans="1:8" ht="15" x14ac:dyDescent="0.2">
      <c r="A104" s="59"/>
      <c r="C104" s="59"/>
      <c r="D104" s="59"/>
      <c r="E104" s="59"/>
      <c r="F104" s="59"/>
      <c r="G104" s="59"/>
      <c r="H104" s="59"/>
    </row>
    <row r="105" spans="1:8" ht="15" x14ac:dyDescent="0.2">
      <c r="A105" s="59"/>
      <c r="C105" s="59"/>
      <c r="D105" s="59"/>
      <c r="E105" s="59"/>
      <c r="F105" s="59"/>
      <c r="G105" s="59"/>
      <c r="H105" s="59"/>
    </row>
    <row r="106" spans="1:8" ht="15" x14ac:dyDescent="0.2">
      <c r="A106" s="59"/>
      <c r="C106" s="59"/>
      <c r="D106" s="59"/>
      <c r="E106" s="59"/>
      <c r="F106" s="59"/>
      <c r="G106" s="59"/>
      <c r="H106" s="59"/>
    </row>
    <row r="107" spans="1:8" ht="15" x14ac:dyDescent="0.2">
      <c r="A107" s="59"/>
      <c r="C107" s="59"/>
      <c r="D107" s="59"/>
      <c r="E107" s="59"/>
      <c r="F107" s="59"/>
      <c r="G107" s="59"/>
      <c r="H107" s="59"/>
    </row>
    <row r="108" spans="1:8" ht="15" x14ac:dyDescent="0.2">
      <c r="A108" s="59"/>
      <c r="C108" s="59"/>
      <c r="D108" s="59"/>
      <c r="E108" s="59"/>
      <c r="F108" s="59"/>
      <c r="G108" s="59"/>
      <c r="H108" s="59"/>
    </row>
    <row r="109" spans="1:8" ht="15" x14ac:dyDescent="0.2">
      <c r="A109" s="59"/>
      <c r="C109" s="59"/>
      <c r="D109" s="59"/>
      <c r="E109" s="59"/>
      <c r="F109" s="59"/>
      <c r="G109" s="59"/>
      <c r="H109" s="59"/>
    </row>
    <row r="110" spans="1:8" ht="15" x14ac:dyDescent="0.2">
      <c r="A110" s="59"/>
      <c r="C110" s="59"/>
      <c r="D110" s="59"/>
      <c r="E110" s="59"/>
      <c r="F110" s="59"/>
      <c r="G110" s="59"/>
      <c r="H110" s="59"/>
    </row>
    <row r="111" spans="1:8" ht="15" x14ac:dyDescent="0.2">
      <c r="A111" s="59"/>
      <c r="C111" s="59"/>
      <c r="D111" s="59"/>
      <c r="E111" s="59"/>
      <c r="F111" s="59"/>
      <c r="G111" s="59"/>
      <c r="H111" s="59"/>
    </row>
    <row r="112" spans="1:8" ht="15" x14ac:dyDescent="0.2">
      <c r="A112" s="59"/>
      <c r="C112" s="59"/>
      <c r="D112" s="59"/>
      <c r="E112" s="59"/>
      <c r="F112" s="59"/>
      <c r="G112" s="59"/>
      <c r="H112" s="59"/>
    </row>
    <row r="113" spans="1:8" ht="15" x14ac:dyDescent="0.2">
      <c r="A113" s="59"/>
      <c r="C113" s="59"/>
      <c r="D113" s="59"/>
      <c r="E113" s="59"/>
      <c r="F113" s="59"/>
      <c r="G113" s="59"/>
      <c r="H113" s="59"/>
    </row>
    <row r="114" spans="1:8" ht="15" x14ac:dyDescent="0.2">
      <c r="A114" s="59"/>
      <c r="C114" s="59"/>
      <c r="D114" s="59"/>
      <c r="E114" s="59"/>
      <c r="F114" s="59"/>
      <c r="G114" s="59"/>
      <c r="H114" s="59"/>
    </row>
    <row r="115" spans="1:8" ht="15" x14ac:dyDescent="0.2">
      <c r="A115" s="59"/>
      <c r="C115" s="59"/>
      <c r="D115" s="59"/>
      <c r="E115" s="59"/>
      <c r="F115" s="59"/>
      <c r="G115" s="59"/>
      <c r="H115" s="59"/>
    </row>
    <row r="116" spans="1:8" ht="15" x14ac:dyDescent="0.2">
      <c r="A116" s="59"/>
      <c r="C116" s="59"/>
      <c r="D116" s="59"/>
      <c r="E116" s="59"/>
      <c r="F116" s="59"/>
      <c r="G116" s="59"/>
      <c r="H116" s="59"/>
    </row>
    <row r="117" spans="1:8" ht="15" x14ac:dyDescent="0.2">
      <c r="A117" s="59"/>
      <c r="C117" s="59"/>
      <c r="D117" s="59"/>
      <c r="E117" s="59"/>
      <c r="F117" s="59"/>
      <c r="G117" s="59"/>
      <c r="H117" s="59"/>
    </row>
    <row r="118" spans="1:8" ht="15" x14ac:dyDescent="0.2">
      <c r="A118" s="59"/>
      <c r="C118" s="59"/>
      <c r="D118" s="59"/>
      <c r="E118" s="59"/>
      <c r="F118" s="59"/>
      <c r="G118" s="59"/>
      <c r="H118" s="59"/>
    </row>
    <row r="119" spans="1:8" ht="15" x14ac:dyDescent="0.2">
      <c r="A119" s="59"/>
      <c r="C119" s="59"/>
      <c r="D119" s="59"/>
      <c r="E119" s="59"/>
      <c r="F119" s="59"/>
      <c r="G119" s="59"/>
      <c r="H119" s="59"/>
    </row>
    <row r="120" spans="1:8" ht="15" x14ac:dyDescent="0.2">
      <c r="A120" s="59"/>
      <c r="C120" s="59"/>
      <c r="D120" s="59"/>
      <c r="E120" s="59"/>
      <c r="F120" s="59"/>
      <c r="G120" s="59"/>
      <c r="H120" s="59"/>
    </row>
    <row r="121" spans="1:8" ht="15" x14ac:dyDescent="0.2">
      <c r="A121" s="59"/>
      <c r="C121" s="59"/>
      <c r="D121" s="59"/>
      <c r="E121" s="59"/>
      <c r="F121" s="59"/>
      <c r="G121" s="59"/>
      <c r="H121" s="59"/>
    </row>
    <row r="122" spans="1:8" ht="15" x14ac:dyDescent="0.2">
      <c r="A122" s="59"/>
      <c r="C122" s="59"/>
      <c r="D122" s="59"/>
      <c r="E122" s="59"/>
      <c r="F122" s="59"/>
      <c r="G122" s="59"/>
      <c r="H122" s="59"/>
    </row>
    <row r="123" spans="1:8" ht="15" x14ac:dyDescent="0.2">
      <c r="A123" s="59"/>
      <c r="C123" s="59"/>
      <c r="D123" s="59"/>
      <c r="E123" s="59"/>
      <c r="F123" s="59"/>
      <c r="G123" s="59"/>
      <c r="H123" s="59"/>
    </row>
    <row r="124" spans="1:8" ht="15" x14ac:dyDescent="0.2">
      <c r="A124" s="59"/>
      <c r="C124" s="59"/>
      <c r="D124" s="59"/>
      <c r="E124" s="59"/>
      <c r="F124" s="59"/>
      <c r="G124" s="59"/>
      <c r="H124" s="59"/>
    </row>
    <row r="125" spans="1:8" ht="15" x14ac:dyDescent="0.2">
      <c r="A125" s="59"/>
      <c r="C125" s="59"/>
      <c r="D125" s="59"/>
      <c r="E125" s="59"/>
      <c r="F125" s="59"/>
      <c r="G125" s="59"/>
      <c r="H125" s="59"/>
    </row>
    <row r="126" spans="1:8" ht="15" x14ac:dyDescent="0.2">
      <c r="A126" s="59"/>
      <c r="C126" s="59"/>
      <c r="D126" s="59"/>
      <c r="E126" s="59"/>
      <c r="F126" s="59"/>
      <c r="G126" s="59"/>
      <c r="H126" s="59"/>
    </row>
    <row r="127" spans="1:8" ht="15" x14ac:dyDescent="0.2">
      <c r="A127" s="59"/>
      <c r="C127" s="59"/>
      <c r="D127" s="59"/>
      <c r="E127" s="59"/>
      <c r="F127" s="59"/>
      <c r="G127" s="59"/>
      <c r="H127" s="59"/>
    </row>
    <row r="128" spans="1:8" ht="15" x14ac:dyDescent="0.2">
      <c r="A128" s="59"/>
      <c r="C128" s="59"/>
      <c r="D128" s="59"/>
      <c r="E128" s="59"/>
      <c r="F128" s="59"/>
      <c r="G128" s="59"/>
      <c r="H128" s="59"/>
    </row>
    <row r="129" spans="1:8" ht="15" x14ac:dyDescent="0.2">
      <c r="A129" s="59"/>
      <c r="C129" s="59"/>
      <c r="D129" s="59"/>
      <c r="E129" s="59"/>
      <c r="F129" s="59"/>
      <c r="G129" s="59"/>
      <c r="H129" s="59"/>
    </row>
    <row r="130" spans="1:8" ht="15" x14ac:dyDescent="0.2">
      <c r="A130" s="59"/>
      <c r="C130" s="59"/>
      <c r="D130" s="59"/>
      <c r="E130" s="59"/>
      <c r="F130" s="59"/>
      <c r="G130" s="59"/>
      <c r="H130" s="59"/>
    </row>
    <row r="131" spans="1:8" ht="15" x14ac:dyDescent="0.2">
      <c r="A131" s="59"/>
      <c r="C131" s="59"/>
      <c r="D131" s="59"/>
      <c r="E131" s="59"/>
      <c r="F131" s="59"/>
      <c r="G131" s="59"/>
      <c r="H131" s="59"/>
    </row>
    <row r="132" spans="1:8" ht="15" x14ac:dyDescent="0.2">
      <c r="A132" s="59"/>
      <c r="C132" s="59"/>
      <c r="D132" s="59"/>
      <c r="E132" s="59"/>
      <c r="F132" s="59"/>
      <c r="G132" s="59"/>
      <c r="H132" s="59"/>
    </row>
    <row r="133" spans="1:8" ht="15" x14ac:dyDescent="0.2">
      <c r="A133" s="59"/>
      <c r="C133" s="59"/>
      <c r="D133" s="59"/>
      <c r="E133" s="59"/>
      <c r="F133" s="59"/>
      <c r="G133" s="59"/>
      <c r="H133" s="59"/>
    </row>
    <row r="134" spans="1:8" ht="15" x14ac:dyDescent="0.2">
      <c r="A134" s="59"/>
      <c r="C134" s="59"/>
      <c r="D134" s="59"/>
      <c r="E134" s="59"/>
      <c r="F134" s="59"/>
      <c r="G134" s="59"/>
      <c r="H134" s="59"/>
    </row>
    <row r="135" spans="1:8" ht="15" x14ac:dyDescent="0.2">
      <c r="A135" s="59"/>
      <c r="C135" s="59"/>
      <c r="D135" s="59"/>
      <c r="E135" s="59"/>
      <c r="F135" s="59"/>
      <c r="G135" s="59"/>
      <c r="H135" s="59"/>
    </row>
    <row r="136" spans="1:8" ht="15" x14ac:dyDescent="0.2">
      <c r="A136" s="59"/>
      <c r="C136" s="59"/>
      <c r="D136" s="59"/>
      <c r="E136" s="59"/>
      <c r="F136" s="59"/>
      <c r="G136" s="59"/>
      <c r="H136" s="59"/>
    </row>
    <row r="137" spans="1:8" ht="15" x14ac:dyDescent="0.2">
      <c r="A137" s="59"/>
      <c r="C137" s="59"/>
      <c r="D137" s="59"/>
      <c r="E137" s="59"/>
      <c r="F137" s="59"/>
      <c r="G137" s="59"/>
      <c r="H137" s="59"/>
    </row>
    <row r="138" spans="1:8" ht="15" x14ac:dyDescent="0.2">
      <c r="A138" s="59"/>
      <c r="C138" s="59"/>
      <c r="D138" s="59"/>
      <c r="E138" s="59"/>
      <c r="F138" s="59"/>
      <c r="G138" s="59"/>
      <c r="H138" s="59"/>
    </row>
    <row r="139" spans="1:8" ht="15" x14ac:dyDescent="0.2">
      <c r="A139" s="59"/>
      <c r="C139" s="59"/>
      <c r="D139" s="59"/>
      <c r="E139" s="59"/>
      <c r="F139" s="59"/>
      <c r="G139" s="59"/>
      <c r="H139" s="59"/>
    </row>
    <row r="140" spans="1:8" ht="15" x14ac:dyDescent="0.2">
      <c r="A140" s="59"/>
      <c r="C140" s="59"/>
      <c r="D140" s="59"/>
      <c r="E140" s="59"/>
      <c r="F140" s="59"/>
      <c r="G140" s="59"/>
      <c r="H140" s="59"/>
    </row>
    <row r="141" spans="1:8" ht="15" x14ac:dyDescent="0.2">
      <c r="A141" s="59"/>
      <c r="C141" s="59"/>
      <c r="D141" s="59"/>
      <c r="E141" s="59"/>
      <c r="F141" s="59"/>
      <c r="G141" s="59"/>
      <c r="H141" s="59"/>
    </row>
    <row r="142" spans="1:8" ht="15" x14ac:dyDescent="0.2">
      <c r="A142" s="59"/>
      <c r="C142" s="59"/>
      <c r="D142" s="59"/>
      <c r="E142" s="59"/>
      <c r="F142" s="59"/>
      <c r="G142" s="59"/>
      <c r="H142" s="59"/>
    </row>
    <row r="143" spans="1:8" ht="15" x14ac:dyDescent="0.2">
      <c r="A143" s="59"/>
      <c r="C143" s="59"/>
      <c r="D143" s="59"/>
      <c r="E143" s="59"/>
      <c r="F143" s="59"/>
      <c r="G143" s="59"/>
      <c r="H143" s="59"/>
    </row>
    <row r="144" spans="1:8" ht="15" x14ac:dyDescent="0.2">
      <c r="A144" s="59"/>
      <c r="C144" s="59"/>
      <c r="D144" s="59"/>
      <c r="E144" s="59"/>
      <c r="F144" s="59"/>
      <c r="G144" s="59"/>
      <c r="H144" s="59"/>
    </row>
    <row r="145" spans="1:8" ht="15" x14ac:dyDescent="0.2">
      <c r="A145" s="59"/>
      <c r="C145" s="59"/>
      <c r="D145" s="59"/>
      <c r="E145" s="59"/>
      <c r="F145" s="59"/>
      <c r="G145" s="59"/>
      <c r="H145" s="59"/>
    </row>
    <row r="146" spans="1:8" ht="15" x14ac:dyDescent="0.2">
      <c r="A146" s="59"/>
      <c r="C146" s="59"/>
      <c r="D146" s="59"/>
      <c r="E146" s="59"/>
      <c r="F146" s="59"/>
      <c r="G146" s="59"/>
      <c r="H146" s="59"/>
    </row>
    <row r="147" spans="1:8" ht="15" x14ac:dyDescent="0.2">
      <c r="A147" s="59"/>
      <c r="C147" s="59"/>
      <c r="D147" s="59"/>
      <c r="E147" s="59"/>
      <c r="F147" s="59"/>
      <c r="G147" s="59"/>
      <c r="H147" s="59"/>
    </row>
    <row r="148" spans="1:8" ht="15" x14ac:dyDescent="0.2">
      <c r="A148" s="59"/>
      <c r="C148" s="59"/>
      <c r="D148" s="59"/>
      <c r="E148" s="59"/>
      <c r="F148" s="59"/>
      <c r="G148" s="59"/>
      <c r="H148" s="59"/>
    </row>
    <row r="149" spans="1:8" ht="15" x14ac:dyDescent="0.2">
      <c r="A149" s="59"/>
      <c r="C149" s="59"/>
      <c r="D149" s="59"/>
      <c r="E149" s="59"/>
      <c r="F149" s="59"/>
      <c r="G149" s="59"/>
      <c r="H149" s="59"/>
    </row>
    <row r="150" spans="1:8" ht="15" x14ac:dyDescent="0.2">
      <c r="A150" s="59"/>
      <c r="C150" s="59"/>
      <c r="D150" s="59"/>
      <c r="E150" s="59"/>
      <c r="F150" s="59"/>
      <c r="G150" s="59"/>
      <c r="H150" s="59"/>
    </row>
    <row r="151" spans="1:8" ht="15" x14ac:dyDescent="0.2">
      <c r="A151" s="59"/>
      <c r="C151" s="59"/>
      <c r="D151" s="59"/>
      <c r="E151" s="59"/>
      <c r="F151" s="59"/>
      <c r="G151" s="59"/>
      <c r="H151" s="59"/>
    </row>
    <row r="152" spans="1:8" ht="15" x14ac:dyDescent="0.2">
      <c r="A152" s="59"/>
      <c r="C152" s="59"/>
      <c r="D152" s="59"/>
      <c r="E152" s="59"/>
      <c r="F152" s="59"/>
      <c r="G152" s="59"/>
      <c r="H152" s="59"/>
    </row>
    <row r="153" spans="1:8" ht="15" x14ac:dyDescent="0.2">
      <c r="A153" s="59"/>
      <c r="C153" s="59"/>
      <c r="D153" s="59"/>
      <c r="E153" s="59"/>
      <c r="F153" s="59"/>
      <c r="G153" s="59"/>
      <c r="H153" s="59"/>
    </row>
    <row r="154" spans="1:8" ht="15" x14ac:dyDescent="0.2">
      <c r="A154" s="59"/>
      <c r="C154" s="59"/>
      <c r="D154" s="59"/>
      <c r="E154" s="59"/>
      <c r="F154" s="59"/>
      <c r="G154" s="59"/>
      <c r="H154" s="59"/>
    </row>
    <row r="155" spans="1:8" ht="15" x14ac:dyDescent="0.2">
      <c r="A155" s="59"/>
      <c r="C155" s="59"/>
      <c r="D155" s="59"/>
      <c r="E155" s="59"/>
      <c r="F155" s="59"/>
      <c r="G155" s="59"/>
      <c r="H155" s="59"/>
    </row>
    <row r="156" spans="1:8" ht="15" x14ac:dyDescent="0.2">
      <c r="A156" s="59"/>
      <c r="C156" s="59"/>
      <c r="D156" s="59"/>
      <c r="E156" s="59"/>
      <c r="F156" s="59"/>
      <c r="G156" s="59"/>
      <c r="H156" s="59"/>
    </row>
    <row r="157" spans="1:8" ht="15" x14ac:dyDescent="0.2">
      <c r="A157" s="59"/>
      <c r="C157" s="59"/>
      <c r="D157" s="59"/>
      <c r="E157" s="59"/>
      <c r="F157" s="59"/>
      <c r="G157" s="59"/>
      <c r="H157" s="59"/>
    </row>
    <row r="158" spans="1:8" ht="15" x14ac:dyDescent="0.2">
      <c r="A158" s="59"/>
      <c r="C158" s="59"/>
      <c r="D158" s="59"/>
      <c r="E158" s="59"/>
      <c r="F158" s="59"/>
      <c r="G158" s="59"/>
      <c r="H158" s="59"/>
    </row>
    <row r="159" spans="1:8" ht="15" x14ac:dyDescent="0.2">
      <c r="A159" s="59"/>
      <c r="C159" s="59"/>
      <c r="D159" s="59"/>
      <c r="E159" s="59"/>
      <c r="F159" s="59"/>
      <c r="G159" s="59"/>
      <c r="H159" s="59"/>
    </row>
    <row r="160" spans="1:8" ht="15" x14ac:dyDescent="0.2">
      <c r="A160" s="59"/>
      <c r="C160" s="59"/>
      <c r="D160" s="59"/>
      <c r="E160" s="59"/>
      <c r="F160" s="59"/>
      <c r="G160" s="59"/>
      <c r="H160" s="59"/>
    </row>
    <row r="161" spans="1:8" ht="15" x14ac:dyDescent="0.2">
      <c r="A161" s="59"/>
      <c r="C161" s="59"/>
      <c r="D161" s="59"/>
      <c r="E161" s="59"/>
      <c r="F161" s="59"/>
      <c r="G161" s="59"/>
      <c r="H161" s="59"/>
    </row>
    <row r="162" spans="1:8" ht="15" x14ac:dyDescent="0.2">
      <c r="A162" s="59"/>
      <c r="C162" s="59"/>
      <c r="D162" s="59"/>
      <c r="E162" s="59"/>
      <c r="F162" s="59"/>
      <c r="G162" s="59"/>
      <c r="H162" s="59"/>
    </row>
    <row r="163" spans="1:8" ht="15" x14ac:dyDescent="0.2">
      <c r="A163" s="59"/>
      <c r="C163" s="59"/>
      <c r="D163" s="59"/>
      <c r="E163" s="59"/>
      <c r="F163" s="59"/>
      <c r="G163" s="59"/>
      <c r="H163" s="59"/>
    </row>
    <row r="164" spans="1:8" ht="15" x14ac:dyDescent="0.2">
      <c r="A164" s="59"/>
      <c r="C164" s="59"/>
      <c r="D164" s="59"/>
      <c r="E164" s="59"/>
      <c r="F164" s="59"/>
      <c r="G164" s="59"/>
      <c r="H164" s="59"/>
    </row>
    <row r="165" spans="1:8" ht="15" x14ac:dyDescent="0.2">
      <c r="A165" s="59"/>
      <c r="C165" s="59"/>
      <c r="D165" s="59"/>
      <c r="E165" s="59"/>
      <c r="F165" s="59"/>
      <c r="G165" s="59"/>
      <c r="H165" s="59"/>
    </row>
    <row r="166" spans="1:8" ht="15" x14ac:dyDescent="0.2">
      <c r="A166" s="59"/>
      <c r="C166" s="59"/>
      <c r="D166" s="59"/>
      <c r="E166" s="59"/>
      <c r="F166" s="59"/>
      <c r="G166" s="59"/>
      <c r="H166" s="59"/>
    </row>
    <row r="167" spans="1:8" ht="15" x14ac:dyDescent="0.2">
      <c r="A167" s="59"/>
      <c r="C167" s="59"/>
      <c r="D167" s="59"/>
      <c r="E167" s="59"/>
      <c r="F167" s="59"/>
      <c r="G167" s="59"/>
      <c r="H167" s="59"/>
    </row>
    <row r="168" spans="1:8" ht="15" x14ac:dyDescent="0.2">
      <c r="A168" s="59"/>
      <c r="C168" s="59"/>
      <c r="D168" s="59"/>
      <c r="E168" s="59"/>
      <c r="F168" s="59"/>
      <c r="G168" s="59"/>
      <c r="H168" s="59"/>
    </row>
    <row r="169" spans="1:8" ht="15" x14ac:dyDescent="0.2">
      <c r="A169" s="59"/>
      <c r="C169" s="59"/>
      <c r="D169" s="59"/>
      <c r="E169" s="59"/>
      <c r="F169" s="59"/>
      <c r="G169" s="59"/>
      <c r="H169" s="59"/>
    </row>
    <row r="170" spans="1:8" ht="15" x14ac:dyDescent="0.2">
      <c r="A170" s="59"/>
      <c r="C170" s="59"/>
      <c r="D170" s="59"/>
      <c r="E170" s="59"/>
      <c r="F170" s="59"/>
      <c r="G170" s="59"/>
      <c r="H170" s="59"/>
    </row>
    <row r="171" spans="1:8" ht="15" x14ac:dyDescent="0.2">
      <c r="A171" s="59"/>
      <c r="C171" s="59"/>
      <c r="D171" s="59"/>
      <c r="E171" s="59"/>
      <c r="F171" s="59"/>
      <c r="G171" s="59"/>
      <c r="H171" s="59"/>
    </row>
    <row r="172" spans="1:8" ht="15" x14ac:dyDescent="0.2">
      <c r="A172" s="59"/>
      <c r="C172" s="59"/>
      <c r="D172" s="59"/>
      <c r="E172" s="59"/>
      <c r="F172" s="59"/>
      <c r="G172" s="59"/>
      <c r="H172" s="59"/>
    </row>
    <row r="173" spans="1:8" ht="15" x14ac:dyDescent="0.2">
      <c r="A173" s="59"/>
      <c r="C173" s="59"/>
      <c r="D173" s="59"/>
      <c r="E173" s="59"/>
      <c r="F173" s="59"/>
      <c r="G173" s="59"/>
      <c r="H173" s="59"/>
    </row>
    <row r="174" spans="1:8" ht="15" x14ac:dyDescent="0.2">
      <c r="A174" s="59"/>
      <c r="C174" s="59"/>
      <c r="D174" s="59"/>
      <c r="E174" s="59"/>
      <c r="F174" s="59"/>
      <c r="G174" s="59"/>
      <c r="H174" s="59"/>
    </row>
    <row r="175" spans="1:8" ht="15" x14ac:dyDescent="0.2">
      <c r="A175" s="59"/>
      <c r="C175" s="59"/>
      <c r="D175" s="59"/>
      <c r="E175" s="59"/>
      <c r="F175" s="59"/>
      <c r="G175" s="59"/>
      <c r="H175" s="59"/>
    </row>
    <row r="176" spans="1:8" ht="15" x14ac:dyDescent="0.2">
      <c r="A176" s="59"/>
      <c r="C176" s="59"/>
      <c r="D176" s="59"/>
      <c r="E176" s="59"/>
      <c r="F176" s="59"/>
      <c r="G176" s="59"/>
      <c r="H176" s="59"/>
    </row>
    <row r="177" spans="1:8" ht="15" x14ac:dyDescent="0.2">
      <c r="A177" s="59"/>
      <c r="C177" s="59"/>
      <c r="D177" s="59"/>
      <c r="E177" s="59"/>
      <c r="F177" s="59"/>
      <c r="G177" s="59"/>
      <c r="H177" s="59"/>
    </row>
    <row r="178" spans="1:8" ht="15" x14ac:dyDescent="0.2">
      <c r="A178" s="59"/>
      <c r="C178" s="59"/>
      <c r="D178" s="59"/>
      <c r="E178" s="59"/>
      <c r="F178" s="59"/>
      <c r="G178" s="59"/>
      <c r="H178" s="59"/>
    </row>
    <row r="179" spans="1:8" ht="15" x14ac:dyDescent="0.2">
      <c r="A179" s="59"/>
      <c r="C179" s="59"/>
      <c r="D179" s="59"/>
      <c r="E179" s="59"/>
      <c r="F179" s="59"/>
      <c r="G179" s="59"/>
      <c r="H179" s="59"/>
    </row>
    <row r="180" spans="1:8" ht="15" x14ac:dyDescent="0.2">
      <c r="A180" s="59"/>
      <c r="C180" s="59"/>
      <c r="D180" s="59"/>
      <c r="E180" s="59"/>
      <c r="F180" s="59"/>
      <c r="G180" s="59"/>
      <c r="H180" s="59"/>
    </row>
    <row r="182" spans="1:8" ht="15" x14ac:dyDescent="0.2">
      <c r="A182" s="59"/>
      <c r="C182" s="59"/>
      <c r="D182" s="59"/>
      <c r="E182" s="59"/>
      <c r="F182" s="59"/>
      <c r="G182" s="59"/>
      <c r="H182" s="59"/>
    </row>
    <row r="183" spans="1:8" ht="15" x14ac:dyDescent="0.2">
      <c r="A183" s="59"/>
      <c r="C183" s="59"/>
      <c r="D183" s="59"/>
      <c r="E183" s="59"/>
      <c r="F183" s="59"/>
      <c r="G183" s="59"/>
      <c r="H183" s="59"/>
    </row>
    <row r="184" spans="1:8" ht="15" x14ac:dyDescent="0.2">
      <c r="A184" s="59"/>
      <c r="C184" s="59"/>
      <c r="D184" s="59"/>
      <c r="E184" s="59"/>
      <c r="F184" s="59"/>
      <c r="G184" s="59"/>
      <c r="H184" s="59"/>
    </row>
    <row r="185" spans="1:8" ht="15" x14ac:dyDescent="0.2">
      <c r="A185" s="59"/>
      <c r="C185" s="59"/>
      <c r="D185" s="59"/>
      <c r="E185" s="59"/>
      <c r="F185" s="59"/>
      <c r="G185" s="59"/>
      <c r="H185" s="59"/>
    </row>
    <row r="186" spans="1:8" ht="15" x14ac:dyDescent="0.2">
      <c r="A186" s="59"/>
      <c r="C186" s="59"/>
      <c r="D186" s="59"/>
      <c r="E186" s="59"/>
      <c r="F186" s="59"/>
      <c r="G186" s="59"/>
      <c r="H186" s="59"/>
    </row>
  </sheetData>
  <mergeCells count="61">
    <mergeCell ref="N65:P65"/>
    <mergeCell ref="Q65:R65"/>
    <mergeCell ref="S65:T65"/>
    <mergeCell ref="U65:V65"/>
    <mergeCell ref="D69:G69"/>
    <mergeCell ref="I69:K69"/>
    <mergeCell ref="A62:M62"/>
    <mergeCell ref="A63:M63"/>
    <mergeCell ref="A60:M60"/>
    <mergeCell ref="C86:K86"/>
    <mergeCell ref="A64:M64"/>
    <mergeCell ref="A65:M65"/>
    <mergeCell ref="D76:G76"/>
    <mergeCell ref="I76:K76"/>
    <mergeCell ref="D83:G83"/>
    <mergeCell ref="I83:K83"/>
    <mergeCell ref="A42:B42"/>
    <mergeCell ref="A43:B43"/>
    <mergeCell ref="A58:F58"/>
    <mergeCell ref="A59:F59"/>
    <mergeCell ref="A57:F57"/>
    <mergeCell ref="A61:M61"/>
    <mergeCell ref="A33:V33"/>
    <mergeCell ref="A30:F30"/>
    <mergeCell ref="A32:V32"/>
    <mergeCell ref="A34:B34"/>
    <mergeCell ref="A40:F40"/>
    <mergeCell ref="A41:V41"/>
    <mergeCell ref="A15:V15"/>
    <mergeCell ref="A27:F27"/>
    <mergeCell ref="A24:F24"/>
    <mergeCell ref="A25:V25"/>
    <mergeCell ref="A28:V28"/>
    <mergeCell ref="A31:F31"/>
    <mergeCell ref="A14:F14"/>
    <mergeCell ref="H3:H7"/>
    <mergeCell ref="I3:L3"/>
    <mergeCell ref="M3:M7"/>
    <mergeCell ref="E4:E7"/>
    <mergeCell ref="F4:F7"/>
    <mergeCell ref="I4:I7"/>
    <mergeCell ref="E3:F3"/>
    <mergeCell ref="J4:J7"/>
    <mergeCell ref="A9:V9"/>
    <mergeCell ref="A10:V10"/>
    <mergeCell ref="Q4:R4"/>
    <mergeCell ref="S4:T4"/>
    <mergeCell ref="U4:V4"/>
    <mergeCell ref="N6:V6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N4:P4"/>
    <mergeCell ref="C3:C7"/>
    <mergeCell ref="D3:D7"/>
  </mergeCells>
  <phoneticPr fontId="29" type="noConversion"/>
  <pageMargins left="0.75" right="0.75" top="1" bottom="1" header="0.5" footer="0.5"/>
  <pageSetup paperSize="9" scale="51" orientation="landscape" verticalDpi="0" r:id="rId1"/>
  <headerFooter alignWithMargins="0"/>
  <rowBreaks count="1" manualBreakCount="1">
    <brk id="43" max="26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1"/>
  <sheetViews>
    <sheetView view="pageBreakPreview" topLeftCell="A40" zoomScale="85" zoomScaleNormal="100" workbookViewId="0">
      <selection activeCell="O33" sqref="O33"/>
    </sheetView>
  </sheetViews>
  <sheetFormatPr defaultRowHeight="15.75" x14ac:dyDescent="0.25"/>
  <cols>
    <col min="1" max="2" width="5.85546875" style="150" customWidth="1"/>
    <col min="3" max="3" width="84.140625" style="152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150" customWidth="1"/>
    <col min="13" max="28" width="9.5703125" style="1" customWidth="1"/>
    <col min="29" max="30" width="9.140625" style="1"/>
    <col min="31" max="32" width="5.85546875" style="150" customWidth="1"/>
    <col min="33" max="33" width="71.7109375" style="152" customWidth="1"/>
    <col min="34" max="34" width="8.7109375" style="150" customWidth="1"/>
    <col min="35" max="36" width="7.85546875" style="150" customWidth="1"/>
    <col min="37" max="39" width="6.140625" style="150" customWidth="1"/>
    <col min="40" max="42" width="7.85546875" style="150" customWidth="1"/>
    <col min="43" max="43" width="9.5703125" style="150" customWidth="1"/>
    <col min="62" max="16384" width="9.140625" style="1"/>
  </cols>
  <sheetData>
    <row r="1" spans="1:61" ht="18.75" x14ac:dyDescent="0.3">
      <c r="C1" s="717" t="s">
        <v>267</v>
      </c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G1" s="718" t="s">
        <v>164</v>
      </c>
      <c r="AH1" s="718"/>
      <c r="AI1" s="718"/>
      <c r="AJ1" s="718"/>
      <c r="AK1" s="718"/>
      <c r="AL1" s="718"/>
      <c r="AM1" s="718"/>
      <c r="AN1" s="718"/>
      <c r="AO1" s="718"/>
      <c r="AP1" s="718"/>
      <c r="AQ1" s="718"/>
    </row>
    <row r="2" spans="1:61" ht="16.5" thickBot="1" x14ac:dyDescent="0.3">
      <c r="C2" s="152" t="s">
        <v>165</v>
      </c>
      <c r="AG2" s="152" t="s">
        <v>165</v>
      </c>
    </row>
    <row r="3" spans="1:61" ht="16.5" customHeight="1" thickBot="1" x14ac:dyDescent="0.3">
      <c r="C3" s="719" t="s">
        <v>166</v>
      </c>
      <c r="D3" s="721" t="s">
        <v>167</v>
      </c>
      <c r="E3" s="725" t="s">
        <v>168</v>
      </c>
      <c r="F3" s="725"/>
      <c r="G3" s="725"/>
      <c r="H3" s="725"/>
      <c r="I3" s="725"/>
      <c r="J3" s="726"/>
      <c r="K3" s="727" t="s">
        <v>169</v>
      </c>
      <c r="L3" s="727" t="s">
        <v>170</v>
      </c>
      <c r="M3" s="721" t="s">
        <v>171</v>
      </c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G3" s="719" t="s">
        <v>166</v>
      </c>
      <c r="AH3" s="721" t="s">
        <v>167</v>
      </c>
      <c r="AI3" s="725" t="s">
        <v>168</v>
      </c>
      <c r="AJ3" s="725"/>
      <c r="AK3" s="725"/>
      <c r="AL3" s="725"/>
      <c r="AM3" s="725"/>
      <c r="AN3" s="726"/>
      <c r="AO3" s="721" t="s">
        <v>172</v>
      </c>
      <c r="AP3" s="721" t="s">
        <v>173</v>
      </c>
      <c r="AQ3" s="721" t="s">
        <v>171</v>
      </c>
    </row>
    <row r="4" spans="1:61" ht="15.75" customHeight="1" x14ac:dyDescent="0.25">
      <c r="C4" s="720"/>
      <c r="D4" s="722"/>
      <c r="E4" s="747" t="s">
        <v>57</v>
      </c>
      <c r="F4" s="730" t="s">
        <v>174</v>
      </c>
      <c r="G4" s="731"/>
      <c r="H4" s="731"/>
      <c r="I4" s="732"/>
      <c r="J4" s="733" t="s">
        <v>175</v>
      </c>
      <c r="K4" s="727"/>
      <c r="L4" s="727"/>
      <c r="M4" s="722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G4" s="720"/>
      <c r="AH4" s="722"/>
      <c r="AI4" s="747" t="s">
        <v>57</v>
      </c>
      <c r="AJ4" s="730" t="s">
        <v>174</v>
      </c>
      <c r="AK4" s="731"/>
      <c r="AL4" s="731"/>
      <c r="AM4" s="732"/>
      <c r="AN4" s="733" t="s">
        <v>175</v>
      </c>
      <c r="AO4" s="722"/>
      <c r="AP4" s="722"/>
      <c r="AQ4" s="722"/>
    </row>
    <row r="5" spans="1:61" ht="16.5" customHeight="1" thickBot="1" x14ac:dyDescent="0.3">
      <c r="C5" s="720"/>
      <c r="D5" s="723"/>
      <c r="E5" s="748"/>
      <c r="F5" s="735" t="s">
        <v>176</v>
      </c>
      <c r="G5" s="737" t="s">
        <v>177</v>
      </c>
      <c r="H5" s="738"/>
      <c r="I5" s="739"/>
      <c r="J5" s="734"/>
      <c r="K5" s="727"/>
      <c r="L5" s="727"/>
      <c r="M5" s="72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G5" s="720"/>
      <c r="AH5" s="723"/>
      <c r="AI5" s="748"/>
      <c r="AJ5" s="735" t="s">
        <v>176</v>
      </c>
      <c r="AK5" s="737" t="s">
        <v>177</v>
      </c>
      <c r="AL5" s="738"/>
      <c r="AM5" s="739"/>
      <c r="AN5" s="734"/>
      <c r="AO5" s="723"/>
      <c r="AP5" s="723"/>
      <c r="AQ5" s="723"/>
    </row>
    <row r="6" spans="1:61" ht="15.75" customHeight="1" x14ac:dyDescent="0.25">
      <c r="C6" s="720"/>
      <c r="D6" s="723"/>
      <c r="E6" s="748"/>
      <c r="F6" s="736"/>
      <c r="G6" s="740" t="s">
        <v>178</v>
      </c>
      <c r="H6" s="742" t="s">
        <v>179</v>
      </c>
      <c r="I6" s="742" t="s">
        <v>180</v>
      </c>
      <c r="J6" s="734"/>
      <c r="K6" s="727"/>
      <c r="L6" s="727"/>
      <c r="M6" s="728"/>
      <c r="N6" s="154"/>
      <c r="O6" s="743" t="s">
        <v>178</v>
      </c>
      <c r="P6" s="746"/>
      <c r="Q6" s="746"/>
      <c r="R6" s="745"/>
      <c r="S6" s="745"/>
      <c r="T6" s="745"/>
      <c r="U6" s="745"/>
      <c r="V6" s="745"/>
      <c r="W6" s="745"/>
      <c r="X6" s="745"/>
      <c r="Y6" s="745"/>
      <c r="Z6" s="745"/>
      <c r="AA6" s="153"/>
      <c r="AB6" s="153"/>
      <c r="AG6" s="720"/>
      <c r="AH6" s="723"/>
      <c r="AI6" s="748"/>
      <c r="AJ6" s="736"/>
      <c r="AK6" s="740" t="s">
        <v>178</v>
      </c>
      <c r="AL6" s="742" t="s">
        <v>179</v>
      </c>
      <c r="AM6" s="742" t="s">
        <v>180</v>
      </c>
      <c r="AN6" s="734"/>
      <c r="AO6" s="723"/>
      <c r="AP6" s="723"/>
      <c r="AQ6" s="723"/>
    </row>
    <row r="7" spans="1:61" x14ac:dyDescent="0.25">
      <c r="C7" s="720"/>
      <c r="D7" s="723"/>
      <c r="E7" s="748"/>
      <c r="F7" s="736"/>
      <c r="G7" s="740"/>
      <c r="H7" s="742"/>
      <c r="I7" s="742"/>
      <c r="J7" s="734"/>
      <c r="K7" s="727"/>
      <c r="L7" s="727"/>
      <c r="M7" s="728"/>
      <c r="N7" s="155"/>
      <c r="O7" s="744"/>
      <c r="P7" s="746"/>
      <c r="Q7" s="746"/>
      <c r="R7" s="745"/>
      <c r="S7" s="745"/>
      <c r="T7" s="745"/>
      <c r="U7" s="745"/>
      <c r="V7" s="745"/>
      <c r="W7" s="745"/>
      <c r="X7" s="745"/>
      <c r="Y7" s="745"/>
      <c r="Z7" s="745"/>
      <c r="AA7" s="153"/>
      <c r="AB7" s="153"/>
      <c r="AG7" s="720"/>
      <c r="AH7" s="723"/>
      <c r="AI7" s="748"/>
      <c r="AJ7" s="736"/>
      <c r="AK7" s="740"/>
      <c r="AL7" s="742"/>
      <c r="AM7" s="742"/>
      <c r="AN7" s="734"/>
      <c r="AO7" s="723"/>
      <c r="AP7" s="723"/>
      <c r="AQ7" s="723"/>
    </row>
    <row r="8" spans="1:61" x14ac:dyDescent="0.25">
      <c r="C8" s="720"/>
      <c r="D8" s="723"/>
      <c r="E8" s="748"/>
      <c r="F8" s="736"/>
      <c r="G8" s="740"/>
      <c r="H8" s="742"/>
      <c r="I8" s="742"/>
      <c r="J8" s="734"/>
      <c r="K8" s="727"/>
      <c r="L8" s="727"/>
      <c r="M8" s="728"/>
      <c r="N8" s="155"/>
      <c r="O8" s="744"/>
      <c r="P8" s="746"/>
      <c r="Q8" s="746"/>
      <c r="R8" s="745"/>
      <c r="S8" s="745"/>
      <c r="T8" s="745"/>
      <c r="U8" s="745"/>
      <c r="V8" s="745"/>
      <c r="W8" s="745"/>
      <c r="X8" s="745"/>
      <c r="Y8" s="156"/>
      <c r="Z8" s="156"/>
      <c r="AA8" s="153"/>
      <c r="AB8" s="153"/>
      <c r="AG8" s="720"/>
      <c r="AH8" s="723"/>
      <c r="AI8" s="748"/>
      <c r="AJ8" s="736"/>
      <c r="AK8" s="740"/>
      <c r="AL8" s="742"/>
      <c r="AM8" s="742"/>
      <c r="AN8" s="734"/>
      <c r="AO8" s="723"/>
      <c r="AP8" s="723"/>
      <c r="AQ8" s="723"/>
    </row>
    <row r="9" spans="1:61" ht="16.5" thickBot="1" x14ac:dyDescent="0.3">
      <c r="C9" s="682"/>
      <c r="D9" s="724"/>
      <c r="E9" s="748"/>
      <c r="F9" s="736"/>
      <c r="G9" s="741"/>
      <c r="H9" s="735"/>
      <c r="I9" s="735"/>
      <c r="J9" s="734"/>
      <c r="K9" s="727"/>
      <c r="L9" s="727"/>
      <c r="M9" s="729"/>
      <c r="N9" s="155"/>
      <c r="O9" s="744"/>
      <c r="P9" s="746"/>
      <c r="Q9" s="746"/>
      <c r="R9" s="156"/>
      <c r="S9" s="156"/>
      <c r="T9" s="156"/>
      <c r="U9" s="156"/>
      <c r="V9" s="156"/>
      <c r="W9" s="156"/>
      <c r="X9" s="156"/>
      <c r="Y9" s="157"/>
      <c r="Z9" s="157"/>
      <c r="AA9" s="153"/>
      <c r="AB9" s="153"/>
      <c r="AG9" s="682"/>
      <c r="AH9" s="724"/>
      <c r="AI9" s="748"/>
      <c r="AJ9" s="736"/>
      <c r="AK9" s="741"/>
      <c r="AL9" s="735"/>
      <c r="AM9" s="735"/>
      <c r="AN9" s="734"/>
      <c r="AO9" s="724"/>
      <c r="AP9" s="724"/>
      <c r="AQ9" s="724"/>
    </row>
    <row r="10" spans="1:61" x14ac:dyDescent="0.25">
      <c r="A10" s="150" t="s">
        <v>181</v>
      </c>
      <c r="B10" s="150" t="s">
        <v>182</v>
      </c>
      <c r="C10" s="348" t="s">
        <v>74</v>
      </c>
      <c r="D10" s="373">
        <v>3</v>
      </c>
      <c r="E10" s="139">
        <f t="shared" ref="E10:E17" si="0">D10*30</f>
        <v>90</v>
      </c>
      <c r="F10" s="141">
        <f t="shared" ref="F10:F15" si="1">G10+H10+I10</f>
        <v>4</v>
      </c>
      <c r="G10" s="141"/>
      <c r="H10" s="141"/>
      <c r="I10" s="141">
        <v>4</v>
      </c>
      <c r="J10" s="144">
        <f t="shared" ref="J10:J15" si="2">E10-F10</f>
        <v>86</v>
      </c>
      <c r="K10" s="374">
        <v>4</v>
      </c>
      <c r="L10" s="375">
        <v>0</v>
      </c>
      <c r="M10" s="376">
        <f>F10/E10*100</f>
        <v>4.4444444444444446</v>
      </c>
      <c r="N10" s="143" t="s">
        <v>181</v>
      </c>
      <c r="O10" s="377" t="s">
        <v>72</v>
      </c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65"/>
      <c r="AB10" s="165"/>
      <c r="AE10" s="150" t="s">
        <v>181</v>
      </c>
      <c r="AF10" s="150" t="s">
        <v>182</v>
      </c>
      <c r="AG10" s="166" t="s">
        <v>183</v>
      </c>
      <c r="AH10" s="167">
        <v>3</v>
      </c>
      <c r="AI10" s="159">
        <f>AH10*30</f>
        <v>90</v>
      </c>
      <c r="AJ10" s="160">
        <f>AK10+AL10+AM10</f>
        <v>30</v>
      </c>
      <c r="AK10" s="160">
        <v>15</v>
      </c>
      <c r="AL10" s="160"/>
      <c r="AM10" s="160">
        <v>15</v>
      </c>
      <c r="AN10" s="161">
        <f>AI10-AJ10</f>
        <v>60</v>
      </c>
      <c r="AO10" s="162">
        <f>AJ10/15</f>
        <v>2</v>
      </c>
      <c r="AP10" s="163" t="s">
        <v>184</v>
      </c>
      <c r="AQ10" s="168">
        <f>AJ10/AI10*100</f>
        <v>33.333333333333329</v>
      </c>
    </row>
    <row r="11" spans="1:61" x14ac:dyDescent="0.25">
      <c r="A11" s="150" t="s">
        <v>181</v>
      </c>
      <c r="B11" s="150" t="s">
        <v>182</v>
      </c>
      <c r="C11" s="348" t="s">
        <v>81</v>
      </c>
      <c r="D11" s="376">
        <v>3</v>
      </c>
      <c r="E11" s="143">
        <f t="shared" si="0"/>
        <v>90</v>
      </c>
      <c r="F11" s="141">
        <f t="shared" si="1"/>
        <v>4</v>
      </c>
      <c r="G11" s="141">
        <v>4</v>
      </c>
      <c r="H11" s="141"/>
      <c r="I11" s="141"/>
      <c r="J11" s="144">
        <f t="shared" si="2"/>
        <v>86</v>
      </c>
      <c r="K11" s="374">
        <v>4</v>
      </c>
      <c r="L11" s="375">
        <v>0</v>
      </c>
      <c r="M11" s="376"/>
      <c r="N11" s="143" t="s">
        <v>181</v>
      </c>
      <c r="O11" s="378" t="s">
        <v>72</v>
      </c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65"/>
      <c r="AB11" s="165"/>
      <c r="AE11" s="150" t="s">
        <v>181</v>
      </c>
      <c r="AF11" s="150" t="s">
        <v>182</v>
      </c>
      <c r="AG11" s="174" t="s">
        <v>74</v>
      </c>
      <c r="AH11" s="173">
        <v>3</v>
      </c>
      <c r="AI11" s="164">
        <f t="shared" ref="AI11:AI20" si="3">AH11*30</f>
        <v>90</v>
      </c>
      <c r="AJ11" s="169">
        <f t="shared" ref="AJ11:AJ20" si="4">AK11+AL11+AM11</f>
        <v>30</v>
      </c>
      <c r="AK11" s="169"/>
      <c r="AL11" s="169"/>
      <c r="AM11" s="169">
        <v>30</v>
      </c>
      <c r="AN11" s="170">
        <f t="shared" ref="AN11:AN20" si="5">AI11-AJ11</f>
        <v>60</v>
      </c>
      <c r="AO11" s="171">
        <f t="shared" ref="AO11:AO20" si="6">AJ11/15</f>
        <v>2</v>
      </c>
      <c r="AP11" s="172" t="s">
        <v>181</v>
      </c>
      <c r="AQ11" s="175">
        <f t="shared" ref="AQ11:AQ20" si="7">AJ11/AI11*100</f>
        <v>33.333333333333329</v>
      </c>
    </row>
    <row r="12" spans="1:61" x14ac:dyDescent="0.25">
      <c r="A12" s="150" t="s">
        <v>31</v>
      </c>
      <c r="B12" s="150" t="s">
        <v>182</v>
      </c>
      <c r="C12" s="158" t="s">
        <v>93</v>
      </c>
      <c r="D12" s="376">
        <v>5</v>
      </c>
      <c r="E12" s="143">
        <f t="shared" si="0"/>
        <v>150</v>
      </c>
      <c r="F12" s="141">
        <f t="shared" si="1"/>
        <v>8</v>
      </c>
      <c r="G12" s="141">
        <v>6</v>
      </c>
      <c r="H12" s="141"/>
      <c r="I12" s="141">
        <v>2</v>
      </c>
      <c r="J12" s="144">
        <f t="shared" si="2"/>
        <v>142</v>
      </c>
      <c r="K12" s="374">
        <v>6</v>
      </c>
      <c r="L12" s="375">
        <v>2</v>
      </c>
      <c r="M12" s="376">
        <f>F12/E12*100</f>
        <v>5.3333333333333339</v>
      </c>
      <c r="N12" s="143" t="s">
        <v>186</v>
      </c>
      <c r="O12" s="388" t="s">
        <v>86</v>
      </c>
      <c r="P12" s="165"/>
      <c r="Q12" s="165"/>
      <c r="R12" s="165"/>
      <c r="S12" s="165"/>
      <c r="T12" s="165"/>
      <c r="U12" s="165"/>
      <c r="V12" s="165"/>
      <c r="W12" s="165"/>
      <c r="X12" s="165"/>
      <c r="Y12" s="156"/>
      <c r="Z12" s="156"/>
      <c r="AA12" s="165"/>
      <c r="AB12" s="165"/>
      <c r="AE12" s="150" t="s">
        <v>181</v>
      </c>
      <c r="AF12" s="150" t="s">
        <v>182</v>
      </c>
      <c r="AG12" s="174" t="s">
        <v>185</v>
      </c>
      <c r="AH12" s="173">
        <v>3</v>
      </c>
      <c r="AI12" s="164">
        <f t="shared" si="3"/>
        <v>90</v>
      </c>
      <c r="AJ12" s="169">
        <f t="shared" si="4"/>
        <v>60</v>
      </c>
      <c r="AK12" s="169"/>
      <c r="AL12" s="169"/>
      <c r="AM12" s="169">
        <v>60</v>
      </c>
      <c r="AN12" s="170">
        <f t="shared" si="5"/>
        <v>30</v>
      </c>
      <c r="AO12" s="171">
        <f t="shared" si="6"/>
        <v>4</v>
      </c>
      <c r="AP12" s="172" t="s">
        <v>181</v>
      </c>
      <c r="AQ12" s="175">
        <f t="shared" si="7"/>
        <v>66.666666666666657</v>
      </c>
    </row>
    <row r="13" spans="1:61" s="392" customFormat="1" ht="48" thickBot="1" x14ac:dyDescent="0.3">
      <c r="A13" s="390" t="s">
        <v>181</v>
      </c>
      <c r="B13" s="390" t="s">
        <v>187</v>
      </c>
      <c r="C13" s="158" t="s">
        <v>253</v>
      </c>
      <c r="D13" s="376">
        <v>3</v>
      </c>
      <c r="E13" s="143">
        <f t="shared" si="0"/>
        <v>90</v>
      </c>
      <c r="F13" s="141">
        <f t="shared" si="1"/>
        <v>4</v>
      </c>
      <c r="G13" s="141">
        <v>4</v>
      </c>
      <c r="H13" s="141"/>
      <c r="I13" s="141">
        <v>0</v>
      </c>
      <c r="J13" s="144">
        <f t="shared" si="2"/>
        <v>86</v>
      </c>
      <c r="K13" s="374">
        <v>4</v>
      </c>
      <c r="L13" s="375">
        <v>0</v>
      </c>
      <c r="M13" s="376">
        <f>F13/E13*100</f>
        <v>4.4444444444444446</v>
      </c>
      <c r="N13" s="143" t="s">
        <v>181</v>
      </c>
      <c r="O13" s="378" t="s">
        <v>72</v>
      </c>
      <c r="P13" s="394"/>
      <c r="Q13" s="394"/>
      <c r="R13" s="395"/>
      <c r="S13" s="394"/>
      <c r="T13" s="394"/>
      <c r="U13" s="394"/>
      <c r="V13" s="394"/>
      <c r="W13" s="394"/>
      <c r="X13" s="394"/>
      <c r="Y13" s="393"/>
      <c r="Z13" s="393"/>
      <c r="AA13" s="394"/>
      <c r="AB13" s="394"/>
      <c r="AE13" s="390" t="s">
        <v>31</v>
      </c>
      <c r="AF13" s="390" t="s">
        <v>182</v>
      </c>
      <c r="AG13" s="158" t="s">
        <v>153</v>
      </c>
      <c r="AH13" s="376">
        <v>5</v>
      </c>
      <c r="AI13" s="143">
        <f t="shared" si="3"/>
        <v>150</v>
      </c>
      <c r="AJ13" s="141">
        <f t="shared" si="4"/>
        <v>45</v>
      </c>
      <c r="AK13" s="141">
        <v>30</v>
      </c>
      <c r="AL13" s="141"/>
      <c r="AM13" s="141">
        <v>15</v>
      </c>
      <c r="AN13" s="144">
        <f t="shared" si="5"/>
        <v>105</v>
      </c>
      <c r="AO13" s="374">
        <f t="shared" si="6"/>
        <v>3</v>
      </c>
      <c r="AP13" s="375" t="s">
        <v>186</v>
      </c>
      <c r="AQ13" s="387">
        <f t="shared" si="7"/>
        <v>30</v>
      </c>
      <c r="AR13" s="393"/>
      <c r="AS13" s="393"/>
      <c r="AT13" s="393"/>
      <c r="AU13" s="393"/>
      <c r="AV13" s="393"/>
      <c r="AW13" s="393"/>
      <c r="AX13" s="393"/>
      <c r="AY13" s="393"/>
      <c r="AZ13" s="393"/>
      <c r="BA13" s="393"/>
      <c r="BB13" s="393"/>
      <c r="BC13" s="393"/>
      <c r="BD13" s="393"/>
      <c r="BE13" s="393"/>
      <c r="BF13" s="393"/>
      <c r="BG13" s="393"/>
      <c r="BH13" s="393"/>
      <c r="BI13" s="393"/>
    </row>
    <row r="14" spans="1:61" ht="15.75" customHeight="1" x14ac:dyDescent="0.25">
      <c r="A14" s="150" t="s">
        <v>181</v>
      </c>
      <c r="B14" s="150" t="s">
        <v>182</v>
      </c>
      <c r="C14" s="183" t="s">
        <v>76</v>
      </c>
      <c r="D14" s="379">
        <v>3</v>
      </c>
      <c r="E14" s="380">
        <v>90</v>
      </c>
      <c r="F14" s="364">
        <f t="shared" si="1"/>
        <v>4</v>
      </c>
      <c r="G14" s="364">
        <v>4</v>
      </c>
      <c r="H14" s="364"/>
      <c r="I14" s="364">
        <v>0</v>
      </c>
      <c r="J14" s="140">
        <f t="shared" si="2"/>
        <v>86</v>
      </c>
      <c r="K14" s="381">
        <v>4</v>
      </c>
      <c r="L14" s="382"/>
      <c r="M14" s="373">
        <f>F14/E14*100</f>
        <v>4.4444444444444446</v>
      </c>
      <c r="N14" s="143" t="s">
        <v>181</v>
      </c>
      <c r="O14" s="383" t="s">
        <v>72</v>
      </c>
      <c r="P14" s="165"/>
      <c r="Q14" s="165"/>
      <c r="R14" s="165"/>
      <c r="S14" s="165"/>
      <c r="T14" s="165"/>
      <c r="U14" s="165"/>
      <c r="V14" s="165"/>
      <c r="W14" s="165"/>
      <c r="X14" s="165"/>
      <c r="Y14"/>
      <c r="Z14"/>
      <c r="AA14" s="165"/>
      <c r="AB14" s="165"/>
      <c r="AE14" s="150" t="s">
        <v>181</v>
      </c>
      <c r="AF14" s="150" t="s">
        <v>187</v>
      </c>
      <c r="AG14" s="179" t="s">
        <v>188</v>
      </c>
      <c r="AH14" s="173">
        <v>3</v>
      </c>
      <c r="AI14" s="164">
        <f t="shared" si="3"/>
        <v>90</v>
      </c>
      <c r="AJ14" s="169">
        <f t="shared" si="4"/>
        <v>30</v>
      </c>
      <c r="AK14" s="169">
        <v>15</v>
      </c>
      <c r="AL14" s="169"/>
      <c r="AM14" s="169">
        <v>15</v>
      </c>
      <c r="AN14" s="170">
        <f t="shared" si="5"/>
        <v>60</v>
      </c>
      <c r="AO14" s="171">
        <f t="shared" si="6"/>
        <v>2</v>
      </c>
      <c r="AP14" s="172" t="s">
        <v>181</v>
      </c>
      <c r="AQ14" s="175">
        <f t="shared" si="7"/>
        <v>33.333333333333329</v>
      </c>
    </row>
    <row r="15" spans="1:61" s="392" customFormat="1" x14ac:dyDescent="0.25">
      <c r="A15" s="390" t="s">
        <v>31</v>
      </c>
      <c r="B15" s="390" t="s">
        <v>187</v>
      </c>
      <c r="C15" s="349" t="s">
        <v>254</v>
      </c>
      <c r="D15" s="376">
        <v>4</v>
      </c>
      <c r="E15" s="143">
        <f t="shared" si="0"/>
        <v>120</v>
      </c>
      <c r="F15" s="141">
        <f t="shared" si="1"/>
        <v>6</v>
      </c>
      <c r="G15" s="141">
        <v>4</v>
      </c>
      <c r="H15" s="141"/>
      <c r="I15" s="141">
        <v>2</v>
      </c>
      <c r="J15" s="144">
        <f t="shared" si="2"/>
        <v>114</v>
      </c>
      <c r="K15" s="374">
        <v>6</v>
      </c>
      <c r="L15" s="375">
        <v>0</v>
      </c>
      <c r="M15" s="376">
        <f>F15/E15*100</f>
        <v>5</v>
      </c>
      <c r="N15" s="143" t="s">
        <v>181</v>
      </c>
      <c r="O15" s="378" t="s">
        <v>78</v>
      </c>
      <c r="P15" s="394"/>
      <c r="Q15" s="394"/>
      <c r="R15" s="395"/>
      <c r="S15" s="394"/>
      <c r="T15" s="394"/>
      <c r="U15" s="394"/>
      <c r="V15" s="394"/>
      <c r="W15" s="394"/>
      <c r="X15" s="394"/>
      <c r="Y15" s="393"/>
      <c r="Z15" s="393"/>
      <c r="AA15" s="394"/>
      <c r="AB15" s="394"/>
      <c r="AE15" s="390" t="s">
        <v>31</v>
      </c>
      <c r="AF15" s="390" t="s">
        <v>182</v>
      </c>
      <c r="AG15" s="158" t="s">
        <v>154</v>
      </c>
      <c r="AH15" s="376">
        <v>4</v>
      </c>
      <c r="AI15" s="143">
        <f t="shared" si="3"/>
        <v>120</v>
      </c>
      <c r="AJ15" s="141">
        <f t="shared" si="4"/>
        <v>45</v>
      </c>
      <c r="AK15" s="141">
        <v>30</v>
      </c>
      <c r="AL15" s="141"/>
      <c r="AM15" s="141">
        <v>15</v>
      </c>
      <c r="AN15" s="144">
        <f t="shared" si="5"/>
        <v>75</v>
      </c>
      <c r="AO15" s="374">
        <f t="shared" si="6"/>
        <v>3</v>
      </c>
      <c r="AP15" s="375" t="s">
        <v>186</v>
      </c>
      <c r="AQ15" s="387">
        <f t="shared" si="7"/>
        <v>37.5</v>
      </c>
      <c r="AR15" s="393"/>
      <c r="AS15" s="393"/>
      <c r="AT15" s="393"/>
      <c r="AU15" s="393"/>
      <c r="AV15" s="393"/>
      <c r="AW15" s="393"/>
      <c r="AX15" s="393"/>
      <c r="AY15" s="393"/>
      <c r="AZ15" s="393"/>
      <c r="BA15" s="393"/>
      <c r="BB15" s="393"/>
      <c r="BC15" s="393"/>
      <c r="BD15" s="393"/>
      <c r="BE15" s="393"/>
      <c r="BF15" s="393"/>
      <c r="BG15" s="393"/>
      <c r="BH15" s="393"/>
      <c r="BI15" s="393"/>
    </row>
    <row r="16" spans="1:61" s="392" customFormat="1" x14ac:dyDescent="0.25">
      <c r="A16" s="390" t="s">
        <v>31</v>
      </c>
      <c r="B16" s="390" t="s">
        <v>187</v>
      </c>
      <c r="C16" s="349" t="s">
        <v>241</v>
      </c>
      <c r="D16" s="376">
        <v>4</v>
      </c>
      <c r="E16" s="143">
        <f t="shared" si="0"/>
        <v>120</v>
      </c>
      <c r="F16" s="141">
        <v>6</v>
      </c>
      <c r="G16" s="396">
        <v>4</v>
      </c>
      <c r="H16" s="396"/>
      <c r="I16" s="396">
        <v>2</v>
      </c>
      <c r="J16" s="374">
        <v>114</v>
      </c>
      <c r="K16" s="374">
        <v>6</v>
      </c>
      <c r="L16" s="375">
        <v>0</v>
      </c>
      <c r="M16" s="376">
        <v>5</v>
      </c>
      <c r="N16" s="143" t="s">
        <v>181</v>
      </c>
      <c r="O16" s="397" t="s">
        <v>78</v>
      </c>
      <c r="P16" s="394"/>
      <c r="Q16" s="394"/>
      <c r="R16" s="395"/>
      <c r="S16" s="394"/>
      <c r="T16" s="394"/>
      <c r="U16" s="394"/>
      <c r="V16" s="394"/>
      <c r="W16" s="394"/>
      <c r="X16" s="394"/>
      <c r="Y16" s="393"/>
      <c r="Z16" s="393"/>
      <c r="AA16" s="394"/>
      <c r="AB16" s="394"/>
      <c r="AE16" s="390" t="s">
        <v>31</v>
      </c>
      <c r="AF16" s="390" t="s">
        <v>182</v>
      </c>
      <c r="AG16" s="158" t="s">
        <v>189</v>
      </c>
      <c r="AH16" s="376">
        <v>5</v>
      </c>
      <c r="AI16" s="143">
        <f t="shared" si="3"/>
        <v>150</v>
      </c>
      <c r="AJ16" s="141">
        <f t="shared" si="4"/>
        <v>45</v>
      </c>
      <c r="AK16" s="141">
        <v>30</v>
      </c>
      <c r="AL16" s="141"/>
      <c r="AM16" s="141">
        <v>15</v>
      </c>
      <c r="AN16" s="144">
        <f t="shared" si="5"/>
        <v>105</v>
      </c>
      <c r="AO16" s="374">
        <f t="shared" si="6"/>
        <v>3</v>
      </c>
      <c r="AP16" s="375" t="s">
        <v>186</v>
      </c>
      <c r="AQ16" s="387">
        <f t="shared" si="7"/>
        <v>30</v>
      </c>
      <c r="AR16" s="393"/>
      <c r="AS16" s="393"/>
      <c r="AT16" s="393"/>
      <c r="AU16" s="393"/>
      <c r="AV16" s="393"/>
      <c r="AW16" s="393"/>
      <c r="AX16" s="393"/>
      <c r="AY16" s="393"/>
      <c r="AZ16" s="393"/>
      <c r="BA16" s="393"/>
      <c r="BB16" s="393"/>
      <c r="BC16" s="393"/>
      <c r="BD16" s="393"/>
      <c r="BE16" s="393"/>
      <c r="BF16" s="393"/>
      <c r="BG16" s="393"/>
      <c r="BH16" s="393"/>
      <c r="BI16" s="393"/>
    </row>
    <row r="17" spans="1:61" ht="19.5" customHeight="1" thickBot="1" x14ac:dyDescent="0.3">
      <c r="A17" s="150" t="s">
        <v>31</v>
      </c>
      <c r="B17" s="150" t="s">
        <v>182</v>
      </c>
      <c r="C17" s="158" t="s">
        <v>244</v>
      </c>
      <c r="D17" s="376">
        <v>5</v>
      </c>
      <c r="E17" s="143">
        <f t="shared" si="0"/>
        <v>150</v>
      </c>
      <c r="F17" s="141">
        <f>G17+H17+I17</f>
        <v>8</v>
      </c>
      <c r="G17" s="141">
        <v>6</v>
      </c>
      <c r="H17" s="141"/>
      <c r="I17" s="141">
        <v>2</v>
      </c>
      <c r="J17" s="144">
        <f>E17-F17</f>
        <v>142</v>
      </c>
      <c r="K17" s="384">
        <v>6</v>
      </c>
      <c r="L17" s="375">
        <v>2</v>
      </c>
      <c r="M17" s="376">
        <f>F17/E17*100</f>
        <v>5.3333333333333339</v>
      </c>
      <c r="N17" s="385" t="s">
        <v>186</v>
      </c>
      <c r="O17" s="386" t="s">
        <v>86</v>
      </c>
      <c r="P17" s="165"/>
      <c r="Q17" s="165"/>
      <c r="R17" s="165"/>
      <c r="S17" s="165"/>
      <c r="T17" s="165"/>
      <c r="U17" s="165"/>
      <c r="V17" s="165"/>
      <c r="W17" s="165"/>
      <c r="X17" s="165"/>
      <c r="Y17"/>
      <c r="Z17"/>
      <c r="AA17" s="165"/>
      <c r="AB17" s="165"/>
      <c r="AE17" s="150" t="s">
        <v>31</v>
      </c>
      <c r="AF17" s="150" t="s">
        <v>187</v>
      </c>
      <c r="AG17" s="178" t="s">
        <v>190</v>
      </c>
      <c r="AH17" s="173">
        <v>4</v>
      </c>
      <c r="AI17" s="164">
        <f t="shared" si="3"/>
        <v>120</v>
      </c>
      <c r="AJ17" s="169">
        <f t="shared" si="4"/>
        <v>45</v>
      </c>
      <c r="AK17" s="169">
        <v>15</v>
      </c>
      <c r="AL17" s="169"/>
      <c r="AM17" s="169">
        <v>30</v>
      </c>
      <c r="AN17" s="170">
        <f t="shared" si="5"/>
        <v>75</v>
      </c>
      <c r="AO17" s="171">
        <f t="shared" si="6"/>
        <v>3</v>
      </c>
      <c r="AP17" s="172" t="s">
        <v>184</v>
      </c>
      <c r="AQ17" s="175">
        <f t="shared" si="7"/>
        <v>37.5</v>
      </c>
    </row>
    <row r="18" spans="1:61" ht="16.5" thickBot="1" x14ac:dyDescent="0.3">
      <c r="C18" s="158"/>
      <c r="D18" s="173"/>
      <c r="E18" s="164"/>
      <c r="F18" s="169"/>
      <c r="G18" s="169"/>
      <c r="H18" s="169"/>
      <c r="I18" s="169"/>
      <c r="J18" s="170"/>
      <c r="K18" s="344"/>
      <c r="L18" s="172"/>
      <c r="M18" s="173"/>
      <c r="N18" s="180"/>
      <c r="O18" s="262"/>
      <c r="P18" s="165"/>
      <c r="Q18" s="165"/>
      <c r="R18" s="165"/>
      <c r="S18" s="165"/>
      <c r="T18" s="165"/>
      <c r="U18" s="165"/>
      <c r="V18" s="165"/>
      <c r="W18" s="165"/>
      <c r="X18" s="165"/>
      <c r="Y18"/>
      <c r="Z18"/>
      <c r="AA18" s="165"/>
      <c r="AB18" s="165"/>
      <c r="AG18" s="178"/>
      <c r="AH18" s="173"/>
      <c r="AI18" s="164">
        <f t="shared" si="3"/>
        <v>0</v>
      </c>
      <c r="AJ18" s="169">
        <f t="shared" si="4"/>
        <v>0</v>
      </c>
      <c r="AK18" s="169"/>
      <c r="AL18" s="169"/>
      <c r="AM18" s="169"/>
      <c r="AN18" s="170">
        <f t="shared" si="5"/>
        <v>0</v>
      </c>
      <c r="AO18" s="182">
        <f t="shared" si="6"/>
        <v>0</v>
      </c>
      <c r="AP18" s="172"/>
      <c r="AQ18" s="175" t="e">
        <f t="shared" si="7"/>
        <v>#DIV/0!</v>
      </c>
    </row>
    <row r="19" spans="1:61" ht="16.5" thickBot="1" x14ac:dyDescent="0.3">
      <c r="C19" s="191" t="s">
        <v>47</v>
      </c>
      <c r="D19" s="192">
        <f t="shared" ref="D19:L19" si="8">SUM(D10:D18)</f>
        <v>30</v>
      </c>
      <c r="E19" s="193">
        <f t="shared" si="8"/>
        <v>900</v>
      </c>
      <c r="F19" s="193">
        <f t="shared" si="8"/>
        <v>44</v>
      </c>
      <c r="G19" s="193">
        <f t="shared" si="8"/>
        <v>32</v>
      </c>
      <c r="H19" s="193">
        <f t="shared" si="8"/>
        <v>0</v>
      </c>
      <c r="I19" s="193">
        <f t="shared" si="8"/>
        <v>12</v>
      </c>
      <c r="J19" s="193">
        <f t="shared" si="8"/>
        <v>856</v>
      </c>
      <c r="K19" s="194">
        <f t="shared" si="8"/>
        <v>40</v>
      </c>
      <c r="L19" s="194">
        <f t="shared" si="8"/>
        <v>4</v>
      </c>
      <c r="M19" s="195"/>
      <c r="N19" s="196"/>
      <c r="O19" s="196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G19" s="178"/>
      <c r="AH19" s="173"/>
      <c r="AI19" s="164">
        <f t="shared" si="3"/>
        <v>0</v>
      </c>
      <c r="AJ19" s="169">
        <f t="shared" si="4"/>
        <v>0</v>
      </c>
      <c r="AK19" s="169"/>
      <c r="AL19" s="169"/>
      <c r="AM19" s="169"/>
      <c r="AN19" s="170">
        <f t="shared" si="5"/>
        <v>0</v>
      </c>
      <c r="AO19" s="171">
        <f t="shared" si="6"/>
        <v>0</v>
      </c>
      <c r="AP19" s="172"/>
      <c r="AQ19" s="175" t="e">
        <f t="shared" si="7"/>
        <v>#DIV/0!</v>
      </c>
    </row>
    <row r="20" spans="1:61" ht="16.5" thickBot="1" x14ac:dyDescent="0.3">
      <c r="C20" s="197" t="s">
        <v>191</v>
      </c>
      <c r="D20" s="196">
        <f>30-D19</f>
        <v>0</v>
      </c>
      <c r="E20" s="196"/>
      <c r="F20" s="196"/>
      <c r="G20" s="196"/>
      <c r="H20" s="196"/>
      <c r="I20" s="196"/>
      <c r="J20" s="196"/>
      <c r="K20" s="196"/>
      <c r="L20" s="196"/>
      <c r="N20" s="345" t="s">
        <v>236</v>
      </c>
      <c r="O20" s="345" t="s">
        <v>237</v>
      </c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G20" s="184"/>
      <c r="AH20" s="185"/>
      <c r="AI20" s="186">
        <f t="shared" si="3"/>
        <v>0</v>
      </c>
      <c r="AJ20" s="187">
        <f t="shared" si="4"/>
        <v>0</v>
      </c>
      <c r="AK20" s="187"/>
      <c r="AL20" s="187"/>
      <c r="AM20" s="187"/>
      <c r="AN20" s="188">
        <f t="shared" si="5"/>
        <v>0</v>
      </c>
      <c r="AO20" s="189">
        <f t="shared" si="6"/>
        <v>0</v>
      </c>
      <c r="AP20" s="190"/>
      <c r="AQ20" s="175" t="e">
        <f t="shared" si="7"/>
        <v>#DIV/0!</v>
      </c>
    </row>
    <row r="21" spans="1:61" ht="16.5" thickBot="1" x14ac:dyDescent="0.3"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G21" s="191" t="s">
        <v>47</v>
      </c>
      <c r="AH21" s="192">
        <f t="shared" ref="AH21:AO21" si="9">SUM(AH10:AH20)</f>
        <v>30</v>
      </c>
      <c r="AI21" s="193">
        <f t="shared" si="9"/>
        <v>900</v>
      </c>
      <c r="AJ21" s="193">
        <f t="shared" si="9"/>
        <v>330</v>
      </c>
      <c r="AK21" s="193">
        <f t="shared" si="9"/>
        <v>135</v>
      </c>
      <c r="AL21" s="193">
        <f t="shared" si="9"/>
        <v>0</v>
      </c>
      <c r="AM21" s="193">
        <f t="shared" si="9"/>
        <v>195</v>
      </c>
      <c r="AN21" s="193">
        <f t="shared" si="9"/>
        <v>570</v>
      </c>
      <c r="AO21" s="194">
        <f t="shared" si="9"/>
        <v>22</v>
      </c>
      <c r="AP21" s="195"/>
      <c r="AQ21" s="195"/>
    </row>
    <row r="22" spans="1:61" ht="16.5" thickBot="1" x14ac:dyDescent="0.3">
      <c r="C22" s="152" t="s">
        <v>192</v>
      </c>
      <c r="AG22" s="197" t="s">
        <v>191</v>
      </c>
      <c r="AH22" s="196">
        <f>30-AH21</f>
        <v>0</v>
      </c>
      <c r="AI22" s="196"/>
      <c r="AJ22" s="196"/>
      <c r="AK22" s="196"/>
      <c r="AL22" s="196"/>
      <c r="AM22" s="196"/>
      <c r="AN22" s="196"/>
      <c r="AO22" s="196"/>
      <c r="AP22" s="196"/>
    </row>
    <row r="23" spans="1:61" ht="16.5" thickBot="1" x14ac:dyDescent="0.3">
      <c r="C23" s="749" t="s">
        <v>166</v>
      </c>
      <c r="D23" s="721" t="s">
        <v>167</v>
      </c>
      <c r="E23" s="725" t="s">
        <v>168</v>
      </c>
      <c r="F23" s="725"/>
      <c r="G23" s="725"/>
      <c r="H23" s="725"/>
      <c r="I23" s="725"/>
      <c r="J23" s="726"/>
      <c r="K23" s="727" t="s">
        <v>169</v>
      </c>
      <c r="L23" s="727" t="s">
        <v>170</v>
      </c>
      <c r="M23" s="721" t="s">
        <v>171</v>
      </c>
      <c r="N23" s="153"/>
      <c r="O23" s="153"/>
    </row>
    <row r="24" spans="1:61" ht="16.5" thickBot="1" x14ac:dyDescent="0.3">
      <c r="C24" s="750"/>
      <c r="D24" s="722"/>
      <c r="E24" s="747" t="s">
        <v>57</v>
      </c>
      <c r="F24" s="730" t="s">
        <v>174</v>
      </c>
      <c r="G24" s="731"/>
      <c r="H24" s="731"/>
      <c r="I24" s="732"/>
      <c r="J24" s="733" t="s">
        <v>175</v>
      </c>
      <c r="K24" s="727"/>
      <c r="L24" s="727"/>
      <c r="M24" s="722"/>
      <c r="N24" s="153"/>
      <c r="O24" s="153"/>
      <c r="AG24" s="152" t="s">
        <v>192</v>
      </c>
    </row>
    <row r="25" spans="1:61" ht="16.5" customHeight="1" thickBot="1" x14ac:dyDescent="0.3">
      <c r="C25" s="750"/>
      <c r="D25" s="723"/>
      <c r="E25" s="748"/>
      <c r="F25" s="735" t="s">
        <v>176</v>
      </c>
      <c r="G25" s="737" t="s">
        <v>177</v>
      </c>
      <c r="H25" s="738"/>
      <c r="I25" s="739"/>
      <c r="J25" s="734"/>
      <c r="K25" s="727"/>
      <c r="L25" s="727"/>
      <c r="M25" s="72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G25" s="749" t="s">
        <v>166</v>
      </c>
      <c r="AH25" s="721" t="s">
        <v>167</v>
      </c>
      <c r="AI25" s="725" t="s">
        <v>168</v>
      </c>
      <c r="AJ25" s="725"/>
      <c r="AK25" s="725"/>
      <c r="AL25" s="725"/>
      <c r="AM25" s="725"/>
      <c r="AN25" s="726"/>
      <c r="AO25" s="721" t="s">
        <v>172</v>
      </c>
      <c r="AP25" s="721" t="s">
        <v>173</v>
      </c>
      <c r="AQ25" s="721" t="s">
        <v>171</v>
      </c>
    </row>
    <row r="26" spans="1:61" ht="15.75" customHeight="1" x14ac:dyDescent="0.25">
      <c r="C26" s="750"/>
      <c r="D26" s="723"/>
      <c r="E26" s="748"/>
      <c r="F26" s="736"/>
      <c r="G26" s="740" t="s">
        <v>178</v>
      </c>
      <c r="H26" s="742" t="s">
        <v>179</v>
      </c>
      <c r="I26" s="742" t="s">
        <v>180</v>
      </c>
      <c r="J26" s="734"/>
      <c r="K26" s="727"/>
      <c r="L26" s="727"/>
      <c r="M26" s="728"/>
      <c r="N26" s="154"/>
      <c r="O26" s="743" t="s">
        <v>178</v>
      </c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G26" s="750"/>
      <c r="AH26" s="722"/>
      <c r="AI26" s="747" t="s">
        <v>57</v>
      </c>
      <c r="AJ26" s="730" t="s">
        <v>174</v>
      </c>
      <c r="AK26" s="731"/>
      <c r="AL26" s="731"/>
      <c r="AM26" s="732"/>
      <c r="AN26" s="733" t="s">
        <v>175</v>
      </c>
      <c r="AO26" s="722"/>
      <c r="AP26" s="722"/>
      <c r="AQ26" s="722"/>
    </row>
    <row r="27" spans="1:61" ht="16.5" customHeight="1" x14ac:dyDescent="0.25">
      <c r="C27" s="750"/>
      <c r="D27" s="723"/>
      <c r="E27" s="748"/>
      <c r="F27" s="736"/>
      <c r="G27" s="740"/>
      <c r="H27" s="742"/>
      <c r="I27" s="742"/>
      <c r="J27" s="734"/>
      <c r="K27" s="727"/>
      <c r="L27" s="727"/>
      <c r="M27" s="728"/>
      <c r="N27" s="155"/>
      <c r="O27" s="744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G27" s="750"/>
      <c r="AH27" s="723"/>
      <c r="AI27" s="748"/>
      <c r="AJ27" s="735" t="s">
        <v>176</v>
      </c>
      <c r="AK27" s="737" t="s">
        <v>177</v>
      </c>
      <c r="AL27" s="738"/>
      <c r="AM27" s="739"/>
      <c r="AN27" s="734"/>
      <c r="AO27" s="723"/>
      <c r="AP27" s="723"/>
      <c r="AQ27" s="723"/>
    </row>
    <row r="28" spans="1:61" ht="15.75" customHeight="1" x14ac:dyDescent="0.25">
      <c r="C28" s="750"/>
      <c r="D28" s="723"/>
      <c r="E28" s="748"/>
      <c r="F28" s="736"/>
      <c r="G28" s="740"/>
      <c r="H28" s="742"/>
      <c r="I28" s="742"/>
      <c r="J28" s="734"/>
      <c r="K28" s="727"/>
      <c r="L28" s="727"/>
      <c r="M28" s="728"/>
      <c r="N28" s="155"/>
      <c r="O28" s="744"/>
      <c r="P28" s="746"/>
      <c r="Q28" s="746"/>
      <c r="R28" s="745"/>
      <c r="S28" s="745"/>
      <c r="T28" s="745"/>
      <c r="U28" s="745"/>
      <c r="V28" s="745"/>
      <c r="W28" s="745"/>
      <c r="X28" s="745"/>
      <c r="Y28" s="745"/>
      <c r="Z28" s="745"/>
      <c r="AA28" s="153"/>
      <c r="AB28" s="153"/>
      <c r="AG28" s="750"/>
      <c r="AH28" s="723"/>
      <c r="AI28" s="748"/>
      <c r="AJ28" s="736"/>
      <c r="AK28" s="740" t="s">
        <v>178</v>
      </c>
      <c r="AL28" s="742" t="s">
        <v>179</v>
      </c>
      <c r="AM28" s="742" t="s">
        <v>180</v>
      </c>
      <c r="AN28" s="734"/>
      <c r="AO28" s="723"/>
      <c r="AP28" s="723"/>
      <c r="AQ28" s="723"/>
    </row>
    <row r="29" spans="1:61" x14ac:dyDescent="0.25">
      <c r="C29" s="750"/>
      <c r="D29" s="751"/>
      <c r="E29" s="748"/>
      <c r="F29" s="736"/>
      <c r="G29" s="741"/>
      <c r="H29" s="735"/>
      <c r="I29" s="735"/>
      <c r="J29" s="734"/>
      <c r="K29" s="727"/>
      <c r="L29" s="727"/>
      <c r="M29" s="752"/>
      <c r="N29" s="155"/>
      <c r="O29" s="753"/>
      <c r="P29" s="746"/>
      <c r="Q29" s="746"/>
      <c r="R29" s="745"/>
      <c r="S29" s="745"/>
      <c r="T29" s="745"/>
      <c r="U29" s="745"/>
      <c r="V29" s="745"/>
      <c r="W29" s="745"/>
      <c r="X29" s="745"/>
      <c r="Y29" s="745"/>
      <c r="Z29" s="745"/>
      <c r="AA29" s="153"/>
      <c r="AB29" s="153"/>
      <c r="AG29" s="750"/>
      <c r="AH29" s="723"/>
      <c r="AI29" s="748"/>
      <c r="AJ29" s="736"/>
      <c r="AK29" s="740"/>
      <c r="AL29" s="742"/>
      <c r="AM29" s="742"/>
      <c r="AN29" s="734"/>
      <c r="AO29" s="723"/>
      <c r="AP29" s="723"/>
      <c r="AQ29" s="723"/>
    </row>
    <row r="30" spans="1:61" s="392" customFormat="1" x14ac:dyDescent="0.25">
      <c r="A30" s="390" t="s">
        <v>31</v>
      </c>
      <c r="B30" s="390" t="s">
        <v>182</v>
      </c>
      <c r="C30" s="158" t="s">
        <v>160</v>
      </c>
      <c r="D30" s="376">
        <v>3</v>
      </c>
      <c r="E30" s="143">
        <f>D30*30</f>
        <v>90</v>
      </c>
      <c r="F30" s="141">
        <f t="shared" ref="F30:F35" si="10">G30+H30+I30</f>
        <v>4</v>
      </c>
      <c r="G30" s="389">
        <v>4</v>
      </c>
      <c r="H30" s="389"/>
      <c r="I30" s="389">
        <v>0</v>
      </c>
      <c r="J30" s="144">
        <f t="shared" ref="J30:J35" si="11">E30-F30</f>
        <v>86</v>
      </c>
      <c r="K30" s="384">
        <v>4</v>
      </c>
      <c r="L30" s="94">
        <v>0</v>
      </c>
      <c r="M30" s="376">
        <f>F30/E30*100</f>
        <v>4.4444444444444446</v>
      </c>
      <c r="N30" s="143" t="s">
        <v>181</v>
      </c>
      <c r="O30" s="388" t="s">
        <v>72</v>
      </c>
      <c r="P30" s="746"/>
      <c r="Q30" s="746"/>
      <c r="R30" s="745"/>
      <c r="S30" s="754"/>
      <c r="T30" s="754"/>
      <c r="U30" s="754"/>
      <c r="V30" s="754"/>
      <c r="W30" s="754"/>
      <c r="X30" s="754"/>
      <c r="Y30" s="157"/>
      <c r="Z30" s="157"/>
      <c r="AA30" s="153"/>
      <c r="AB30" s="153"/>
      <c r="AE30" s="390"/>
      <c r="AF30" s="390"/>
      <c r="AG30" s="750"/>
      <c r="AH30" s="723"/>
      <c r="AI30" s="748"/>
      <c r="AJ30" s="736"/>
      <c r="AK30" s="740"/>
      <c r="AL30" s="742"/>
      <c r="AM30" s="742"/>
      <c r="AN30" s="734"/>
      <c r="AO30" s="723"/>
      <c r="AP30" s="723"/>
      <c r="AQ30" s="723"/>
      <c r="AR30" s="393"/>
      <c r="AS30" s="393"/>
      <c r="AT30" s="393"/>
      <c r="AU30" s="393"/>
      <c r="AV30" s="393"/>
      <c r="AW30" s="393"/>
      <c r="AX30" s="393"/>
      <c r="AY30" s="393"/>
      <c r="AZ30" s="393"/>
      <c r="BA30" s="393"/>
      <c r="BB30" s="393"/>
      <c r="BC30" s="393"/>
      <c r="BD30" s="393"/>
      <c r="BE30" s="393"/>
      <c r="BF30" s="393"/>
      <c r="BG30" s="393"/>
      <c r="BH30" s="393"/>
      <c r="BI30" s="393"/>
    </row>
    <row r="31" spans="1:61" s="392" customFormat="1" ht="31.5" x14ac:dyDescent="0.25">
      <c r="A31" s="390" t="s">
        <v>31</v>
      </c>
      <c r="B31" s="390" t="s">
        <v>251</v>
      </c>
      <c r="C31" s="158" t="s">
        <v>247</v>
      </c>
      <c r="D31" s="387">
        <v>4</v>
      </c>
      <c r="E31" s="143">
        <f t="shared" ref="E31:E39" si="12">D31*30</f>
        <v>120</v>
      </c>
      <c r="F31" s="141">
        <f t="shared" si="10"/>
        <v>6</v>
      </c>
      <c r="G31" s="389">
        <v>4</v>
      </c>
      <c r="H31" s="389"/>
      <c r="I31" s="389">
        <v>2</v>
      </c>
      <c r="J31" s="144">
        <f t="shared" si="11"/>
        <v>114</v>
      </c>
      <c r="K31" s="384">
        <v>6</v>
      </c>
      <c r="L31" s="96">
        <v>0</v>
      </c>
      <c r="M31" s="376">
        <f>F31/E31*100</f>
        <v>5</v>
      </c>
      <c r="N31" s="143" t="s">
        <v>186</v>
      </c>
      <c r="O31" s="388" t="s">
        <v>252</v>
      </c>
      <c r="P31" s="746"/>
      <c r="Q31" s="746"/>
      <c r="R31" s="351"/>
      <c r="S31" s="391"/>
      <c r="T31" s="391"/>
      <c r="U31" s="391"/>
      <c r="V31" s="391"/>
      <c r="W31" s="391"/>
      <c r="X31" s="391"/>
      <c r="Y31" s="157"/>
      <c r="Z31" s="157"/>
      <c r="AA31" s="153"/>
      <c r="AB31" s="153"/>
      <c r="AE31" s="390"/>
      <c r="AF31" s="390"/>
      <c r="AG31" s="750"/>
      <c r="AH31" s="751"/>
      <c r="AI31" s="748"/>
      <c r="AJ31" s="736"/>
      <c r="AK31" s="741"/>
      <c r="AL31" s="735"/>
      <c r="AM31" s="735"/>
      <c r="AN31" s="734"/>
      <c r="AO31" s="751"/>
      <c r="AP31" s="751"/>
      <c r="AQ31" s="751"/>
      <c r="AR31" s="393"/>
      <c r="AS31" s="393"/>
      <c r="AT31" s="393"/>
      <c r="AU31" s="393"/>
      <c r="AV31" s="393"/>
      <c r="AW31" s="393"/>
      <c r="AX31" s="393"/>
      <c r="AY31" s="393"/>
      <c r="AZ31" s="393"/>
      <c r="BA31" s="393"/>
      <c r="BB31" s="393"/>
      <c r="BC31" s="393"/>
      <c r="BD31" s="393"/>
      <c r="BE31" s="393"/>
      <c r="BF31" s="393"/>
      <c r="BG31" s="393"/>
      <c r="BH31" s="393"/>
      <c r="BI31" s="393"/>
    </row>
    <row r="32" spans="1:61" ht="16.5" thickBot="1" x14ac:dyDescent="0.3">
      <c r="A32" s="150" t="s">
        <v>31</v>
      </c>
      <c r="B32" s="150" t="s">
        <v>182</v>
      </c>
      <c r="C32" s="183" t="s">
        <v>248</v>
      </c>
      <c r="D32" s="387">
        <v>3</v>
      </c>
      <c r="E32" s="143">
        <f>D32*30</f>
        <v>90</v>
      </c>
      <c r="F32" s="141">
        <f t="shared" si="10"/>
        <v>8</v>
      </c>
      <c r="G32" s="141"/>
      <c r="H32" s="141"/>
      <c r="I32" s="141">
        <v>8</v>
      </c>
      <c r="J32" s="144">
        <f t="shared" si="11"/>
        <v>82</v>
      </c>
      <c r="K32" s="384">
        <v>8</v>
      </c>
      <c r="L32" s="96">
        <v>0</v>
      </c>
      <c r="M32" s="376"/>
      <c r="N32" s="143" t="s">
        <v>184</v>
      </c>
      <c r="O32" s="378" t="s">
        <v>80</v>
      </c>
      <c r="P32" s="746"/>
      <c r="Q32" s="746"/>
      <c r="R32" s="156"/>
      <c r="S32" s="156"/>
      <c r="T32" s="156"/>
      <c r="U32" s="156"/>
      <c r="V32" s="156"/>
      <c r="W32" s="156"/>
      <c r="X32" s="156"/>
      <c r="Y32" s="157"/>
      <c r="Z32" s="157"/>
      <c r="AA32" s="153"/>
      <c r="AB32" s="153"/>
      <c r="AG32" s="750"/>
      <c r="AH32" s="751"/>
      <c r="AI32" s="748"/>
      <c r="AJ32" s="736"/>
      <c r="AK32" s="741"/>
      <c r="AL32" s="735"/>
      <c r="AM32" s="735"/>
      <c r="AN32" s="734"/>
      <c r="AO32" s="751"/>
      <c r="AP32" s="751"/>
      <c r="AQ32" s="751"/>
    </row>
    <row r="33" spans="1:43" x14ac:dyDescent="0.25">
      <c r="A33" s="150" t="s">
        <v>31</v>
      </c>
      <c r="B33" s="150" t="s">
        <v>182</v>
      </c>
      <c r="C33" s="350" t="s">
        <v>89</v>
      </c>
      <c r="D33" s="387">
        <v>3</v>
      </c>
      <c r="E33" s="143">
        <f t="shared" si="12"/>
        <v>90</v>
      </c>
      <c r="F33" s="141">
        <f t="shared" si="10"/>
        <v>4</v>
      </c>
      <c r="G33" s="389">
        <v>4</v>
      </c>
      <c r="H33" s="389"/>
      <c r="I33" s="389"/>
      <c r="J33" s="144">
        <f t="shared" si="11"/>
        <v>86</v>
      </c>
      <c r="K33" s="384">
        <v>4</v>
      </c>
      <c r="L33" s="96">
        <v>0</v>
      </c>
      <c r="M33" s="376">
        <f>F33/E33*100</f>
        <v>4.4444444444444446</v>
      </c>
      <c r="N33" s="143" t="s">
        <v>186</v>
      </c>
      <c r="O33" s="388" t="s">
        <v>72</v>
      </c>
      <c r="P33" s="199"/>
      <c r="Q33" s="199"/>
      <c r="R33" s="199"/>
      <c r="S33" s="156"/>
      <c r="T33" s="156"/>
      <c r="U33" s="156"/>
      <c r="V33" s="156"/>
      <c r="W33" s="156"/>
      <c r="X33" s="156"/>
      <c r="Y33" s="156"/>
      <c r="Z33" s="156"/>
      <c r="AA33" s="165"/>
      <c r="AB33" s="165"/>
      <c r="AE33" s="150" t="s">
        <v>181</v>
      </c>
      <c r="AF33" s="150" t="s">
        <v>182</v>
      </c>
      <c r="AG33" s="200" t="s">
        <v>76</v>
      </c>
      <c r="AH33" s="168">
        <v>4.5</v>
      </c>
      <c r="AI33" s="159">
        <f>AH33*30</f>
        <v>135</v>
      </c>
      <c r="AJ33" s="160">
        <f>AK33+AL33+AM33</f>
        <v>54</v>
      </c>
      <c r="AK33" s="160">
        <v>36</v>
      </c>
      <c r="AL33" s="160"/>
      <c r="AM33" s="160">
        <v>18</v>
      </c>
      <c r="AN33" s="161">
        <f>AI33-AJ33</f>
        <v>81</v>
      </c>
      <c r="AO33" s="201">
        <f>AJ33/18</f>
        <v>3</v>
      </c>
      <c r="AP33" s="198" t="s">
        <v>186</v>
      </c>
      <c r="AQ33" s="168">
        <f>AJ33/AI33*100</f>
        <v>40</v>
      </c>
    </row>
    <row r="34" spans="1:43" x14ac:dyDescent="0.25">
      <c r="A34" s="150" t="s">
        <v>31</v>
      </c>
      <c r="B34" s="150" t="s">
        <v>182</v>
      </c>
      <c r="C34" s="183" t="s">
        <v>91</v>
      </c>
      <c r="D34" s="387">
        <v>3</v>
      </c>
      <c r="E34" s="143">
        <f t="shared" si="12"/>
        <v>90</v>
      </c>
      <c r="F34" s="141">
        <f t="shared" si="10"/>
        <v>4</v>
      </c>
      <c r="G34" s="389">
        <v>4</v>
      </c>
      <c r="H34" s="389"/>
      <c r="I34" s="389"/>
      <c r="J34" s="144">
        <f t="shared" si="11"/>
        <v>86</v>
      </c>
      <c r="K34" s="384">
        <v>4</v>
      </c>
      <c r="L34" s="96">
        <v>0</v>
      </c>
      <c r="M34" s="376">
        <f>F34/E34*100</f>
        <v>4.4444444444444446</v>
      </c>
      <c r="N34" s="143" t="s">
        <v>186</v>
      </c>
      <c r="O34" s="388" t="s">
        <v>72</v>
      </c>
      <c r="P34" s="165"/>
      <c r="Q34" s="165"/>
      <c r="R34" s="165"/>
      <c r="S34" s="165"/>
      <c r="T34" s="165"/>
      <c r="U34" s="165"/>
      <c r="V34" s="165"/>
      <c r="W34" s="165"/>
      <c r="X34" s="165"/>
      <c r="Y34" s="156"/>
      <c r="Z34" s="156"/>
      <c r="AA34" s="165"/>
      <c r="AB34" s="165"/>
      <c r="AE34" s="150" t="s">
        <v>31</v>
      </c>
      <c r="AF34" s="150" t="s">
        <v>182</v>
      </c>
      <c r="AG34" s="200" t="s">
        <v>98</v>
      </c>
      <c r="AH34" s="175">
        <v>4.5</v>
      </c>
      <c r="AI34" s="164">
        <f>AH34*30</f>
        <v>135</v>
      </c>
      <c r="AJ34" s="169">
        <f>AK34+AL34+AM34</f>
        <v>0</v>
      </c>
      <c r="AK34" s="169"/>
      <c r="AL34" s="169"/>
      <c r="AM34" s="169"/>
      <c r="AN34" s="170">
        <f>AI34-AJ34</f>
        <v>135</v>
      </c>
      <c r="AO34" s="203">
        <f>AJ34/18</f>
        <v>0</v>
      </c>
      <c r="AP34" s="202" t="s">
        <v>184</v>
      </c>
      <c r="AQ34" s="175">
        <f>AJ34/AI34*100</f>
        <v>0</v>
      </c>
    </row>
    <row r="35" spans="1:43" x14ac:dyDescent="0.25">
      <c r="A35" s="150" t="s">
        <v>31</v>
      </c>
      <c r="B35" s="150" t="s">
        <v>182</v>
      </c>
      <c r="C35" s="183" t="s">
        <v>246</v>
      </c>
      <c r="D35" s="387">
        <v>2</v>
      </c>
      <c r="E35" s="143">
        <f t="shared" si="12"/>
        <v>60</v>
      </c>
      <c r="F35" s="141">
        <f t="shared" si="10"/>
        <v>4</v>
      </c>
      <c r="G35" s="141"/>
      <c r="H35" s="141"/>
      <c r="I35" s="141">
        <v>4</v>
      </c>
      <c r="J35" s="144">
        <f t="shared" si="11"/>
        <v>56</v>
      </c>
      <c r="K35" s="384">
        <v>4</v>
      </c>
      <c r="L35" s="96"/>
      <c r="M35" s="376">
        <f>F35/E35*100</f>
        <v>6.666666666666667</v>
      </c>
      <c r="N35" s="143" t="s">
        <v>184</v>
      </c>
      <c r="O35" s="378" t="s">
        <v>72</v>
      </c>
      <c r="P35" s="165"/>
      <c r="Q35" s="165"/>
      <c r="R35" s="177"/>
      <c r="S35" s="165"/>
      <c r="T35" s="165"/>
      <c r="U35" s="165"/>
      <c r="V35" s="165"/>
      <c r="W35" s="165"/>
      <c r="X35" s="165"/>
      <c r="Y35"/>
      <c r="Z35"/>
      <c r="AA35" s="165"/>
      <c r="AB35" s="165"/>
      <c r="AE35" s="150" t="s">
        <v>181</v>
      </c>
      <c r="AF35" s="150" t="s">
        <v>182</v>
      </c>
      <c r="AG35" s="205" t="s">
        <v>185</v>
      </c>
      <c r="AH35" s="206">
        <v>4</v>
      </c>
      <c r="AI35" s="164">
        <f t="shared" ref="AI35:AI42" si="13">AH35*30</f>
        <v>120</v>
      </c>
      <c r="AJ35" s="169">
        <f t="shared" ref="AJ35:AJ42" si="14">AK35+AL35+AM35</f>
        <v>72</v>
      </c>
      <c r="AK35" s="169"/>
      <c r="AL35" s="169"/>
      <c r="AM35" s="169">
        <v>72</v>
      </c>
      <c r="AN35" s="170">
        <f t="shared" ref="AN35:AN42" si="15">AI35-AJ35</f>
        <v>48</v>
      </c>
      <c r="AO35" s="203">
        <f t="shared" ref="AO35:AO42" si="16">AJ35/18</f>
        <v>4</v>
      </c>
      <c r="AP35" s="204" t="s">
        <v>184</v>
      </c>
      <c r="AQ35" s="175">
        <f t="shared" ref="AQ35:AQ42" si="17">AJ35/AI35*100</f>
        <v>60</v>
      </c>
    </row>
    <row r="36" spans="1:43" x14ac:dyDescent="0.25">
      <c r="C36" s="208" t="s">
        <v>238</v>
      </c>
      <c r="D36" s="175"/>
      <c r="E36" s="164"/>
      <c r="F36" s="141"/>
      <c r="G36" s="169"/>
      <c r="H36" s="169"/>
      <c r="I36" s="169"/>
      <c r="J36" s="171"/>
      <c r="K36" s="203"/>
      <c r="L36" s="202"/>
      <c r="M36" s="175"/>
      <c r="N36" s="164"/>
      <c r="O36" s="176"/>
      <c r="P36" s="165"/>
      <c r="Q36" s="165"/>
      <c r="R36" s="165"/>
      <c r="S36" s="165"/>
      <c r="T36" s="165"/>
      <c r="U36" s="165"/>
      <c r="V36" s="165"/>
      <c r="W36" s="165"/>
      <c r="X36" s="165"/>
      <c r="Y36"/>
      <c r="Z36"/>
      <c r="AA36" s="165"/>
      <c r="AB36" s="165"/>
      <c r="AE36" s="150" t="s">
        <v>31</v>
      </c>
      <c r="AF36" s="150" t="s">
        <v>182</v>
      </c>
      <c r="AG36" s="207" t="s">
        <v>155</v>
      </c>
      <c r="AH36" s="175">
        <v>1</v>
      </c>
      <c r="AI36" s="164">
        <f t="shared" si="13"/>
        <v>30</v>
      </c>
      <c r="AJ36" s="169">
        <f t="shared" si="14"/>
        <v>0</v>
      </c>
      <c r="AK36" s="169"/>
      <c r="AL36" s="169"/>
      <c r="AM36" s="169"/>
      <c r="AN36" s="170">
        <f t="shared" si="15"/>
        <v>30</v>
      </c>
      <c r="AO36" s="203">
        <f t="shared" si="16"/>
        <v>0</v>
      </c>
      <c r="AP36" s="202" t="s">
        <v>184</v>
      </c>
      <c r="AQ36" s="175">
        <f t="shared" si="17"/>
        <v>0</v>
      </c>
    </row>
    <row r="37" spans="1:43" ht="31.5" x14ac:dyDescent="0.25">
      <c r="A37" s="150" t="s">
        <v>31</v>
      </c>
      <c r="B37" s="150" t="s">
        <v>187</v>
      </c>
      <c r="C37" s="183" t="s">
        <v>255</v>
      </c>
      <c r="D37" s="387">
        <v>4</v>
      </c>
      <c r="E37" s="143">
        <f t="shared" si="12"/>
        <v>120</v>
      </c>
      <c r="F37" s="141">
        <f>G37+H37+I37</f>
        <v>6</v>
      </c>
      <c r="G37" s="389">
        <v>4</v>
      </c>
      <c r="H37" s="389"/>
      <c r="I37" s="389">
        <v>2</v>
      </c>
      <c r="J37" s="144">
        <f>E37-F37</f>
        <v>114</v>
      </c>
      <c r="K37" s="384">
        <v>6</v>
      </c>
      <c r="L37" s="96"/>
      <c r="M37" s="376">
        <f>F37/E37*100</f>
        <v>5</v>
      </c>
      <c r="N37" s="143" t="s">
        <v>181</v>
      </c>
      <c r="O37" s="378" t="s">
        <v>78</v>
      </c>
      <c r="P37" s="165"/>
      <c r="Q37" s="165"/>
      <c r="R37" s="177"/>
      <c r="S37" s="165"/>
      <c r="T37" s="165"/>
      <c r="U37" s="165"/>
      <c r="V37" s="165"/>
      <c r="W37" s="165"/>
      <c r="X37" s="165"/>
      <c r="Y37"/>
      <c r="Z37"/>
      <c r="AA37" s="165"/>
      <c r="AB37" s="165"/>
      <c r="AE37" s="150" t="s">
        <v>31</v>
      </c>
      <c r="AF37" s="150" t="s">
        <v>182</v>
      </c>
      <c r="AG37" s="207" t="s">
        <v>193</v>
      </c>
      <c r="AH37" s="175">
        <v>5</v>
      </c>
      <c r="AI37" s="164">
        <f t="shared" si="13"/>
        <v>150</v>
      </c>
      <c r="AJ37" s="169">
        <f t="shared" si="14"/>
        <v>54</v>
      </c>
      <c r="AK37" s="169">
        <v>18</v>
      </c>
      <c r="AL37" s="169"/>
      <c r="AM37" s="169">
        <v>36</v>
      </c>
      <c r="AN37" s="170">
        <f t="shared" si="15"/>
        <v>96</v>
      </c>
      <c r="AO37" s="203">
        <f t="shared" si="16"/>
        <v>3</v>
      </c>
      <c r="AP37" s="204" t="s">
        <v>186</v>
      </c>
      <c r="AQ37" s="175">
        <f t="shared" si="17"/>
        <v>36</v>
      </c>
    </row>
    <row r="38" spans="1:43" ht="31.5" x14ac:dyDescent="0.25">
      <c r="A38" s="150" t="s">
        <v>31</v>
      </c>
      <c r="B38" s="150" t="s">
        <v>187</v>
      </c>
      <c r="C38" s="209" t="s">
        <v>242</v>
      </c>
      <c r="D38" s="387">
        <v>4</v>
      </c>
      <c r="E38" s="143">
        <f t="shared" si="12"/>
        <v>120</v>
      </c>
      <c r="F38" s="141">
        <f>G38+H38+I38</f>
        <v>6</v>
      </c>
      <c r="G38" s="389">
        <v>4</v>
      </c>
      <c r="H38" s="389"/>
      <c r="I38" s="389">
        <v>2</v>
      </c>
      <c r="J38" s="144">
        <f>E38-F38</f>
        <v>114</v>
      </c>
      <c r="K38" s="384">
        <v>6</v>
      </c>
      <c r="L38" s="96"/>
      <c r="M38" s="376">
        <f>F38/E38*100</f>
        <v>5</v>
      </c>
      <c r="N38" s="143" t="s">
        <v>181</v>
      </c>
      <c r="O38" s="378" t="s">
        <v>78</v>
      </c>
      <c r="P38" s="165"/>
      <c r="Q38" s="165"/>
      <c r="R38" s="177"/>
      <c r="S38" s="165"/>
      <c r="T38" s="165"/>
      <c r="U38" s="165"/>
      <c r="V38" s="165"/>
      <c r="W38" s="165"/>
      <c r="X38" s="165"/>
      <c r="Y38"/>
      <c r="Z38"/>
      <c r="AA38" s="165"/>
      <c r="AB38" s="165"/>
      <c r="AG38" s="207"/>
      <c r="AH38" s="175"/>
      <c r="AI38" s="164"/>
      <c r="AJ38" s="169"/>
      <c r="AK38" s="169"/>
      <c r="AL38" s="169"/>
      <c r="AM38" s="169"/>
      <c r="AN38" s="170"/>
      <c r="AO38" s="203"/>
      <c r="AP38" s="204"/>
      <c r="AQ38" s="175"/>
    </row>
    <row r="39" spans="1:43" ht="47.25" x14ac:dyDescent="0.25">
      <c r="A39" s="150" t="s">
        <v>31</v>
      </c>
      <c r="B39" s="150" t="s">
        <v>187</v>
      </c>
      <c r="C39" s="183" t="s">
        <v>256</v>
      </c>
      <c r="D39" s="387">
        <v>4</v>
      </c>
      <c r="E39" s="143">
        <f t="shared" si="12"/>
        <v>120</v>
      </c>
      <c r="F39" s="141">
        <f>G39+H39+I39</f>
        <v>6</v>
      </c>
      <c r="G39" s="389">
        <v>4</v>
      </c>
      <c r="H39" s="389"/>
      <c r="I39" s="389">
        <v>2</v>
      </c>
      <c r="J39" s="144">
        <f>E39-F39</f>
        <v>114</v>
      </c>
      <c r="K39" s="384">
        <v>6</v>
      </c>
      <c r="L39" s="96"/>
      <c r="M39" s="376">
        <f>F39/E39*100</f>
        <v>5</v>
      </c>
      <c r="N39" s="143" t="s">
        <v>181</v>
      </c>
      <c r="O39" s="378" t="s">
        <v>78</v>
      </c>
      <c r="P39" s="165"/>
      <c r="Q39" s="165"/>
      <c r="R39" s="177"/>
      <c r="S39" s="165"/>
      <c r="T39" s="165"/>
      <c r="U39" s="165"/>
      <c r="V39" s="165"/>
      <c r="W39" s="165"/>
      <c r="X39" s="165"/>
      <c r="Y39"/>
      <c r="Z39"/>
      <c r="AA39" s="165"/>
      <c r="AB39" s="165"/>
      <c r="AE39" s="150" t="s">
        <v>31</v>
      </c>
      <c r="AF39" s="150" t="s">
        <v>187</v>
      </c>
      <c r="AG39" s="207" t="s">
        <v>194</v>
      </c>
      <c r="AH39" s="175">
        <v>4</v>
      </c>
      <c r="AI39" s="164">
        <f t="shared" si="13"/>
        <v>120</v>
      </c>
      <c r="AJ39" s="169">
        <f t="shared" si="14"/>
        <v>36</v>
      </c>
      <c r="AK39" s="169"/>
      <c r="AL39" s="169">
        <v>36</v>
      </c>
      <c r="AM39" s="169"/>
      <c r="AN39" s="170">
        <f t="shared" si="15"/>
        <v>84</v>
      </c>
      <c r="AO39" s="175">
        <f t="shared" si="16"/>
        <v>2</v>
      </c>
      <c r="AP39" s="202" t="s">
        <v>184</v>
      </c>
      <c r="AQ39" s="175">
        <f t="shared" si="17"/>
        <v>30</v>
      </c>
    </row>
    <row r="40" spans="1:43" ht="18" customHeight="1" thickBot="1" x14ac:dyDescent="0.3">
      <c r="C40" s="183"/>
      <c r="D40" s="173"/>
      <c r="E40" s="164"/>
      <c r="F40" s="169"/>
      <c r="G40" s="169"/>
      <c r="H40" s="169"/>
      <c r="I40" s="169"/>
      <c r="J40" s="170"/>
      <c r="K40" s="182"/>
      <c r="L40" s="202"/>
      <c r="M40" s="173"/>
      <c r="N40" s="180"/>
      <c r="O40" s="181"/>
      <c r="P40" s="165"/>
      <c r="Q40" s="165"/>
      <c r="R40" s="177"/>
      <c r="S40" s="165"/>
      <c r="T40" s="165"/>
      <c r="U40" s="165"/>
      <c r="V40" s="165"/>
      <c r="W40" s="165"/>
      <c r="X40" s="165"/>
      <c r="Y40"/>
      <c r="Z40"/>
      <c r="AA40" s="165"/>
      <c r="AB40" s="165"/>
      <c r="AE40" s="150" t="s">
        <v>31</v>
      </c>
      <c r="AF40" s="150" t="s">
        <v>187</v>
      </c>
      <c r="AG40" s="207" t="s">
        <v>195</v>
      </c>
      <c r="AH40" s="175">
        <v>4</v>
      </c>
      <c r="AI40" s="164">
        <f t="shared" si="13"/>
        <v>120</v>
      </c>
      <c r="AJ40" s="169">
        <f t="shared" si="14"/>
        <v>54</v>
      </c>
      <c r="AK40" s="169">
        <v>18</v>
      </c>
      <c r="AL40" s="169"/>
      <c r="AM40" s="169">
        <v>36</v>
      </c>
      <c r="AN40" s="170">
        <f t="shared" si="15"/>
        <v>66</v>
      </c>
      <c r="AO40" s="203">
        <f t="shared" si="16"/>
        <v>3</v>
      </c>
      <c r="AP40" s="202" t="s">
        <v>186</v>
      </c>
      <c r="AQ40" s="175">
        <f t="shared" si="17"/>
        <v>45</v>
      </c>
    </row>
    <row r="41" spans="1:43" ht="16.5" thickBot="1" x14ac:dyDescent="0.3">
      <c r="C41" s="210"/>
      <c r="D41" s="173"/>
      <c r="E41" s="186"/>
      <c r="F41" s="187"/>
      <c r="G41" s="187"/>
      <c r="H41" s="187"/>
      <c r="I41" s="187"/>
      <c r="J41" s="188"/>
      <c r="K41" s="211"/>
      <c r="L41" s="212"/>
      <c r="M41" s="213"/>
      <c r="N41" s="346" t="s">
        <v>257</v>
      </c>
      <c r="O41" s="346" t="s">
        <v>239</v>
      </c>
      <c r="P41" s="165"/>
      <c r="Q41" s="165"/>
      <c r="R41" s="165"/>
      <c r="S41" s="165"/>
      <c r="T41" s="165"/>
      <c r="U41" s="165"/>
      <c r="V41" s="165"/>
      <c r="W41" s="165"/>
      <c r="X41" s="165"/>
      <c r="Y41"/>
      <c r="Z41"/>
      <c r="AA41" s="165"/>
      <c r="AB41" s="165"/>
      <c r="AG41" s="207"/>
      <c r="AH41" s="175"/>
      <c r="AI41" s="164">
        <f t="shared" si="13"/>
        <v>0</v>
      </c>
      <c r="AJ41" s="169">
        <f t="shared" si="14"/>
        <v>0</v>
      </c>
      <c r="AK41" s="169"/>
      <c r="AL41" s="169"/>
      <c r="AM41" s="169"/>
      <c r="AN41" s="170">
        <f t="shared" si="15"/>
        <v>0</v>
      </c>
      <c r="AO41" s="203">
        <f t="shared" si="16"/>
        <v>0</v>
      </c>
      <c r="AP41" s="202"/>
      <c r="AQ41" s="175" t="e">
        <f t="shared" si="17"/>
        <v>#DIV/0!</v>
      </c>
    </row>
    <row r="42" spans="1:43" ht="16.5" thickBot="1" x14ac:dyDescent="0.3">
      <c r="C42" s="214" t="s">
        <v>47</v>
      </c>
      <c r="D42" s="215">
        <f t="shared" ref="D42:L42" si="18">SUM(D30:D41)</f>
        <v>30</v>
      </c>
      <c r="E42" s="193">
        <f t="shared" si="18"/>
        <v>900</v>
      </c>
      <c r="F42" s="193">
        <f t="shared" si="18"/>
        <v>48</v>
      </c>
      <c r="G42" s="193">
        <f>SUM(G30:G41)</f>
        <v>28</v>
      </c>
      <c r="H42" s="193">
        <f t="shared" si="18"/>
        <v>0</v>
      </c>
      <c r="I42" s="193">
        <f t="shared" si="18"/>
        <v>20</v>
      </c>
      <c r="J42" s="193">
        <f t="shared" si="18"/>
        <v>852</v>
      </c>
      <c r="K42" s="193">
        <f t="shared" si="18"/>
        <v>48</v>
      </c>
      <c r="L42" s="193">
        <f t="shared" si="18"/>
        <v>0</v>
      </c>
      <c r="M42" s="216"/>
      <c r="N42" s="347"/>
      <c r="O42" s="347" t="s">
        <v>240</v>
      </c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G42" s="207"/>
      <c r="AH42" s="175"/>
      <c r="AI42" s="164">
        <f t="shared" si="13"/>
        <v>0</v>
      </c>
      <c r="AJ42" s="169">
        <f t="shared" si="14"/>
        <v>0</v>
      </c>
      <c r="AK42" s="169"/>
      <c r="AL42" s="169"/>
      <c r="AM42" s="169"/>
      <c r="AN42" s="170">
        <f t="shared" si="15"/>
        <v>0</v>
      </c>
      <c r="AO42" s="203">
        <f t="shared" si="16"/>
        <v>0</v>
      </c>
      <c r="AP42" s="202"/>
      <c r="AQ42" s="175" t="e">
        <f t="shared" si="17"/>
        <v>#DIV/0!</v>
      </c>
    </row>
    <row r="43" spans="1:43" ht="16.5" thickBot="1" x14ac:dyDescent="0.3">
      <c r="C43" s="197" t="s">
        <v>191</v>
      </c>
      <c r="D43" s="196">
        <f>30-D42</f>
        <v>0</v>
      </c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G43" s="210"/>
      <c r="AH43" s="213"/>
      <c r="AI43" s="186"/>
      <c r="AJ43" s="187"/>
      <c r="AK43" s="187"/>
      <c r="AL43" s="187"/>
      <c r="AM43" s="187"/>
      <c r="AN43" s="188"/>
      <c r="AO43" s="213"/>
      <c r="AP43" s="212"/>
      <c r="AQ43" s="213"/>
    </row>
    <row r="44" spans="1:43" ht="16.5" thickBot="1" x14ac:dyDescent="0.3">
      <c r="C44" s="197"/>
      <c r="D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>
        <f>SUM(Y33:Y43)</f>
        <v>0</v>
      </c>
      <c r="Z44" s="196">
        <f>SUM(Z33:Z43)</f>
        <v>0</v>
      </c>
      <c r="AA44" s="196"/>
      <c r="AB44" s="196"/>
      <c r="AG44" s="214" t="s">
        <v>47</v>
      </c>
      <c r="AH44" s="215">
        <f t="shared" ref="AH44:AO44" si="19">SUM(AH33:AH43)</f>
        <v>27</v>
      </c>
      <c r="AI44" s="193">
        <f t="shared" si="19"/>
        <v>810</v>
      </c>
      <c r="AJ44" s="193">
        <f t="shared" si="19"/>
        <v>270</v>
      </c>
      <c r="AK44" s="193">
        <f t="shared" si="19"/>
        <v>72</v>
      </c>
      <c r="AL44" s="193">
        <f t="shared" si="19"/>
        <v>36</v>
      </c>
      <c r="AM44" s="193">
        <f t="shared" si="19"/>
        <v>162</v>
      </c>
      <c r="AN44" s="193">
        <f t="shared" si="19"/>
        <v>540</v>
      </c>
      <c r="AO44" s="193">
        <f t="shared" si="19"/>
        <v>15</v>
      </c>
      <c r="AP44" s="217"/>
      <c r="AQ44" s="216"/>
    </row>
    <row r="45" spans="1:43" x14ac:dyDescent="0.25">
      <c r="C45" s="197" t="s">
        <v>191</v>
      </c>
      <c r="D45" s="196">
        <f>30-D44</f>
        <v>30</v>
      </c>
      <c r="AG45" s="197" t="s">
        <v>191</v>
      </c>
      <c r="AH45" s="218">
        <f>30-AH44</f>
        <v>3</v>
      </c>
    </row>
    <row r="46" spans="1:43" x14ac:dyDescent="0.25">
      <c r="C46" s="197"/>
      <c r="D46" s="196"/>
      <c r="AG46" s="197"/>
      <c r="AH46" s="196"/>
    </row>
    <row r="47" spans="1:43" x14ac:dyDescent="0.25">
      <c r="C47" s="197"/>
      <c r="D47" s="196"/>
      <c r="AG47" s="197"/>
      <c r="AH47" s="196"/>
    </row>
    <row r="48" spans="1:43" ht="16.5" thickBot="1" x14ac:dyDescent="0.3">
      <c r="C48" s="152" t="s">
        <v>196</v>
      </c>
      <c r="AG48" s="152" t="s">
        <v>197</v>
      </c>
    </row>
    <row r="49" spans="1:43" ht="16.5" customHeight="1" thickBot="1" x14ac:dyDescent="0.3">
      <c r="C49" s="719" t="s">
        <v>166</v>
      </c>
      <c r="D49" s="721" t="s">
        <v>167</v>
      </c>
      <c r="E49" s="725" t="s">
        <v>168</v>
      </c>
      <c r="F49" s="725"/>
      <c r="G49" s="725"/>
      <c r="H49" s="725"/>
      <c r="I49" s="725"/>
      <c r="J49" s="726"/>
      <c r="K49" s="727" t="s">
        <v>169</v>
      </c>
      <c r="L49" s="727" t="s">
        <v>170</v>
      </c>
      <c r="M49" s="721" t="s">
        <v>171</v>
      </c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G49" s="719" t="s">
        <v>166</v>
      </c>
      <c r="AH49" s="721" t="s">
        <v>167</v>
      </c>
      <c r="AI49" s="725" t="s">
        <v>168</v>
      </c>
      <c r="AJ49" s="725"/>
      <c r="AK49" s="725"/>
      <c r="AL49" s="725"/>
      <c r="AM49" s="725"/>
      <c r="AN49" s="726"/>
      <c r="AO49" s="721" t="s">
        <v>172</v>
      </c>
      <c r="AP49" s="721" t="s">
        <v>173</v>
      </c>
      <c r="AQ49" s="721" t="s">
        <v>171</v>
      </c>
    </row>
    <row r="50" spans="1:43" x14ac:dyDescent="0.25">
      <c r="C50" s="720"/>
      <c r="D50" s="722"/>
      <c r="E50" s="747" t="s">
        <v>57</v>
      </c>
      <c r="F50" s="730" t="s">
        <v>174</v>
      </c>
      <c r="G50" s="731"/>
      <c r="H50" s="731"/>
      <c r="I50" s="732"/>
      <c r="J50" s="733" t="s">
        <v>198</v>
      </c>
      <c r="K50" s="727"/>
      <c r="L50" s="727"/>
      <c r="M50" s="722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G50" s="720"/>
      <c r="AH50" s="722"/>
      <c r="AI50" s="747" t="s">
        <v>57</v>
      </c>
      <c r="AJ50" s="730" t="s">
        <v>174</v>
      </c>
      <c r="AK50" s="731"/>
      <c r="AL50" s="731"/>
      <c r="AM50" s="732"/>
      <c r="AN50" s="733" t="s">
        <v>198</v>
      </c>
      <c r="AO50" s="722"/>
      <c r="AP50" s="722"/>
      <c r="AQ50" s="722"/>
    </row>
    <row r="51" spans="1:43" x14ac:dyDescent="0.25">
      <c r="C51" s="720"/>
      <c r="D51" s="723"/>
      <c r="E51" s="748"/>
      <c r="F51" s="735" t="s">
        <v>176</v>
      </c>
      <c r="G51" s="737" t="s">
        <v>177</v>
      </c>
      <c r="H51" s="738"/>
      <c r="I51" s="739"/>
      <c r="J51" s="734"/>
      <c r="K51" s="727"/>
      <c r="L51" s="727"/>
      <c r="M51" s="72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G51" s="720"/>
      <c r="AH51" s="723"/>
      <c r="AI51" s="748"/>
      <c r="AJ51" s="735" t="s">
        <v>176</v>
      </c>
      <c r="AK51" s="737" t="s">
        <v>177</v>
      </c>
      <c r="AL51" s="738"/>
      <c r="AM51" s="739"/>
      <c r="AN51" s="734"/>
      <c r="AO51" s="723"/>
      <c r="AP51" s="723"/>
      <c r="AQ51" s="723"/>
    </row>
    <row r="52" spans="1:43" x14ac:dyDescent="0.25">
      <c r="C52" s="720"/>
      <c r="D52" s="723"/>
      <c r="E52" s="748"/>
      <c r="F52" s="736"/>
      <c r="G52" s="740" t="s">
        <v>62</v>
      </c>
      <c r="H52" s="742" t="s">
        <v>199</v>
      </c>
      <c r="I52" s="742" t="s">
        <v>200</v>
      </c>
      <c r="J52" s="734"/>
      <c r="K52" s="727"/>
      <c r="L52" s="727"/>
      <c r="M52" s="72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G52" s="720"/>
      <c r="AH52" s="723"/>
      <c r="AI52" s="748"/>
      <c r="AJ52" s="736"/>
      <c r="AK52" s="740" t="s">
        <v>62</v>
      </c>
      <c r="AL52" s="742" t="s">
        <v>199</v>
      </c>
      <c r="AM52" s="742" t="s">
        <v>200</v>
      </c>
      <c r="AN52" s="734"/>
      <c r="AO52" s="723"/>
      <c r="AP52" s="723"/>
      <c r="AQ52" s="723"/>
    </row>
    <row r="53" spans="1:43" x14ac:dyDescent="0.25">
      <c r="C53" s="720"/>
      <c r="D53" s="723"/>
      <c r="E53" s="748"/>
      <c r="F53" s="736"/>
      <c r="G53" s="740"/>
      <c r="H53" s="742"/>
      <c r="I53" s="742"/>
      <c r="J53" s="734"/>
      <c r="K53" s="727"/>
      <c r="L53" s="727"/>
      <c r="M53" s="72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G53" s="720"/>
      <c r="AH53" s="723"/>
      <c r="AI53" s="748"/>
      <c r="AJ53" s="736"/>
      <c r="AK53" s="740"/>
      <c r="AL53" s="742"/>
      <c r="AM53" s="742"/>
      <c r="AN53" s="734"/>
      <c r="AO53" s="723"/>
      <c r="AP53" s="723"/>
      <c r="AQ53" s="723"/>
    </row>
    <row r="54" spans="1:43" x14ac:dyDescent="0.25">
      <c r="C54" s="720"/>
      <c r="D54" s="723"/>
      <c r="E54" s="748"/>
      <c r="F54" s="736"/>
      <c r="G54" s="740"/>
      <c r="H54" s="742"/>
      <c r="I54" s="742"/>
      <c r="J54" s="734"/>
      <c r="K54" s="727"/>
      <c r="L54" s="727"/>
      <c r="M54" s="72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G54" s="720"/>
      <c r="AH54" s="723"/>
      <c r="AI54" s="748"/>
      <c r="AJ54" s="736"/>
      <c r="AK54" s="740"/>
      <c r="AL54" s="742"/>
      <c r="AM54" s="742"/>
      <c r="AN54" s="734"/>
      <c r="AO54" s="723"/>
      <c r="AP54" s="723"/>
      <c r="AQ54" s="723"/>
    </row>
    <row r="55" spans="1:43" ht="16.5" thickBot="1" x14ac:dyDescent="0.3">
      <c r="C55" s="682"/>
      <c r="D55" s="724"/>
      <c r="E55" s="755"/>
      <c r="F55" s="757"/>
      <c r="G55" s="758"/>
      <c r="H55" s="759"/>
      <c r="I55" s="759"/>
      <c r="J55" s="756"/>
      <c r="K55" s="727"/>
      <c r="L55" s="727"/>
      <c r="M55" s="724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G55" s="682"/>
      <c r="AH55" s="724"/>
      <c r="AI55" s="755"/>
      <c r="AJ55" s="757"/>
      <c r="AK55" s="758"/>
      <c r="AL55" s="759"/>
      <c r="AM55" s="759"/>
      <c r="AN55" s="756"/>
      <c r="AO55" s="724"/>
      <c r="AP55" s="724"/>
      <c r="AQ55" s="724"/>
    </row>
    <row r="56" spans="1:43" ht="16.5" thickBot="1" x14ac:dyDescent="0.3">
      <c r="C56" s="219">
        <v>1</v>
      </c>
      <c r="D56" s="220">
        <v>2</v>
      </c>
      <c r="E56" s="221">
        <v>3</v>
      </c>
      <c r="F56" s="222">
        <v>4</v>
      </c>
      <c r="G56" s="222">
        <v>5</v>
      </c>
      <c r="H56" s="222">
        <v>6</v>
      </c>
      <c r="I56" s="222">
        <v>7</v>
      </c>
      <c r="J56" s="223">
        <v>8</v>
      </c>
      <c r="K56" s="222">
        <v>9</v>
      </c>
      <c r="L56" s="223">
        <v>10</v>
      </c>
      <c r="M56" s="222">
        <v>11</v>
      </c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G56" s="219">
        <v>1</v>
      </c>
      <c r="AH56" s="220">
        <v>2</v>
      </c>
      <c r="AI56" s="221">
        <v>3</v>
      </c>
      <c r="AJ56" s="222">
        <v>4</v>
      </c>
      <c r="AK56" s="222">
        <v>5</v>
      </c>
      <c r="AL56" s="222">
        <v>6</v>
      </c>
      <c r="AM56" s="222">
        <v>7</v>
      </c>
      <c r="AN56" s="223">
        <v>8</v>
      </c>
      <c r="AO56" s="222">
        <v>9</v>
      </c>
      <c r="AP56" s="223">
        <v>10</v>
      </c>
      <c r="AQ56" s="222">
        <v>11</v>
      </c>
    </row>
    <row r="57" spans="1:43" ht="16.5" thickBot="1" x14ac:dyDescent="0.3">
      <c r="A57" s="150" t="s">
        <v>31</v>
      </c>
      <c r="B57" s="150" t="s">
        <v>182</v>
      </c>
      <c r="C57" s="224" t="s">
        <v>99</v>
      </c>
      <c r="D57" s="167">
        <v>6</v>
      </c>
      <c r="E57" s="159">
        <f>D57*30</f>
        <v>180</v>
      </c>
      <c r="F57" s="160">
        <f>G57+H57+I57</f>
        <v>0</v>
      </c>
      <c r="G57" s="160"/>
      <c r="H57" s="160"/>
      <c r="I57" s="160"/>
      <c r="J57" s="225">
        <f>E57-F57</f>
        <v>180</v>
      </c>
      <c r="K57" s="198">
        <f>F57/15</f>
        <v>0</v>
      </c>
      <c r="L57" s="162" t="s">
        <v>184</v>
      </c>
      <c r="M57" s="168">
        <f>F57/E57*100</f>
        <v>0</v>
      </c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G57" s="226"/>
      <c r="AH57" s="168"/>
      <c r="AI57" s="159"/>
      <c r="AJ57" s="160"/>
      <c r="AK57" s="160"/>
      <c r="AL57" s="160"/>
      <c r="AM57" s="160"/>
      <c r="AN57" s="225"/>
      <c r="AO57" s="198">
        <f>AJ57/15</f>
        <v>0</v>
      </c>
      <c r="AP57" s="163"/>
      <c r="AQ57" s="168"/>
    </row>
    <row r="58" spans="1:43" ht="17.25" customHeight="1" thickBot="1" x14ac:dyDescent="0.3">
      <c r="A58" s="150" t="s">
        <v>31</v>
      </c>
      <c r="B58" s="150" t="s">
        <v>182</v>
      </c>
      <c r="C58" s="227" t="s">
        <v>46</v>
      </c>
      <c r="D58" s="173">
        <v>24</v>
      </c>
      <c r="E58" s="164">
        <f>D58*30</f>
        <v>720</v>
      </c>
      <c r="F58" s="169">
        <f>G58+H58+I58</f>
        <v>0</v>
      </c>
      <c r="G58" s="169"/>
      <c r="H58" s="169"/>
      <c r="I58" s="169"/>
      <c r="J58" s="228">
        <f>E58-F58</f>
        <v>720</v>
      </c>
      <c r="K58" s="229">
        <f>F58/15</f>
        <v>0</v>
      </c>
      <c r="L58" s="171" t="s">
        <v>33</v>
      </c>
      <c r="M58" s="230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B58" s="231"/>
      <c r="AE58" s="150" t="s">
        <v>31</v>
      </c>
      <c r="AF58" s="150" t="s">
        <v>182</v>
      </c>
      <c r="AG58" s="232" t="s">
        <v>201</v>
      </c>
      <c r="AH58" s="175">
        <v>5</v>
      </c>
      <c r="AI58" s="164">
        <f t="shared" ref="AI58:AI67" si="20">AH58*30</f>
        <v>150</v>
      </c>
      <c r="AJ58" s="169">
        <f t="shared" ref="AJ58:AJ66" si="21">AK58+AL58+AM58</f>
        <v>45</v>
      </c>
      <c r="AK58" s="169">
        <v>30</v>
      </c>
      <c r="AL58" s="169"/>
      <c r="AM58" s="169">
        <v>15</v>
      </c>
      <c r="AN58" s="228">
        <f t="shared" ref="AN58:AN66" si="22">AI58-AJ58</f>
        <v>105</v>
      </c>
      <c r="AO58" s="202">
        <f t="shared" ref="AO58:AO67" si="23">AJ58/15</f>
        <v>3</v>
      </c>
      <c r="AP58" s="172" t="s">
        <v>186</v>
      </c>
      <c r="AQ58" s="175">
        <f t="shared" ref="AQ58:AQ67" si="24">AJ58/AI58*100</f>
        <v>30</v>
      </c>
    </row>
    <row r="59" spans="1:43" x14ac:dyDescent="0.25">
      <c r="C59" s="158"/>
      <c r="D59" s="173"/>
      <c r="E59" s="164"/>
      <c r="F59" s="169"/>
      <c r="G59" s="169"/>
      <c r="H59" s="169"/>
      <c r="I59" s="169"/>
      <c r="J59" s="228"/>
      <c r="K59" s="229"/>
      <c r="L59" s="171"/>
      <c r="M59" s="230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E59" s="150" t="s">
        <v>31</v>
      </c>
      <c r="AF59" s="150" t="s">
        <v>187</v>
      </c>
      <c r="AG59" s="207" t="s">
        <v>202</v>
      </c>
      <c r="AH59" s="175">
        <v>5</v>
      </c>
      <c r="AI59" s="164">
        <f t="shared" si="20"/>
        <v>150</v>
      </c>
      <c r="AJ59" s="169">
        <f t="shared" si="21"/>
        <v>45</v>
      </c>
      <c r="AK59" s="169">
        <v>30</v>
      </c>
      <c r="AL59" s="169"/>
      <c r="AM59" s="169">
        <v>15</v>
      </c>
      <c r="AN59" s="170">
        <f t="shared" si="22"/>
        <v>105</v>
      </c>
      <c r="AO59" s="203">
        <f>AJ59/18</f>
        <v>2.5</v>
      </c>
      <c r="AP59" s="202" t="s">
        <v>184</v>
      </c>
      <c r="AQ59" s="175">
        <f t="shared" si="24"/>
        <v>30</v>
      </c>
    </row>
    <row r="60" spans="1:43" ht="31.5" x14ac:dyDescent="0.25">
      <c r="C60" s="178"/>
      <c r="D60" s="173">
        <f t="shared" ref="D60:D67" si="25">E60/30</f>
        <v>0</v>
      </c>
      <c r="E60" s="164">
        <f t="shared" ref="E60:E67" si="26">F60+J60</f>
        <v>0</v>
      </c>
      <c r="F60" s="169">
        <f t="shared" ref="F60:F67" si="27">G60+H60+I60</f>
        <v>0</v>
      </c>
      <c r="G60" s="169"/>
      <c r="H60" s="169"/>
      <c r="I60" s="169"/>
      <c r="J60" s="228"/>
      <c r="K60" s="229">
        <f t="shared" ref="K60:K67" si="28">F60/15</f>
        <v>0</v>
      </c>
      <c r="L60" s="171"/>
      <c r="M60" s="230"/>
      <c r="N60" s="231"/>
      <c r="O60" s="231"/>
      <c r="P60" s="231"/>
      <c r="Q60" s="231"/>
      <c r="R60" s="231"/>
      <c r="S60" s="231"/>
      <c r="T60" s="231"/>
      <c r="U60" s="231"/>
      <c r="V60" s="231"/>
      <c r="W60" s="231"/>
      <c r="X60" s="231"/>
      <c r="Y60" s="231"/>
      <c r="Z60" s="231"/>
      <c r="AA60" s="231"/>
      <c r="AB60" s="231"/>
      <c r="AE60" s="150" t="s">
        <v>31</v>
      </c>
      <c r="AF60" s="150" t="s">
        <v>187</v>
      </c>
      <c r="AG60" s="207" t="s">
        <v>203</v>
      </c>
      <c r="AH60" s="175">
        <v>5</v>
      </c>
      <c r="AI60" s="164">
        <f t="shared" si="20"/>
        <v>150</v>
      </c>
      <c r="AJ60" s="169">
        <f t="shared" si="21"/>
        <v>45</v>
      </c>
      <c r="AK60" s="169">
        <v>30</v>
      </c>
      <c r="AL60" s="169"/>
      <c r="AM60" s="169">
        <v>15</v>
      </c>
      <c r="AN60" s="228">
        <f t="shared" si="22"/>
        <v>105</v>
      </c>
      <c r="AO60" s="202">
        <f t="shared" si="23"/>
        <v>3</v>
      </c>
      <c r="AP60" s="172" t="s">
        <v>186</v>
      </c>
      <c r="AQ60" s="175">
        <f t="shared" si="24"/>
        <v>30</v>
      </c>
    </row>
    <row r="61" spans="1:43" ht="31.5" x14ac:dyDescent="0.25">
      <c r="C61" s="178"/>
      <c r="D61" s="173">
        <f t="shared" si="25"/>
        <v>0</v>
      </c>
      <c r="E61" s="164">
        <f t="shared" si="26"/>
        <v>0</v>
      </c>
      <c r="F61" s="169">
        <f t="shared" si="27"/>
        <v>0</v>
      </c>
      <c r="G61" s="169"/>
      <c r="H61" s="169"/>
      <c r="I61" s="169"/>
      <c r="J61" s="228"/>
      <c r="K61" s="229">
        <f t="shared" si="28"/>
        <v>0</v>
      </c>
      <c r="L61" s="171"/>
      <c r="M61" s="230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1"/>
      <c r="Z61" s="231"/>
      <c r="AA61" s="231"/>
      <c r="AB61" s="231"/>
      <c r="AE61" s="150" t="s">
        <v>31</v>
      </c>
      <c r="AF61" s="150" t="s">
        <v>182</v>
      </c>
      <c r="AG61" s="178" t="s">
        <v>204</v>
      </c>
      <c r="AH61" s="175">
        <v>5</v>
      </c>
      <c r="AI61" s="164">
        <f t="shared" si="20"/>
        <v>150</v>
      </c>
      <c r="AJ61" s="169">
        <f t="shared" si="21"/>
        <v>45</v>
      </c>
      <c r="AK61" s="169">
        <v>30</v>
      </c>
      <c r="AL61" s="169"/>
      <c r="AM61" s="169">
        <v>15</v>
      </c>
      <c r="AN61" s="228">
        <f t="shared" si="22"/>
        <v>105</v>
      </c>
      <c r="AO61" s="202">
        <f t="shared" si="23"/>
        <v>3</v>
      </c>
      <c r="AP61" s="172" t="s">
        <v>184</v>
      </c>
      <c r="AQ61" s="175">
        <f t="shared" si="24"/>
        <v>30</v>
      </c>
    </row>
    <row r="62" spans="1:43" ht="31.5" x14ac:dyDescent="0.25">
      <c r="C62" s="178"/>
      <c r="D62" s="173">
        <f t="shared" si="25"/>
        <v>0</v>
      </c>
      <c r="E62" s="164">
        <f t="shared" si="26"/>
        <v>0</v>
      </c>
      <c r="F62" s="169">
        <f t="shared" si="27"/>
        <v>0</v>
      </c>
      <c r="G62" s="169"/>
      <c r="H62" s="169"/>
      <c r="I62" s="169"/>
      <c r="J62" s="228"/>
      <c r="K62" s="229">
        <f t="shared" si="28"/>
        <v>0</v>
      </c>
      <c r="L62" s="171"/>
      <c r="M62" s="230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E62" s="150" t="s">
        <v>31</v>
      </c>
      <c r="AF62" s="150" t="s">
        <v>182</v>
      </c>
      <c r="AG62" s="178" t="s">
        <v>205</v>
      </c>
      <c r="AH62" s="175">
        <v>5</v>
      </c>
      <c r="AI62" s="164">
        <f t="shared" si="20"/>
        <v>150</v>
      </c>
      <c r="AJ62" s="169">
        <f t="shared" si="21"/>
        <v>45</v>
      </c>
      <c r="AK62" s="169">
        <v>30</v>
      </c>
      <c r="AL62" s="169"/>
      <c r="AM62" s="169">
        <v>15</v>
      </c>
      <c r="AN62" s="228">
        <f t="shared" si="22"/>
        <v>105</v>
      </c>
      <c r="AO62" s="202">
        <f t="shared" si="23"/>
        <v>3</v>
      </c>
      <c r="AP62" s="172" t="s">
        <v>186</v>
      </c>
      <c r="AQ62" s="175">
        <f t="shared" si="24"/>
        <v>30</v>
      </c>
    </row>
    <row r="63" spans="1:43" ht="31.5" x14ac:dyDescent="0.25">
      <c r="C63" s="178"/>
      <c r="D63" s="173">
        <f t="shared" si="25"/>
        <v>0</v>
      </c>
      <c r="E63" s="164">
        <f t="shared" si="26"/>
        <v>0</v>
      </c>
      <c r="F63" s="169">
        <f t="shared" si="27"/>
        <v>0</v>
      </c>
      <c r="G63" s="169"/>
      <c r="H63" s="169"/>
      <c r="I63" s="169"/>
      <c r="J63" s="228"/>
      <c r="K63" s="229">
        <f t="shared" si="28"/>
        <v>0</v>
      </c>
      <c r="L63" s="171"/>
      <c r="M63" s="230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E63" s="150" t="s">
        <v>31</v>
      </c>
      <c r="AF63" s="150" t="s">
        <v>187</v>
      </c>
      <c r="AG63" s="178" t="s">
        <v>206</v>
      </c>
      <c r="AH63" s="175">
        <v>5</v>
      </c>
      <c r="AI63" s="164">
        <f t="shared" si="20"/>
        <v>150</v>
      </c>
      <c r="AJ63" s="169">
        <f t="shared" si="21"/>
        <v>45</v>
      </c>
      <c r="AK63" s="169">
        <v>15</v>
      </c>
      <c r="AL63" s="169"/>
      <c r="AM63" s="169">
        <v>30</v>
      </c>
      <c r="AN63" s="228">
        <f t="shared" si="22"/>
        <v>105</v>
      </c>
      <c r="AO63" s="202">
        <f t="shared" si="23"/>
        <v>3</v>
      </c>
      <c r="AP63" s="172" t="s">
        <v>184</v>
      </c>
      <c r="AQ63" s="175">
        <f t="shared" si="24"/>
        <v>30</v>
      </c>
    </row>
    <row r="64" spans="1:43" x14ac:dyDescent="0.25">
      <c r="C64" s="178"/>
      <c r="D64" s="173">
        <f t="shared" si="25"/>
        <v>0</v>
      </c>
      <c r="E64" s="164">
        <f t="shared" si="26"/>
        <v>0</v>
      </c>
      <c r="F64" s="169">
        <f t="shared" si="27"/>
        <v>0</v>
      </c>
      <c r="G64" s="169"/>
      <c r="H64" s="169"/>
      <c r="I64" s="169"/>
      <c r="J64" s="228"/>
      <c r="K64" s="229">
        <f t="shared" si="28"/>
        <v>0</v>
      </c>
      <c r="L64" s="171"/>
      <c r="M64" s="230"/>
      <c r="N64" s="231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31"/>
      <c r="AA64" s="231"/>
      <c r="AB64" s="231"/>
      <c r="AG64" s="178"/>
      <c r="AH64" s="175"/>
      <c r="AI64" s="164">
        <f t="shared" si="20"/>
        <v>0</v>
      </c>
      <c r="AJ64" s="169">
        <f t="shared" si="21"/>
        <v>0</v>
      </c>
      <c r="AK64" s="169"/>
      <c r="AL64" s="169"/>
      <c r="AM64" s="169"/>
      <c r="AN64" s="228">
        <f t="shared" si="22"/>
        <v>0</v>
      </c>
      <c r="AO64" s="202">
        <f t="shared" si="23"/>
        <v>0</v>
      </c>
      <c r="AP64" s="172"/>
      <c r="AQ64" s="175" t="e">
        <f t="shared" si="24"/>
        <v>#DIV/0!</v>
      </c>
    </row>
    <row r="65" spans="3:43" x14ac:dyDescent="0.25">
      <c r="C65" s="178"/>
      <c r="D65" s="173">
        <f t="shared" si="25"/>
        <v>0</v>
      </c>
      <c r="E65" s="164">
        <f t="shared" si="26"/>
        <v>0</v>
      </c>
      <c r="F65" s="169">
        <f t="shared" si="27"/>
        <v>0</v>
      </c>
      <c r="G65" s="169"/>
      <c r="H65" s="169"/>
      <c r="I65" s="169"/>
      <c r="J65" s="228"/>
      <c r="K65" s="229">
        <f t="shared" si="28"/>
        <v>0</v>
      </c>
      <c r="L65" s="171"/>
      <c r="M65" s="230"/>
      <c r="N65" s="231"/>
      <c r="O65" s="231"/>
      <c r="P65" s="231"/>
      <c r="Q65" s="231"/>
      <c r="R65" s="231"/>
      <c r="S65" s="231"/>
      <c r="T65" s="231"/>
      <c r="U65" s="231"/>
      <c r="V65" s="231"/>
      <c r="W65" s="231"/>
      <c r="X65" s="231"/>
      <c r="Y65" s="231"/>
      <c r="Z65" s="231"/>
      <c r="AA65" s="231"/>
      <c r="AB65" s="231"/>
      <c r="AG65" s="178"/>
      <c r="AH65" s="175"/>
      <c r="AI65" s="164">
        <f t="shared" si="20"/>
        <v>0</v>
      </c>
      <c r="AJ65" s="169">
        <f t="shared" si="21"/>
        <v>0</v>
      </c>
      <c r="AK65" s="169"/>
      <c r="AL65" s="169"/>
      <c r="AM65" s="169"/>
      <c r="AN65" s="228">
        <f t="shared" si="22"/>
        <v>0</v>
      </c>
      <c r="AO65" s="202">
        <f t="shared" si="23"/>
        <v>0</v>
      </c>
      <c r="AP65" s="172"/>
      <c r="AQ65" s="175" t="e">
        <f t="shared" si="24"/>
        <v>#DIV/0!</v>
      </c>
    </row>
    <row r="66" spans="3:43" x14ac:dyDescent="0.25">
      <c r="C66" s="178"/>
      <c r="D66" s="173">
        <f t="shared" si="25"/>
        <v>0</v>
      </c>
      <c r="E66" s="164">
        <f t="shared" si="26"/>
        <v>0</v>
      </c>
      <c r="F66" s="169">
        <f t="shared" si="27"/>
        <v>0</v>
      </c>
      <c r="G66" s="169"/>
      <c r="H66" s="169"/>
      <c r="I66" s="169"/>
      <c r="J66" s="228"/>
      <c r="K66" s="229">
        <f t="shared" si="28"/>
        <v>0</v>
      </c>
      <c r="L66" s="171"/>
      <c r="M66" s="230"/>
      <c r="N66" s="231"/>
      <c r="O66" s="231"/>
      <c r="P66" s="231"/>
      <c r="Q66" s="231"/>
      <c r="R66" s="231"/>
      <c r="S66" s="231"/>
      <c r="T66" s="231"/>
      <c r="U66" s="231"/>
      <c r="V66" s="231"/>
      <c r="W66" s="231"/>
      <c r="X66" s="231"/>
      <c r="Y66" s="231"/>
      <c r="Z66" s="231"/>
      <c r="AA66" s="231"/>
      <c r="AB66" s="231"/>
      <c r="AG66" s="178"/>
      <c r="AH66" s="175"/>
      <c r="AI66" s="164">
        <f t="shared" si="20"/>
        <v>0</v>
      </c>
      <c r="AJ66" s="169">
        <f t="shared" si="21"/>
        <v>0</v>
      </c>
      <c r="AK66" s="169"/>
      <c r="AL66" s="169"/>
      <c r="AM66" s="169"/>
      <c r="AN66" s="228">
        <f t="shared" si="22"/>
        <v>0</v>
      </c>
      <c r="AO66" s="202">
        <f t="shared" si="23"/>
        <v>0</v>
      </c>
      <c r="AP66" s="172"/>
      <c r="AQ66" s="175" t="e">
        <f t="shared" si="24"/>
        <v>#DIV/0!</v>
      </c>
    </row>
    <row r="67" spans="3:43" ht="16.5" thickBot="1" x14ac:dyDescent="0.3">
      <c r="C67" s="233"/>
      <c r="D67" s="234">
        <f t="shared" si="25"/>
        <v>0</v>
      </c>
      <c r="E67" s="186">
        <f t="shared" si="26"/>
        <v>0</v>
      </c>
      <c r="F67" s="187">
        <f t="shared" si="27"/>
        <v>0</v>
      </c>
      <c r="G67" s="187"/>
      <c r="H67" s="187"/>
      <c r="I67" s="187"/>
      <c r="J67" s="235"/>
      <c r="K67" s="236">
        <f t="shared" si="28"/>
        <v>0</v>
      </c>
      <c r="L67" s="237"/>
      <c r="M67" s="238"/>
      <c r="N67" s="231"/>
      <c r="O67" s="231"/>
      <c r="P67" s="231"/>
      <c r="Q67" s="231"/>
      <c r="R67" s="231"/>
      <c r="S67" s="231"/>
      <c r="T67" s="231"/>
      <c r="U67" s="231"/>
      <c r="V67" s="231"/>
      <c r="W67" s="231"/>
      <c r="X67" s="231"/>
      <c r="Y67" s="231"/>
      <c r="Z67" s="231"/>
      <c r="AA67" s="231"/>
      <c r="AB67" s="231"/>
      <c r="AG67" s="233"/>
      <c r="AH67" s="213"/>
      <c r="AI67" s="239">
        <f t="shared" si="20"/>
        <v>0</v>
      </c>
      <c r="AJ67" s="240">
        <f>AK67+AL67+AM67</f>
        <v>0</v>
      </c>
      <c r="AK67" s="240"/>
      <c r="AL67" s="240"/>
      <c r="AM67" s="240"/>
      <c r="AN67" s="241"/>
      <c r="AO67" s="242">
        <f t="shared" si="23"/>
        <v>0</v>
      </c>
      <c r="AP67" s="190"/>
      <c r="AQ67" s="213" t="e">
        <f t="shared" si="24"/>
        <v>#DIV/0!</v>
      </c>
    </row>
    <row r="68" spans="3:43" ht="16.5" thickBot="1" x14ac:dyDescent="0.3">
      <c r="C68" s="191" t="s">
        <v>47</v>
      </c>
      <c r="D68" s="193">
        <f t="shared" ref="D68:K68" si="29">SUM(D57:D67)</f>
        <v>30</v>
      </c>
      <c r="E68" s="193">
        <f t="shared" si="29"/>
        <v>900</v>
      </c>
      <c r="F68" s="193">
        <f t="shared" si="29"/>
        <v>0</v>
      </c>
      <c r="G68" s="193">
        <f t="shared" si="29"/>
        <v>0</v>
      </c>
      <c r="H68" s="193">
        <f t="shared" si="29"/>
        <v>0</v>
      </c>
      <c r="I68" s="193">
        <f t="shared" si="29"/>
        <v>0</v>
      </c>
      <c r="J68" s="193">
        <f t="shared" si="29"/>
        <v>900</v>
      </c>
      <c r="K68" s="193">
        <f t="shared" si="29"/>
        <v>0</v>
      </c>
      <c r="L68" s="195"/>
      <c r="M68" s="195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G68" s="191" t="s">
        <v>47</v>
      </c>
      <c r="AH68" s="243">
        <f t="shared" ref="AH68:AO68" si="30">SUM(AH57:AH67)</f>
        <v>30</v>
      </c>
      <c r="AI68" s="194">
        <f t="shared" si="30"/>
        <v>900</v>
      </c>
      <c r="AJ68" s="194">
        <f t="shared" si="30"/>
        <v>270</v>
      </c>
      <c r="AK68" s="194">
        <f t="shared" si="30"/>
        <v>165</v>
      </c>
      <c r="AL68" s="194">
        <f t="shared" si="30"/>
        <v>0</v>
      </c>
      <c r="AM68" s="194">
        <f t="shared" si="30"/>
        <v>105</v>
      </c>
      <c r="AN68" s="244">
        <f t="shared" si="30"/>
        <v>630</v>
      </c>
      <c r="AO68" s="194">
        <f t="shared" si="30"/>
        <v>17.5</v>
      </c>
      <c r="AP68" s="195"/>
      <c r="AQ68" s="217"/>
    </row>
    <row r="69" spans="3:43" x14ac:dyDescent="0.25">
      <c r="C69" s="197" t="s">
        <v>191</v>
      </c>
      <c r="D69" s="196">
        <f>D19+D42+D68</f>
        <v>90</v>
      </c>
      <c r="E69" s="196">
        <f t="shared" ref="E69:L69" si="31">E19+E42+E68</f>
        <v>2700</v>
      </c>
      <c r="F69" s="196">
        <f t="shared" si="31"/>
        <v>92</v>
      </c>
      <c r="G69" s="196">
        <f t="shared" si="31"/>
        <v>60</v>
      </c>
      <c r="H69" s="196">
        <f t="shared" si="31"/>
        <v>0</v>
      </c>
      <c r="I69" s="196">
        <f t="shared" si="31"/>
        <v>32</v>
      </c>
      <c r="J69" s="196">
        <f t="shared" si="31"/>
        <v>2608</v>
      </c>
      <c r="K69" s="196">
        <f t="shared" si="31"/>
        <v>88</v>
      </c>
      <c r="L69" s="196">
        <f t="shared" si="31"/>
        <v>4</v>
      </c>
      <c r="AG69" s="197" t="s">
        <v>191</v>
      </c>
      <c r="AH69" s="196">
        <f>30-AH68</f>
        <v>0</v>
      </c>
    </row>
    <row r="71" spans="3:43" ht="16.5" thickBot="1" x14ac:dyDescent="0.3">
      <c r="C71" s="152" t="s">
        <v>207</v>
      </c>
      <c r="AG71" s="152" t="s">
        <v>208</v>
      </c>
    </row>
    <row r="72" spans="3:43" ht="16.5" thickBot="1" x14ac:dyDescent="0.3">
      <c r="C72" s="719" t="s">
        <v>166</v>
      </c>
      <c r="D72" s="721" t="s">
        <v>167</v>
      </c>
      <c r="E72" s="725" t="s">
        <v>168</v>
      </c>
      <c r="F72" s="725"/>
      <c r="G72" s="725"/>
      <c r="H72" s="725"/>
      <c r="I72" s="725"/>
      <c r="J72" s="726"/>
      <c r="K72" s="721" t="s">
        <v>172</v>
      </c>
      <c r="L72" s="721" t="s">
        <v>173</v>
      </c>
      <c r="M72" s="721" t="s">
        <v>171</v>
      </c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G72" s="719" t="s">
        <v>166</v>
      </c>
      <c r="AH72" s="721" t="s">
        <v>167</v>
      </c>
      <c r="AI72" s="725" t="s">
        <v>168</v>
      </c>
      <c r="AJ72" s="725"/>
      <c r="AK72" s="725"/>
      <c r="AL72" s="725"/>
      <c r="AM72" s="725"/>
      <c r="AN72" s="726"/>
      <c r="AO72" s="721" t="s">
        <v>172</v>
      </c>
      <c r="AP72" s="721" t="s">
        <v>173</v>
      </c>
      <c r="AQ72" s="721" t="s">
        <v>171</v>
      </c>
    </row>
    <row r="73" spans="3:43" x14ac:dyDescent="0.25">
      <c r="C73" s="720"/>
      <c r="D73" s="722"/>
      <c r="E73" s="747" t="s">
        <v>57</v>
      </c>
      <c r="F73" s="730" t="s">
        <v>174</v>
      </c>
      <c r="G73" s="731"/>
      <c r="H73" s="731"/>
      <c r="I73" s="732"/>
      <c r="J73" s="733" t="s">
        <v>198</v>
      </c>
      <c r="K73" s="722"/>
      <c r="L73" s="722"/>
      <c r="M73" s="722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G73" s="720"/>
      <c r="AH73" s="722"/>
      <c r="AI73" s="747" t="s">
        <v>57</v>
      </c>
      <c r="AJ73" s="730" t="s">
        <v>174</v>
      </c>
      <c r="AK73" s="731"/>
      <c r="AL73" s="731"/>
      <c r="AM73" s="732"/>
      <c r="AN73" s="733" t="s">
        <v>198</v>
      </c>
      <c r="AO73" s="722"/>
      <c r="AP73" s="722"/>
      <c r="AQ73" s="722"/>
    </row>
    <row r="74" spans="3:43" x14ac:dyDescent="0.25">
      <c r="C74" s="720"/>
      <c r="D74" s="723"/>
      <c r="E74" s="748"/>
      <c r="F74" s="735" t="s">
        <v>176</v>
      </c>
      <c r="G74" s="737" t="s">
        <v>177</v>
      </c>
      <c r="H74" s="738"/>
      <c r="I74" s="739"/>
      <c r="J74" s="734"/>
      <c r="K74" s="723"/>
      <c r="L74" s="723"/>
      <c r="M74" s="723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53"/>
      <c r="AA74" s="153"/>
      <c r="AB74" s="153"/>
      <c r="AG74" s="720"/>
      <c r="AH74" s="723"/>
      <c r="AI74" s="748"/>
      <c r="AJ74" s="735" t="s">
        <v>176</v>
      </c>
      <c r="AK74" s="737" t="s">
        <v>177</v>
      </c>
      <c r="AL74" s="738"/>
      <c r="AM74" s="739"/>
      <c r="AN74" s="734"/>
      <c r="AO74" s="723"/>
      <c r="AP74" s="723"/>
      <c r="AQ74" s="723"/>
    </row>
    <row r="75" spans="3:43" x14ac:dyDescent="0.25">
      <c r="C75" s="720"/>
      <c r="D75" s="723"/>
      <c r="E75" s="748"/>
      <c r="F75" s="736"/>
      <c r="G75" s="740" t="s">
        <v>62</v>
      </c>
      <c r="H75" s="742" t="s">
        <v>199</v>
      </c>
      <c r="I75" s="742" t="s">
        <v>200</v>
      </c>
      <c r="J75" s="734"/>
      <c r="K75" s="723"/>
      <c r="L75" s="723"/>
      <c r="M75" s="72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G75" s="720"/>
      <c r="AH75" s="723"/>
      <c r="AI75" s="748"/>
      <c r="AJ75" s="736"/>
      <c r="AK75" s="740" t="s">
        <v>62</v>
      </c>
      <c r="AL75" s="742" t="s">
        <v>199</v>
      </c>
      <c r="AM75" s="742" t="s">
        <v>200</v>
      </c>
      <c r="AN75" s="734"/>
      <c r="AO75" s="723"/>
      <c r="AP75" s="723"/>
      <c r="AQ75" s="723"/>
    </row>
    <row r="76" spans="3:43" x14ac:dyDescent="0.25">
      <c r="C76" s="720"/>
      <c r="D76" s="723"/>
      <c r="E76" s="748"/>
      <c r="F76" s="736"/>
      <c r="G76" s="740"/>
      <c r="H76" s="742"/>
      <c r="I76" s="742"/>
      <c r="J76" s="734"/>
      <c r="K76" s="723"/>
      <c r="L76" s="723"/>
      <c r="M76" s="723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53"/>
      <c r="AA76" s="153"/>
      <c r="AB76" s="153"/>
      <c r="AG76" s="720"/>
      <c r="AH76" s="723"/>
      <c r="AI76" s="748"/>
      <c r="AJ76" s="736"/>
      <c r="AK76" s="740"/>
      <c r="AL76" s="742"/>
      <c r="AM76" s="742"/>
      <c r="AN76" s="734"/>
      <c r="AO76" s="723"/>
      <c r="AP76" s="723"/>
      <c r="AQ76" s="723"/>
    </row>
    <row r="77" spans="3:43" x14ac:dyDescent="0.25">
      <c r="C77" s="720"/>
      <c r="D77" s="723"/>
      <c r="E77" s="748"/>
      <c r="F77" s="736"/>
      <c r="G77" s="740"/>
      <c r="H77" s="742"/>
      <c r="I77" s="742"/>
      <c r="J77" s="734"/>
      <c r="K77" s="723"/>
      <c r="L77" s="723"/>
      <c r="M77" s="72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G77" s="720"/>
      <c r="AH77" s="723"/>
      <c r="AI77" s="748"/>
      <c r="AJ77" s="736"/>
      <c r="AK77" s="740"/>
      <c r="AL77" s="742"/>
      <c r="AM77" s="742"/>
      <c r="AN77" s="734"/>
      <c r="AO77" s="723"/>
      <c r="AP77" s="723"/>
      <c r="AQ77" s="723"/>
    </row>
    <row r="78" spans="3:43" ht="16.5" thickBot="1" x14ac:dyDescent="0.3">
      <c r="C78" s="682"/>
      <c r="D78" s="724"/>
      <c r="E78" s="755"/>
      <c r="F78" s="757"/>
      <c r="G78" s="758"/>
      <c r="H78" s="759"/>
      <c r="I78" s="759"/>
      <c r="J78" s="756"/>
      <c r="K78" s="724"/>
      <c r="L78" s="724"/>
      <c r="M78" s="724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G78" s="682"/>
      <c r="AH78" s="724"/>
      <c r="AI78" s="755"/>
      <c r="AJ78" s="757"/>
      <c r="AK78" s="758"/>
      <c r="AL78" s="759"/>
      <c r="AM78" s="759"/>
      <c r="AN78" s="756"/>
      <c r="AO78" s="724"/>
      <c r="AP78" s="724"/>
      <c r="AQ78" s="724"/>
    </row>
    <row r="79" spans="3:43" ht="16.5" thickBot="1" x14ac:dyDescent="0.3">
      <c r="C79" s="219">
        <v>1</v>
      </c>
      <c r="D79" s="220">
        <v>2</v>
      </c>
      <c r="E79" s="221">
        <v>3</v>
      </c>
      <c r="F79" s="222">
        <v>4</v>
      </c>
      <c r="G79" s="222">
        <v>5</v>
      </c>
      <c r="H79" s="222">
        <v>6</v>
      </c>
      <c r="I79" s="222">
        <v>7</v>
      </c>
      <c r="J79" s="223">
        <v>8</v>
      </c>
      <c r="K79" s="222">
        <v>9</v>
      </c>
      <c r="L79" s="223">
        <v>10</v>
      </c>
      <c r="M79" s="222">
        <v>11</v>
      </c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G79" s="219">
        <v>1</v>
      </c>
      <c r="AH79" s="220">
        <v>2</v>
      </c>
      <c r="AI79" s="221">
        <v>3</v>
      </c>
      <c r="AJ79" s="222">
        <v>4</v>
      </c>
      <c r="AK79" s="222">
        <v>5</v>
      </c>
      <c r="AL79" s="222">
        <v>6</v>
      </c>
      <c r="AM79" s="222">
        <v>7</v>
      </c>
      <c r="AN79" s="223">
        <v>8</v>
      </c>
      <c r="AO79" s="222">
        <v>9</v>
      </c>
      <c r="AP79" s="223">
        <v>10</v>
      </c>
      <c r="AQ79" s="222">
        <v>11</v>
      </c>
    </row>
    <row r="80" spans="3:43" x14ac:dyDescent="0.25">
      <c r="C80" s="226"/>
      <c r="D80" s="167"/>
      <c r="E80" s="159"/>
      <c r="F80" s="160"/>
      <c r="G80" s="160"/>
      <c r="H80" s="160"/>
      <c r="I80" s="160"/>
      <c r="J80" s="225"/>
      <c r="K80" s="198"/>
      <c r="L80" s="162"/>
      <c r="M80" s="168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E80" s="150" t="s">
        <v>31</v>
      </c>
      <c r="AF80" s="150" t="s">
        <v>182</v>
      </c>
      <c r="AG80" s="226" t="s">
        <v>99</v>
      </c>
      <c r="AH80" s="167">
        <v>6</v>
      </c>
      <c r="AI80" s="159">
        <f>AH80*30</f>
        <v>180</v>
      </c>
      <c r="AJ80" s="160">
        <f t="shared" ref="AJ80:AJ87" si="32">AK80+AL80+AM80</f>
        <v>0</v>
      </c>
      <c r="AK80" s="160"/>
      <c r="AL80" s="160"/>
      <c r="AM80" s="160"/>
      <c r="AN80" s="225">
        <f>AI80-AJ80</f>
        <v>180</v>
      </c>
      <c r="AO80" s="198">
        <f>AJ80/15</f>
        <v>0</v>
      </c>
      <c r="AP80" s="162" t="s">
        <v>184</v>
      </c>
      <c r="AQ80" s="168">
        <f>AJ80/AI80*100</f>
        <v>0</v>
      </c>
    </row>
    <row r="81" spans="2:43" x14ac:dyDescent="0.25">
      <c r="C81" s="174"/>
      <c r="D81" s="173"/>
      <c r="E81" s="164"/>
      <c r="F81" s="169"/>
      <c r="G81" s="169"/>
      <c r="H81" s="169"/>
      <c r="I81" s="169"/>
      <c r="J81" s="228"/>
      <c r="K81" s="229"/>
      <c r="L81" s="171"/>
      <c r="M81" s="230"/>
      <c r="N81" s="231"/>
      <c r="O81" s="231"/>
      <c r="P81" s="231"/>
      <c r="Q81" s="231"/>
      <c r="R81" s="231"/>
      <c r="S81" s="231"/>
      <c r="T81" s="231"/>
      <c r="U81" s="231"/>
      <c r="V81" s="231"/>
      <c r="W81" s="231"/>
      <c r="X81" s="231"/>
      <c r="Y81" s="231"/>
      <c r="Z81" s="231"/>
      <c r="AA81" s="231"/>
      <c r="AB81" s="231"/>
      <c r="AE81" s="150" t="s">
        <v>31</v>
      </c>
      <c r="AF81" s="150" t="s">
        <v>182</v>
      </c>
      <c r="AG81" s="174" t="s">
        <v>209</v>
      </c>
      <c r="AH81" s="173">
        <v>3</v>
      </c>
      <c r="AI81" s="164">
        <f>AH81*30</f>
        <v>90</v>
      </c>
      <c r="AJ81" s="169">
        <f t="shared" si="32"/>
        <v>0</v>
      </c>
      <c r="AK81" s="169"/>
      <c r="AL81" s="169"/>
      <c r="AM81" s="169"/>
      <c r="AN81" s="228">
        <f>AI81-AJ81</f>
        <v>90</v>
      </c>
      <c r="AO81" s="202">
        <f t="shared" ref="AO81:AO87" si="33">AJ81/15</f>
        <v>0</v>
      </c>
      <c r="AP81" s="171" t="s">
        <v>184</v>
      </c>
      <c r="AQ81" s="202"/>
    </row>
    <row r="82" spans="2:43" x14ac:dyDescent="0.25">
      <c r="C82" s="174"/>
      <c r="D82" s="173"/>
      <c r="E82" s="164"/>
      <c r="F82" s="169"/>
      <c r="G82" s="169"/>
      <c r="H82" s="169"/>
      <c r="I82" s="169"/>
      <c r="J82" s="228"/>
      <c r="K82" s="229"/>
      <c r="L82" s="171"/>
      <c r="M82" s="230"/>
      <c r="N82" s="231"/>
      <c r="O82" s="231"/>
      <c r="P82" s="231"/>
      <c r="Q82" s="231"/>
      <c r="R82" s="231"/>
      <c r="S82" s="231"/>
      <c r="T82" s="231"/>
      <c r="U82" s="231"/>
      <c r="V82" s="231"/>
      <c r="W82" s="231"/>
      <c r="X82" s="231"/>
      <c r="Y82" s="231"/>
      <c r="Z82" s="231"/>
      <c r="AA82" s="231"/>
      <c r="AB82" s="231"/>
      <c r="AE82" s="150" t="s">
        <v>31</v>
      </c>
      <c r="AF82" s="150" t="s">
        <v>182</v>
      </c>
      <c r="AG82" s="174" t="s">
        <v>210</v>
      </c>
      <c r="AH82" s="173">
        <v>18</v>
      </c>
      <c r="AI82" s="164">
        <f>AH82*30</f>
        <v>540</v>
      </c>
      <c r="AJ82" s="169">
        <f t="shared" si="32"/>
        <v>0</v>
      </c>
      <c r="AK82" s="169"/>
      <c r="AL82" s="169"/>
      <c r="AM82" s="169"/>
      <c r="AN82" s="228">
        <f>AI82-AJ82</f>
        <v>540</v>
      </c>
      <c r="AO82" s="202">
        <f t="shared" si="33"/>
        <v>0</v>
      </c>
      <c r="AP82" s="171"/>
      <c r="AQ82" s="202"/>
    </row>
    <row r="83" spans="2:43" x14ac:dyDescent="0.25">
      <c r="C83" s="178"/>
      <c r="D83" s="173"/>
      <c r="E83" s="164"/>
      <c r="F83" s="169"/>
      <c r="G83" s="169"/>
      <c r="H83" s="169"/>
      <c r="I83" s="169"/>
      <c r="J83" s="228"/>
      <c r="K83" s="229"/>
      <c r="L83" s="171"/>
      <c r="M83" s="230"/>
      <c r="N83" s="231"/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  <c r="AA83" s="231"/>
      <c r="AB83" s="231"/>
      <c r="AE83" s="150" t="s">
        <v>31</v>
      </c>
      <c r="AF83" s="150" t="s">
        <v>182</v>
      </c>
      <c r="AG83" s="174" t="s">
        <v>211</v>
      </c>
      <c r="AH83" s="173">
        <v>3</v>
      </c>
      <c r="AI83" s="164">
        <f>AH83*30</f>
        <v>90</v>
      </c>
      <c r="AJ83" s="169">
        <f t="shared" si="32"/>
        <v>0</v>
      </c>
      <c r="AK83" s="169"/>
      <c r="AL83" s="169"/>
      <c r="AM83" s="169"/>
      <c r="AN83" s="228">
        <f>AI83-AJ83</f>
        <v>90</v>
      </c>
      <c r="AO83" s="202">
        <f t="shared" si="33"/>
        <v>0</v>
      </c>
      <c r="AP83" s="171"/>
      <c r="AQ83" s="202"/>
    </row>
    <row r="84" spans="2:43" x14ac:dyDescent="0.25">
      <c r="C84" s="178"/>
      <c r="D84" s="173"/>
      <c r="E84" s="164"/>
      <c r="F84" s="169"/>
      <c r="G84" s="169"/>
      <c r="H84" s="169"/>
      <c r="I84" s="169"/>
      <c r="J84" s="228"/>
      <c r="K84" s="229"/>
      <c r="L84" s="171"/>
      <c r="M84" s="230"/>
      <c r="N84" s="231"/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  <c r="AA84" s="231"/>
      <c r="AB84" s="231"/>
      <c r="AG84" s="178"/>
      <c r="AH84" s="173">
        <f>AI84/30</f>
        <v>0</v>
      </c>
      <c r="AI84" s="164">
        <f>AJ84+AN84</f>
        <v>0</v>
      </c>
      <c r="AJ84" s="169">
        <f t="shared" si="32"/>
        <v>0</v>
      </c>
      <c r="AK84" s="169"/>
      <c r="AL84" s="169"/>
      <c r="AM84" s="169"/>
      <c r="AN84" s="228"/>
      <c r="AO84" s="202">
        <f t="shared" si="33"/>
        <v>0</v>
      </c>
      <c r="AP84" s="171"/>
      <c r="AQ84" s="202"/>
    </row>
    <row r="85" spans="2:43" x14ac:dyDescent="0.25">
      <c r="C85" s="178"/>
      <c r="D85" s="173"/>
      <c r="E85" s="164"/>
      <c r="F85" s="169"/>
      <c r="G85" s="169"/>
      <c r="H85" s="169"/>
      <c r="I85" s="169"/>
      <c r="J85" s="228"/>
      <c r="K85" s="229"/>
      <c r="L85" s="171"/>
      <c r="M85" s="230"/>
      <c r="N85" s="231"/>
      <c r="O85" s="231"/>
      <c r="P85" s="231"/>
      <c r="Q85" s="231"/>
      <c r="R85" s="231"/>
      <c r="S85" s="231"/>
      <c r="T85" s="231"/>
      <c r="U85" s="231"/>
      <c r="V85" s="231"/>
      <c r="W85" s="231"/>
      <c r="X85" s="231"/>
      <c r="Y85" s="231"/>
      <c r="Z85" s="231"/>
      <c r="AA85" s="231"/>
      <c r="AB85" s="231"/>
      <c r="AG85" s="178"/>
      <c r="AH85" s="173">
        <f>AI85/30</f>
        <v>0</v>
      </c>
      <c r="AI85" s="164">
        <f>AJ85+AN85</f>
        <v>0</v>
      </c>
      <c r="AJ85" s="169">
        <f t="shared" si="32"/>
        <v>0</v>
      </c>
      <c r="AK85" s="169"/>
      <c r="AL85" s="169"/>
      <c r="AM85" s="169"/>
      <c r="AN85" s="228"/>
      <c r="AO85" s="202">
        <f t="shared" si="33"/>
        <v>0</v>
      </c>
      <c r="AP85" s="171"/>
      <c r="AQ85" s="202"/>
    </row>
    <row r="86" spans="2:43" x14ac:dyDescent="0.25">
      <c r="C86" s="178"/>
      <c r="D86" s="173">
        <f>E86/30</f>
        <v>0</v>
      </c>
      <c r="E86" s="164">
        <f>F86+J86</f>
        <v>0</v>
      </c>
      <c r="F86" s="169">
        <f>G86+H86+I86</f>
        <v>0</v>
      </c>
      <c r="G86" s="169"/>
      <c r="H86" s="169"/>
      <c r="I86" s="169"/>
      <c r="J86" s="228"/>
      <c r="K86" s="229">
        <f>F86/15</f>
        <v>0</v>
      </c>
      <c r="L86" s="171"/>
      <c r="M86" s="230"/>
      <c r="N86" s="231"/>
      <c r="O86" s="231"/>
      <c r="P86" s="231"/>
      <c r="Q86" s="231"/>
      <c r="R86" s="231"/>
      <c r="S86" s="231"/>
      <c r="T86" s="231"/>
      <c r="U86" s="231"/>
      <c r="V86" s="231"/>
      <c r="W86" s="231"/>
      <c r="X86" s="231"/>
      <c r="Y86" s="231"/>
      <c r="Z86" s="231"/>
      <c r="AA86" s="231"/>
      <c r="AB86" s="231"/>
      <c r="AG86" s="178"/>
      <c r="AH86" s="173">
        <f>AI86/30</f>
        <v>0</v>
      </c>
      <c r="AI86" s="164">
        <f>AJ86+AN86</f>
        <v>0</v>
      </c>
      <c r="AJ86" s="169">
        <f t="shared" si="32"/>
        <v>0</v>
      </c>
      <c r="AK86" s="169"/>
      <c r="AL86" s="169"/>
      <c r="AM86" s="169"/>
      <c r="AN86" s="228"/>
      <c r="AO86" s="202">
        <f t="shared" si="33"/>
        <v>0</v>
      </c>
      <c r="AP86" s="171"/>
      <c r="AQ86" s="202"/>
    </row>
    <row r="87" spans="2:43" ht="16.5" thickBot="1" x14ac:dyDescent="0.3">
      <c r="C87" s="233"/>
      <c r="D87" s="234">
        <f>E87/30</f>
        <v>0</v>
      </c>
      <c r="E87" s="186">
        <f>F87+J87</f>
        <v>0</v>
      </c>
      <c r="F87" s="187">
        <f>G87+H87+I87</f>
        <v>0</v>
      </c>
      <c r="G87" s="187"/>
      <c r="H87" s="187"/>
      <c r="I87" s="187"/>
      <c r="J87" s="235"/>
      <c r="K87" s="236">
        <f>F87/15</f>
        <v>0</v>
      </c>
      <c r="L87" s="237"/>
      <c r="M87" s="238"/>
      <c r="N87" s="231"/>
      <c r="O87" s="231"/>
      <c r="P87" s="231"/>
      <c r="Q87" s="231"/>
      <c r="R87" s="231"/>
      <c r="S87" s="231"/>
      <c r="T87" s="231"/>
      <c r="U87" s="231"/>
      <c r="V87" s="231"/>
      <c r="W87" s="231"/>
      <c r="X87" s="231"/>
      <c r="Y87" s="231"/>
      <c r="Z87" s="231"/>
      <c r="AA87" s="231"/>
      <c r="AB87" s="231"/>
      <c r="AG87" s="233"/>
      <c r="AH87" s="234">
        <f>AI87/30</f>
        <v>0</v>
      </c>
      <c r="AI87" s="186">
        <f>AJ87+AN87</f>
        <v>0</v>
      </c>
      <c r="AJ87" s="187">
        <f t="shared" si="32"/>
        <v>0</v>
      </c>
      <c r="AK87" s="187"/>
      <c r="AL87" s="187"/>
      <c r="AM87" s="187"/>
      <c r="AN87" s="235"/>
      <c r="AO87" s="212">
        <f t="shared" si="33"/>
        <v>0</v>
      </c>
      <c r="AP87" s="237"/>
      <c r="AQ87" s="212"/>
    </row>
    <row r="88" spans="2:43" ht="16.5" thickBot="1" x14ac:dyDescent="0.3">
      <c r="C88" s="191" t="s">
        <v>47</v>
      </c>
      <c r="D88" s="193">
        <f t="shared" ref="D88:K88" si="34">SUM(D80:D87)</f>
        <v>0</v>
      </c>
      <c r="E88" s="193">
        <f t="shared" si="34"/>
        <v>0</v>
      </c>
      <c r="F88" s="193">
        <f t="shared" si="34"/>
        <v>0</v>
      </c>
      <c r="G88" s="193">
        <f t="shared" si="34"/>
        <v>0</v>
      </c>
      <c r="H88" s="193">
        <f t="shared" si="34"/>
        <v>0</v>
      </c>
      <c r="I88" s="193">
        <f t="shared" si="34"/>
        <v>0</v>
      </c>
      <c r="J88" s="193">
        <f t="shared" si="34"/>
        <v>0</v>
      </c>
      <c r="K88" s="193">
        <f t="shared" si="34"/>
        <v>0</v>
      </c>
      <c r="L88" s="195"/>
      <c r="M88" s="195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G88" s="191" t="s">
        <v>47</v>
      </c>
      <c r="AH88" s="193">
        <f t="shared" ref="AH88:AO88" si="35">SUM(AH80:AH87)</f>
        <v>30</v>
      </c>
      <c r="AI88" s="193">
        <f t="shared" si="35"/>
        <v>900</v>
      </c>
      <c r="AJ88" s="193">
        <f t="shared" si="35"/>
        <v>0</v>
      </c>
      <c r="AK88" s="193">
        <f t="shared" si="35"/>
        <v>0</v>
      </c>
      <c r="AL88" s="193">
        <f t="shared" si="35"/>
        <v>0</v>
      </c>
      <c r="AM88" s="193">
        <f t="shared" si="35"/>
        <v>0</v>
      </c>
      <c r="AN88" s="193">
        <f t="shared" si="35"/>
        <v>900</v>
      </c>
      <c r="AO88" s="193">
        <f t="shared" si="35"/>
        <v>0</v>
      </c>
      <c r="AP88" s="195"/>
      <c r="AQ88" s="195"/>
    </row>
    <row r="89" spans="2:43" x14ac:dyDescent="0.25">
      <c r="C89" s="197" t="s">
        <v>191</v>
      </c>
      <c r="D89" s="196">
        <f>30-D88</f>
        <v>30</v>
      </c>
      <c r="AG89" s="197" t="s">
        <v>191</v>
      </c>
      <c r="AH89" s="196">
        <f>30-AH88</f>
        <v>0</v>
      </c>
    </row>
    <row r="90" spans="2:43" x14ac:dyDescent="0.25">
      <c r="C90" s="197"/>
      <c r="D90" s="196"/>
      <c r="AG90" s="197"/>
      <c r="AH90" s="196"/>
    </row>
    <row r="91" spans="2:43" x14ac:dyDescent="0.25">
      <c r="C91" s="197"/>
      <c r="D91" s="196"/>
      <c r="AG91" s="197"/>
      <c r="AH91" s="196"/>
    </row>
    <row r="92" spans="2:43" x14ac:dyDescent="0.25">
      <c r="C92" s="152" t="s">
        <v>47</v>
      </c>
      <c r="D92" s="245">
        <f>D68+D44+D21</f>
        <v>30</v>
      </c>
      <c r="E92" s="245">
        <f>E68+E44+E21</f>
        <v>900</v>
      </c>
      <c r="F92" s="246"/>
      <c r="G92" s="246"/>
      <c r="H92" s="247"/>
      <c r="I92" s="247"/>
      <c r="J92" s="247"/>
      <c r="K92" s="247"/>
      <c r="L92" s="246">
        <f>L68+L44+L21</f>
        <v>0</v>
      </c>
      <c r="AG92" s="152" t="s">
        <v>47</v>
      </c>
      <c r="AH92" s="245">
        <f>AH93+AH94</f>
        <v>117</v>
      </c>
      <c r="AI92" s="245">
        <f>AI68+AI44+AI21+AI88</f>
        <v>3510</v>
      </c>
      <c r="AJ92" s="246"/>
      <c r="AK92" s="246"/>
      <c r="AL92" s="246"/>
      <c r="AM92" s="246"/>
      <c r="AN92" s="246"/>
      <c r="AO92" s="246"/>
      <c r="AP92" s="246">
        <f>AP68+AP44+AP21</f>
        <v>0</v>
      </c>
    </row>
    <row r="93" spans="2:43" x14ac:dyDescent="0.25">
      <c r="B93" s="150" t="s">
        <v>182</v>
      </c>
      <c r="C93" s="152" t="s">
        <v>212</v>
      </c>
      <c r="D93" s="248">
        <f>SUMIF($B$10:$B$68,B93,$D$10:$D$68)</f>
        <v>63</v>
      </c>
      <c r="E93" s="150">
        <f>D93*30</f>
        <v>1890</v>
      </c>
      <c r="F93" s="248">
        <f>E93/$E$92*100</f>
        <v>210</v>
      </c>
      <c r="G93" s="150"/>
      <c r="AF93" s="150" t="s">
        <v>182</v>
      </c>
      <c r="AG93" s="152" t="s">
        <v>212</v>
      </c>
      <c r="AH93" s="248">
        <f>SUMIF($AF$10:$AF$88,AF93,$AH$10:$AH$88)</f>
        <v>87</v>
      </c>
      <c r="AI93" s="150">
        <f>AH93*30</f>
        <v>2610</v>
      </c>
      <c r="AJ93" s="248">
        <f>AH93/$AH$92*100</f>
        <v>74.358974358974365</v>
      </c>
    </row>
    <row r="94" spans="2:43" x14ac:dyDescent="0.25">
      <c r="B94" s="150" t="s">
        <v>187</v>
      </c>
      <c r="C94" s="152" t="s">
        <v>143</v>
      </c>
      <c r="D94" s="248">
        <f>SUMIF($B$10:$B$68,B94,$D$10:$D$68)</f>
        <v>23</v>
      </c>
      <c r="E94" s="150">
        <f t="shared" ref="E94:E101" si="36">D94*30</f>
        <v>690</v>
      </c>
      <c r="F94" s="248">
        <f t="shared" ref="F94:F100" si="37">E94/$E$92*100</f>
        <v>76.666666666666671</v>
      </c>
      <c r="G94" s="150"/>
      <c r="AF94" s="150" t="s">
        <v>187</v>
      </c>
      <c r="AG94" s="152" t="s">
        <v>143</v>
      </c>
      <c r="AH94" s="248">
        <f>SUMIF($AF$10:$AF$88,AF94,$AH$10:$AH$88)</f>
        <v>30</v>
      </c>
      <c r="AI94" s="150">
        <f>AH94*30</f>
        <v>900</v>
      </c>
      <c r="AJ94" s="248">
        <f>AH94/$AH$92*100</f>
        <v>25.641025641025639</v>
      </c>
    </row>
    <row r="95" spans="2:43" x14ac:dyDescent="0.25">
      <c r="D95" s="150"/>
      <c r="E95" s="150"/>
      <c r="F95" s="150"/>
      <c r="G95" s="150"/>
    </row>
    <row r="96" spans="2:43" x14ac:dyDescent="0.25">
      <c r="C96" s="152" t="s">
        <v>213</v>
      </c>
      <c r="D96" s="249">
        <f>D97+D98</f>
        <v>12</v>
      </c>
      <c r="E96" s="150"/>
      <c r="F96" s="150"/>
      <c r="G96" s="150"/>
      <c r="AG96" s="152" t="s">
        <v>213</v>
      </c>
      <c r="AH96" s="249">
        <f>AH97+AH98</f>
        <v>20.5</v>
      </c>
    </row>
    <row r="97" spans="1:36" x14ac:dyDescent="0.25">
      <c r="A97" s="150" t="s">
        <v>181</v>
      </c>
      <c r="B97" s="150" t="s">
        <v>182</v>
      </c>
      <c r="C97" s="152" t="s">
        <v>212</v>
      </c>
      <c r="D97" s="150">
        <f>SUMIFS($D$3:$D$68,$A$3:$A$68,A97,$B$3:$B$68,B97)</f>
        <v>9</v>
      </c>
      <c r="E97" s="150">
        <f t="shared" si="36"/>
        <v>270</v>
      </c>
      <c r="F97" s="248">
        <f t="shared" si="37"/>
        <v>30</v>
      </c>
      <c r="G97" s="150"/>
      <c r="AE97" s="150" t="s">
        <v>181</v>
      </c>
      <c r="AF97" s="150" t="s">
        <v>182</v>
      </c>
      <c r="AG97" s="152" t="s">
        <v>212</v>
      </c>
      <c r="AH97" s="150">
        <f>SUMIFS($AH$10:$AH$87,$AE$10:$AE$87,AE97,$AF$10:$AF$87,AF97)</f>
        <v>17.5</v>
      </c>
      <c r="AI97" s="150">
        <f>AH97*30</f>
        <v>525</v>
      </c>
      <c r="AJ97" s="248">
        <f>AI97/$E$92*100</f>
        <v>58.333333333333336</v>
      </c>
    </row>
    <row r="98" spans="1:36" x14ac:dyDescent="0.25">
      <c r="A98" s="150" t="s">
        <v>181</v>
      </c>
      <c r="B98" s="150" t="s">
        <v>187</v>
      </c>
      <c r="C98" s="152" t="s">
        <v>143</v>
      </c>
      <c r="D98" s="150">
        <f>SUMIFS($D$3:$D$68,$A$3:$A$68,A98,$B$3:$B$68,B98)</f>
        <v>3</v>
      </c>
      <c r="E98" s="150">
        <f t="shared" si="36"/>
        <v>90</v>
      </c>
      <c r="F98" s="248">
        <f>E98/$E$92*100</f>
        <v>10</v>
      </c>
      <c r="G98" s="150">
        <f>D98/D96*100</f>
        <v>25</v>
      </c>
      <c r="AE98" s="150" t="s">
        <v>181</v>
      </c>
      <c r="AF98" s="150" t="s">
        <v>187</v>
      </c>
      <c r="AG98" s="152" t="s">
        <v>143</v>
      </c>
      <c r="AH98" s="150">
        <f>SUMIFS($AH$10:$AH$87,$AE$10:$AE$87,AE98,$AF$10:$AF$87,AF98)</f>
        <v>3</v>
      </c>
      <c r="AI98" s="150">
        <f>AH98*30</f>
        <v>90</v>
      </c>
      <c r="AJ98" s="248">
        <f>AI98/$E$92*100</f>
        <v>10</v>
      </c>
    </row>
    <row r="99" spans="1:36" x14ac:dyDescent="0.25">
      <c r="C99" s="152" t="s">
        <v>214</v>
      </c>
      <c r="D99" s="249">
        <f>D100+D101</f>
        <v>74</v>
      </c>
      <c r="E99" s="150"/>
      <c r="F99" s="150"/>
      <c r="G99" s="150"/>
      <c r="AG99" s="152" t="s">
        <v>214</v>
      </c>
      <c r="AH99" s="249">
        <f>AH100+AH101</f>
        <v>96.5</v>
      </c>
    </row>
    <row r="100" spans="1:36" x14ac:dyDescent="0.25">
      <c r="A100" s="150" t="s">
        <v>31</v>
      </c>
      <c r="B100" s="150" t="s">
        <v>182</v>
      </c>
      <c r="C100" s="152" t="s">
        <v>212</v>
      </c>
      <c r="D100" s="150">
        <f>SUMIFS($D$3:$D$68,$A$3:$A$68,A100,$B$3:$B$68,B100)</f>
        <v>54</v>
      </c>
      <c r="E100" s="150">
        <f t="shared" si="36"/>
        <v>1620</v>
      </c>
      <c r="F100" s="248">
        <f t="shared" si="37"/>
        <v>180</v>
      </c>
      <c r="G100" s="150"/>
      <c r="AE100" s="150" t="s">
        <v>31</v>
      </c>
      <c r="AF100" s="150" t="s">
        <v>182</v>
      </c>
      <c r="AG100" s="152" t="s">
        <v>212</v>
      </c>
      <c r="AH100" s="150">
        <f>SUMIFS($AH$10:$AH$87,$AE$10:$AE$87,AE100,$AF$10:$AF$87,AF100)</f>
        <v>69.5</v>
      </c>
      <c r="AI100" s="150">
        <f>AH100*30</f>
        <v>2085</v>
      </c>
      <c r="AJ100" s="248">
        <f>AI100/$E$92*100</f>
        <v>231.66666666666669</v>
      </c>
    </row>
    <row r="101" spans="1:36" x14ac:dyDescent="0.25">
      <c r="A101" s="150" t="s">
        <v>31</v>
      </c>
      <c r="B101" s="150" t="s">
        <v>187</v>
      </c>
      <c r="C101" s="152" t="s">
        <v>143</v>
      </c>
      <c r="D101" s="150">
        <f>SUMIFS($D$3:$D$68,$A$3:$A$68,A101,$B$3:$B$68,B101)</f>
        <v>20</v>
      </c>
      <c r="E101" s="150">
        <f t="shared" si="36"/>
        <v>600</v>
      </c>
      <c r="F101" s="248">
        <f>E101/$E$92*100</f>
        <v>66.666666666666657</v>
      </c>
      <c r="G101" s="150">
        <f>D101/D99*100</f>
        <v>27.027027027027028</v>
      </c>
      <c r="AE101" s="150" t="s">
        <v>31</v>
      </c>
      <c r="AF101" s="150" t="s">
        <v>187</v>
      </c>
      <c r="AG101" s="152" t="s">
        <v>143</v>
      </c>
      <c r="AH101" s="150">
        <f>SUMIFS($AH$10:$AH$87,$AE$10:$AE$87,AE101,$AF$10:$AF$87,AF101)</f>
        <v>27</v>
      </c>
      <c r="AI101" s="150">
        <f>AH101*30</f>
        <v>810</v>
      </c>
      <c r="AJ101" s="248">
        <f>AI101/$E$92*100</f>
        <v>90</v>
      </c>
    </row>
  </sheetData>
  <mergeCells count="130">
    <mergeCell ref="D23:D29"/>
    <mergeCell ref="E23:J23"/>
    <mergeCell ref="K23:K29"/>
    <mergeCell ref="L23:L29"/>
    <mergeCell ref="E24:E29"/>
    <mergeCell ref="F24:I24"/>
    <mergeCell ref="J24:J29"/>
    <mergeCell ref="F25:F29"/>
    <mergeCell ref="G25:I25"/>
    <mergeCell ref="G26:G29"/>
    <mergeCell ref="H75:H78"/>
    <mergeCell ref="I75:I78"/>
    <mergeCell ref="AK75:AK78"/>
    <mergeCell ref="AL75:AL78"/>
    <mergeCell ref="L72:L78"/>
    <mergeCell ref="M72:M78"/>
    <mergeCell ref="AG72:AG78"/>
    <mergeCell ref="AH72:AH78"/>
    <mergeCell ref="AI72:AN72"/>
    <mergeCell ref="AO72:AO78"/>
    <mergeCell ref="AP72:AP78"/>
    <mergeCell ref="AQ72:AQ78"/>
    <mergeCell ref="AI73:AI78"/>
    <mergeCell ref="AJ73:AM73"/>
    <mergeCell ref="AN73:AN78"/>
    <mergeCell ref="AJ74:AJ78"/>
    <mergeCell ref="AK74:AM74"/>
    <mergeCell ref="AM75:AM78"/>
    <mergeCell ref="C72:C78"/>
    <mergeCell ref="D72:D78"/>
    <mergeCell ref="E72:J72"/>
    <mergeCell ref="K72:K78"/>
    <mergeCell ref="E73:E78"/>
    <mergeCell ref="F73:I73"/>
    <mergeCell ref="J73:J78"/>
    <mergeCell ref="F74:F78"/>
    <mergeCell ref="G74:I74"/>
    <mergeCell ref="G75:G78"/>
    <mergeCell ref="AQ49:AQ55"/>
    <mergeCell ref="AI50:AI55"/>
    <mergeCell ref="AJ50:AM50"/>
    <mergeCell ref="AN50:AN55"/>
    <mergeCell ref="AJ51:AJ55"/>
    <mergeCell ref="AK51:AM51"/>
    <mergeCell ref="AM52:AM55"/>
    <mergeCell ref="AK52:AK55"/>
    <mergeCell ref="AL52:AL55"/>
    <mergeCell ref="AI49:AN49"/>
    <mergeCell ref="AO49:AO55"/>
    <mergeCell ref="AP49:AP55"/>
    <mergeCell ref="H52:H55"/>
    <mergeCell ref="I52:I55"/>
    <mergeCell ref="L49:L55"/>
    <mergeCell ref="M49:M55"/>
    <mergeCell ref="AG49:AG55"/>
    <mergeCell ref="AH49:AH55"/>
    <mergeCell ref="C49:C55"/>
    <mergeCell ref="D49:D55"/>
    <mergeCell ref="E49:J49"/>
    <mergeCell ref="K49:K55"/>
    <mergeCell ref="E50:E55"/>
    <mergeCell ref="F50:I50"/>
    <mergeCell ref="J50:J55"/>
    <mergeCell ref="F51:F55"/>
    <mergeCell ref="G51:I51"/>
    <mergeCell ref="G52:G55"/>
    <mergeCell ref="AM28:AM32"/>
    <mergeCell ref="S30:T30"/>
    <mergeCell ref="U30:V30"/>
    <mergeCell ref="W30:X30"/>
    <mergeCell ref="AG25:AG32"/>
    <mergeCell ref="AH25:AH32"/>
    <mergeCell ref="AP25:AP32"/>
    <mergeCell ref="AQ25:AQ32"/>
    <mergeCell ref="AI26:AI32"/>
    <mergeCell ref="AJ26:AM26"/>
    <mergeCell ref="AN26:AN32"/>
    <mergeCell ref="AJ27:AJ32"/>
    <mergeCell ref="AK27:AM27"/>
    <mergeCell ref="AK28:AK32"/>
    <mergeCell ref="AI25:AN25"/>
    <mergeCell ref="AL28:AL32"/>
    <mergeCell ref="F4:I4"/>
    <mergeCell ref="J4:J9"/>
    <mergeCell ref="H26:H29"/>
    <mergeCell ref="I26:I29"/>
    <mergeCell ref="F5:F9"/>
    <mergeCell ref="AO25:AO32"/>
    <mergeCell ref="P28:P32"/>
    <mergeCell ref="M23:M29"/>
    <mergeCell ref="O26:O29"/>
    <mergeCell ref="S28:Z29"/>
    <mergeCell ref="AM6:AM9"/>
    <mergeCell ref="S8:T8"/>
    <mergeCell ref="U8:V8"/>
    <mergeCell ref="W8:X8"/>
    <mergeCell ref="AI4:AI9"/>
    <mergeCell ref="C23:C29"/>
    <mergeCell ref="R6:R8"/>
    <mergeCell ref="Q28:Q32"/>
    <mergeCell ref="R28:R30"/>
    <mergeCell ref="E4:E9"/>
    <mergeCell ref="O6:O9"/>
    <mergeCell ref="S6:Z7"/>
    <mergeCell ref="P6:P9"/>
    <mergeCell ref="Q6:Q9"/>
    <mergeCell ref="G5:I5"/>
    <mergeCell ref="G6:G9"/>
    <mergeCell ref="H6:H9"/>
    <mergeCell ref="I6:I9"/>
    <mergeCell ref="AI3:AN3"/>
    <mergeCell ref="AO3:AO9"/>
    <mergeCell ref="AP3:AP9"/>
    <mergeCell ref="AQ3:AQ9"/>
    <mergeCell ref="AJ4:AM4"/>
    <mergeCell ref="AN4:AN9"/>
    <mergeCell ref="AJ5:AJ9"/>
    <mergeCell ref="AK5:AM5"/>
    <mergeCell ref="AK6:AK9"/>
    <mergeCell ref="AL6:AL9"/>
    <mergeCell ref="C1:M1"/>
    <mergeCell ref="AG1:AQ1"/>
    <mergeCell ref="C3:C9"/>
    <mergeCell ref="D3:D9"/>
    <mergeCell ref="E3:J3"/>
    <mergeCell ref="K3:K9"/>
    <mergeCell ref="L3:L9"/>
    <mergeCell ref="M3:M9"/>
    <mergeCell ref="AG3:AG9"/>
    <mergeCell ref="AH3:AH9"/>
  </mergeCells>
  <phoneticPr fontId="29" type="noConversion"/>
  <pageMargins left="0.75" right="0.75" top="1" bottom="1" header="0.5" footer="0.5"/>
  <pageSetup paperSize="9" scale="59" orientation="landscape" verticalDpi="0" r:id="rId1"/>
  <headerFooter alignWithMargins="0"/>
  <rowBreaks count="2" manualBreakCount="2">
    <brk id="42" max="12" man="1"/>
    <brk id="70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 ЗО</vt:lpstr>
      <vt:lpstr>076 заочне маг</vt:lpstr>
      <vt:lpstr>семестровка</vt:lpstr>
      <vt:lpstr>'076 заочне маг'!Область_печати</vt:lpstr>
      <vt:lpstr>семестровка!Область_печати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Пользователь Windows</cp:lastModifiedBy>
  <cp:lastPrinted>2022-06-01T09:43:42Z</cp:lastPrinted>
  <dcterms:created xsi:type="dcterms:W3CDTF">2020-09-30T04:24:46Z</dcterms:created>
  <dcterms:modified xsi:type="dcterms:W3CDTF">2024-03-14T10:39:16Z</dcterms:modified>
</cp:coreProperties>
</file>