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<sst xmlns="http://schemas.openxmlformats.org/spreadsheetml/2006/main" count="2295" uniqueCount="670">
  <si>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</si>
  <si>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</si>
  <si>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</si>
  <si>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</si>
  <si>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</si>
  <si>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</si>
  <si>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</si>
  <si>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</si>
  <si>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</si>
  <si>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</si>
  <si>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</si>
  <si>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</si>
  <si>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</si>
  <si>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</si>
  <si>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</si>
  <si>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</si>
  <si>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</si>
  <si>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</si>
  <si>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</si>
  <si>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</si>
  <si>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</si>
  <si>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</si>
  <si>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</si>
  <si>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</si>
  <si>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</si>
  <si>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</si>
  <si>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</si>
  <si>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</si>
  <si>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</si>
  <si>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</si>
  <si>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</si>
  <si>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</si>
  <si>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</si>
  <si>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</si>
  <si>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</si>
  <si>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</si>
  <si>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</si>
  <si>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</si>
  <si>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</si>
  <si>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</si>
  <si>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</si>
  <si>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</si>
  <si>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</si>
  <si>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</si>
  <si>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</si>
  <si>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</si>
  <si>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</si>
  <si>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</si>
  <si>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</si>
  <si>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</si>
  <si>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</si>
  <si>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</si>
  <si>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</si>
  <si>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</si>
  <si>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</si>
  <si>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</si>
  <si>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</si>
  <si>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</si>
  <si>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</si>
  <si>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</si>
  <si>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</si>
  <si>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</si>
  <si>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</si>
  <si>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</si>
  <si>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</si>
  <si>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</si>
  <si>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</si>
  <si>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</si>
  <si>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</si>
  <si>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</si>
  <si>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</si>
  <si>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</si>
  <si>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</si>
  <si>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</si>
  <si>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</si>
  <si>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</si>
  <si>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</si>
  <si>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</si>
  <si>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</si>
  <si>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</si>
  <si>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</si>
  <si>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</si>
  <si>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</si>
  <si>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</si>
  <si>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</si>
  <si>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</si>
  <si>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</si>
  <si>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</si>
  <si>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</si>
  <si>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</si>
  <si>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</si>
  <si>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</si>
  <si>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</si>
  <si>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</si>
  <si>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</si>
  <si>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</si>
  <si>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</si>
  <si>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</si>
  <si>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</si>
  <si>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</si>
  <si>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</si>
  <si>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</si>
  <si>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</si>
  <si>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</si>
  <si>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</si>
  <si>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</si>
  <si>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</si>
  <si>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</si>
  <si>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</si>
  <si>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</si>
  <si>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</si>
  <si>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</si>
  <si>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</si>
  <si>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</si>
  <si>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</si>
  <si>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</si>
  <si>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</si>
  <si>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</si>
  <si>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</si>
  <si>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</si>
  <si>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</si>
  <si>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</si>
  <si>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</si>
  <si>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</si>
  <si>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</si>
  <si>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</si>
  <si>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</si>
  <si>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</si>
  <si>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</si>
  <si>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</si>
  <si>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</si>
  <si>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</si>
  <si>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</si>
  <si>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</si>
  <si>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</si>
  <si>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</si>
  <si>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</si>
  <si>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</si>
  <si>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</si>
  <si>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</si>
  <si>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</si>
  <si>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</si>
  <si>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</si>
  <si>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</si>
  <si>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</si>
  <si>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</si>
  <si>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</si>
  <si>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</si>
  <si>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</si>
  <si>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</si>
  <si>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</si>
  <si>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</si>
  <si>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</si>
  <si>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</si>
  <si>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</si>
  <si>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</si>
  <si>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</si>
  <si>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</si>
  <si>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</si>
  <si>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</si>
  <si>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</si>
  <si>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</si>
  <si>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</si>
  <si>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</si>
  <si>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</si>
  <si>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</si>
  <si>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</si>
  <si>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</si>
  <si>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</si>
  <si>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</si>
  <si>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</si>
  <si>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</si>
  <si>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</si>
  <si>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</si>
  <si>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</si>
  <si>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</si>
  <si>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</si>
  <si>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</si>
  <si>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</si>
  <si>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</si>
  <si>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</si>
  <si>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</si>
  <si>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</si>
  <si>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</si>
  <si>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</si>
  <si>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</si>
  <si>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</si>
  <si>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</si>
  <si>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</si>
  <si>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</si>
  <si>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</si>
  <si>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</si>
  <si>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</si>
  <si>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</si>
  <si>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</si>
  <si>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</si>
  <si>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</si>
  <si>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</si>
  <si>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</si>
  <si>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</si>
  <si>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</si>
  <si>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</si>
  <si>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</si>
  <si>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</si>
  <si>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</si>
  <si>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</si>
  <si>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</si>
  <si>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</si>
  <si>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</si>
  <si>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</si>
  <si>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</si>
  <si>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</si>
  <si>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</si>
  <si>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</si>
  <si>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</si>
  <si>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</si>
  <si>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</si>
  <si>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</si>
  <si>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</si>
  <si>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</si>
  <si>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</si>
  <si>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</si>
  <si>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</si>
  <si>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</si>
  <si>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</si>
  <si>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</si>
  <si>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</si>
  <si>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</si>
  <si>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</si>
  <si>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</si>
  <si>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</si>
  <si>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</si>
  <si>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</si>
  <si>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</si>
  <si>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</si>
  <si>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</si>
  <si>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</si>
  <si>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</si>
  <si>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</si>
  <si>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</si>
  <si>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</si>
  <si>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</si>
  <si>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</si>
  <si>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</si>
  <si>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</si>
  <si>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</si>
  <si>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</si>
  <si>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</si>
  <si>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</si>
  <si>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</si>
  <si>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</si>
  <si>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</si>
  <si>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</si>
  <si>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</si>
  <si>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</si>
  <si>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</si>
  <si>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</si>
  <si>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</si>
  <si>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</si>
  <si>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</si>
  <si>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</si>
  <si>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</si>
  <si>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</si>
  <si>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</si>
  <si>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</si>
  <si>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</si>
  <si>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</si>
  <si>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</si>
  <si>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</si>
  <si>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</si>
  <si>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</si>
  <si>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</si>
  <si>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</si>
  <si>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</si>
  <si>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</si>
  <si>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</si>
  <si>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</si>
  <si>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</si>
  <si>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</si>
  <si>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</si>
  <si>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</si>
  <si>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</si>
  <si>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</si>
  <si>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</si>
  <si>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</si>
  <si>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</si>
  <si>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</si>
  <si>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</si>
  <si>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</si>
  <si>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</si>
  <si>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</si>
  <si>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</si>
  <si>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</si>
  <si>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</si>
  <si>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</si>
  <si>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</si>
  <si>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</si>
  <si>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</si>
  <si>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</si>
  <si>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</si>
  <si>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</si>
  <si>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</si>
  <si>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</si>
  <si>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</si>
  <si>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</si>
  <si>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</si>
  <si>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</si>
  <si>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</si>
  <si>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</si>
  <si>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</si>
  <si>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</si>
  <si>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</si>
  <si>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</si>
  <si>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</si>
  <si>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</si>
  <si>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</si>
  <si>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</si>
  <si>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</si>
  <si>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</si>
  <si>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</si>
  <si>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</si>
  <si>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</si>
  <si>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</si>
  <si>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</si>
  <si>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</si>
  <si>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</si>
  <si>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</si>
  <si>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</si>
  <si>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</si>
  <si>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</si>
  <si>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</si>
  <si>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</si>
  <si>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</si>
  <si>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</si>
  <si>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</si>
  <si>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</si>
  <si>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</si>
  <si>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</si>
  <si>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</si>
  <si>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</si>
  <si>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</si>
  <si>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</si>
  <si>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</si>
  <si>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</si>
  <si>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</si>
  <si>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</si>
  <si>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</si>
  <si>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</si>
  <si>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</si>
  <si>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</si>
  <si>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</si>
  <si>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</si>
  <si>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</si>
  <si>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</si>
  <si>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</si>
  <si>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</si>
  <si>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</si>
  <si>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</si>
  <si>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</si>
  <si>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</si>
  <si>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</si>
  <si>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</si>
  <si>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</si>
  <si>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</si>
  <si>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</si>
  <si>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</si>
  <si>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</si>
  <si>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</si>
  <si>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</si>
  <si>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</si>
  <si>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</si>
  <si>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</si>
  <si>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</si>
  <si>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</si>
  <si>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</si>
  <si>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</si>
  <si>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</si>
  <si>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</si>
  <si>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</si>
  <si>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</si>
  <si>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</si>
  <si>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</si>
  <si>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</si>
  <si>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</si>
  <si>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</si>
  <si>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</si>
  <si>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</si>
  <si>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</si>
  <si>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</si>
  <si>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</si>
  <si>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</si>
  <si>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</si>
  <si>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</si>
  <si>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</si>
  <si>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</si>
  <si>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</si>
  <si>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</si>
  <si>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</si>
  <si>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</si>
  <si>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</si>
  <si>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</si>
  <si>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</si>
  <si>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</si>
  <si>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</si>
  <si>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</si>
  <si>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</si>
  <si>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</si>
  <si>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</si>
  <si>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</si>
  <si>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</si>
  <si>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</si>
  <si>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</si>
  <si>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</si>
  <si>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</si>
  <si>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</si>
  <si>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</si>
  <si>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</si>
  <si>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</si>
  <si>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</si>
  <si>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</si>
  <si>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</si>
  <si>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</si>
  <si>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</si>
  <si>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</si>
  <si>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</si>
  <si>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</si>
  <si>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</si>
  <si>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</si>
  <si>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</si>
  <si>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</si>
  <si>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</si>
  <si>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</si>
  <si>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</si>
  <si>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</si>
  <si>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</si>
  <si>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</si>
  <si>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</si>
  <si>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</si>
  <si>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</si>
  <si>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</si>
  <si>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</si>
  <si>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</si>
  <si>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</si>
  <si>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</si>
  <si>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</si>
  <si>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</si>
  <si>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</si>
  <si>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</si>
  <si>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</si>
  <si>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</si>
  <si>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</si>
  <si>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</si>
  <si>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</si>
  <si>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</si>
  <si>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</si>
  <si>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</si>
  <si>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</si>
  <si>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</si>
  <si>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</si>
  <si>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</si>
  <si>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</si>
  <si>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</si>
  <si>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</si>
  <si>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</si>
  <si>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</si>
  <si>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</si>
  <si>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</si>
  <si>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</si>
  <si>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</si>
  <si>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</si>
  <si>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</si>
  <si>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</si>
  <si>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</si>
  <si>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</si>
  <si>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</si>
  <si>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</si>
  <si>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</si>
  <si>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</si>
  <si>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</si>
  <si>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</si>
  <si>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</si>
  <si>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</si>
  <si>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</si>
  <si>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</si>
  <si>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</si>
  <si>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</si>
  <si>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</si>
  <si>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</si>
  <si>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</si>
  <si>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</si>
  <si>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</si>
  <si>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</si>
  <si>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</si>
  <si>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</si>
  <si>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</si>
  <si>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</si>
  <si>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</si>
  <si>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</si>
  <si>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</si>
  <si>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</si>
  <si>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</si>
  <si>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</si>
  <si>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</si>
  <si>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</si>
  <si>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</si>
  <si>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</si>
  <si>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</si>
  <si>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</si>
  <si>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</si>
  <si>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</si>
  <si>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</si>
  <si>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</si>
  <si>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</si>
  <si>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</si>
  <si>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</si>
  <si>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</si>
  <si>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</si>
  <si>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</si>
  <si>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</si>
  <si>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</si>
  <si>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</si>
  <si>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</si>
  <si>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</si>
  <si>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</si>
  <si>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</si>
  <si>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</si>
  <si>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</si>
  <si>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</si>
  <si>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</si>
  <si>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</si>
  <si>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</si>
  <si>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</si>
  <si>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</si>
  <si>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</si>
  <si>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</si>
  <si>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</si>
  <si>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</si>
  <si>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</si>
  <si>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</si>
  <si>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</si>
  <si>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</si>
  <si>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</si>
  <si>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</si>
  <si>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</si>
  <si>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</si>
  <si>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</si>
  <si>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</si>
  <si>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</si>
  <si>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</si>
  <si>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</si>
  <si>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</si>
  <si>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</si>
  <si>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</si>
  <si>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</si>
  <si>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</si>
  <si>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</si>
  <si>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</si>
  <si>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</si>
  <si>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</si>
  <si>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</si>
  <si>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</si>
  <si>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</si>
  <si>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</si>
  <si>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</si>
  <si>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</si>
  <si>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</si>
  <si>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</si>
  <si>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</si>
  <si>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</si>
  <si>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</si>
  <si>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</si>
  <si>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</si>
  <si>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</si>
  <si>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</si>
  <si>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</si>
  <si>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</si>
  <si>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</si>
  <si>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</si>
  <si>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</si>
  <si>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</si>
  <si>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</si>
  <si>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</si>
  <si>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</si>
  <si>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</si>
  <si>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</si>
  <si>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</si>
  <si>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</si>
  <si>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</si>
  <si>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</si>
  <si>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</si>
  <si>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</si>
  <si>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</si>
  <si>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</si>
  <si>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</si>
  <si>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</si>
  <si>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</si>
  <si>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</si>
  <si>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</si>
  <si>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</si>
  <si>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</si>
  <si>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</si>
  <si>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</si>
  <si>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</si>
  <si>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</si>
  <si>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</si>
  <si>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</si>
  <si>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</si>
  <si>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</si>
  <si>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</si>
  <si>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</si>
  <si>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</si>
  <si>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</si>
  <si>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</si>
  <si>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</si>
  <si>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</si>
  <si>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</si>
  <si>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</si>
  <si>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</si>
  <si>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</si>
  <si>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</si>
  <si>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</si>
  <si>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</si>
  <si>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</si>
  <si>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</si>
  <si>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</si>
  <si>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</si>
  <si>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</si>
  <si>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</si>
  <si>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</si>
  <si>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</si>
  <si>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</si>
  <si>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</si>
  <si>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</si>
  <si>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</si>
  <si>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</si>
  <si>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</si>
  <si>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</si>
  <si>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</si>
  <si>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</si>
  <si>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</si>
  <si>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</si>
  <si>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</si>
  <si>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</si>
  <si>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</si>
  <si>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</si>
  <si>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</si>
  <si>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</si>
  <si>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</si>
  <si>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</si>
  <si>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</si>
  <si>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</si>
  <si>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</si>
  <si>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</si>
  <si>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</si>
  <si>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</si>
  <si>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</si>
  <si>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</si>
  <si>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</si>
  <si>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</si>
  <si>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</si>
  <si>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</si>
  <si>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</si>
  <si>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</si>
  <si>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</si>
  <si>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</si>
  <si>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</si>
  <si>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</si>
  <si>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t xml:space="preserve">І.А. Гетьман </t>
  </si>
  <si>
    <t>"     "               2023 р.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</si>
  <si>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КІТ (ден. повн.) 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</si>
</sst>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,##0_-;\-* #,##0_-;\ _-;_-@_-"/>
    <numFmt numFmtId="195" formatCode="#,##0;\-* #,##0_-;\ _-;_-@_-"/>
    <numFmt numFmtId="196" formatCode="0.0"/>
    <numFmt numFmtId="197" formatCode="#,##0.0_-;\-* #,##0.0_-;\ _-;_-@_-"/>
    <numFmt numFmtId="198" formatCode="#,##0_-;\-* #,##0_-;\ &quot;&quot;_-;_-@_-"/>
    <numFmt numFmtId="199" formatCode="#,##0.0_ ;\-#,##0.0\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;\-* #,##0_-;\ &quot;&quot;_-;_-@_-"/>
    <numFmt numFmtId="206" formatCode="#,##0_ ;\-#,##0\ "/>
    <numFmt numFmtId="207" formatCode="#,##0.0;\-* #,##0.0_-;\ &quot;&quot;_-;_-@_-"/>
    <numFmt numFmtId="208" formatCode="[$-FC19]d\ mmmm\ yyyy\ &quot;г.&quot;"/>
    <numFmt numFmtId="209" formatCode="#,##0.00\ &quot;₽&quot;"/>
    <numFmt numFmtId="210" formatCode="#,##0.0_-;\-* #,##0.0_-;\ &quot;&quot;_-;_-@_-"/>
  </numFmts>
  <fonts count="12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9" fontId="1" fillId="0" borderId="0" applyFill="0" applyBorder="0" applyAlignment="0" applyProtection="0"/>
    <xf numFmtId="0" fontId="85" fillId="27" borderId="0" applyNumberFormat="0" applyBorder="0" applyAlignment="0" applyProtection="0"/>
    <xf numFmtId="0" fontId="86" fillId="0" borderId="0" applyNumberFormat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28" borderId="6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97" fillId="31" borderId="0" applyNumberFormat="0" applyBorder="0" applyAlignment="0" applyProtection="0"/>
    <xf numFmtId="0" fontId="0" fillId="32" borderId="8" applyNumberFormat="0" applyFont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5" fontId="82" fillId="0" borderId="0" applyFont="0" applyFill="0" applyBorder="0" applyAlignment="0" applyProtection="0"/>
    <xf numFmtId="185" fontId="1" fillId="0" borderId="0" applyFill="0" applyBorder="0" applyAlignment="0" applyProtection="0"/>
    <xf numFmtId="183" fontId="1" fillId="0" borderId="0" applyFill="0" applyBorder="0" applyAlignment="0" applyProtection="0"/>
  </cellStyleXfs>
  <cellXfs count="24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4" fontId="1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4" fontId="3" fillId="0" borderId="29" xfId="0" applyNumberFormat="1" applyFont="1" applyFill="1" applyBorder="1" applyAlignment="1" applyProtection="1">
      <alignment vertical="center"/>
      <protection/>
    </xf>
    <xf numFmtId="194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30" xfId="0" applyNumberFormat="1" applyFont="1" applyFill="1" applyBorder="1" applyAlignment="1" applyProtection="1">
      <alignment vertical="center"/>
      <protection/>
    </xf>
    <xf numFmtId="194" fontId="3" fillId="0" borderId="31" xfId="0" applyNumberFormat="1" applyFont="1" applyFill="1" applyBorder="1" applyAlignment="1" applyProtection="1">
      <alignment vertical="center"/>
      <protection/>
    </xf>
    <xf numFmtId="194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 wrapText="1"/>
      <protection/>
    </xf>
    <xf numFmtId="199" fontId="3" fillId="0" borderId="16" xfId="0" applyNumberFormat="1" applyFont="1" applyFill="1" applyBorder="1" applyAlignment="1" applyProtection="1">
      <alignment horizontal="center" vertical="center"/>
      <protection/>
    </xf>
    <xf numFmtId="195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left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2" fillId="0" borderId="39" xfId="0" applyNumberFormat="1" applyFont="1" applyFill="1" applyBorder="1" applyAlignment="1" applyProtection="1">
      <alignment horizontal="center" vertical="center"/>
      <protection/>
    </xf>
    <xf numFmtId="196" fontId="101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4" applyFont="1">
      <alignment/>
      <protection/>
    </xf>
    <xf numFmtId="0" fontId="4" fillId="0" borderId="0" xfId="54" applyFont="1">
      <alignment/>
      <protection/>
    </xf>
    <xf numFmtId="0" fontId="10" fillId="0" borderId="0" xfId="54" applyFont="1">
      <alignment/>
      <protection/>
    </xf>
    <xf numFmtId="0" fontId="9" fillId="0" borderId="0" xfId="54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4" fontId="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5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vertical="center"/>
      <protection/>
    </xf>
    <xf numFmtId="0" fontId="101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0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6" fontId="103" fillId="0" borderId="15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4" fontId="11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4" fontId="3" fillId="34" borderId="29" xfId="0" applyNumberFormat="1" applyFont="1" applyFill="1" applyBorder="1" applyAlignment="1" applyProtection="1">
      <alignment horizontal="center" vertical="center"/>
      <protection/>
    </xf>
    <xf numFmtId="194" fontId="3" fillId="0" borderId="29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1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4" fillId="0" borderId="20" xfId="0" applyNumberFormat="1" applyFont="1" applyFill="1" applyBorder="1" applyAlignment="1">
      <alignment horizontal="center" vertical="center" wrapText="1"/>
    </xf>
    <xf numFmtId="0" fontId="104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4" fontId="3" fillId="0" borderId="16" xfId="0" applyNumberFormat="1" applyFont="1" applyFill="1" applyBorder="1" applyAlignment="1" applyProtection="1">
      <alignment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1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5" fontId="3" fillId="0" borderId="59" xfId="0" applyNumberFormat="1" applyFont="1" applyFill="1" applyBorder="1" applyAlignment="1" applyProtection="1">
      <alignment horizontal="center" vertical="center"/>
      <protection/>
    </xf>
    <xf numFmtId="195" fontId="3" fillId="0" borderId="67" xfId="0" applyNumberFormat="1" applyFont="1" applyFill="1" applyBorder="1" applyAlignment="1" applyProtection="1">
      <alignment horizontal="center" vertical="center"/>
      <protection/>
    </xf>
    <xf numFmtId="194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1" fillId="0" borderId="42" xfId="0" applyFont="1" applyFill="1" applyBorder="1" applyAlignment="1">
      <alignment horizontal="left" vertical="center" wrapText="1"/>
    </xf>
    <xf numFmtId="0" fontId="101" fillId="0" borderId="42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2" fillId="0" borderId="55" xfId="0" applyNumberFormat="1" applyFont="1" applyFill="1" applyBorder="1" applyAlignment="1" applyProtection="1">
      <alignment horizontal="center" vertical="center"/>
      <protection/>
    </xf>
    <xf numFmtId="196" fontId="101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5" fontId="3" fillId="0" borderId="82" xfId="0" applyNumberFormat="1" applyFont="1" applyFill="1" applyBorder="1" applyAlignment="1" applyProtection="1">
      <alignment horizontal="center" vertical="center"/>
      <protection/>
    </xf>
    <xf numFmtId="195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5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4" fontId="4" fillId="0" borderId="66" xfId="0" applyNumberFormat="1" applyFont="1" applyFill="1" applyBorder="1" applyAlignment="1" applyProtection="1">
      <alignment horizontal="center" vertical="center" wrapText="1"/>
      <protection/>
    </xf>
    <xf numFmtId="194" fontId="4" fillId="0" borderId="23" xfId="0" applyNumberFormat="1" applyFont="1" applyFill="1" applyBorder="1" applyAlignment="1" applyProtection="1">
      <alignment horizontal="center" vertical="center" wrapText="1"/>
      <protection/>
    </xf>
    <xf numFmtId="19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5" fillId="0" borderId="48" xfId="0" applyFont="1" applyFill="1" applyBorder="1" applyAlignment="1">
      <alignment horizontal="center" vertical="center" wrapText="1"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64" xfId="0" applyFont="1" applyFill="1" applyBorder="1" applyAlignment="1">
      <alignment horizontal="center" vertical="center" wrapText="1"/>
    </xf>
    <xf numFmtId="196" fontId="105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10" xfId="0" applyFont="1" applyFill="1" applyBorder="1" applyAlignment="1">
      <alignment horizontal="center" vertical="center" wrapText="1"/>
    </xf>
    <xf numFmtId="195" fontId="104" fillId="0" borderId="10" xfId="0" applyNumberFormat="1" applyFont="1" applyFill="1" applyBorder="1" applyAlignment="1" applyProtection="1">
      <alignment horizontal="center" vertical="center"/>
      <protection/>
    </xf>
    <xf numFmtId="196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1" fillId="0" borderId="41" xfId="0" applyNumberFormat="1" applyFont="1" applyFill="1" applyBorder="1" applyAlignment="1">
      <alignment vertical="center" wrapText="1"/>
    </xf>
    <xf numFmtId="49" fontId="101" fillId="0" borderId="11" xfId="0" applyNumberFormat="1" applyFont="1" applyFill="1" applyBorder="1" applyAlignment="1">
      <alignment vertical="center" wrapText="1"/>
    </xf>
    <xf numFmtId="49" fontId="101" fillId="0" borderId="14" xfId="0" applyNumberFormat="1" applyFont="1" applyFill="1" applyBorder="1" applyAlignment="1">
      <alignment horizontal="center" vertical="center"/>
    </xf>
    <xf numFmtId="49" fontId="101" fillId="0" borderId="53" xfId="0" applyNumberFormat="1" applyFont="1" applyFill="1" applyBorder="1" applyAlignment="1">
      <alignment horizontal="left" vertical="center" wrapText="1"/>
    </xf>
    <xf numFmtId="49" fontId="101" fillId="0" borderId="53" xfId="0" applyNumberFormat="1" applyFont="1" applyFill="1" applyBorder="1" applyAlignment="1">
      <alignment horizontal="center" vertical="center"/>
    </xf>
    <xf numFmtId="0" fontId="101" fillId="0" borderId="79" xfId="0" applyNumberFormat="1" applyFont="1" applyFill="1" applyBorder="1" applyAlignment="1">
      <alignment horizontal="center" vertical="center"/>
    </xf>
    <xf numFmtId="0" fontId="101" fillId="0" borderId="53" xfId="0" applyFont="1" applyFill="1" applyBorder="1" applyAlignment="1">
      <alignment horizontal="center" vertical="center" wrapText="1"/>
    </xf>
    <xf numFmtId="1" fontId="101" fillId="0" borderId="53" xfId="0" applyNumberFormat="1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49" fontId="101" fillId="0" borderId="42" xfId="0" applyNumberFormat="1" applyFont="1" applyFill="1" applyBorder="1" applyAlignment="1">
      <alignment horizontal="left" vertical="center" wrapText="1"/>
    </xf>
    <xf numFmtId="49" fontId="101" fillId="0" borderId="42" xfId="0" applyNumberFormat="1" applyFont="1" applyFill="1" applyBorder="1" applyAlignment="1">
      <alignment horizontal="center" vertical="center"/>
    </xf>
    <xf numFmtId="194" fontId="101" fillId="0" borderId="42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horizontal="center" vertical="center" wrapText="1"/>
    </xf>
    <xf numFmtId="0" fontId="101" fillId="0" borderId="14" xfId="0" applyNumberFormat="1" applyFont="1" applyFill="1" applyBorder="1" applyAlignment="1">
      <alignment horizontal="center" vertical="center" wrapText="1"/>
    </xf>
    <xf numFmtId="194" fontId="101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21" xfId="0" applyNumberFormat="1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center" vertical="center"/>
    </xf>
    <xf numFmtId="0" fontId="101" fillId="0" borderId="16" xfId="0" applyNumberFormat="1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left" vertical="center" wrapText="1"/>
    </xf>
    <xf numFmtId="1" fontId="101" fillId="0" borderId="16" xfId="0" applyNumberFormat="1" applyFont="1" applyFill="1" applyBorder="1" applyAlignment="1">
      <alignment horizontal="center" vertical="center"/>
    </xf>
    <xf numFmtId="0" fontId="101" fillId="0" borderId="86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left" vertical="center" wrapText="1"/>
    </xf>
    <xf numFmtId="49" fontId="101" fillId="0" borderId="72" xfId="0" applyNumberFormat="1" applyFont="1" applyFill="1" applyBorder="1" applyAlignment="1">
      <alignment horizontal="center" vertical="center"/>
    </xf>
    <xf numFmtId="1" fontId="101" fillId="0" borderId="17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 applyProtection="1">
      <alignment horizontal="center" vertical="center"/>
      <protection/>
    </xf>
    <xf numFmtId="0" fontId="101" fillId="0" borderId="72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 wrapText="1"/>
    </xf>
    <xf numFmtId="49" fontId="101" fillId="0" borderId="67" xfId="0" applyNumberFormat="1" applyFont="1" applyFill="1" applyBorder="1" applyAlignment="1">
      <alignment horizontal="center" vertical="center" wrapText="1"/>
    </xf>
    <xf numFmtId="49" fontId="101" fillId="0" borderId="38" xfId="0" applyNumberFormat="1" applyFont="1" applyFill="1" applyBorder="1" applyAlignment="1">
      <alignment horizontal="center" vertical="center"/>
    </xf>
    <xf numFmtId="0" fontId="101" fillId="0" borderId="23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1" fontId="101" fillId="0" borderId="14" xfId="0" applyNumberFormat="1" applyFont="1" applyFill="1" applyBorder="1" applyAlignment="1">
      <alignment horizontal="center" vertical="center" wrapText="1"/>
    </xf>
    <xf numFmtId="194" fontId="101" fillId="0" borderId="14" xfId="0" applyNumberFormat="1" applyFont="1" applyFill="1" applyBorder="1" applyAlignment="1" applyProtection="1">
      <alignment vertical="center"/>
      <protection/>
    </xf>
    <xf numFmtId="49" fontId="101" fillId="0" borderId="80" xfId="0" applyNumberFormat="1" applyFont="1" applyFill="1" applyBorder="1" applyAlignment="1">
      <alignment horizontal="center" vertical="center"/>
    </xf>
    <xf numFmtId="49" fontId="101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4" fillId="0" borderId="18" xfId="0" applyNumberFormat="1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 wrapText="1"/>
      <protection/>
    </xf>
    <xf numFmtId="49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center" vertical="center" wrapText="1"/>
    </xf>
    <xf numFmtId="198" fontId="105" fillId="0" borderId="16" xfId="0" applyNumberFormat="1" applyFont="1" applyFill="1" applyBorder="1" applyAlignment="1" applyProtection="1">
      <alignment horizontal="center" vertical="center" wrapText="1"/>
      <protection/>
    </xf>
    <xf numFmtId="196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4" fillId="0" borderId="14" xfId="0" applyNumberFormat="1" applyFont="1" applyFill="1" applyBorder="1" applyAlignment="1">
      <alignment horizontal="center" vertical="center"/>
    </xf>
    <xf numFmtId="194" fontId="104" fillId="0" borderId="10" xfId="0" applyNumberFormat="1" applyFont="1" applyFill="1" applyBorder="1" applyAlignment="1" applyProtection="1">
      <alignment vertical="center"/>
      <protection/>
    </xf>
    <xf numFmtId="194" fontId="106" fillId="0" borderId="0" xfId="0" applyNumberFormat="1" applyFont="1" applyFill="1" applyBorder="1" applyAlignment="1" applyProtection="1">
      <alignment vertical="center"/>
      <protection/>
    </xf>
    <xf numFmtId="194" fontId="104" fillId="0" borderId="0" xfId="0" applyNumberFormat="1" applyFont="1" applyFill="1" applyBorder="1" applyAlignment="1" applyProtection="1">
      <alignment horizontal="center" vertical="center"/>
      <protection/>
    </xf>
    <xf numFmtId="199" fontId="10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6" fontId="107" fillId="0" borderId="0" xfId="0" applyNumberFormat="1" applyFont="1" applyFill="1" applyBorder="1" applyAlignment="1">
      <alignment horizontal="center" vertical="center" wrapText="1"/>
    </xf>
    <xf numFmtId="196" fontId="104" fillId="0" borderId="0" xfId="0" applyNumberFormat="1" applyFont="1" applyFill="1" applyBorder="1" applyAlignment="1" applyProtection="1">
      <alignment vertical="center"/>
      <protection/>
    </xf>
    <xf numFmtId="0" fontId="104" fillId="0" borderId="12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4" fontId="101" fillId="0" borderId="34" xfId="0" applyNumberFormat="1" applyFont="1" applyFill="1" applyBorder="1" applyAlignment="1" applyProtection="1">
      <alignment vertical="center"/>
      <protection/>
    </xf>
    <xf numFmtId="0" fontId="101" fillId="0" borderId="34" xfId="0" applyNumberFormat="1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85" xfId="0" applyFont="1" applyFill="1" applyBorder="1" applyAlignment="1">
      <alignment horizontal="center" vertical="center" wrapText="1"/>
    </xf>
    <xf numFmtId="49" fontId="101" fillId="0" borderId="71" xfId="0" applyNumberFormat="1" applyFont="1" applyFill="1" applyBorder="1" applyAlignment="1">
      <alignment horizontal="left" vertical="center" wrapText="1"/>
    </xf>
    <xf numFmtId="49" fontId="101" fillId="0" borderId="23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 wrapText="1"/>
    </xf>
    <xf numFmtId="1" fontId="101" fillId="0" borderId="88" xfId="0" applyNumberFormat="1" applyFont="1" applyFill="1" applyBorder="1" applyAlignment="1">
      <alignment horizontal="center" vertical="center"/>
    </xf>
    <xf numFmtId="1" fontId="101" fillId="0" borderId="40" xfId="0" applyNumberFormat="1" applyFont="1" applyFill="1" applyBorder="1" applyAlignment="1">
      <alignment horizontal="center" vertical="center" wrapText="1"/>
    </xf>
    <xf numFmtId="0" fontId="101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49" fontId="101" fillId="0" borderId="48" xfId="0" applyNumberFormat="1" applyFont="1" applyFill="1" applyBorder="1" applyAlignment="1">
      <alignment horizontal="left" vertical="center" wrapText="1"/>
    </xf>
    <xf numFmtId="49" fontId="101" fillId="0" borderId="90" xfId="0" applyNumberFormat="1" applyFont="1" applyFill="1" applyBorder="1" applyAlignment="1">
      <alignment horizontal="center" vertical="center"/>
    </xf>
    <xf numFmtId="0" fontId="101" fillId="0" borderId="91" xfId="0" applyNumberFormat="1" applyFont="1" applyFill="1" applyBorder="1" applyAlignment="1">
      <alignment horizontal="center" vertical="center"/>
    </xf>
    <xf numFmtId="49" fontId="101" fillId="0" borderId="48" xfId="0" applyNumberFormat="1" applyFont="1" applyFill="1" applyBorder="1" applyAlignment="1">
      <alignment horizontal="center" vertical="center"/>
    </xf>
    <xf numFmtId="0" fontId="101" fillId="0" borderId="36" xfId="0" applyNumberFormat="1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 wrapText="1"/>
    </xf>
    <xf numFmtId="1" fontId="101" fillId="0" borderId="48" xfId="0" applyNumberFormat="1" applyFont="1" applyFill="1" applyBorder="1" applyAlignment="1">
      <alignment horizontal="center" vertical="center" wrapText="1"/>
    </xf>
    <xf numFmtId="0" fontId="101" fillId="0" borderId="92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center" vertical="center"/>
      <protection/>
    </xf>
    <xf numFmtId="0" fontId="101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>
      <alignment horizontal="center" vertical="center" wrapText="1"/>
    </xf>
    <xf numFmtId="49" fontId="101" fillId="0" borderId="27" xfId="0" applyNumberFormat="1" applyFont="1" applyFill="1" applyBorder="1" applyAlignment="1">
      <alignment horizontal="center" vertical="center" wrapText="1"/>
    </xf>
    <xf numFmtId="49" fontId="101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01" fillId="0" borderId="41" xfId="0" applyFont="1" applyFill="1" applyBorder="1" applyAlignment="1">
      <alignment horizontal="center" vertical="center" wrapText="1"/>
    </xf>
    <xf numFmtId="0" fontId="101" fillId="0" borderId="38" xfId="0" applyFont="1" applyFill="1" applyBorder="1" applyAlignment="1">
      <alignment horizontal="center" vertical="center" wrapText="1"/>
    </xf>
    <xf numFmtId="49" fontId="101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>
      <alignment horizontal="center" vertical="center"/>
    </xf>
    <xf numFmtId="1" fontId="101" fillId="0" borderId="52" xfId="0" applyNumberFormat="1" applyFont="1" applyFill="1" applyBorder="1" applyAlignment="1">
      <alignment horizontal="center" vertical="center"/>
    </xf>
    <xf numFmtId="0" fontId="101" fillId="0" borderId="93" xfId="0" applyFont="1" applyFill="1" applyBorder="1" applyAlignment="1">
      <alignment horizontal="center" vertical="center" wrapText="1"/>
    </xf>
    <xf numFmtId="0" fontId="101" fillId="0" borderId="94" xfId="0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87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1" fillId="0" borderId="19" xfId="0" applyNumberFormat="1" applyFont="1" applyFill="1" applyBorder="1" applyAlignment="1">
      <alignment horizontal="center" vertical="center" wrapText="1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42" xfId="0" applyNumberFormat="1" applyFont="1" applyFill="1" applyBorder="1" applyAlignment="1">
      <alignment horizontal="center" vertical="center" wrapText="1"/>
    </xf>
    <xf numFmtId="0" fontId="101" fillId="0" borderId="73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4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1" fillId="0" borderId="51" xfId="0" applyNumberFormat="1" applyFont="1" applyFill="1" applyBorder="1" applyAlignment="1">
      <alignment horizontal="left" vertical="center" wrapText="1"/>
    </xf>
    <xf numFmtId="49" fontId="101" fillId="0" borderId="96" xfId="0" applyNumberFormat="1" applyFont="1" applyFill="1" applyBorder="1" applyAlignment="1">
      <alignment horizontal="left" vertical="center" wrapText="1"/>
    </xf>
    <xf numFmtId="49" fontId="101" fillId="0" borderId="83" xfId="0" applyNumberFormat="1" applyFont="1" applyFill="1" applyBorder="1" applyAlignment="1">
      <alignment horizontal="center" vertical="center"/>
    </xf>
    <xf numFmtId="49" fontId="101" fillId="0" borderId="7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8" fillId="0" borderId="98" xfId="0" applyNumberFormat="1" applyFont="1" applyFill="1" applyBorder="1" applyAlignment="1">
      <alignment horizontal="left" vertical="center" wrapText="1"/>
    </xf>
    <xf numFmtId="49" fontId="105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4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5" fontId="109" fillId="0" borderId="48" xfId="0" applyNumberFormat="1" applyFont="1" applyFill="1" applyBorder="1" applyAlignment="1" applyProtection="1">
      <alignment horizontal="center" vertical="center"/>
      <protection/>
    </xf>
    <xf numFmtId="196" fontId="105" fillId="0" borderId="48" xfId="0" applyNumberFormat="1" applyFont="1" applyFill="1" applyBorder="1" applyAlignment="1" applyProtection="1">
      <alignment horizontal="center" vertical="center"/>
      <protection/>
    </xf>
    <xf numFmtId="194" fontId="7" fillId="0" borderId="48" xfId="0" applyNumberFormat="1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4" fontId="3" fillId="0" borderId="34" xfId="0" applyNumberFormat="1" applyFont="1" applyFill="1" applyBorder="1" applyAlignment="1" applyProtection="1">
      <alignment horizontal="center" vertical="center" wrapText="1"/>
      <protection/>
    </xf>
    <xf numFmtId="197" fontId="4" fillId="0" borderId="34" xfId="0" applyNumberFormat="1" applyFont="1" applyFill="1" applyBorder="1" applyAlignment="1" applyProtection="1">
      <alignment horizontal="center" vertical="center" wrapText="1"/>
      <protection/>
    </xf>
    <xf numFmtId="19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5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194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4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5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3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6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7" fontId="4" fillId="0" borderId="102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1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3" fillId="0" borderId="33" xfId="0" applyNumberFormat="1" applyFont="1" applyFill="1" applyBorder="1" applyAlignment="1">
      <alignment horizontal="center" vertical="center"/>
    </xf>
    <xf numFmtId="0" fontId="103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9" fontId="110" fillId="0" borderId="0" xfId="0" applyNumberFormat="1" applyFont="1" applyFill="1" applyBorder="1" applyAlignment="1" applyProtection="1">
      <alignment horizontal="center" vertical="center"/>
      <protection/>
    </xf>
    <xf numFmtId="49" fontId="101" fillId="0" borderId="81" xfId="0" applyNumberFormat="1" applyFont="1" applyFill="1" applyBorder="1" applyAlignment="1">
      <alignment horizontal="center" vertical="center" wrapText="1"/>
    </xf>
    <xf numFmtId="49" fontId="101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8" applyFont="1" applyFill="1" applyBorder="1" applyAlignment="1">
      <alignment horizontal="center" vertical="center" wrapText="1"/>
      <protection/>
    </xf>
    <xf numFmtId="0" fontId="101" fillId="0" borderId="16" xfId="0" applyNumberFormat="1" applyFont="1" applyFill="1" applyBorder="1" applyAlignment="1" applyProtection="1">
      <alignment vertical="center" wrapText="1"/>
      <protection/>
    </xf>
    <xf numFmtId="0" fontId="104" fillId="0" borderId="10" xfId="0" applyNumberFormat="1" applyFont="1" applyFill="1" applyBorder="1" applyAlignment="1" applyProtection="1">
      <alignment horizontal="center" vertical="center"/>
      <protection/>
    </xf>
    <xf numFmtId="196" fontId="104" fillId="0" borderId="10" xfId="0" applyNumberFormat="1" applyFont="1" applyFill="1" applyBorder="1" applyAlignment="1" applyProtection="1">
      <alignment horizontal="center" vertical="center"/>
      <protection/>
    </xf>
    <xf numFmtId="0" fontId="104" fillId="0" borderId="33" xfId="0" applyNumberFormat="1" applyFont="1" applyFill="1" applyBorder="1" applyAlignment="1" applyProtection="1">
      <alignment horizontal="center"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19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24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>
      <alignment horizontal="center" vertical="center"/>
    </xf>
    <xf numFmtId="1" fontId="104" fillId="0" borderId="10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/>
    </xf>
    <xf numFmtId="0" fontId="104" fillId="0" borderId="53" xfId="0" applyNumberFormat="1" applyFont="1" applyFill="1" applyBorder="1" applyAlignment="1" applyProtection="1">
      <alignment horizontal="center" vertical="center"/>
      <protection/>
    </xf>
    <xf numFmtId="0" fontId="104" fillId="0" borderId="41" xfId="0" applyNumberFormat="1" applyFont="1" applyFill="1" applyBorder="1" applyAlignment="1">
      <alignment horizontal="center" vertical="center" wrapText="1"/>
    </xf>
    <xf numFmtId="0" fontId="104" fillId="0" borderId="41" xfId="0" applyNumberFormat="1" applyFont="1" applyFill="1" applyBorder="1" applyAlignment="1">
      <alignment horizontal="center" vertical="center"/>
    </xf>
    <xf numFmtId="0" fontId="104" fillId="0" borderId="38" xfId="0" applyNumberFormat="1" applyFont="1" applyFill="1" applyBorder="1" applyAlignment="1">
      <alignment horizontal="center" vertical="center" wrapText="1"/>
    </xf>
    <xf numFmtId="0" fontId="104" fillId="0" borderId="21" xfId="0" applyNumberFormat="1" applyFont="1" applyFill="1" applyBorder="1" applyAlignment="1">
      <alignment horizontal="center" vertical="center" wrapText="1"/>
    </xf>
    <xf numFmtId="1" fontId="104" fillId="0" borderId="12" xfId="0" applyNumberFormat="1" applyFont="1" applyFill="1" applyBorder="1" applyAlignment="1">
      <alignment horizontal="center" vertical="center"/>
    </xf>
    <xf numFmtId="0" fontId="104" fillId="0" borderId="12" xfId="0" applyNumberFormat="1" applyFont="1" applyFill="1" applyBorder="1" applyAlignment="1">
      <alignment horizontal="center" vertical="center"/>
    </xf>
    <xf numFmtId="196" fontId="106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8" applyNumberFormat="1" applyFont="1" applyFill="1" applyBorder="1" applyAlignment="1" applyProtection="1">
      <alignment horizontal="center" vertical="center"/>
      <protection/>
    </xf>
    <xf numFmtId="0" fontId="2" fillId="34" borderId="113" xfId="58" applyNumberFormat="1" applyFont="1" applyFill="1" applyBorder="1" applyAlignment="1" applyProtection="1">
      <alignment horizontal="left" vertical="center" wrapText="1"/>
      <protection/>
    </xf>
    <xf numFmtId="0" fontId="33" fillId="34" borderId="64" xfId="58" applyNumberFormat="1" applyFont="1" applyFill="1" applyBorder="1" applyAlignment="1" applyProtection="1">
      <alignment horizontal="center" vertical="center"/>
      <protection/>
    </xf>
    <xf numFmtId="0" fontId="2" fillId="34" borderId="48" xfId="58" applyNumberFormat="1" applyFont="1" applyFill="1" applyBorder="1" applyAlignment="1" applyProtection="1">
      <alignment horizontal="center" vertical="center"/>
      <protection/>
    </xf>
    <xf numFmtId="0" fontId="33" fillId="34" borderId="65" xfId="58" applyNumberFormat="1" applyFont="1" applyFill="1" applyBorder="1" applyAlignment="1" applyProtection="1">
      <alignment horizontal="center" vertical="center"/>
      <protection/>
    </xf>
    <xf numFmtId="207" fontId="2" fillId="34" borderId="113" xfId="58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8" applyFont="1" applyFill="1" applyBorder="1" applyAlignment="1">
      <alignment horizontal="center" vertical="center" wrapText="1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8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8" applyNumberFormat="1" applyFont="1" applyFill="1" applyBorder="1" applyAlignment="1" applyProtection="1">
      <alignment horizontal="center" vertical="center"/>
      <protection/>
    </xf>
    <xf numFmtId="0" fontId="2" fillId="34" borderId="16" xfId="58" applyNumberFormat="1" applyFont="1" applyFill="1" applyBorder="1" applyAlignment="1" applyProtection="1">
      <alignment horizontal="center" vertical="center"/>
      <protection/>
    </xf>
    <xf numFmtId="0" fontId="33" fillId="34" borderId="19" xfId="58" applyNumberFormat="1" applyFont="1" applyFill="1" applyBorder="1" applyAlignment="1" applyProtection="1">
      <alignment horizontal="center" vertical="center"/>
      <protection/>
    </xf>
    <xf numFmtId="207" fontId="2" fillId="34" borderId="119" xfId="58" applyNumberFormat="1" applyFont="1" applyFill="1" applyBorder="1" applyAlignment="1" applyProtection="1">
      <alignment horizontal="center" vertical="center"/>
      <protection/>
    </xf>
    <xf numFmtId="0" fontId="2" fillId="34" borderId="39" xfId="58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8" applyNumberFormat="1" applyFont="1" applyFill="1" applyBorder="1" applyAlignment="1" applyProtection="1">
      <alignment horizontal="center" vertical="center"/>
      <protection/>
    </xf>
    <xf numFmtId="0" fontId="2" fillId="34" borderId="90" xfId="58" applyNumberFormat="1" applyFont="1" applyFill="1" applyBorder="1" applyAlignment="1" applyProtection="1">
      <alignment horizontal="left" vertical="center" wrapText="1"/>
      <protection/>
    </xf>
    <xf numFmtId="0" fontId="33" fillId="34" borderId="81" xfId="58" applyNumberFormat="1" applyFont="1" applyFill="1" applyBorder="1" applyAlignment="1" applyProtection="1">
      <alignment horizontal="center" vertical="center"/>
      <protection/>
    </xf>
    <xf numFmtId="0" fontId="2" fillId="34" borderId="42" xfId="58" applyNumberFormat="1" applyFont="1" applyFill="1" applyBorder="1" applyAlignment="1" applyProtection="1">
      <alignment horizontal="center" vertical="center"/>
      <protection/>
    </xf>
    <xf numFmtId="0" fontId="33" fillId="34" borderId="84" xfId="58" applyNumberFormat="1" applyFont="1" applyFill="1" applyBorder="1" applyAlignment="1" applyProtection="1">
      <alignment horizontal="center" vertical="center"/>
      <protection/>
    </xf>
    <xf numFmtId="207" fontId="2" fillId="34" borderId="122" xfId="58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8" applyFont="1" applyFill="1" applyBorder="1" applyAlignment="1">
      <alignment horizontal="center" vertical="center" wrapText="1"/>
      <protection/>
    </xf>
    <xf numFmtId="0" fontId="2" fillId="34" borderId="55" xfId="58" applyFont="1" applyFill="1" applyBorder="1" applyAlignment="1">
      <alignment horizontal="center" vertical="center" wrapText="1"/>
      <protection/>
    </xf>
    <xf numFmtId="0" fontId="106" fillId="34" borderId="16" xfId="58" applyNumberFormat="1" applyFont="1" applyFill="1" applyBorder="1" applyAlignment="1" applyProtection="1">
      <alignment horizontal="center" vertical="center"/>
      <protection/>
    </xf>
    <xf numFmtId="0" fontId="106" fillId="34" borderId="48" xfId="58" applyNumberFormat="1" applyFont="1" applyFill="1" applyBorder="1" applyAlignment="1" applyProtection="1">
      <alignment horizontal="left" vertical="center" wrapText="1"/>
      <protection/>
    </xf>
    <xf numFmtId="0" fontId="111" fillId="34" borderId="16" xfId="58" applyNumberFormat="1" applyFont="1" applyFill="1" applyBorder="1" applyAlignment="1" applyProtection="1">
      <alignment horizontal="center" vertical="center"/>
      <protection/>
    </xf>
    <xf numFmtId="207" fontId="106" fillId="34" borderId="16" xfId="58" applyNumberFormat="1" applyFont="1" applyFill="1" applyBorder="1" applyAlignment="1" applyProtection="1">
      <alignment horizontal="center" vertical="center"/>
      <protection/>
    </xf>
    <xf numFmtId="0" fontId="112" fillId="34" borderId="16" xfId="0" applyFont="1" applyFill="1" applyBorder="1" applyAlignment="1">
      <alignment horizontal="center"/>
    </xf>
    <xf numFmtId="0" fontId="106" fillId="34" borderId="16" xfId="0" applyFont="1" applyFill="1" applyBorder="1" applyAlignment="1">
      <alignment horizontal="center"/>
    </xf>
    <xf numFmtId="0" fontId="106" fillId="34" borderId="16" xfId="58" applyFont="1" applyFill="1" applyBorder="1" applyAlignment="1">
      <alignment horizontal="center" vertical="center" wrapText="1"/>
      <protection/>
    </xf>
    <xf numFmtId="49" fontId="113" fillId="34" borderId="16" xfId="0" applyNumberFormat="1" applyFont="1" applyFill="1" applyBorder="1" applyAlignment="1" applyProtection="1">
      <alignment horizontal="center" vertical="center" wrapText="1"/>
      <protection/>
    </xf>
    <xf numFmtId="194" fontId="2" fillId="34" borderId="45" xfId="0" applyNumberFormat="1" applyFont="1" applyFill="1" applyBorder="1" applyAlignment="1" applyProtection="1">
      <alignment vertical="center"/>
      <protection/>
    </xf>
    <xf numFmtId="194" fontId="2" fillId="34" borderId="10" xfId="0" applyNumberFormat="1" applyFont="1" applyFill="1" applyBorder="1" applyAlignment="1" applyProtection="1">
      <alignment vertical="center"/>
      <protection/>
    </xf>
    <xf numFmtId="194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8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8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8" fontId="2" fillId="0" borderId="127" xfId="58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8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8" applyNumberFormat="1" applyFont="1" applyFill="1" applyBorder="1" applyAlignment="1" applyProtection="1">
      <alignment horizontal="left" vertical="center"/>
      <protection/>
    </xf>
    <xf numFmtId="0" fontId="106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8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6" fillId="34" borderId="127" xfId="58" applyNumberFormat="1" applyFont="1" applyFill="1" applyBorder="1" applyAlignment="1" applyProtection="1">
      <alignment horizontal="left" vertical="center"/>
      <protection/>
    </xf>
    <xf numFmtId="0" fontId="106" fillId="34" borderId="106" xfId="0" applyFont="1" applyFill="1" applyBorder="1" applyAlignment="1">
      <alignment/>
    </xf>
    <xf numFmtId="0" fontId="106" fillId="34" borderId="106" xfId="0" applyFont="1" applyFill="1" applyBorder="1" applyAlignment="1">
      <alignment horizontal="center"/>
    </xf>
    <xf numFmtId="0" fontId="106" fillId="34" borderId="102" xfId="0" applyFont="1" applyFill="1" applyBorder="1" applyAlignment="1">
      <alignment horizontal="center"/>
    </xf>
    <xf numFmtId="0" fontId="106" fillId="34" borderId="101" xfId="0" applyFont="1" applyFill="1" applyBorder="1" applyAlignment="1">
      <alignment/>
    </xf>
    <xf numFmtId="0" fontId="106" fillId="34" borderId="132" xfId="0" applyFont="1" applyFill="1" applyBorder="1" applyAlignment="1">
      <alignment horizontal="center"/>
    </xf>
    <xf numFmtId="0" fontId="106" fillId="34" borderId="132" xfId="0" applyFont="1" applyFill="1" applyBorder="1" applyAlignment="1">
      <alignment/>
    </xf>
    <xf numFmtId="0" fontId="106" fillId="34" borderId="102" xfId="0" applyFont="1" applyFill="1" applyBorder="1" applyAlignment="1">
      <alignment/>
    </xf>
    <xf numFmtId="49" fontId="106" fillId="34" borderId="117" xfId="0" applyNumberFormat="1" applyFont="1" applyFill="1" applyBorder="1" applyAlignment="1" applyProtection="1">
      <alignment horizontal="center" vertical="center"/>
      <protection/>
    </xf>
    <xf numFmtId="49" fontId="106" fillId="34" borderId="127" xfId="58" applyNumberFormat="1" applyFont="1" applyFill="1" applyBorder="1" applyAlignment="1">
      <alignment vertical="center" wrapText="1"/>
      <protection/>
    </xf>
    <xf numFmtId="0" fontId="106" fillId="34" borderId="106" xfId="0" applyFont="1" applyFill="1" applyBorder="1" applyAlignment="1">
      <alignment horizontal="center" wrapText="1"/>
    </xf>
    <xf numFmtId="0" fontId="114" fillId="34" borderId="101" xfId="0" applyFont="1" applyFill="1" applyBorder="1" applyAlignment="1">
      <alignment horizontal="center"/>
    </xf>
    <xf numFmtId="0" fontId="106" fillId="34" borderId="132" xfId="0" applyFont="1" applyFill="1" applyBorder="1" applyAlignment="1">
      <alignment horizontal="center" wrapText="1"/>
    </xf>
    <xf numFmtId="0" fontId="106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6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8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8" applyNumberFormat="1" applyFont="1" applyFill="1" applyBorder="1" applyAlignment="1">
      <alignment horizontal="left" vertical="center" wrapText="1"/>
      <protection/>
    </xf>
    <xf numFmtId="49" fontId="2" fillId="34" borderId="133" xfId="58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6" fillId="34" borderId="16" xfId="58" applyNumberFormat="1" applyFont="1" applyFill="1" applyBorder="1" applyAlignment="1">
      <alignment horizontal="left" vertical="center" wrapText="1"/>
      <protection/>
    </xf>
    <xf numFmtId="0" fontId="106" fillId="34" borderId="16" xfId="0" applyFont="1" applyFill="1" applyBorder="1" applyAlignment="1">
      <alignment horizontal="center" wrapText="1"/>
    </xf>
    <xf numFmtId="0" fontId="111" fillId="34" borderId="16" xfId="0" applyFont="1" applyFill="1" applyBorder="1" applyAlignment="1">
      <alignment horizontal="center"/>
    </xf>
    <xf numFmtId="0" fontId="106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8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6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6" fillId="34" borderId="128" xfId="0" applyFont="1" applyFill="1" applyBorder="1" applyAlignment="1">
      <alignment horizontal="center"/>
    </xf>
    <xf numFmtId="49" fontId="101" fillId="0" borderId="94" xfId="0" applyNumberFormat="1" applyFont="1" applyFill="1" applyBorder="1" applyAlignment="1">
      <alignment horizontal="center" vertical="center" wrapText="1"/>
    </xf>
    <xf numFmtId="49" fontId="101" fillId="0" borderId="17" xfId="0" applyNumberFormat="1" applyFont="1" applyFill="1" applyBorder="1" applyAlignment="1">
      <alignment horizontal="left" vertical="center" wrapText="1"/>
    </xf>
    <xf numFmtId="0" fontId="104" fillId="0" borderId="23" xfId="0" applyNumberFormat="1" applyFont="1" applyFill="1" applyBorder="1" applyAlignment="1">
      <alignment horizontal="center" vertical="center"/>
    </xf>
    <xf numFmtId="1" fontId="101" fillId="0" borderId="23" xfId="0" applyNumberFormat="1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52" xfId="0" applyNumberFormat="1" applyFont="1" applyFill="1" applyBorder="1" applyAlignment="1">
      <alignment horizontal="center" vertical="center" wrapText="1"/>
    </xf>
    <xf numFmtId="0" fontId="101" fillId="0" borderId="93" xfId="0" applyNumberFormat="1" applyFont="1" applyFill="1" applyBorder="1" applyAlignment="1">
      <alignment horizontal="center" vertical="center" wrapText="1"/>
    </xf>
    <xf numFmtId="0" fontId="115" fillId="0" borderId="16" xfId="0" applyNumberFormat="1" applyFont="1" applyFill="1" applyBorder="1" applyAlignment="1" applyProtection="1">
      <alignment horizontal="center" vertical="center"/>
      <protection/>
    </xf>
    <xf numFmtId="0" fontId="115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9" fontId="3" fillId="0" borderId="0" xfId="0" applyNumberFormat="1" applyFont="1" applyFill="1" applyBorder="1" applyAlignment="1" applyProtection="1">
      <alignment horizontal="center" vertical="center"/>
      <protection/>
    </xf>
    <xf numFmtId="194" fontId="2" fillId="0" borderId="16" xfId="0" applyNumberFormat="1" applyFont="1" applyFill="1" applyBorder="1" applyAlignment="1" applyProtection="1">
      <alignment vertical="center"/>
      <protection/>
    </xf>
    <xf numFmtId="194" fontId="6" fillId="0" borderId="16" xfId="0" applyNumberFormat="1" applyFont="1" applyFill="1" applyBorder="1" applyAlignment="1" applyProtection="1">
      <alignment vertical="center"/>
      <protection/>
    </xf>
    <xf numFmtId="199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4" fontId="3" fillId="0" borderId="103" xfId="0" applyNumberFormat="1" applyFont="1" applyFill="1" applyBorder="1" applyAlignment="1" applyProtection="1">
      <alignment horizontal="center" vertical="center" wrapText="1"/>
      <protection/>
    </xf>
    <xf numFmtId="194" fontId="3" fillId="0" borderId="44" xfId="0" applyNumberFormat="1" applyFont="1" applyFill="1" applyBorder="1" applyAlignment="1" applyProtection="1">
      <alignment vertical="center"/>
      <protection/>
    </xf>
    <xf numFmtId="196" fontId="28" fillId="0" borderId="0" xfId="0" applyNumberFormat="1" applyFont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4" fontId="3" fillId="0" borderId="51" xfId="0" applyNumberFormat="1" applyFont="1" applyFill="1" applyBorder="1" applyAlignment="1" applyProtection="1">
      <alignment vertical="center"/>
      <protection/>
    </xf>
    <xf numFmtId="195" fontId="3" fillId="0" borderId="66" xfId="0" applyNumberFormat="1" applyFont="1" applyFill="1" applyBorder="1" applyAlignment="1" applyProtection="1">
      <alignment horizontal="center" vertical="center"/>
      <protection/>
    </xf>
    <xf numFmtId="195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6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4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8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4" fontId="2" fillId="0" borderId="51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4" fontId="3" fillId="0" borderId="57" xfId="0" applyNumberFormat="1" applyFont="1" applyFill="1" applyBorder="1" applyAlignment="1" applyProtection="1">
      <alignment vertical="center"/>
      <protection/>
    </xf>
    <xf numFmtId="194" fontId="3" fillId="0" borderId="28" xfId="0" applyNumberFormat="1" applyFont="1" applyFill="1" applyBorder="1" applyAlignment="1" applyProtection="1">
      <alignment vertical="center"/>
      <protection/>
    </xf>
    <xf numFmtId="194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6" fontId="4" fillId="0" borderId="58" xfId="0" applyNumberFormat="1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4" fontId="104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4" fontId="3" fillId="0" borderId="111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5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6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6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8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4" fontId="35" fillId="0" borderId="51" xfId="0" applyNumberFormat="1" applyFont="1" applyFill="1" applyBorder="1" applyAlignment="1" applyProtection="1">
      <alignment vertical="center"/>
      <protection/>
    </xf>
    <xf numFmtId="194" fontId="35" fillId="0" borderId="16" xfId="0" applyNumberFormat="1" applyFont="1" applyFill="1" applyBorder="1" applyAlignment="1" applyProtection="1">
      <alignment vertical="center"/>
      <protection/>
    </xf>
    <xf numFmtId="194" fontId="35" fillId="0" borderId="0" xfId="0" applyNumberFormat="1" applyFont="1" applyFill="1" applyBorder="1" applyAlignment="1" applyProtection="1">
      <alignment vertical="center"/>
      <protection/>
    </xf>
    <xf numFmtId="194" fontId="3" fillId="0" borderId="51" xfId="0" applyNumberFormat="1" applyFont="1" applyFill="1" applyBorder="1" applyAlignment="1" applyProtection="1">
      <alignment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4" fontId="3" fillId="0" borderId="41" xfId="0" applyNumberFormat="1" applyFont="1" applyFill="1" applyBorder="1" applyAlignment="1" applyProtection="1">
      <alignment horizontal="center" vertical="center" wrapText="1"/>
      <protection/>
    </xf>
    <xf numFmtId="195" fontId="3" fillId="0" borderId="41" xfId="0" applyNumberFormat="1" applyFont="1" applyFill="1" applyBorder="1" applyAlignment="1" applyProtection="1">
      <alignment horizontal="center" vertical="center"/>
      <protection/>
    </xf>
    <xf numFmtId="195" fontId="3" fillId="0" borderId="75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4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5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>
      <alignment horizontal="center" vertical="center" wrapText="1"/>
    </xf>
    <xf numFmtId="194" fontId="3" fillId="0" borderId="93" xfId="0" applyNumberFormat="1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8" applyNumberFormat="1" applyFont="1" applyFill="1" applyBorder="1" applyAlignment="1">
      <alignment vertical="center" wrapText="1"/>
      <protection/>
    </xf>
    <xf numFmtId="49" fontId="3" fillId="0" borderId="127" xfId="58" applyNumberFormat="1" applyFont="1" applyFill="1" applyBorder="1" applyAlignment="1">
      <alignment horizontal="left" vertical="center" wrapText="1"/>
      <protection/>
    </xf>
    <xf numFmtId="0" fontId="12" fillId="34" borderId="39" xfId="58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6" fontId="4" fillId="0" borderId="131" xfId="0" applyNumberFormat="1" applyFont="1" applyFill="1" applyBorder="1" applyAlignment="1" applyProtection="1">
      <alignment horizontal="center" vertical="center" wrapText="1"/>
      <protection/>
    </xf>
    <xf numFmtId="195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6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4" fontId="107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0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6" fontId="3" fillId="0" borderId="126" xfId="0" applyNumberFormat="1" applyFont="1" applyFill="1" applyBorder="1" applyAlignment="1">
      <alignment horizontal="center" vertical="center"/>
    </xf>
    <xf numFmtId="196" fontId="3" fillId="0" borderId="117" xfId="0" applyNumberFormat="1" applyFont="1" applyFill="1" applyBorder="1" applyAlignment="1">
      <alignment horizontal="center" vertical="center"/>
    </xf>
    <xf numFmtId="196" fontId="3" fillId="0" borderId="154" xfId="0" applyNumberFormat="1" applyFont="1" applyFill="1" applyBorder="1" applyAlignment="1">
      <alignment horizontal="center" vertical="center"/>
    </xf>
    <xf numFmtId="196" fontId="3" fillId="0" borderId="121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 applyProtection="1">
      <alignment horizontal="center" vertical="center"/>
      <protection/>
    </xf>
    <xf numFmtId="196" fontId="3" fillId="0" borderId="155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 wrapText="1"/>
      <protection/>
    </xf>
    <xf numFmtId="196" fontId="3" fillId="0" borderId="126" xfId="0" applyNumberFormat="1" applyFont="1" applyFill="1" applyBorder="1" applyAlignment="1">
      <alignment horizontal="center" vertical="center" wrapText="1"/>
    </xf>
    <xf numFmtId="196" fontId="3" fillId="0" borderId="156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>
      <alignment horizontal="center" vertical="center"/>
    </xf>
    <xf numFmtId="196" fontId="3" fillId="0" borderId="155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6" fontId="4" fillId="0" borderId="130" xfId="0" applyNumberFormat="1" applyFont="1" applyFill="1" applyBorder="1" applyAlignment="1">
      <alignment horizontal="center" vertical="center"/>
    </xf>
    <xf numFmtId="196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center"/>
    </xf>
    <xf numFmtId="195" fontId="3" fillId="0" borderId="59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67" xfId="0" applyNumberFormat="1" applyFont="1" applyFill="1" applyBorder="1" applyAlignment="1" applyProtection="1">
      <alignment horizontal="center" vertical="center" wrapText="1"/>
      <protection/>
    </xf>
    <xf numFmtId="195" fontId="3" fillId="0" borderId="82" xfId="0" applyNumberFormat="1" applyFont="1" applyFill="1" applyBorder="1" applyAlignment="1" applyProtection="1">
      <alignment horizontal="center" vertical="center" wrapText="1"/>
      <protection/>
    </xf>
    <xf numFmtId="195" fontId="3" fillId="0" borderId="33" xfId="0" applyNumberFormat="1" applyFont="1" applyFill="1" applyBorder="1" applyAlignment="1" applyProtection="1">
      <alignment horizontal="center" vertical="center" wrapText="1"/>
      <protection/>
    </xf>
    <xf numFmtId="195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4" fontId="117" fillId="0" borderId="0" xfId="0" applyNumberFormat="1" applyFont="1" applyFill="1" applyBorder="1" applyAlignment="1" applyProtection="1">
      <alignment vertical="center"/>
      <protection/>
    </xf>
    <xf numFmtId="0" fontId="117" fillId="0" borderId="52" xfId="0" applyFont="1" applyFill="1" applyBorder="1" applyAlignment="1">
      <alignment horizontal="center" vertical="center" wrapText="1"/>
    </xf>
    <xf numFmtId="0" fontId="117" fillId="0" borderId="51" xfId="0" applyFont="1" applyFill="1" applyBorder="1" applyAlignment="1">
      <alignment/>
    </xf>
    <xf numFmtId="0" fontId="117" fillId="0" borderId="51" xfId="0" applyFont="1" applyFill="1" applyBorder="1" applyAlignment="1">
      <alignment horizontal="center" wrapText="1"/>
    </xf>
    <xf numFmtId="0" fontId="117" fillId="0" borderId="51" xfId="0" applyFont="1" applyFill="1" applyBorder="1" applyAlignment="1">
      <alignment horizontal="center" vertical="center" wrapText="1"/>
    </xf>
    <xf numFmtId="194" fontId="117" fillId="0" borderId="51" xfId="0" applyNumberFormat="1" applyFont="1" applyFill="1" applyBorder="1" applyAlignment="1" applyProtection="1">
      <alignment vertical="center"/>
      <protection/>
    </xf>
    <xf numFmtId="194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141" xfId="58" applyFont="1" applyFill="1" applyBorder="1" applyAlignment="1">
      <alignment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194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8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8" fillId="0" borderId="0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6" fontId="4" fillId="0" borderId="44" xfId="0" applyNumberFormat="1" applyFont="1" applyFill="1" applyBorder="1" applyAlignment="1">
      <alignment horizontal="center" vertical="center" wrapText="1"/>
    </xf>
    <xf numFmtId="196" fontId="4" fillId="0" borderId="145" xfId="0" applyNumberFormat="1" applyFont="1" applyFill="1" applyBorder="1" applyAlignment="1">
      <alignment horizontal="center" vertical="center" wrapText="1"/>
    </xf>
    <xf numFmtId="196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>
      <alignment horizontal="center" vertical="center" wrapText="1"/>
    </xf>
    <xf numFmtId="196" fontId="4" fillId="0" borderId="155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>
      <alignment horizontal="center" vertical="center" wrapText="1"/>
    </xf>
    <xf numFmtId="196" fontId="4" fillId="0" borderId="156" xfId="0" applyNumberFormat="1" applyFont="1" applyFill="1" applyBorder="1" applyAlignment="1">
      <alignment horizontal="center" vertical="center"/>
    </xf>
    <xf numFmtId="196" fontId="4" fillId="0" borderId="154" xfId="0" applyNumberFormat="1" applyFont="1" applyFill="1" applyBorder="1" applyAlignment="1">
      <alignment horizontal="center" vertical="center" wrapText="1"/>
    </xf>
    <xf numFmtId="196" fontId="4" fillId="0" borderId="126" xfId="0" applyNumberFormat="1" applyFont="1" applyFill="1" applyBorder="1" applyAlignment="1">
      <alignment horizontal="center" vertical="center" wrapText="1"/>
    </xf>
    <xf numFmtId="196" fontId="4" fillId="0" borderId="135" xfId="0" applyNumberFormat="1" applyFont="1" applyFill="1" applyBorder="1" applyAlignment="1">
      <alignment horizontal="center" vertical="center" wrapText="1"/>
    </xf>
    <xf numFmtId="196" fontId="4" fillId="0" borderId="154" xfId="0" applyNumberFormat="1" applyFont="1" applyFill="1" applyBorder="1" applyAlignment="1">
      <alignment horizontal="center" vertical="center"/>
    </xf>
    <xf numFmtId="196" fontId="4" fillId="0" borderId="72" xfId="0" applyNumberFormat="1" applyFont="1" applyFill="1" applyBorder="1" applyAlignment="1" applyProtection="1">
      <alignment horizontal="center" vertical="center"/>
      <protection/>
    </xf>
    <xf numFmtId="196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6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4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6" fontId="3" fillId="0" borderId="58" xfId="0" applyNumberFormat="1" applyFont="1" applyFill="1" applyBorder="1" applyAlignment="1" applyProtection="1">
      <alignment horizontal="center" vertical="center"/>
      <protection/>
    </xf>
    <xf numFmtId="196" fontId="4" fillId="0" borderId="35" xfId="0" applyNumberFormat="1" applyFont="1" applyFill="1" applyBorder="1" applyAlignment="1">
      <alignment horizontal="center" vertical="center" wrapText="1"/>
    </xf>
    <xf numFmtId="196" fontId="3" fillId="0" borderId="57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>
      <alignment horizontal="center" vertical="center" wrapText="1"/>
    </xf>
    <xf numFmtId="196" fontId="3" fillId="0" borderId="101" xfId="0" applyNumberFormat="1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 wrapText="1"/>
      <protection/>
    </xf>
    <xf numFmtId="196" fontId="4" fillId="0" borderId="126" xfId="0" applyNumberFormat="1" applyFont="1" applyFill="1" applyBorder="1" applyAlignment="1" applyProtection="1">
      <alignment horizontal="center" vertical="center"/>
      <protection/>
    </xf>
    <xf numFmtId="196" fontId="4" fillId="0" borderId="112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 applyProtection="1">
      <alignment horizontal="center" vertical="center"/>
      <protection/>
    </xf>
    <xf numFmtId="196" fontId="4" fillId="0" borderId="163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4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 wrapText="1"/>
      <protection/>
    </xf>
    <xf numFmtId="196" fontId="4" fillId="0" borderId="154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6" fontId="4" fillId="0" borderId="117" xfId="0" applyNumberFormat="1" applyFont="1" applyFill="1" applyBorder="1" applyAlignment="1">
      <alignment horizontal="center" vertical="center"/>
    </xf>
    <xf numFmtId="196" fontId="4" fillId="0" borderId="15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>
      <alignment horizontal="center" vertical="center"/>
    </xf>
    <xf numFmtId="49" fontId="116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6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6" fillId="0" borderId="42" xfId="0" applyNumberFormat="1" applyFont="1" applyFill="1" applyBorder="1" applyAlignment="1">
      <alignment horizontal="center" vertical="center" wrapText="1"/>
    </xf>
    <xf numFmtId="0" fontId="116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0" fillId="0" borderId="27" xfId="0" applyNumberFormat="1" applyBorder="1" applyAlignment="1">
      <alignment/>
    </xf>
    <xf numFmtId="196" fontId="0" fillId="0" borderId="19" xfId="0" applyNumberFormat="1" applyBorder="1" applyAlignment="1">
      <alignment horizontal="center"/>
    </xf>
    <xf numFmtId="196" fontId="0" fillId="0" borderId="34" xfId="0" applyNumberFormat="1" applyBorder="1" applyAlignment="1">
      <alignment horizontal="center"/>
    </xf>
    <xf numFmtId="196" fontId="28" fillId="0" borderId="27" xfId="0" applyNumberFormat="1" applyFont="1" applyBorder="1" applyAlignment="1">
      <alignment/>
    </xf>
    <xf numFmtId="196" fontId="28" fillId="0" borderId="63" xfId="0" applyNumberFormat="1" applyFont="1" applyBorder="1" applyAlignment="1">
      <alignment/>
    </xf>
    <xf numFmtId="196" fontId="39" fillId="0" borderId="16" xfId="0" applyNumberFormat="1" applyFont="1" applyBorder="1" applyAlignment="1">
      <alignment horizontal="center"/>
    </xf>
    <xf numFmtId="196" fontId="39" fillId="0" borderId="19" xfId="0" applyNumberFormat="1" applyFont="1" applyBorder="1" applyAlignment="1">
      <alignment horizontal="center"/>
    </xf>
    <xf numFmtId="196" fontId="28" fillId="0" borderId="81" xfId="0" applyNumberFormat="1" applyFont="1" applyBorder="1" applyAlignment="1">
      <alignment/>
    </xf>
    <xf numFmtId="196" fontId="0" fillId="0" borderId="42" xfId="0" applyNumberFormat="1" applyBorder="1" applyAlignment="1">
      <alignment horizontal="center"/>
    </xf>
    <xf numFmtId="196" fontId="0" fillId="6" borderId="85" xfId="0" applyNumberFormat="1" applyFill="1" applyBorder="1" applyAlignment="1">
      <alignment horizontal="center"/>
    </xf>
    <xf numFmtId="196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104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4" fontId="11" fillId="0" borderId="87" xfId="0" applyNumberFormat="1" applyFont="1" applyFill="1" applyBorder="1" applyAlignment="1" applyProtection="1">
      <alignment horizontal="center" vertical="center"/>
      <protection/>
    </xf>
    <xf numFmtId="194" fontId="11" fillId="0" borderId="72" xfId="0" applyNumberFormat="1" applyFont="1" applyFill="1" applyBorder="1" applyAlignment="1" applyProtection="1">
      <alignment horizontal="center" vertical="center"/>
      <protection/>
    </xf>
    <xf numFmtId="194" fontId="11" fillId="0" borderId="41" xfId="0" applyNumberFormat="1" applyFont="1" applyFill="1" applyBorder="1" applyAlignment="1" applyProtection="1">
      <alignment horizontal="center" vertical="center"/>
      <protection/>
    </xf>
    <xf numFmtId="194" fontId="11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72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6" fontId="4" fillId="0" borderId="173" xfId="0" applyNumberFormat="1" applyFont="1" applyFill="1" applyBorder="1" applyAlignment="1">
      <alignment horizontal="center" vertical="center" wrapText="1"/>
    </xf>
    <xf numFmtId="198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194" fontId="3" fillId="0" borderId="63" xfId="0" applyNumberFormat="1" applyFont="1" applyFill="1" applyBorder="1" applyAlignment="1" applyProtection="1">
      <alignment horizontal="center" vertical="center"/>
      <protection/>
    </xf>
    <xf numFmtId="194" fontId="3" fillId="0" borderId="3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86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6" fontId="107" fillId="0" borderId="117" xfId="0" applyNumberFormat="1" applyFont="1" applyFill="1" applyBorder="1" applyAlignment="1" applyProtection="1">
      <alignment horizontal="center" vertical="center"/>
      <protection/>
    </xf>
    <xf numFmtId="196" fontId="107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4" fillId="0" borderId="18" xfId="0" applyNumberFormat="1" applyFont="1" applyFill="1" applyBorder="1" applyAlignment="1">
      <alignment horizontal="left" vertical="center" wrapText="1"/>
    </xf>
    <xf numFmtId="0" fontId="104" fillId="0" borderId="20" xfId="0" applyFont="1" applyFill="1" applyBorder="1" applyAlignment="1">
      <alignment horizontal="center" vertical="center" wrapText="1"/>
    </xf>
    <xf numFmtId="195" fontId="104" fillId="0" borderId="41" xfId="0" applyNumberFormat="1" applyFont="1" applyFill="1" applyBorder="1" applyAlignment="1" applyProtection="1">
      <alignment horizontal="center" vertical="center"/>
      <protection/>
    </xf>
    <xf numFmtId="196" fontId="104" fillId="0" borderId="156" xfId="0" applyNumberFormat="1" applyFont="1" applyFill="1" applyBorder="1" applyAlignment="1" applyProtection="1">
      <alignment horizontal="center" vertical="center"/>
      <protection/>
    </xf>
    <xf numFmtId="0" fontId="104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196" fontId="104" fillId="0" borderId="16" xfId="0" applyNumberFormat="1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49" fontId="104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6" fontId="0" fillId="6" borderId="0" xfId="0" applyNumberFormat="1" applyFill="1" applyAlignment="1">
      <alignment horizontal="center"/>
    </xf>
    <xf numFmtId="196" fontId="0" fillId="6" borderId="0" xfId="0" applyNumberFormat="1" applyFill="1" applyBorder="1" applyAlignment="1">
      <alignment horizontal="center"/>
    </xf>
    <xf numFmtId="196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96" fontId="39" fillId="0" borderId="0" xfId="0" applyNumberFormat="1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19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6" borderId="111" xfId="0" applyNumberFormat="1" applyFill="1" applyBorder="1" applyAlignment="1">
      <alignment horizontal="center"/>
    </xf>
    <xf numFmtId="2" fontId="120" fillId="6" borderId="39" xfId="0" applyNumberFormat="1" applyFont="1" applyFill="1" applyBorder="1" applyAlignment="1">
      <alignment horizontal="center"/>
    </xf>
    <xf numFmtId="2" fontId="120" fillId="6" borderId="80" xfId="0" applyNumberFormat="1" applyFont="1" applyFill="1" applyBorder="1" applyAlignment="1">
      <alignment horizontal="center"/>
    </xf>
    <xf numFmtId="4" fontId="120" fillId="6" borderId="39" xfId="0" applyNumberFormat="1" applyFont="1" applyFill="1" applyBorder="1" applyAlignment="1">
      <alignment horizontal="center"/>
    </xf>
    <xf numFmtId="49" fontId="121" fillId="0" borderId="0" xfId="0" applyNumberFormat="1" applyFont="1" applyFill="1" applyBorder="1" applyAlignment="1">
      <alignment horizontal="center" vertical="center" wrapText="1"/>
    </xf>
    <xf numFmtId="49" fontId="116" fillId="0" borderId="65" xfId="0" applyNumberFormat="1" applyFont="1" applyFill="1" applyBorder="1" applyAlignment="1">
      <alignment horizontal="left" vertical="center" wrapText="1"/>
    </xf>
    <xf numFmtId="49" fontId="116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4" fontId="1" fillId="0" borderId="16" xfId="0" applyNumberFormat="1" applyFont="1" applyFill="1" applyBorder="1" applyAlignment="1" applyProtection="1">
      <alignment vertical="center"/>
      <protection/>
    </xf>
    <xf numFmtId="194" fontId="3" fillId="0" borderId="90" xfId="0" applyNumberFormat="1" applyFont="1" applyFill="1" applyBorder="1" applyAlignment="1" applyProtection="1">
      <alignment vertical="center" wrapText="1"/>
      <protection/>
    </xf>
    <xf numFmtId="194" fontId="3" fillId="0" borderId="177" xfId="0" applyNumberFormat="1" applyFont="1" applyFill="1" applyBorder="1" applyAlignment="1" applyProtection="1">
      <alignment vertical="center" wrapText="1"/>
      <protection/>
    </xf>
    <xf numFmtId="194" fontId="3" fillId="0" borderId="48" xfId="0" applyNumberFormat="1" applyFont="1" applyFill="1" applyBorder="1" applyAlignment="1" applyProtection="1">
      <alignment vertical="center" wrapText="1"/>
      <protection/>
    </xf>
    <xf numFmtId="194" fontId="3" fillId="0" borderId="65" xfId="0" applyNumberFormat="1" applyFont="1" applyFill="1" applyBorder="1" applyAlignment="1" applyProtection="1">
      <alignment vertical="center" wrapText="1"/>
      <protection/>
    </xf>
    <xf numFmtId="194" fontId="3" fillId="0" borderId="16" xfId="0" applyNumberFormat="1" applyFont="1" applyFill="1" applyBorder="1" applyAlignment="1" applyProtection="1">
      <alignment vertical="center" wrapText="1"/>
      <protection/>
    </xf>
    <xf numFmtId="194" fontId="3" fillId="0" borderId="19" xfId="0" applyNumberFormat="1" applyFont="1" applyFill="1" applyBorder="1" applyAlignment="1" applyProtection="1">
      <alignment vertical="center" wrapText="1"/>
      <protection/>
    </xf>
    <xf numFmtId="194" fontId="3" fillId="0" borderId="10" xfId="0" applyNumberFormat="1" applyFont="1" applyFill="1" applyBorder="1" applyAlignment="1" applyProtection="1">
      <alignment vertical="center" wrapText="1"/>
      <protection/>
    </xf>
    <xf numFmtId="194" fontId="3" fillId="0" borderId="18" xfId="0" applyNumberFormat="1" applyFont="1" applyFill="1" applyBorder="1" applyAlignment="1" applyProtection="1">
      <alignment vertical="center" wrapText="1"/>
      <protection/>
    </xf>
    <xf numFmtId="194" fontId="3" fillId="0" borderId="49" xfId="0" applyNumberFormat="1" applyFont="1" applyFill="1" applyBorder="1" applyAlignment="1" applyProtection="1">
      <alignment vertical="center" wrapText="1"/>
      <protection/>
    </xf>
    <xf numFmtId="194" fontId="3" fillId="0" borderId="51" xfId="0" applyNumberFormat="1" applyFont="1" applyFill="1" applyBorder="1" applyAlignment="1" applyProtection="1">
      <alignment vertical="center" wrapText="1"/>
      <protection/>
    </xf>
    <xf numFmtId="195" fontId="3" fillId="0" borderId="17" xfId="0" applyNumberFormat="1" applyFont="1" applyFill="1" applyBorder="1" applyAlignment="1" applyProtection="1">
      <alignment horizontal="center" vertical="center" wrapText="1"/>
      <protection/>
    </xf>
    <xf numFmtId="195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8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01" fillId="0" borderId="136" xfId="0" applyNumberFormat="1" applyFont="1" applyBorder="1" applyAlignment="1">
      <alignment horizontal="left" vertical="center" wrapText="1"/>
    </xf>
    <xf numFmtId="49" fontId="101" fillId="0" borderId="19" xfId="0" applyNumberFormat="1" applyFont="1" applyBorder="1" applyAlignment="1">
      <alignment horizontal="left" vertical="center" wrapText="1"/>
    </xf>
    <xf numFmtId="49" fontId="122" fillId="0" borderId="86" xfId="0" applyNumberFormat="1" applyFont="1" applyBorder="1" applyAlignment="1">
      <alignment horizontal="left" vertical="center" wrapText="1"/>
    </xf>
    <xf numFmtId="194" fontId="101" fillId="0" borderId="127" xfId="0" applyNumberFormat="1" applyFont="1" applyFill="1" applyBorder="1" applyAlignment="1" applyProtection="1">
      <alignment vertical="center" wrapText="1"/>
      <protection/>
    </xf>
    <xf numFmtId="195" fontId="101" fillId="0" borderId="41" xfId="0" applyNumberFormat="1" applyFont="1" applyFill="1" applyBorder="1" applyAlignment="1" applyProtection="1">
      <alignment horizontal="center" vertical="center"/>
      <protection/>
    </xf>
    <xf numFmtId="49" fontId="101" fillId="0" borderId="51" xfId="0" applyNumberFormat="1" applyFont="1" applyFill="1" applyBorder="1" applyAlignment="1">
      <alignment horizontal="center" vertical="center"/>
    </xf>
    <xf numFmtId="1" fontId="101" fillId="0" borderId="39" xfId="0" applyNumberFormat="1" applyFont="1" applyFill="1" applyBorder="1" applyAlignment="1">
      <alignment horizontal="center" vertical="center" wrapText="1"/>
    </xf>
    <xf numFmtId="196" fontId="101" fillId="0" borderId="156" xfId="0" applyNumberFormat="1" applyFont="1" applyFill="1" applyBorder="1" applyAlignment="1">
      <alignment horizontal="center" vertical="center" wrapText="1"/>
    </xf>
    <xf numFmtId="49" fontId="101" fillId="0" borderId="136" xfId="0" applyNumberFormat="1" applyFont="1" applyFill="1" applyBorder="1" applyAlignment="1">
      <alignment horizontal="left" vertical="center" wrapText="1"/>
    </xf>
    <xf numFmtId="0" fontId="101" fillId="0" borderId="45" xfId="0" applyFont="1" applyFill="1" applyBorder="1" applyAlignment="1">
      <alignment horizontal="center" vertical="center" wrapText="1"/>
    </xf>
    <xf numFmtId="0" fontId="101" fillId="0" borderId="79" xfId="0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/>
    </xf>
    <xf numFmtId="0" fontId="101" fillId="0" borderId="41" xfId="0" applyNumberFormat="1" applyFont="1" applyFill="1" applyBorder="1" applyAlignment="1">
      <alignment horizontal="center" vertical="center"/>
    </xf>
    <xf numFmtId="49" fontId="101" fillId="0" borderId="127" xfId="55" applyNumberFormat="1" applyFont="1" applyFill="1" applyBorder="1" applyAlignment="1">
      <alignment vertical="center" wrapText="1"/>
      <protection/>
    </xf>
    <xf numFmtId="49" fontId="101" fillId="0" borderId="127" xfId="0" applyNumberFormat="1" applyFont="1" applyFill="1" applyBorder="1" applyAlignment="1">
      <alignment horizontal="left" vertical="center" wrapText="1"/>
    </xf>
    <xf numFmtId="49" fontId="101" fillId="0" borderId="117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center" vertical="center"/>
    </xf>
    <xf numFmtId="49" fontId="101" fillId="0" borderId="41" xfId="0" applyNumberFormat="1" applyFont="1" applyFill="1" applyBorder="1" applyAlignment="1">
      <alignment horizontal="center" vertical="center"/>
    </xf>
    <xf numFmtId="194" fontId="101" fillId="0" borderId="0" xfId="0" applyNumberFormat="1" applyFont="1" applyFill="1" applyBorder="1" applyAlignment="1" applyProtection="1">
      <alignment vertical="center"/>
      <protection/>
    </xf>
    <xf numFmtId="194" fontId="101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8" applyNumberFormat="1" applyFont="1" applyFill="1" applyBorder="1" applyAlignment="1" applyProtection="1">
      <alignment horizontal="right" vertical="center"/>
      <protection/>
    </xf>
    <xf numFmtId="49" fontId="104" fillId="0" borderId="0" xfId="58" applyNumberFormat="1" applyFont="1" applyFill="1" applyBorder="1" applyAlignment="1">
      <alignment vertical="center" wrapText="1"/>
      <protection/>
    </xf>
    <xf numFmtId="198" fontId="3" fillId="0" borderId="0" xfId="58" applyNumberFormat="1" applyFont="1" applyFill="1" applyBorder="1" applyAlignment="1" applyProtection="1">
      <alignment horizontal="center" vertical="center"/>
      <protection/>
    </xf>
    <xf numFmtId="0" fontId="41" fillId="0" borderId="0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207" fontId="3" fillId="0" borderId="0" xfId="58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>
      <alignment horizontal="center" vertical="center" wrapText="1"/>
    </xf>
    <xf numFmtId="49" fontId="101" fillId="0" borderId="110" xfId="0" applyNumberFormat="1" applyFont="1" applyFill="1" applyBorder="1" applyAlignment="1">
      <alignment horizontal="left" vertical="center" wrapText="1"/>
    </xf>
    <xf numFmtId="49" fontId="101" fillId="0" borderId="94" xfId="0" applyNumberFormat="1" applyFont="1" applyFill="1" applyBorder="1" applyAlignment="1">
      <alignment horizontal="center" vertical="center"/>
    </xf>
    <xf numFmtId="0" fontId="101" fillId="0" borderId="80" xfId="0" applyNumberFormat="1" applyFont="1" applyFill="1" applyBorder="1" applyAlignment="1" applyProtection="1">
      <alignment horizontal="center" vertical="center"/>
      <protection/>
    </xf>
    <xf numFmtId="196" fontId="101" fillId="0" borderId="112" xfId="0" applyNumberFormat="1" applyFont="1" applyFill="1" applyBorder="1" applyAlignment="1" applyProtection="1">
      <alignment horizontal="center" vertical="center"/>
      <protection/>
    </xf>
    <xf numFmtId="1" fontId="101" fillId="0" borderId="64" xfId="0" applyNumberFormat="1" applyFont="1" applyFill="1" applyBorder="1" applyAlignment="1">
      <alignment horizontal="center" vertical="center"/>
    </xf>
    <xf numFmtId="1" fontId="101" fillId="0" borderId="48" xfId="0" applyNumberFormat="1" applyFont="1" applyFill="1" applyBorder="1" applyAlignment="1">
      <alignment horizontal="center" vertical="center"/>
    </xf>
    <xf numFmtId="0" fontId="101" fillId="0" borderId="48" xfId="0" applyNumberFormat="1" applyFont="1" applyFill="1" applyBorder="1" applyAlignment="1">
      <alignment horizontal="center" vertical="center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64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>
      <alignment horizontal="center" vertical="center" wrapText="1"/>
    </xf>
    <xf numFmtId="195" fontId="101" fillId="0" borderId="48" xfId="0" applyNumberFormat="1" applyFont="1" applyFill="1" applyBorder="1" applyAlignment="1" applyProtection="1">
      <alignment horizontal="center" vertical="center"/>
      <protection/>
    </xf>
    <xf numFmtId="49" fontId="101" fillId="0" borderId="20" xfId="0" applyNumberFormat="1" applyFont="1" applyFill="1" applyBorder="1" applyAlignment="1">
      <alignment horizontal="center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6" fontId="101" fillId="0" borderId="156" xfId="0" applyNumberFormat="1" applyFont="1" applyFill="1" applyBorder="1" applyAlignment="1" applyProtection="1">
      <alignment horizontal="center" vertical="center"/>
      <protection/>
    </xf>
    <xf numFmtId="0" fontId="101" fillId="0" borderId="18" xfId="0" applyFont="1" applyFill="1" applyBorder="1" applyAlignment="1">
      <alignment horizontal="center" vertical="center" wrapText="1"/>
    </xf>
    <xf numFmtId="196" fontId="101" fillId="0" borderId="16" xfId="0" applyNumberFormat="1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 applyAlignment="1">
      <alignment horizontal="left" vertical="center" wrapText="1"/>
    </xf>
    <xf numFmtId="49" fontId="101" fillId="0" borderId="27" xfId="0" applyNumberFormat="1" applyFont="1" applyFill="1" applyBorder="1" applyAlignment="1">
      <alignment horizontal="center" vertical="center"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96" fontId="101" fillId="0" borderId="117" xfId="0" applyNumberFormat="1" applyFont="1" applyFill="1" applyBorder="1" applyAlignment="1" applyProtection="1">
      <alignment horizontal="center" vertical="center"/>
      <protection/>
    </xf>
    <xf numFmtId="1" fontId="101" fillId="0" borderId="51" xfId="0" applyNumberFormat="1" applyFont="1" applyFill="1" applyBorder="1" applyAlignment="1">
      <alignment horizontal="center" vertical="center"/>
    </xf>
    <xf numFmtId="49" fontId="101" fillId="0" borderId="67" xfId="0" applyNumberFormat="1" applyFont="1" applyFill="1" applyBorder="1" applyAlignment="1">
      <alignment horizontal="left" vertical="center" wrapText="1"/>
    </xf>
    <xf numFmtId="0" fontId="101" fillId="0" borderId="59" xfId="0" applyFont="1" applyFill="1" applyBorder="1" applyAlignment="1">
      <alignment horizontal="center" vertical="center" wrapText="1"/>
    </xf>
    <xf numFmtId="194" fontId="101" fillId="0" borderId="72" xfId="0" applyNumberFormat="1" applyFont="1" applyFill="1" applyBorder="1" applyAlignment="1" applyProtection="1">
      <alignment horizontal="center" vertical="center" wrapText="1"/>
      <protection/>
    </xf>
    <xf numFmtId="196" fontId="101" fillId="0" borderId="154" xfId="0" applyNumberFormat="1" applyFont="1" applyFill="1" applyBorder="1" applyAlignment="1" applyProtection="1">
      <alignment horizontal="center" vertical="center" wrapText="1"/>
      <protection/>
    </xf>
    <xf numFmtId="1" fontId="101" fillId="0" borderId="79" xfId="0" applyNumberFormat="1" applyFont="1" applyFill="1" applyBorder="1" applyAlignment="1" applyProtection="1">
      <alignment horizontal="center" vertical="center" wrapText="1"/>
      <protection/>
    </xf>
    <xf numFmtId="1" fontId="101" fillId="0" borderId="72" xfId="0" applyNumberFormat="1" applyFont="1" applyFill="1" applyBorder="1" applyAlignment="1" applyProtection="1">
      <alignment horizontal="center" vertical="center" wrapText="1"/>
      <protection/>
    </xf>
    <xf numFmtId="196" fontId="101" fillId="0" borderId="53" xfId="0" applyNumberFormat="1" applyFont="1" applyFill="1" applyBorder="1" applyAlignment="1">
      <alignment horizontal="center" vertical="center" wrapText="1"/>
    </xf>
    <xf numFmtId="194" fontId="101" fillId="0" borderId="41" xfId="0" applyNumberFormat="1" applyFont="1" applyFill="1" applyBorder="1" applyAlignment="1" applyProtection="1">
      <alignment horizontal="center" vertical="center" wrapText="1"/>
      <protection/>
    </xf>
    <xf numFmtId="196" fontId="101" fillId="0" borderId="156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 applyProtection="1">
      <alignment horizontal="center" vertical="center"/>
      <protection/>
    </xf>
    <xf numFmtId="1" fontId="101" fillId="0" borderId="19" xfId="0" applyNumberFormat="1" applyFont="1" applyFill="1" applyBorder="1" applyAlignment="1" applyProtection="1">
      <alignment horizontal="center"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9" xfId="0" applyNumberFormat="1" applyFont="1" applyFill="1" applyBorder="1" applyAlignment="1" applyProtection="1">
      <alignment horizontal="center" vertical="center"/>
      <protection/>
    </xf>
    <xf numFmtId="195" fontId="101" fillId="0" borderId="27" xfId="0" applyNumberFormat="1" applyFont="1" applyFill="1" applyBorder="1" applyAlignment="1" applyProtection="1">
      <alignment horizontal="center" vertical="center"/>
      <protection/>
    </xf>
    <xf numFmtId="195" fontId="101" fillId="0" borderId="16" xfId="0" applyNumberFormat="1" applyFont="1" applyFill="1" applyBorder="1" applyAlignment="1" applyProtection="1">
      <alignment horizontal="center" vertical="center"/>
      <protection/>
    </xf>
    <xf numFmtId="195" fontId="101" fillId="0" borderId="39" xfId="0" applyNumberFormat="1" applyFont="1" applyFill="1" applyBorder="1" applyAlignment="1" applyProtection="1">
      <alignment horizontal="center" vertical="center"/>
      <protection/>
    </xf>
    <xf numFmtId="195" fontId="101" fillId="0" borderId="19" xfId="0" applyNumberFormat="1" applyFont="1" applyFill="1" applyBorder="1" applyAlignment="1" applyProtection="1">
      <alignment horizontal="center" vertical="center"/>
      <protection/>
    </xf>
    <xf numFmtId="49" fontId="101" fillId="0" borderId="138" xfId="0" applyNumberFormat="1" applyFont="1" applyFill="1" applyBorder="1" applyAlignment="1">
      <alignment horizontal="center" vertical="center" wrapText="1"/>
    </xf>
    <xf numFmtId="49" fontId="101" fillId="0" borderId="9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center" vertical="center" wrapText="1"/>
    </xf>
    <xf numFmtId="49" fontId="101" fillId="0" borderId="109" xfId="0" applyNumberFormat="1" applyFont="1" applyFill="1" applyBorder="1" applyAlignment="1">
      <alignment horizontal="center" vertical="center"/>
    </xf>
    <xf numFmtId="0" fontId="101" fillId="0" borderId="110" xfId="0" applyNumberFormat="1" applyFont="1" applyFill="1" applyBorder="1" applyAlignment="1" applyProtection="1">
      <alignment horizontal="center" vertical="center"/>
      <protection/>
    </xf>
    <xf numFmtId="196" fontId="101" fillId="0" borderId="126" xfId="0" applyNumberFormat="1" applyFont="1" applyFill="1" applyBorder="1" applyAlignment="1" applyProtection="1">
      <alignment horizontal="center" vertical="center"/>
      <protection/>
    </xf>
    <xf numFmtId="1" fontId="101" fillId="0" borderId="94" xfId="0" applyNumberFormat="1" applyFont="1" applyFill="1" applyBorder="1" applyAlignment="1">
      <alignment horizontal="center" vertical="center"/>
    </xf>
    <xf numFmtId="1" fontId="101" fillId="0" borderId="53" xfId="0" applyNumberFormat="1" applyFont="1" applyFill="1" applyBorder="1" applyAlignment="1">
      <alignment horizontal="center" vertical="center"/>
    </xf>
    <xf numFmtId="0" fontId="101" fillId="0" borderId="94" xfId="0" applyNumberFormat="1" applyFont="1" applyFill="1" applyBorder="1" applyAlignment="1">
      <alignment horizontal="center" vertical="center" wrapText="1"/>
    </xf>
    <xf numFmtId="49" fontId="101" fillId="0" borderId="53" xfId="0" applyNumberFormat="1" applyFont="1" applyFill="1" applyBorder="1" applyAlignment="1">
      <alignment horizontal="center" vertical="center" wrapText="1"/>
    </xf>
    <xf numFmtId="49" fontId="101" fillId="0" borderId="93" xfId="0" applyNumberFormat="1" applyFont="1" applyFill="1" applyBorder="1" applyAlignment="1">
      <alignment horizontal="center" vertical="center" wrapText="1"/>
    </xf>
    <xf numFmtId="49" fontId="101" fillId="0" borderId="146" xfId="0" applyNumberFormat="1" applyFont="1" applyFill="1" applyBorder="1" applyAlignment="1">
      <alignment vertical="center" wrapText="1"/>
    </xf>
    <xf numFmtId="49" fontId="101" fillId="0" borderId="139" xfId="0" applyNumberFormat="1" applyFont="1" applyFill="1" applyBorder="1" applyAlignment="1">
      <alignment horizontal="center" vertical="center"/>
    </xf>
    <xf numFmtId="49" fontId="101" fillId="0" borderId="110" xfId="0" applyNumberFormat="1" applyFont="1" applyFill="1" applyBorder="1" applyAlignment="1">
      <alignment horizontal="center" vertical="center"/>
    </xf>
    <xf numFmtId="196" fontId="101" fillId="0" borderId="126" xfId="0" applyNumberFormat="1" applyFont="1" applyFill="1" applyBorder="1" applyAlignment="1">
      <alignment horizontal="center" vertical="center"/>
    </xf>
    <xf numFmtId="0" fontId="101" fillId="0" borderId="109" xfId="0" applyNumberFormat="1" applyFont="1" applyFill="1" applyBorder="1" applyAlignment="1">
      <alignment horizontal="center" vertical="center"/>
    </xf>
    <xf numFmtId="49" fontId="101" fillId="0" borderId="127" xfId="0" applyNumberFormat="1" applyFont="1" applyFill="1" applyBorder="1" applyAlignment="1">
      <alignment vertical="center" wrapText="1"/>
    </xf>
    <xf numFmtId="0" fontId="101" fillId="0" borderId="149" xfId="0" applyFont="1" applyFill="1" applyBorder="1" applyAlignment="1">
      <alignment horizontal="center" vertical="center" wrapText="1"/>
    </xf>
    <xf numFmtId="0" fontId="101" fillId="0" borderId="150" xfId="0" applyFont="1" applyFill="1" applyBorder="1" applyAlignment="1">
      <alignment horizontal="center" vertical="center" wrapText="1"/>
    </xf>
    <xf numFmtId="0" fontId="101" fillId="0" borderId="148" xfId="0" applyFont="1" applyFill="1" applyBorder="1" applyAlignment="1">
      <alignment horizontal="center" vertical="center" wrapText="1"/>
    </xf>
    <xf numFmtId="1" fontId="101" fillId="0" borderId="150" xfId="0" applyNumberFormat="1" applyFont="1" applyFill="1" applyBorder="1" applyAlignment="1">
      <alignment horizontal="center" vertical="center" wrapText="1"/>
    </xf>
    <xf numFmtId="1" fontId="101" fillId="0" borderId="150" xfId="0" applyNumberFormat="1" applyFont="1" applyFill="1" applyBorder="1" applyAlignment="1">
      <alignment horizontal="center" vertical="center"/>
    </xf>
    <xf numFmtId="0" fontId="101" fillId="0" borderId="150" xfId="0" applyNumberFormat="1" applyFont="1" applyFill="1" applyBorder="1" applyAlignment="1">
      <alignment horizontal="center" vertical="center"/>
    </xf>
    <xf numFmtId="194" fontId="101" fillId="0" borderId="27" xfId="0" applyNumberFormat="1" applyFont="1" applyFill="1" applyBorder="1" applyAlignment="1" applyProtection="1">
      <alignment horizontal="center" vertical="center" wrapText="1"/>
      <protection/>
    </xf>
    <xf numFmtId="194" fontId="101" fillId="0" borderId="39" xfId="0" applyNumberFormat="1" applyFont="1" applyFill="1" applyBorder="1" applyAlignment="1" applyProtection="1">
      <alignment horizontal="center" vertical="center" wrapText="1"/>
      <protection/>
    </xf>
    <xf numFmtId="194" fontId="101" fillId="0" borderId="27" xfId="0" applyNumberFormat="1" applyFont="1" applyFill="1" applyBorder="1" applyAlignment="1" applyProtection="1">
      <alignment vertical="center"/>
      <protection/>
    </xf>
    <xf numFmtId="194" fontId="101" fillId="0" borderId="16" xfId="0" applyNumberFormat="1" applyFont="1" applyFill="1" applyBorder="1" applyAlignment="1" applyProtection="1">
      <alignment horizontal="center" vertical="center"/>
      <protection/>
    </xf>
    <xf numFmtId="194" fontId="101" fillId="0" borderId="16" xfId="0" applyNumberFormat="1" applyFont="1" applyFill="1" applyBorder="1" applyAlignment="1" applyProtection="1">
      <alignment vertical="center"/>
      <protection/>
    </xf>
    <xf numFmtId="194" fontId="101" fillId="0" borderId="19" xfId="0" applyNumberFormat="1" applyFont="1" applyFill="1" applyBorder="1" applyAlignment="1" applyProtection="1">
      <alignment vertical="center"/>
      <protection/>
    </xf>
    <xf numFmtId="196" fontId="101" fillId="0" borderId="117" xfId="0" applyNumberFormat="1" applyFont="1" applyFill="1" applyBorder="1" applyAlignment="1" applyProtection="1">
      <alignment horizontal="center" vertical="center" wrapText="1"/>
      <protection/>
    </xf>
    <xf numFmtId="49" fontId="101" fillId="0" borderId="77" xfId="0" applyNumberFormat="1" applyFont="1" applyFill="1" applyBorder="1" applyAlignment="1">
      <alignment horizontal="left" vertical="center" wrapText="1"/>
    </xf>
    <xf numFmtId="0" fontId="101" fillId="0" borderId="138" xfId="0" applyFont="1" applyFill="1" applyBorder="1" applyAlignment="1">
      <alignment horizontal="center" vertical="center" wrapText="1"/>
    </xf>
    <xf numFmtId="0" fontId="101" fillId="0" borderId="74" xfId="0" applyFont="1" applyFill="1" applyBorder="1" applyAlignment="1">
      <alignment horizontal="center" vertical="center" wrapText="1"/>
    </xf>
    <xf numFmtId="195" fontId="101" fillId="0" borderId="75" xfId="0" applyNumberFormat="1" applyFont="1" applyFill="1" applyBorder="1" applyAlignment="1" applyProtection="1">
      <alignment horizontal="center" vertical="center"/>
      <protection/>
    </xf>
    <xf numFmtId="196" fontId="101" fillId="0" borderId="155" xfId="0" applyNumberFormat="1" applyFont="1" applyFill="1" applyBorder="1" applyAlignment="1" applyProtection="1">
      <alignment horizontal="center" vertical="center"/>
      <protection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/>
    </xf>
    <xf numFmtId="0" fontId="101" fillId="0" borderId="32" xfId="0" applyFont="1" applyFill="1" applyBorder="1" applyAlignment="1">
      <alignment horizontal="center" vertical="center" wrapText="1"/>
    </xf>
    <xf numFmtId="49" fontId="101" fillId="0" borderId="22" xfId="0" applyNumberFormat="1" applyFont="1" applyFill="1" applyBorder="1" applyAlignment="1">
      <alignment horizontal="center" vertical="center" wrapText="1"/>
    </xf>
    <xf numFmtId="194" fontId="101" fillId="0" borderId="145" xfId="0" applyNumberFormat="1" applyFont="1" applyFill="1" applyBorder="1" applyAlignment="1" applyProtection="1">
      <alignment horizontal="center" vertical="center" wrapText="1"/>
      <protection/>
    </xf>
    <xf numFmtId="196" fontId="103" fillId="0" borderId="131" xfId="0" applyNumberFormat="1" applyFont="1" applyFill="1" applyBorder="1" applyAlignment="1">
      <alignment horizontal="center" vertical="center" wrapText="1"/>
    </xf>
    <xf numFmtId="1" fontId="103" fillId="0" borderId="57" xfId="0" applyNumberFormat="1" applyFont="1" applyFill="1" applyBorder="1" applyAlignment="1">
      <alignment horizontal="center" vertical="center" wrapText="1"/>
    </xf>
    <xf numFmtId="49" fontId="101" fillId="0" borderId="112" xfId="0" applyNumberFormat="1" applyFont="1" applyFill="1" applyBorder="1" applyAlignment="1">
      <alignment horizontal="center" vertical="center" wrapText="1"/>
    </xf>
    <xf numFmtId="195" fontId="101" fillId="0" borderId="125" xfId="0" applyNumberFormat="1" applyFont="1" applyFill="1" applyBorder="1" applyAlignment="1" applyProtection="1">
      <alignment horizontal="left" vertical="center" wrapText="1"/>
      <protection/>
    </xf>
    <xf numFmtId="195" fontId="101" fillId="0" borderId="49" xfId="0" applyNumberFormat="1" applyFont="1" applyFill="1" applyBorder="1" applyAlignment="1" applyProtection="1">
      <alignment horizontal="center" vertical="center"/>
      <protection/>
    </xf>
    <xf numFmtId="195" fontId="101" fillId="0" borderId="50" xfId="0" applyNumberFormat="1" applyFont="1" applyFill="1" applyBorder="1" applyAlignment="1" applyProtection="1">
      <alignment horizontal="center" vertical="center"/>
      <protection/>
    </xf>
    <xf numFmtId="199" fontId="101" fillId="0" borderId="112" xfId="0" applyNumberFormat="1" applyFont="1" applyFill="1" applyBorder="1" applyAlignment="1" applyProtection="1">
      <alignment horizontal="center" vertical="center"/>
      <protection/>
    </xf>
    <xf numFmtId="0" fontId="101" fillId="0" borderId="49" xfId="0" applyFont="1" applyFill="1" applyBorder="1" applyAlignment="1">
      <alignment horizontal="center" vertical="center" wrapText="1"/>
    </xf>
    <xf numFmtId="1" fontId="101" fillId="0" borderId="91" xfId="0" applyNumberFormat="1" applyFont="1" applyFill="1" applyBorder="1" applyAlignment="1">
      <alignment horizontal="center" vertical="center" wrapText="1"/>
    </xf>
    <xf numFmtId="1" fontId="101" fillId="0" borderId="50" xfId="0" applyNumberFormat="1" applyFont="1" applyFill="1" applyBorder="1" applyAlignment="1">
      <alignment horizontal="center" vertical="center" wrapText="1"/>
    </xf>
    <xf numFmtId="195" fontId="101" fillId="0" borderId="64" xfId="0" applyNumberFormat="1" applyFont="1" applyFill="1" applyBorder="1" applyAlignment="1" applyProtection="1">
      <alignment horizontal="center" vertical="center"/>
      <protection/>
    </xf>
    <xf numFmtId="195" fontId="101" fillId="0" borderId="65" xfId="0" applyNumberFormat="1" applyFont="1" applyFill="1" applyBorder="1" applyAlignment="1" applyProtection="1">
      <alignment horizontal="center" vertical="center"/>
      <protection/>
    </xf>
    <xf numFmtId="49" fontId="101" fillId="34" borderId="68" xfId="0" applyNumberFormat="1" applyFont="1" applyFill="1" applyBorder="1" applyAlignment="1">
      <alignment horizontal="left" vertical="center" wrapText="1"/>
    </xf>
    <xf numFmtId="49" fontId="101" fillId="0" borderId="17" xfId="0" applyNumberFormat="1" applyFont="1" applyFill="1" applyBorder="1" applyAlignment="1">
      <alignment horizontal="center" vertical="center"/>
    </xf>
    <xf numFmtId="49" fontId="101" fillId="0" borderId="12" xfId="0" applyNumberFormat="1" applyFont="1" applyFill="1" applyBorder="1" applyAlignment="1">
      <alignment horizontal="center" vertical="center"/>
    </xf>
    <xf numFmtId="196" fontId="101" fillId="34" borderId="154" xfId="0" applyNumberFormat="1" applyFont="1" applyFill="1" applyBorder="1" applyAlignment="1">
      <alignment horizontal="center" vertical="center" wrapText="1"/>
    </xf>
    <xf numFmtId="0" fontId="101" fillId="34" borderId="79" xfId="0" applyFont="1" applyFill="1" applyBorder="1" applyAlignment="1">
      <alignment horizontal="center" vertical="center" wrapText="1"/>
    </xf>
    <xf numFmtId="1" fontId="101" fillId="34" borderId="17" xfId="0" applyNumberFormat="1" applyFont="1" applyFill="1" applyBorder="1" applyAlignment="1">
      <alignment horizontal="center" vertical="center"/>
    </xf>
    <xf numFmtId="0" fontId="101" fillId="34" borderId="12" xfId="0" applyNumberFormat="1" applyFont="1" applyFill="1" applyBorder="1" applyAlignment="1">
      <alignment horizontal="center" vertical="center"/>
    </xf>
    <xf numFmtId="0" fontId="101" fillId="34" borderId="72" xfId="0" applyNumberFormat="1" applyFont="1" applyFill="1" applyBorder="1" applyAlignment="1">
      <alignment horizontal="center" vertical="center"/>
    </xf>
    <xf numFmtId="196" fontId="101" fillId="0" borderId="154" xfId="0" applyNumberFormat="1" applyFont="1" applyFill="1" applyBorder="1" applyAlignment="1">
      <alignment horizontal="center" vertical="center" wrapText="1"/>
    </xf>
    <xf numFmtId="1" fontId="101" fillId="0" borderId="17" xfId="0" applyNumberFormat="1" applyFont="1" applyFill="1" applyBorder="1" applyAlignment="1">
      <alignment horizontal="center" vertical="center"/>
    </xf>
    <xf numFmtId="0" fontId="101" fillId="0" borderId="72" xfId="0" applyNumberFormat="1" applyFont="1" applyFill="1" applyBorder="1" applyAlignment="1">
      <alignment horizontal="center" vertical="center"/>
    </xf>
    <xf numFmtId="49" fontId="101" fillId="0" borderId="68" xfId="0" applyNumberFormat="1" applyFont="1" applyFill="1" applyBorder="1" applyAlignment="1">
      <alignment horizontal="left" vertical="center" wrapText="1"/>
    </xf>
    <xf numFmtId="196" fontId="101" fillId="0" borderId="156" xfId="0" applyNumberFormat="1" applyFont="1" applyFill="1" applyBorder="1" applyAlignment="1">
      <alignment horizontal="center" vertical="center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49" fontId="101" fillId="0" borderId="166" xfId="0" applyNumberFormat="1" applyFont="1" applyFill="1" applyBorder="1" applyAlignment="1">
      <alignment horizontal="left" vertical="center" wrapText="1"/>
    </xf>
    <xf numFmtId="49" fontId="101" fillId="0" borderId="73" xfId="0" applyNumberFormat="1" applyFont="1" applyFill="1" applyBorder="1" applyAlignment="1">
      <alignment horizontal="center" vertical="center"/>
    </xf>
    <xf numFmtId="196" fontId="101" fillId="0" borderId="135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8" xfId="0" applyNumberFormat="1" applyFont="1" applyFill="1" applyBorder="1" applyAlignment="1" applyProtection="1">
      <alignment horizontal="center" vertical="center"/>
      <protection/>
    </xf>
    <xf numFmtId="0" fontId="101" fillId="0" borderId="23" xfId="0" applyNumberFormat="1" applyFont="1" applyFill="1" applyBorder="1" applyAlignment="1" applyProtection="1">
      <alignment horizontal="center" vertical="center"/>
      <protection/>
    </xf>
    <xf numFmtId="0" fontId="101" fillId="0" borderId="70" xfId="0" applyNumberFormat="1" applyFont="1" applyFill="1" applyBorder="1" applyAlignment="1" applyProtection="1">
      <alignment horizontal="center" vertical="center"/>
      <protection/>
    </xf>
    <xf numFmtId="1" fontId="101" fillId="0" borderId="55" xfId="0" applyNumberFormat="1" applyFont="1" applyFill="1" applyBorder="1" applyAlignment="1">
      <alignment horizontal="center" vertical="center" wrapText="1"/>
    </xf>
    <xf numFmtId="0" fontId="101" fillId="0" borderId="81" xfId="0" applyNumberFormat="1" applyFont="1" applyFill="1" applyBorder="1" applyAlignment="1">
      <alignment horizontal="center" vertical="center" wrapText="1"/>
    </xf>
    <xf numFmtId="0" fontId="101" fillId="0" borderId="84" xfId="0" applyNumberFormat="1" applyFont="1" applyFill="1" applyBorder="1" applyAlignment="1">
      <alignment horizontal="center" vertical="center" wrapText="1"/>
    </xf>
    <xf numFmtId="49" fontId="101" fillId="0" borderId="39" xfId="0" applyNumberFormat="1" applyFont="1" applyFill="1" applyBorder="1" applyAlignment="1">
      <alignment horizontal="center" vertical="center"/>
    </xf>
    <xf numFmtId="0" fontId="101" fillId="0" borderId="51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49" fontId="101" fillId="0" borderId="168" xfId="0" applyNumberFormat="1" applyFont="1" applyFill="1" applyBorder="1" applyAlignment="1">
      <alignment horizontal="left" vertical="center" wrapText="1"/>
    </xf>
    <xf numFmtId="49" fontId="101" fillId="0" borderId="140" xfId="0" applyNumberFormat="1" applyFont="1" applyFill="1" applyBorder="1" applyAlignment="1">
      <alignment horizontal="center" vertical="center"/>
    </xf>
    <xf numFmtId="196" fontId="101" fillId="0" borderId="126" xfId="0" applyNumberFormat="1" applyFont="1" applyFill="1" applyBorder="1" applyAlignment="1">
      <alignment horizontal="center" vertical="center" wrapText="1"/>
    </xf>
    <xf numFmtId="0" fontId="101" fillId="0" borderId="111" xfId="0" applyFont="1" applyFill="1" applyBorder="1" applyAlignment="1">
      <alignment horizontal="center" vertical="center" wrapText="1"/>
    </xf>
    <xf numFmtId="0" fontId="101" fillId="0" borderId="80" xfId="0" applyNumberFormat="1" applyFont="1" applyFill="1" applyBorder="1" applyAlignment="1">
      <alignment horizontal="center" vertical="center"/>
    </xf>
    <xf numFmtId="1" fontId="101" fillId="0" borderId="80" xfId="0" applyNumberFormat="1" applyFont="1" applyFill="1" applyBorder="1" applyAlignment="1">
      <alignment horizontal="center" vertical="center" wrapText="1"/>
    </xf>
    <xf numFmtId="49" fontId="101" fillId="0" borderId="76" xfId="0" applyNumberFormat="1" applyFont="1" applyFill="1" applyBorder="1" applyAlignment="1">
      <alignment horizontal="center" vertical="center"/>
    </xf>
    <xf numFmtId="196" fontId="101" fillId="0" borderId="117" xfId="0" applyNumberFormat="1" applyFont="1" applyFill="1" applyBorder="1" applyAlignment="1">
      <alignment horizontal="center" vertical="center" wrapText="1"/>
    </xf>
    <xf numFmtId="0" fontId="101" fillId="0" borderId="119" xfId="0" applyFont="1" applyFill="1" applyBorder="1" applyAlignment="1">
      <alignment horizontal="center" vertical="center" wrapText="1"/>
    </xf>
    <xf numFmtId="0" fontId="101" fillId="0" borderId="39" xfId="0" applyNumberFormat="1" applyFont="1" applyFill="1" applyBorder="1" applyAlignment="1">
      <alignment horizontal="center" vertical="center"/>
    </xf>
    <xf numFmtId="49" fontId="101" fillId="0" borderId="111" xfId="0" applyNumberFormat="1" applyFont="1" applyFill="1" applyBorder="1" applyAlignment="1">
      <alignment horizontal="center" vertical="center"/>
    </xf>
    <xf numFmtId="196" fontId="101" fillId="0" borderId="117" xfId="0" applyNumberFormat="1" applyFont="1" applyFill="1" applyBorder="1" applyAlignment="1">
      <alignment horizontal="center" vertical="center"/>
    </xf>
    <xf numFmtId="0" fontId="101" fillId="0" borderId="51" xfId="0" applyNumberFormat="1" applyFont="1" applyFill="1" applyBorder="1" applyAlignment="1">
      <alignment horizontal="center" vertical="center"/>
    </xf>
    <xf numFmtId="194" fontId="101" fillId="0" borderId="19" xfId="0" applyNumberFormat="1" applyFont="1" applyFill="1" applyBorder="1" applyAlignment="1" applyProtection="1">
      <alignment vertical="center"/>
      <protection/>
    </xf>
    <xf numFmtId="194" fontId="101" fillId="0" borderId="16" xfId="0" applyNumberFormat="1" applyFont="1" applyFill="1" applyBorder="1" applyAlignment="1" applyProtection="1">
      <alignment vertical="center"/>
      <protection/>
    </xf>
    <xf numFmtId="49" fontId="101" fillId="34" borderId="127" xfId="0" applyNumberFormat="1" applyFont="1" applyFill="1" applyBorder="1" applyAlignment="1">
      <alignment horizontal="left" vertical="center" wrapText="1"/>
    </xf>
    <xf numFmtId="196" fontId="101" fillId="34" borderId="117" xfId="0" applyNumberFormat="1" applyFont="1" applyFill="1" applyBorder="1" applyAlignment="1">
      <alignment horizontal="center" vertical="center" wrapText="1"/>
    </xf>
    <xf numFmtId="0" fontId="101" fillId="34" borderId="119" xfId="0" applyFont="1" applyFill="1" applyBorder="1" applyAlignment="1">
      <alignment horizontal="center" vertical="center" wrapText="1"/>
    </xf>
    <xf numFmtId="0" fontId="101" fillId="34" borderId="51" xfId="0" applyNumberFormat="1" applyFont="1" applyFill="1" applyBorder="1" applyAlignment="1">
      <alignment horizontal="center" vertical="center" wrapText="1"/>
    </xf>
    <xf numFmtId="0" fontId="101" fillId="34" borderId="16" xfId="0" applyNumberFormat="1" applyFont="1" applyFill="1" applyBorder="1" applyAlignment="1">
      <alignment horizontal="center" vertical="center" wrapText="1"/>
    </xf>
    <xf numFmtId="0" fontId="101" fillId="34" borderId="39" xfId="0" applyNumberFormat="1" applyFont="1" applyFill="1" applyBorder="1" applyAlignment="1">
      <alignment horizontal="center" vertical="center" wrapText="1"/>
    </xf>
    <xf numFmtId="49" fontId="101" fillId="0" borderId="153" xfId="0" applyNumberFormat="1" applyFont="1" applyFill="1" applyBorder="1" applyAlignment="1">
      <alignment horizontal="center" vertical="center" wrapText="1"/>
    </xf>
    <xf numFmtId="49" fontId="101" fillId="34" borderId="179" xfId="0" applyNumberFormat="1" applyFont="1" applyFill="1" applyBorder="1" applyAlignment="1">
      <alignment horizontal="left" vertical="center" wrapText="1"/>
    </xf>
    <xf numFmtId="49" fontId="101" fillId="0" borderId="54" xfId="0" applyNumberFormat="1" applyFont="1" applyFill="1" applyBorder="1" applyAlignment="1">
      <alignment horizontal="center" vertical="center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96" fontId="101" fillId="34" borderId="121" xfId="0" applyNumberFormat="1" applyFont="1" applyFill="1" applyBorder="1" applyAlignment="1">
      <alignment horizontal="center" vertical="center" wrapText="1"/>
    </xf>
    <xf numFmtId="0" fontId="101" fillId="34" borderId="54" xfId="0" applyFont="1" applyFill="1" applyBorder="1" applyAlignment="1">
      <alignment horizontal="center" vertical="center" wrapText="1"/>
    </xf>
    <xf numFmtId="1" fontId="101" fillId="0" borderId="71" xfId="0" applyNumberFormat="1" applyFont="1" applyFill="1" applyBorder="1" applyAlignment="1">
      <alignment horizontal="center" vertical="center" wrapText="1"/>
    </xf>
    <xf numFmtId="0" fontId="101" fillId="34" borderId="42" xfId="0" applyNumberFormat="1" applyFont="1" applyFill="1" applyBorder="1" applyAlignment="1">
      <alignment horizontal="center" vertical="center" wrapText="1"/>
    </xf>
    <xf numFmtId="0" fontId="101" fillId="34" borderId="55" xfId="0" applyNumberFormat="1" applyFont="1" applyFill="1" applyBorder="1" applyAlignment="1">
      <alignment horizontal="center" vertical="center" wrapText="1"/>
    </xf>
    <xf numFmtId="0" fontId="101" fillId="0" borderId="63" xfId="0" applyNumberFormat="1" applyFont="1" applyFill="1" applyBorder="1" applyAlignment="1">
      <alignment horizontal="center" vertical="center" wrapText="1"/>
    </xf>
    <xf numFmtId="194" fontId="101" fillId="0" borderId="85" xfId="0" applyNumberFormat="1" applyFont="1" applyFill="1" applyBorder="1" applyAlignment="1" applyProtection="1">
      <alignment vertical="center"/>
      <protection/>
    </xf>
    <xf numFmtId="0" fontId="103" fillId="0" borderId="32" xfId="0" applyNumberFormat="1" applyFont="1" applyFill="1" applyBorder="1" applyAlignment="1">
      <alignment horizontal="center" vertical="center"/>
    </xf>
    <xf numFmtId="49" fontId="103" fillId="0" borderId="22" xfId="0" applyNumberFormat="1" applyFont="1" applyFill="1" applyBorder="1" applyAlignment="1">
      <alignment horizontal="center" vertical="center"/>
    </xf>
    <xf numFmtId="0" fontId="103" fillId="0" borderId="145" xfId="0" applyNumberFormat="1" applyFont="1" applyFill="1" applyBorder="1" applyAlignment="1" applyProtection="1">
      <alignment horizontal="center" vertical="center"/>
      <protection/>
    </xf>
    <xf numFmtId="196" fontId="103" fillId="0" borderId="131" xfId="0" applyNumberFormat="1" applyFont="1" applyFill="1" applyBorder="1" applyAlignment="1">
      <alignment horizontal="center" vertical="center"/>
    </xf>
    <xf numFmtId="196" fontId="103" fillId="0" borderId="128" xfId="0" applyNumberFormat="1" applyFont="1" applyFill="1" applyBorder="1" applyAlignment="1">
      <alignment horizontal="center" vertical="center"/>
    </xf>
    <xf numFmtId="1" fontId="103" fillId="0" borderId="128" xfId="0" applyNumberFormat="1" applyFont="1" applyFill="1" applyBorder="1" applyAlignment="1">
      <alignment horizontal="center" vertical="center"/>
    </xf>
    <xf numFmtId="1" fontId="103" fillId="0" borderId="131" xfId="0" applyNumberFormat="1" applyFont="1" applyFill="1" applyBorder="1" applyAlignment="1">
      <alignment horizontal="center" vertical="center"/>
    </xf>
    <xf numFmtId="49" fontId="101" fillId="0" borderId="64" xfId="0" applyNumberFormat="1" applyFont="1" applyFill="1" applyBorder="1" applyAlignment="1">
      <alignment horizontal="center" vertical="center" wrapText="1"/>
    </xf>
    <xf numFmtId="1" fontId="101" fillId="0" borderId="25" xfId="0" applyNumberFormat="1" applyFont="1" applyFill="1" applyBorder="1" applyAlignment="1">
      <alignment horizontal="left" vertical="center" wrapText="1"/>
    </xf>
    <xf numFmtId="194" fontId="102" fillId="0" borderId="87" xfId="0" applyNumberFormat="1" applyFont="1" applyFill="1" applyBorder="1" applyAlignment="1" applyProtection="1">
      <alignment horizontal="center" vertical="center"/>
      <protection/>
    </xf>
    <xf numFmtId="196" fontId="101" fillId="0" borderId="172" xfId="0" applyNumberFormat="1" applyFont="1" applyFill="1" applyBorder="1" applyAlignment="1" applyProtection="1">
      <alignment horizontal="center" vertical="center"/>
      <protection/>
    </xf>
    <xf numFmtId="0" fontId="101" fillId="0" borderId="64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/>
    </xf>
    <xf numFmtId="0" fontId="101" fillId="0" borderId="65" xfId="0" applyFont="1" applyFill="1" applyBorder="1" applyAlignment="1">
      <alignment horizontal="center"/>
    </xf>
    <xf numFmtId="0" fontId="101" fillId="0" borderId="64" xfId="0" applyFont="1" applyFill="1" applyBorder="1" applyAlignment="1">
      <alignment vertical="center" wrapText="1"/>
    </xf>
    <xf numFmtId="0" fontId="101" fillId="0" borderId="48" xfId="0" applyFont="1" applyFill="1" applyBorder="1" applyAlignment="1">
      <alignment vertical="center" wrapText="1"/>
    </xf>
    <xf numFmtId="0" fontId="101" fillId="0" borderId="49" xfId="0" applyFont="1" applyFill="1" applyBorder="1" applyAlignment="1">
      <alignment vertical="center" wrapText="1"/>
    </xf>
    <xf numFmtId="0" fontId="101" fillId="0" borderId="65" xfId="0" applyFont="1" applyFill="1" applyBorder="1" applyAlignment="1">
      <alignment vertical="center" wrapText="1"/>
    </xf>
    <xf numFmtId="1" fontId="101" fillId="0" borderId="18" xfId="0" applyNumberFormat="1" applyFont="1" applyFill="1" applyBorder="1" applyAlignment="1">
      <alignment horizontal="left" vertical="center" wrapText="1"/>
    </xf>
    <xf numFmtId="194" fontId="102" fillId="0" borderId="72" xfId="0" applyNumberFormat="1" applyFont="1" applyFill="1" applyBorder="1" applyAlignment="1" applyProtection="1">
      <alignment horizontal="center" vertical="center"/>
      <protection/>
    </xf>
    <xf numFmtId="196" fontId="101" fillId="0" borderId="154" xfId="0" applyNumberFormat="1" applyFont="1" applyFill="1" applyBorder="1" applyAlignment="1" applyProtection="1">
      <alignment horizontal="center" vertical="center"/>
      <protection/>
    </xf>
    <xf numFmtId="0" fontId="101" fillId="0" borderId="53" xfId="0" applyFont="1" applyFill="1" applyBorder="1" applyAlignment="1">
      <alignment horizontal="center"/>
    </xf>
    <xf numFmtId="0" fontId="101" fillId="0" borderId="93" xfId="0" applyFont="1" applyFill="1" applyBorder="1" applyAlignment="1">
      <alignment horizontal="center"/>
    </xf>
    <xf numFmtId="0" fontId="101" fillId="0" borderId="94" xfId="0" applyFont="1" applyFill="1" applyBorder="1" applyAlignment="1">
      <alignment vertical="center" wrapText="1"/>
    </xf>
    <xf numFmtId="0" fontId="101" fillId="0" borderId="53" xfId="0" applyFont="1" applyFill="1" applyBorder="1" applyAlignment="1">
      <alignment vertical="center" wrapText="1"/>
    </xf>
    <xf numFmtId="0" fontId="101" fillId="0" borderId="52" xfId="0" applyFont="1" applyFill="1" applyBorder="1" applyAlignment="1">
      <alignment vertical="center" wrapText="1"/>
    </xf>
    <xf numFmtId="0" fontId="101" fillId="0" borderId="93" xfId="0" applyFont="1" applyFill="1" applyBorder="1" applyAlignment="1">
      <alignment vertical="center" wrapText="1"/>
    </xf>
    <xf numFmtId="194" fontId="102" fillId="0" borderId="41" xfId="0" applyNumberFormat="1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>
      <alignment horizontal="center"/>
    </xf>
    <xf numFmtId="0" fontId="101" fillId="0" borderId="27" xfId="0" applyFont="1" applyFill="1" applyBorder="1" applyAlignment="1">
      <alignment vertical="center" wrapText="1"/>
    </xf>
    <xf numFmtId="0" fontId="101" fillId="0" borderId="16" xfId="0" applyFont="1" applyFill="1" applyBorder="1" applyAlignment="1">
      <alignment vertical="center" wrapText="1"/>
    </xf>
    <xf numFmtId="0" fontId="101" fillId="0" borderId="19" xfId="0" applyFont="1" applyFill="1" applyBorder="1" applyAlignment="1">
      <alignment vertical="center" wrapText="1"/>
    </xf>
    <xf numFmtId="1" fontId="101" fillId="0" borderId="21" xfId="0" applyNumberFormat="1" applyFont="1" applyFill="1" applyBorder="1" applyAlignment="1">
      <alignment vertical="center" wrapText="1"/>
    </xf>
    <xf numFmtId="1" fontId="101" fillId="0" borderId="85" xfId="0" applyNumberFormat="1" applyFont="1" applyFill="1" applyBorder="1" applyAlignment="1">
      <alignment horizontal="left" vertical="center" wrapText="1"/>
    </xf>
    <xf numFmtId="0" fontId="101" fillId="0" borderId="96" xfId="0" applyFont="1" applyFill="1" applyBorder="1" applyAlignment="1">
      <alignment horizontal="center" vertical="center" wrapText="1"/>
    </xf>
    <xf numFmtId="194" fontId="102" fillId="0" borderId="95" xfId="0" applyNumberFormat="1" applyFont="1" applyFill="1" applyBorder="1" applyAlignment="1" applyProtection="1">
      <alignment horizontal="center" vertical="center"/>
      <protection/>
    </xf>
    <xf numFmtId="196" fontId="101" fillId="0" borderId="153" xfId="0" applyNumberFormat="1" applyFont="1" applyFill="1" applyBorder="1" applyAlignment="1" applyProtection="1">
      <alignment horizontal="center" vertical="center"/>
      <protection/>
    </xf>
    <xf numFmtId="0" fontId="101" fillId="0" borderId="85" xfId="0" applyFont="1" applyFill="1" applyBorder="1" applyAlignment="1">
      <alignment horizontal="center"/>
    </xf>
    <xf numFmtId="0" fontId="101" fillId="0" borderId="63" xfId="0" applyFont="1" applyFill="1" applyBorder="1" applyAlignment="1">
      <alignment vertical="center" wrapText="1"/>
    </xf>
    <xf numFmtId="0" fontId="101" fillId="0" borderId="34" xfId="0" applyFont="1" applyFill="1" applyBorder="1" applyAlignment="1">
      <alignment vertical="center" wrapText="1"/>
    </xf>
    <xf numFmtId="0" fontId="101" fillId="0" borderId="85" xfId="0" applyFont="1" applyFill="1" applyBorder="1" applyAlignment="1">
      <alignment vertical="center" wrapText="1"/>
    </xf>
    <xf numFmtId="194" fontId="101" fillId="0" borderId="44" xfId="0" applyNumberFormat="1" applyFont="1" applyFill="1" applyBorder="1" applyAlignment="1" applyProtection="1">
      <alignment vertical="center"/>
      <protection/>
    </xf>
    <xf numFmtId="194" fontId="101" fillId="0" borderId="103" xfId="0" applyNumberFormat="1" applyFont="1" applyFill="1" applyBorder="1" applyAlignment="1" applyProtection="1">
      <alignment horizontal="center" vertical="center" wrapText="1"/>
      <protection/>
    </xf>
    <xf numFmtId="0" fontId="101" fillId="0" borderId="29" xfId="0" applyNumberFormat="1" applyFont="1" applyFill="1" applyBorder="1" applyAlignment="1" applyProtection="1">
      <alignment horizontal="center" vertical="center" wrapText="1"/>
      <protection/>
    </xf>
    <xf numFmtId="194" fontId="101" fillId="0" borderId="160" xfId="0" applyNumberFormat="1" applyFont="1" applyFill="1" applyBorder="1" applyAlignment="1" applyProtection="1">
      <alignment horizontal="center" vertical="center" wrapText="1"/>
      <protection/>
    </xf>
    <xf numFmtId="0" fontId="101" fillId="0" borderId="131" xfId="0" applyNumberFormat="1" applyFont="1" applyFill="1" applyBorder="1" applyAlignment="1" applyProtection="1">
      <alignment horizontal="center" vertical="center" wrapText="1"/>
      <protection/>
    </xf>
    <xf numFmtId="194" fontId="101" fillId="0" borderId="57" xfId="0" applyNumberFormat="1" applyFont="1" applyFill="1" applyBorder="1" applyAlignment="1" applyProtection="1">
      <alignment vertical="center"/>
      <protection/>
    </xf>
    <xf numFmtId="194" fontId="101" fillId="0" borderId="28" xfId="0" applyNumberFormat="1" applyFont="1" applyFill="1" applyBorder="1" applyAlignment="1" applyProtection="1">
      <alignment vertical="center"/>
      <protection/>
    </xf>
    <xf numFmtId="200" fontId="101" fillId="0" borderId="58" xfId="0" applyNumberFormat="1" applyFont="1" applyFill="1" applyBorder="1" applyAlignment="1" applyProtection="1">
      <alignment vertical="center"/>
      <protection/>
    </xf>
    <xf numFmtId="0" fontId="103" fillId="0" borderId="137" xfId="0" applyNumberFormat="1" applyFont="1" applyFill="1" applyBorder="1" applyAlignment="1">
      <alignment horizontal="center" vertical="center"/>
    </xf>
    <xf numFmtId="49" fontId="103" fillId="0" borderId="28" xfId="0" applyNumberFormat="1" applyFont="1" applyFill="1" applyBorder="1" applyAlignment="1">
      <alignment horizontal="center" vertical="center"/>
    </xf>
    <xf numFmtId="0" fontId="103" fillId="0" borderId="141" xfId="0" applyNumberFormat="1" applyFont="1" applyFill="1" applyBorder="1" applyAlignment="1" applyProtection="1">
      <alignment horizontal="center" vertical="center"/>
      <protection/>
    </xf>
    <xf numFmtId="0" fontId="103" fillId="0" borderId="57" xfId="0" applyFont="1" applyFill="1" applyBorder="1" applyAlignment="1">
      <alignment vertical="center" wrapText="1"/>
    </xf>
    <xf numFmtId="0" fontId="101" fillId="0" borderId="142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180" xfId="0" applyFont="1" applyFill="1" applyBorder="1" applyAlignment="1">
      <alignment horizontal="center" vertical="center" wrapText="1"/>
    </xf>
    <xf numFmtId="49" fontId="101" fillId="0" borderId="28" xfId="0" applyNumberFormat="1" applyFont="1" applyFill="1" applyBorder="1" applyAlignment="1">
      <alignment horizontal="center" vertical="center"/>
    </xf>
    <xf numFmtId="0" fontId="101" fillId="0" borderId="28" xfId="0" applyNumberFormat="1" applyFont="1" applyFill="1" applyBorder="1" applyAlignment="1" applyProtection="1">
      <alignment horizontal="center" vertical="center"/>
      <protection/>
    </xf>
    <xf numFmtId="0" fontId="122" fillId="0" borderId="28" xfId="0" applyNumberFormat="1" applyFont="1" applyFill="1" applyBorder="1" applyAlignment="1" applyProtection="1">
      <alignment horizontal="center" vertical="center"/>
      <protection/>
    </xf>
    <xf numFmtId="0" fontId="122" fillId="0" borderId="141" xfId="0" applyNumberFormat="1" applyFont="1" applyFill="1" applyBorder="1" applyAlignment="1" applyProtection="1">
      <alignment horizontal="center" vertical="center"/>
      <protection/>
    </xf>
    <xf numFmtId="196" fontId="103" fillId="0" borderId="131" xfId="0" applyNumberFormat="1" applyFont="1" applyFill="1" applyBorder="1" applyAlignment="1" applyProtection="1">
      <alignment horizontal="center" vertical="center"/>
      <protection/>
    </xf>
    <xf numFmtId="1" fontId="103" fillId="0" borderId="57" xfId="0" applyNumberFormat="1" applyFont="1" applyFill="1" applyBorder="1" applyAlignment="1" applyProtection="1">
      <alignment horizontal="center" vertical="center"/>
      <protection/>
    </xf>
    <xf numFmtId="1" fontId="103" fillId="0" borderId="28" xfId="0" applyNumberFormat="1" applyFont="1" applyFill="1" applyBorder="1" applyAlignment="1" applyProtection="1">
      <alignment horizontal="center" vertical="center"/>
      <protection/>
    </xf>
    <xf numFmtId="1" fontId="103" fillId="0" borderId="58" xfId="0" applyNumberFormat="1" applyFont="1" applyFill="1" applyBorder="1" applyAlignment="1" applyProtection="1">
      <alignment horizontal="center" vertical="center"/>
      <protection/>
    </xf>
    <xf numFmtId="49" fontId="101" fillId="0" borderId="138" xfId="0" applyNumberFormat="1" applyFont="1" applyFill="1" applyBorder="1" applyAlignment="1">
      <alignment horizontal="center" vertical="center"/>
    </xf>
    <xf numFmtId="49" fontId="101" fillId="0" borderId="74" xfId="0" applyNumberFormat="1" applyFont="1" applyFill="1" applyBorder="1" applyAlignment="1">
      <alignment horizontal="center" vertical="center"/>
    </xf>
    <xf numFmtId="0" fontId="101" fillId="0" borderId="75" xfId="0" applyNumberFormat="1" applyFont="1" applyFill="1" applyBorder="1" applyAlignment="1" applyProtection="1">
      <alignment horizontal="center" vertical="center"/>
      <protection/>
    </xf>
    <xf numFmtId="0" fontId="101" fillId="0" borderId="139" xfId="0" applyFont="1" applyFill="1" applyBorder="1" applyAlignment="1">
      <alignment horizontal="center" vertical="center" wrapText="1"/>
    </xf>
    <xf numFmtId="1" fontId="101" fillId="0" borderId="74" xfId="0" applyNumberFormat="1" applyFont="1" applyFill="1" applyBorder="1" applyAlignment="1">
      <alignment horizontal="center" vertical="center" wrapText="1"/>
    </xf>
    <xf numFmtId="1" fontId="101" fillId="0" borderId="74" xfId="0" applyNumberFormat="1" applyFont="1" applyFill="1" applyBorder="1" applyAlignment="1">
      <alignment horizontal="center" vertical="center"/>
    </xf>
    <xf numFmtId="0" fontId="101" fillId="0" borderId="74" xfId="0" applyNumberFormat="1" applyFont="1" applyFill="1" applyBorder="1" applyAlignment="1">
      <alignment horizontal="center" vertical="center"/>
    </xf>
    <xf numFmtId="0" fontId="122" fillId="0" borderId="27" xfId="58" applyNumberFormat="1" applyFont="1" applyFill="1" applyBorder="1" applyAlignment="1" applyProtection="1">
      <alignment horizontal="center" vertical="center"/>
      <protection/>
    </xf>
    <xf numFmtId="0" fontId="101" fillId="0" borderId="16" xfId="58" applyNumberFormat="1" applyFont="1" applyFill="1" applyBorder="1" applyAlignment="1" applyProtection="1">
      <alignment horizontal="center" vertical="center"/>
      <protection/>
    </xf>
    <xf numFmtId="0" fontId="122" fillId="0" borderId="39" xfId="58" applyNumberFormat="1" applyFont="1" applyFill="1" applyBorder="1" applyAlignment="1" applyProtection="1">
      <alignment horizontal="center" vertical="center"/>
      <protection/>
    </xf>
    <xf numFmtId="49" fontId="122" fillId="0" borderId="27" xfId="0" applyNumberFormat="1" applyFont="1" applyFill="1" applyBorder="1" applyAlignment="1" applyProtection="1">
      <alignment horizontal="center" vertical="center" wrapText="1"/>
      <protection/>
    </xf>
    <xf numFmtId="49" fontId="122" fillId="0" borderId="16" xfId="0" applyNumberFormat="1" applyFont="1" applyFill="1" applyBorder="1" applyAlignment="1" applyProtection="1">
      <alignment horizontal="center" vertical="center" wrapText="1"/>
      <protection/>
    </xf>
    <xf numFmtId="0" fontId="101" fillId="0" borderId="16" xfId="58" applyFont="1" applyFill="1" applyBorder="1" applyAlignment="1">
      <alignment horizontal="center" vertical="center" wrapText="1"/>
      <protection/>
    </xf>
    <xf numFmtId="1" fontId="101" fillId="0" borderId="109" xfId="0" applyNumberFormat="1" applyFont="1" applyFill="1" applyBorder="1" applyAlignment="1">
      <alignment horizontal="center" vertical="center" wrapText="1"/>
    </xf>
    <xf numFmtId="1" fontId="101" fillId="0" borderId="109" xfId="0" applyNumberFormat="1" applyFont="1" applyFill="1" applyBorder="1" applyAlignment="1">
      <alignment horizontal="center" vertical="center"/>
    </xf>
    <xf numFmtId="0" fontId="101" fillId="0" borderId="146" xfId="0" applyFont="1" applyFill="1" applyBorder="1" applyAlignment="1">
      <alignment horizontal="center" vertical="center" wrapText="1"/>
    </xf>
    <xf numFmtId="0" fontId="103" fillId="0" borderId="57" xfId="58" applyFont="1" applyFill="1" applyBorder="1" applyAlignment="1">
      <alignment vertical="center" wrapText="1"/>
      <protection/>
    </xf>
    <xf numFmtId="0" fontId="103" fillId="0" borderId="28" xfId="58" applyFont="1" applyFill="1" applyBorder="1" applyAlignment="1">
      <alignment vertical="center" wrapText="1"/>
      <protection/>
    </xf>
    <xf numFmtId="0" fontId="103" fillId="0" borderId="141" xfId="58" applyFont="1" applyFill="1" applyBorder="1" applyAlignment="1">
      <alignment vertical="center" wrapText="1"/>
      <protection/>
    </xf>
    <xf numFmtId="196" fontId="103" fillId="0" borderId="131" xfId="0" applyNumberFormat="1" applyFont="1" applyFill="1" applyBorder="1" applyAlignment="1" applyProtection="1">
      <alignment horizontal="center" vertical="center" wrapText="1"/>
      <protection/>
    </xf>
    <xf numFmtId="1" fontId="103" fillId="0" borderId="129" xfId="0" applyNumberFormat="1" applyFont="1" applyFill="1" applyBorder="1" applyAlignment="1" applyProtection="1">
      <alignment horizontal="center" vertical="center" wrapText="1"/>
      <protection/>
    </xf>
    <xf numFmtId="1" fontId="103" fillId="0" borderId="141" xfId="0" applyNumberFormat="1" applyFont="1" applyFill="1" applyBorder="1" applyAlignment="1" applyProtection="1">
      <alignment horizontal="center" vertical="center" wrapText="1"/>
      <protection/>
    </xf>
    <xf numFmtId="1" fontId="103" fillId="0" borderId="130" xfId="0" applyNumberFormat="1" applyFont="1" applyFill="1" applyBorder="1" applyAlignment="1" applyProtection="1">
      <alignment horizontal="center" vertical="center" wrapText="1"/>
      <protection/>
    </xf>
    <xf numFmtId="1" fontId="103" fillId="0" borderId="58" xfId="0" applyNumberFormat="1" applyFont="1" applyFill="1" applyBorder="1" applyAlignment="1" applyProtection="1">
      <alignment horizontal="center" vertical="center" wrapText="1"/>
      <protection/>
    </xf>
    <xf numFmtId="1" fontId="101" fillId="0" borderId="27" xfId="0" applyNumberFormat="1" applyFont="1" applyFill="1" applyBorder="1" applyAlignment="1">
      <alignment horizontal="center" vertical="center"/>
    </xf>
    <xf numFmtId="194" fontId="101" fillId="0" borderId="0" xfId="0" applyNumberFormat="1" applyFont="1" applyFill="1" applyBorder="1" applyAlignment="1" applyProtection="1">
      <alignment vertical="center"/>
      <protection/>
    </xf>
    <xf numFmtId="49" fontId="122" fillId="0" borderId="127" xfId="0" applyNumberFormat="1" applyFont="1" applyFill="1" applyBorder="1" applyAlignment="1">
      <alignment horizontal="left" vertical="center" wrapText="1"/>
    </xf>
    <xf numFmtId="49" fontId="122" fillId="0" borderId="94" xfId="0" applyNumberFormat="1" applyFont="1" applyFill="1" applyBorder="1" applyAlignment="1" applyProtection="1">
      <alignment horizontal="center" vertical="center" wrapText="1"/>
      <protection/>
    </xf>
    <xf numFmtId="49" fontId="122" fillId="0" borderId="53" xfId="0" applyNumberFormat="1" applyFont="1" applyFill="1" applyBorder="1" applyAlignment="1" applyProtection="1">
      <alignment horizontal="center" vertical="center" wrapText="1"/>
      <protection/>
    </xf>
    <xf numFmtId="1" fontId="101" fillId="0" borderId="53" xfId="58" applyNumberFormat="1" applyFont="1" applyFill="1" applyBorder="1" applyAlignment="1">
      <alignment horizontal="center" vertical="center" wrapText="1"/>
      <protection/>
    </xf>
    <xf numFmtId="0" fontId="101" fillId="0" borderId="53" xfId="58" applyFont="1" applyFill="1" applyBorder="1" applyAlignment="1">
      <alignment horizontal="center" vertical="center" wrapText="1"/>
      <protection/>
    </xf>
    <xf numFmtId="194" fontId="122" fillId="0" borderId="16" xfId="0" applyNumberFormat="1" applyFont="1" applyFill="1" applyBorder="1" applyAlignment="1" applyProtection="1">
      <alignment vertical="center"/>
      <protection/>
    </xf>
    <xf numFmtId="49" fontId="101" fillId="0" borderId="168" xfId="0" applyNumberFormat="1" applyFont="1" applyFill="1" applyBorder="1" applyAlignment="1">
      <alignment vertical="center" wrapText="1"/>
    </xf>
    <xf numFmtId="0" fontId="101" fillId="0" borderId="52" xfId="0" applyFont="1" applyFill="1" applyBorder="1" applyAlignment="1">
      <alignment horizontal="center" vertical="center" wrapText="1"/>
    </xf>
    <xf numFmtId="198" fontId="101" fillId="0" borderId="80" xfId="0" applyNumberFormat="1" applyFont="1" applyFill="1" applyBorder="1" applyAlignment="1" applyProtection="1">
      <alignment horizontal="center" vertical="center"/>
      <protection/>
    </xf>
    <xf numFmtId="1" fontId="101" fillId="0" borderId="53" xfId="0" applyNumberFormat="1" applyFont="1" applyFill="1" applyBorder="1" applyAlignment="1">
      <alignment horizontal="center"/>
    </xf>
    <xf numFmtId="194" fontId="101" fillId="0" borderId="53" xfId="0" applyNumberFormat="1" applyFont="1" applyFill="1" applyBorder="1" applyAlignment="1" applyProtection="1">
      <alignment horizontal="center" vertical="center"/>
      <protection/>
    </xf>
    <xf numFmtId="194" fontId="101" fillId="0" borderId="93" xfId="0" applyNumberFormat="1" applyFont="1" applyFill="1" applyBorder="1" applyAlignment="1" applyProtection="1">
      <alignment horizontal="center" vertical="center"/>
      <protection/>
    </xf>
    <xf numFmtId="0" fontId="101" fillId="0" borderId="127" xfId="0" applyFont="1" applyFill="1" applyBorder="1" applyAlignment="1">
      <alignment horizontal="left" vertical="center" wrapText="1"/>
    </xf>
    <xf numFmtId="49" fontId="122" fillId="0" borderId="127" xfId="0" applyNumberFormat="1" applyFont="1" applyFill="1" applyBorder="1" applyAlignment="1">
      <alignment vertical="center" wrapText="1"/>
    </xf>
    <xf numFmtId="0" fontId="101" fillId="0" borderId="16" xfId="0" applyFont="1" applyFill="1" applyBorder="1" applyAlignment="1">
      <alignment horizontal="center"/>
    </xf>
    <xf numFmtId="0" fontId="101" fillId="0" borderId="39" xfId="0" applyFont="1" applyFill="1" applyBorder="1" applyAlignment="1">
      <alignment/>
    </xf>
    <xf numFmtId="0" fontId="101" fillId="0" borderId="27" xfId="0" applyFont="1" applyFill="1" applyBorder="1" applyAlignment="1">
      <alignment horizontal="center"/>
    </xf>
    <xf numFmtId="0" fontId="101" fillId="0" borderId="51" xfId="0" applyFont="1" applyFill="1" applyBorder="1" applyAlignment="1">
      <alignment/>
    </xf>
    <xf numFmtId="49" fontId="101" fillId="0" borderId="86" xfId="58" applyNumberFormat="1" applyFont="1" applyFill="1" applyBorder="1" applyAlignment="1">
      <alignment vertical="center" wrapText="1"/>
      <protection/>
    </xf>
    <xf numFmtId="49" fontId="101" fillId="0" borderId="127" xfId="58" applyNumberFormat="1" applyFont="1" applyFill="1" applyBorder="1" applyAlignment="1">
      <alignment vertical="center" wrapText="1"/>
      <protection/>
    </xf>
    <xf numFmtId="0" fontId="101" fillId="0" borderId="39" xfId="0" applyFont="1" applyFill="1" applyBorder="1" applyAlignment="1">
      <alignment horizontal="center"/>
    </xf>
    <xf numFmtId="0" fontId="101" fillId="0" borderId="27" xfId="0" applyFont="1" applyFill="1" applyBorder="1" applyAlignment="1">
      <alignment horizontal="center" wrapText="1"/>
    </xf>
    <xf numFmtId="0" fontId="101" fillId="0" borderId="16" xfId="0" applyFont="1" applyFill="1" applyBorder="1" applyAlignment="1">
      <alignment horizontal="center" wrapText="1"/>
    </xf>
    <xf numFmtId="0" fontId="101" fillId="0" borderId="51" xfId="0" applyFont="1" applyFill="1" applyBorder="1" applyAlignment="1">
      <alignment horizontal="center" wrapText="1"/>
    </xf>
    <xf numFmtId="49" fontId="101" fillId="0" borderId="127" xfId="58" applyNumberFormat="1" applyFont="1" applyFill="1" applyBorder="1" applyAlignment="1">
      <alignment horizontal="left" vertical="center" wrapText="1"/>
      <protection/>
    </xf>
    <xf numFmtId="194" fontId="101" fillId="0" borderId="39" xfId="0" applyNumberFormat="1" applyFont="1" applyFill="1" applyBorder="1" applyAlignment="1" applyProtection="1">
      <alignment vertical="center"/>
      <protection/>
    </xf>
    <xf numFmtId="194" fontId="101" fillId="0" borderId="27" xfId="0" applyNumberFormat="1" applyFont="1" applyFill="1" applyBorder="1" applyAlignment="1" applyProtection="1">
      <alignment horizontal="center" vertical="center"/>
      <protection/>
    </xf>
    <xf numFmtId="194" fontId="101" fillId="0" borderId="51" xfId="0" applyNumberFormat="1" applyFont="1" applyFill="1" applyBorder="1" applyAlignment="1" applyProtection="1">
      <alignment vertical="center"/>
      <protection/>
    </xf>
    <xf numFmtId="49" fontId="122" fillId="0" borderId="179" xfId="0" applyNumberFormat="1" applyFont="1" applyFill="1" applyBorder="1" applyAlignment="1">
      <alignment vertical="center" wrapText="1"/>
    </xf>
    <xf numFmtId="194" fontId="101" fillId="0" borderId="142" xfId="0" applyNumberFormat="1" applyFont="1" applyFill="1" applyBorder="1" applyAlignment="1" applyProtection="1">
      <alignment horizontal="center" vertical="center"/>
      <protection/>
    </xf>
    <xf numFmtId="194" fontId="101" fillId="0" borderId="31" xfId="0" applyNumberFormat="1" applyFont="1" applyFill="1" applyBorder="1" applyAlignment="1" applyProtection="1">
      <alignment horizontal="center" vertical="center"/>
      <protection/>
    </xf>
    <xf numFmtId="0" fontId="103" fillId="0" borderId="52" xfId="0" applyNumberFormat="1" applyFont="1" applyFill="1" applyBorder="1" applyAlignment="1">
      <alignment horizontal="center" vertical="center"/>
    </xf>
    <xf numFmtId="49" fontId="103" fillId="0" borderId="53" xfId="0" applyNumberFormat="1" applyFont="1" applyFill="1" applyBorder="1" applyAlignment="1">
      <alignment horizontal="center" vertical="center"/>
    </xf>
    <xf numFmtId="0" fontId="103" fillId="0" borderId="80" xfId="0" applyNumberFormat="1" applyFont="1" applyFill="1" applyBorder="1" applyAlignment="1" applyProtection="1">
      <alignment horizontal="center" vertical="center"/>
      <protection/>
    </xf>
    <xf numFmtId="0" fontId="103" fillId="0" borderId="94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>
      <alignment horizontal="center" vertical="center"/>
    </xf>
    <xf numFmtId="0" fontId="103" fillId="0" borderId="93" xfId="0" applyNumberFormat="1" applyFont="1" applyFill="1" applyBorder="1" applyAlignment="1">
      <alignment horizontal="center" vertical="center"/>
    </xf>
    <xf numFmtId="0" fontId="103" fillId="0" borderId="51" xfId="0" applyNumberFormat="1" applyFont="1" applyFill="1" applyBorder="1" applyAlignment="1">
      <alignment horizontal="center" vertical="center"/>
    </xf>
    <xf numFmtId="49" fontId="103" fillId="0" borderId="16" xfId="0" applyNumberFormat="1" applyFont="1" applyFill="1" applyBorder="1" applyAlignment="1">
      <alignment horizontal="center" vertical="center"/>
    </xf>
    <xf numFmtId="0" fontId="103" fillId="0" borderId="39" xfId="0" applyNumberFormat="1" applyFont="1" applyFill="1" applyBorder="1" applyAlignment="1" applyProtection="1">
      <alignment horizontal="center" vertical="center"/>
      <protection/>
    </xf>
    <xf numFmtId="0" fontId="103" fillId="0" borderId="27" xfId="0" applyNumberFormat="1" applyFont="1" applyFill="1" applyBorder="1" applyAlignment="1">
      <alignment horizontal="center" vertical="center"/>
    </xf>
    <xf numFmtId="0" fontId="103" fillId="0" borderId="16" xfId="0" applyNumberFormat="1" applyFont="1" applyFill="1" applyBorder="1" applyAlignment="1">
      <alignment horizontal="center" vertical="center"/>
    </xf>
    <xf numFmtId="0" fontId="103" fillId="0" borderId="19" xfId="0" applyNumberFormat="1" applyFont="1" applyFill="1" applyBorder="1" applyAlignment="1">
      <alignment horizontal="center" vertical="center"/>
    </xf>
    <xf numFmtId="196" fontId="101" fillId="0" borderId="154" xfId="0" applyNumberFormat="1" applyFont="1" applyFill="1" applyBorder="1" applyAlignment="1">
      <alignment horizontal="center" vertical="center"/>
    </xf>
    <xf numFmtId="1" fontId="101" fillId="0" borderId="12" xfId="0" applyNumberFormat="1" applyFont="1" applyFill="1" applyBorder="1" applyAlignment="1">
      <alignment horizontal="center" vertical="center" wrapText="1"/>
    </xf>
    <xf numFmtId="0" fontId="101" fillId="0" borderId="59" xfId="0" applyNumberFormat="1" applyFont="1" applyFill="1" applyBorder="1" applyAlignment="1">
      <alignment horizontal="center" vertical="center" wrapText="1"/>
    </xf>
    <xf numFmtId="0" fontId="101" fillId="0" borderId="67" xfId="0" applyNumberFormat="1" applyFont="1" applyFill="1" applyBorder="1" applyAlignment="1">
      <alignment horizontal="center" vertical="center" wrapText="1"/>
    </xf>
    <xf numFmtId="0" fontId="122" fillId="0" borderId="54" xfId="0" applyNumberFormat="1" applyFont="1" applyFill="1" applyBorder="1" applyAlignment="1" applyProtection="1">
      <alignment horizontal="center" vertical="center"/>
      <protection/>
    </xf>
    <xf numFmtId="0" fontId="101" fillId="0" borderId="42" xfId="0" applyNumberFormat="1" applyFont="1" applyFill="1" applyBorder="1" applyAlignment="1" applyProtection="1">
      <alignment horizontal="center" vertical="center"/>
      <protection/>
    </xf>
    <xf numFmtId="0" fontId="122" fillId="0" borderId="42" xfId="0" applyNumberFormat="1" applyFont="1" applyFill="1" applyBorder="1" applyAlignment="1" applyProtection="1">
      <alignment horizontal="center" vertical="center"/>
      <protection/>
    </xf>
    <xf numFmtId="0" fontId="122" fillId="0" borderId="55" xfId="0" applyNumberFormat="1" applyFont="1" applyFill="1" applyBorder="1" applyAlignment="1" applyProtection="1">
      <alignment horizontal="center" vertical="center"/>
      <protection/>
    </xf>
    <xf numFmtId="196" fontId="101" fillId="0" borderId="121" xfId="0" applyNumberFormat="1" applyFont="1" applyFill="1" applyBorder="1" applyAlignment="1" applyProtection="1">
      <alignment horizontal="center" vertical="center"/>
      <protection/>
    </xf>
    <xf numFmtId="0" fontId="101" fillId="0" borderId="144" xfId="0" applyFont="1" applyFill="1" applyBorder="1" applyAlignment="1">
      <alignment horizontal="center" vertical="center" wrapText="1"/>
    </xf>
    <xf numFmtId="1" fontId="101" fillId="0" borderId="42" xfId="0" applyNumberFormat="1" applyFont="1" applyFill="1" applyBorder="1" applyAlignment="1" applyProtection="1">
      <alignment horizontal="center" vertical="center"/>
      <protection/>
    </xf>
    <xf numFmtId="1" fontId="101" fillId="0" borderId="84" xfId="0" applyNumberFormat="1" applyFont="1" applyFill="1" applyBorder="1" applyAlignment="1">
      <alignment horizontal="center" vertical="center" wrapText="1"/>
    </xf>
    <xf numFmtId="0" fontId="101" fillId="0" borderId="84" xfId="0" applyNumberFormat="1" applyFont="1" applyFill="1" applyBorder="1" applyAlignment="1" applyProtection="1">
      <alignment horizontal="center" vertical="center"/>
      <protection/>
    </xf>
    <xf numFmtId="0" fontId="103" fillId="0" borderId="32" xfId="0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145" xfId="0" applyFont="1" applyFill="1" applyBorder="1" applyAlignment="1">
      <alignment horizontal="center" vertical="center" wrapText="1"/>
    </xf>
    <xf numFmtId="196" fontId="103" fillId="0" borderId="130" xfId="0" applyNumberFormat="1" applyFont="1" applyFill="1" applyBorder="1" applyAlignment="1">
      <alignment horizontal="center" vertical="center" wrapText="1"/>
    </xf>
    <xf numFmtId="196" fontId="103" fillId="0" borderId="57" xfId="0" applyNumberFormat="1" applyFont="1" applyFill="1" applyBorder="1" applyAlignment="1">
      <alignment horizontal="center" vertical="center" wrapText="1"/>
    </xf>
    <xf numFmtId="196" fontId="103" fillId="0" borderId="28" xfId="0" applyNumberFormat="1" applyFont="1" applyFill="1" applyBorder="1" applyAlignment="1">
      <alignment horizontal="center" vertical="center" wrapText="1"/>
    </xf>
    <xf numFmtId="196" fontId="103" fillId="0" borderId="58" xfId="0" applyNumberFormat="1" applyFont="1" applyFill="1" applyBorder="1" applyAlignment="1">
      <alignment horizontal="center" vertical="center" wrapText="1"/>
    </xf>
    <xf numFmtId="1" fontId="103" fillId="0" borderId="28" xfId="0" applyNumberFormat="1" applyFont="1" applyFill="1" applyBorder="1" applyAlignment="1">
      <alignment horizontal="center" vertical="center" wrapText="1"/>
    </xf>
    <xf numFmtId="1" fontId="103" fillId="0" borderId="128" xfId="0" applyNumberFormat="1" applyFont="1" applyFill="1" applyBorder="1" applyAlignment="1">
      <alignment horizontal="center" vertical="center" wrapText="1"/>
    </xf>
    <xf numFmtId="49" fontId="101" fillId="0" borderId="50" xfId="0" applyNumberFormat="1" applyFont="1" applyFill="1" applyBorder="1" applyAlignment="1">
      <alignment horizontal="left" vertical="center" wrapText="1"/>
    </xf>
    <xf numFmtId="0" fontId="101" fillId="0" borderId="50" xfId="0" applyNumberFormat="1" applyFont="1" applyFill="1" applyBorder="1" applyAlignment="1" applyProtection="1">
      <alignment horizontal="center" vertical="center"/>
      <protection/>
    </xf>
    <xf numFmtId="1" fontId="101" fillId="0" borderId="49" xfId="0" applyNumberFormat="1" applyFont="1" applyFill="1" applyBorder="1" applyAlignment="1" applyProtection="1">
      <alignment horizontal="center" vertical="center"/>
      <protection/>
    </xf>
    <xf numFmtId="1" fontId="101" fillId="0" borderId="48" xfId="0" applyNumberFormat="1" applyFont="1" applyFill="1" applyBorder="1" applyAlignment="1" applyProtection="1">
      <alignment horizontal="center" vertical="center"/>
      <protection/>
    </xf>
    <xf numFmtId="1" fontId="101" fillId="0" borderId="50" xfId="0" applyNumberFormat="1" applyFont="1" applyFill="1" applyBorder="1" applyAlignment="1" applyProtection="1">
      <alignment horizontal="center" vertical="center"/>
      <protection/>
    </xf>
    <xf numFmtId="49" fontId="101" fillId="0" borderId="65" xfId="0" applyNumberFormat="1" applyFont="1" applyFill="1" applyBorder="1" applyAlignment="1">
      <alignment horizontal="center" vertical="center" wrapText="1"/>
    </xf>
    <xf numFmtId="1" fontId="101" fillId="0" borderId="51" xfId="0" applyNumberFormat="1" applyFont="1" applyFill="1" applyBorder="1" applyAlignment="1" applyProtection="1">
      <alignment horizontal="center" vertical="center"/>
      <protection/>
    </xf>
    <xf numFmtId="1" fontId="101" fillId="0" borderId="39" xfId="0" applyNumberFormat="1" applyFont="1" applyFill="1" applyBorder="1" applyAlignment="1" applyProtection="1">
      <alignment horizontal="center" vertical="center"/>
      <protection/>
    </xf>
    <xf numFmtId="49" fontId="101" fillId="0" borderId="19" xfId="0" applyNumberFormat="1" applyFont="1" applyFill="1" applyBorder="1" applyAlignment="1">
      <alignment horizontal="center" vertical="center" wrapText="1"/>
    </xf>
    <xf numFmtId="49" fontId="122" fillId="0" borderId="95" xfId="0" applyNumberFormat="1" applyFont="1" applyFill="1" applyBorder="1" applyAlignment="1">
      <alignment vertical="center" wrapText="1"/>
    </xf>
    <xf numFmtId="0" fontId="101" fillId="0" borderId="95" xfId="0" applyNumberFormat="1" applyFont="1" applyFill="1" applyBorder="1" applyAlignment="1" applyProtection="1">
      <alignment horizontal="center" vertical="center"/>
      <protection/>
    </xf>
    <xf numFmtId="1" fontId="101" fillId="0" borderId="96" xfId="0" applyNumberFormat="1" applyFont="1" applyFill="1" applyBorder="1" applyAlignment="1" applyProtection="1">
      <alignment horizontal="center" vertical="center"/>
      <protection/>
    </xf>
    <xf numFmtId="1" fontId="101" fillId="0" borderId="34" xfId="0" applyNumberFormat="1" applyFont="1" applyFill="1" applyBorder="1" applyAlignment="1" applyProtection="1">
      <alignment horizontal="center" vertical="center"/>
      <protection/>
    </xf>
    <xf numFmtId="1" fontId="101" fillId="0" borderId="95" xfId="0" applyNumberFormat="1" applyFont="1" applyFill="1" applyBorder="1" applyAlignment="1" applyProtection="1">
      <alignment horizontal="center" vertical="center"/>
      <protection/>
    </xf>
    <xf numFmtId="195" fontId="101" fillId="0" borderId="34" xfId="0" applyNumberFormat="1" applyFont="1" applyFill="1" applyBorder="1" applyAlignment="1" applyProtection="1">
      <alignment horizontal="center" vertical="center"/>
      <protection/>
    </xf>
    <xf numFmtId="49" fontId="101" fillId="0" borderId="85" xfId="0" applyNumberFormat="1" applyFont="1" applyFill="1" applyBorder="1" applyAlignment="1">
      <alignment horizontal="center" vertical="center" wrapText="1"/>
    </xf>
    <xf numFmtId="49" fontId="101" fillId="0" borderId="64" xfId="0" applyNumberFormat="1" applyFont="1" applyFill="1" applyBorder="1" applyAlignment="1">
      <alignment horizontal="center" vertical="center"/>
    </xf>
    <xf numFmtId="49" fontId="103" fillId="0" borderId="48" xfId="0" applyNumberFormat="1" applyFont="1" applyFill="1" applyBorder="1" applyAlignment="1">
      <alignment horizontal="center" vertical="center"/>
    </xf>
    <xf numFmtId="0" fontId="103" fillId="0" borderId="50" xfId="0" applyNumberFormat="1" applyFont="1" applyFill="1" applyBorder="1" applyAlignment="1" applyProtection="1">
      <alignment horizontal="center" vertical="center"/>
      <protection/>
    </xf>
    <xf numFmtId="196" fontId="101" fillId="0" borderId="112" xfId="0" applyNumberFormat="1" applyFont="1" applyFill="1" applyBorder="1" applyAlignment="1">
      <alignment horizontal="center" vertical="center"/>
    </xf>
    <xf numFmtId="1" fontId="101" fillId="0" borderId="49" xfId="0" applyNumberFormat="1" applyFont="1" applyFill="1" applyBorder="1" applyAlignment="1">
      <alignment horizontal="center" vertical="center"/>
    </xf>
    <xf numFmtId="1" fontId="101" fillId="0" borderId="50" xfId="0" applyNumberFormat="1" applyFont="1" applyFill="1" applyBorder="1" applyAlignment="1">
      <alignment horizontal="center" vertical="center"/>
    </xf>
    <xf numFmtId="1" fontId="101" fillId="0" borderId="98" xfId="0" applyNumberFormat="1" applyFont="1" applyFill="1" applyBorder="1" applyAlignment="1">
      <alignment horizontal="center" vertical="center"/>
    </xf>
    <xf numFmtId="0" fontId="101" fillId="0" borderId="49" xfId="0" applyNumberFormat="1" applyFont="1" applyFill="1" applyBorder="1" applyAlignment="1">
      <alignment horizontal="center" vertical="center"/>
    </xf>
    <xf numFmtId="0" fontId="103" fillId="0" borderId="48" xfId="0" applyNumberFormat="1" applyFont="1" applyFill="1" applyBorder="1" applyAlignment="1">
      <alignment horizontal="center" vertical="center"/>
    </xf>
    <xf numFmtId="1" fontId="101" fillId="0" borderId="39" xfId="0" applyNumberFormat="1" applyFont="1" applyFill="1" applyBorder="1" applyAlignment="1">
      <alignment horizontal="center" vertical="center"/>
    </xf>
    <xf numFmtId="49" fontId="101" fillId="0" borderId="63" xfId="0" applyNumberFormat="1" applyFont="1" applyFill="1" applyBorder="1" applyAlignment="1">
      <alignment horizontal="center" vertical="center"/>
    </xf>
    <xf numFmtId="49" fontId="103" fillId="0" borderId="34" xfId="0" applyNumberFormat="1" applyFont="1" applyFill="1" applyBorder="1" applyAlignment="1">
      <alignment horizontal="center" vertical="center"/>
    </xf>
    <xf numFmtId="0" fontId="103" fillId="0" borderId="95" xfId="0" applyNumberFormat="1" applyFont="1" applyFill="1" applyBorder="1" applyAlignment="1" applyProtection="1">
      <alignment horizontal="center" vertical="center"/>
      <protection/>
    </xf>
    <xf numFmtId="196" fontId="101" fillId="0" borderId="132" xfId="0" applyNumberFormat="1" applyFont="1" applyFill="1" applyBorder="1" applyAlignment="1">
      <alignment horizontal="center" vertical="center"/>
    </xf>
    <xf numFmtId="1" fontId="101" fillId="0" borderId="96" xfId="0" applyNumberFormat="1" applyFont="1" applyFill="1" applyBorder="1" applyAlignment="1">
      <alignment horizontal="center" vertical="center"/>
    </xf>
    <xf numFmtId="1" fontId="101" fillId="0" borderId="34" xfId="0" applyNumberFormat="1" applyFont="1" applyFill="1" applyBorder="1" applyAlignment="1">
      <alignment horizontal="center" vertical="center"/>
    </xf>
    <xf numFmtId="1" fontId="101" fillId="0" borderId="95" xfId="0" applyNumberFormat="1" applyFont="1" applyFill="1" applyBorder="1" applyAlignment="1">
      <alignment horizontal="center" vertical="center"/>
    </xf>
    <xf numFmtId="0" fontId="103" fillId="0" borderId="63" xfId="0" applyNumberFormat="1" applyFont="1" applyFill="1" applyBorder="1" applyAlignment="1">
      <alignment horizontal="center" vertical="center"/>
    </xf>
    <xf numFmtId="0" fontId="103" fillId="0" borderId="34" xfId="0" applyNumberFormat="1" applyFont="1" applyFill="1" applyBorder="1" applyAlignment="1">
      <alignment horizontal="center" vertical="center"/>
    </xf>
    <xf numFmtId="0" fontId="101" fillId="0" borderId="34" xfId="0" applyNumberFormat="1" applyFont="1" applyFill="1" applyBorder="1" applyAlignment="1">
      <alignment horizontal="center" vertical="center"/>
    </xf>
    <xf numFmtId="49" fontId="101" fillId="0" borderId="80" xfId="0" applyNumberFormat="1" applyFont="1" applyFill="1" applyBorder="1" applyAlignment="1">
      <alignment horizontal="left" vertical="center" wrapText="1"/>
    </xf>
    <xf numFmtId="1" fontId="101" fillId="0" borderId="80" xfId="0" applyNumberFormat="1" applyFont="1" applyFill="1" applyBorder="1" applyAlignment="1">
      <alignment horizontal="center" vertical="center"/>
    </xf>
    <xf numFmtId="49" fontId="101" fillId="0" borderId="39" xfId="0" applyNumberFormat="1" applyFont="1" applyFill="1" applyBorder="1" applyAlignment="1">
      <alignment horizontal="left" vertical="center" wrapText="1"/>
    </xf>
    <xf numFmtId="49" fontId="122" fillId="0" borderId="39" xfId="0" applyNumberFormat="1" applyFont="1" applyFill="1" applyBorder="1" applyAlignment="1">
      <alignment horizontal="left" vertical="center" wrapText="1"/>
    </xf>
    <xf numFmtId="49" fontId="122" fillId="0" borderId="55" xfId="0" applyNumberFormat="1" applyFont="1" applyFill="1" applyBorder="1" applyAlignment="1">
      <alignment vertical="center" wrapText="1"/>
    </xf>
    <xf numFmtId="49" fontId="101" fillId="0" borderId="81" xfId="0" applyNumberFormat="1" applyFont="1" applyFill="1" applyBorder="1" applyAlignment="1">
      <alignment horizontal="center" vertical="center"/>
    </xf>
    <xf numFmtId="49" fontId="103" fillId="0" borderId="42" xfId="0" applyNumberFormat="1" applyFont="1" applyFill="1" applyBorder="1" applyAlignment="1">
      <alignment horizontal="center" vertical="center"/>
    </xf>
    <xf numFmtId="0" fontId="103" fillId="0" borderId="55" xfId="0" applyNumberFormat="1" applyFont="1" applyFill="1" applyBorder="1" applyAlignment="1" applyProtection="1">
      <alignment horizontal="center" vertical="center"/>
      <protection/>
    </xf>
    <xf numFmtId="196" fontId="101" fillId="0" borderId="135" xfId="0" applyNumberFormat="1" applyFont="1" applyFill="1" applyBorder="1" applyAlignment="1">
      <alignment horizontal="center" vertical="center"/>
    </xf>
    <xf numFmtId="1" fontId="101" fillId="0" borderId="54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/>
    </xf>
    <xf numFmtId="1" fontId="101" fillId="0" borderId="55" xfId="0" applyNumberFormat="1" applyFont="1" applyFill="1" applyBorder="1" applyAlignment="1">
      <alignment horizontal="center" vertical="center"/>
    </xf>
    <xf numFmtId="0" fontId="103" fillId="0" borderId="81" xfId="0" applyNumberFormat="1" applyFont="1" applyFill="1" applyBorder="1" applyAlignment="1">
      <alignment horizontal="center" vertical="center"/>
    </xf>
    <xf numFmtId="0" fontId="103" fillId="0" borderId="42" xfId="0" applyNumberFormat="1" applyFont="1" applyFill="1" applyBorder="1" applyAlignment="1">
      <alignment horizontal="center" vertical="center"/>
    </xf>
    <xf numFmtId="0" fontId="101" fillId="0" borderId="42" xfId="0" applyNumberFormat="1" applyFont="1" applyFill="1" applyBorder="1" applyAlignment="1">
      <alignment horizontal="center" vertical="center"/>
    </xf>
    <xf numFmtId="49" fontId="101" fillId="0" borderId="50" xfId="0" applyNumberFormat="1" applyFont="1" applyFill="1" applyBorder="1" applyAlignment="1">
      <alignment horizontal="center" vertical="center"/>
    </xf>
    <xf numFmtId="194" fontId="101" fillId="0" borderId="48" xfId="0" applyNumberFormat="1" applyFont="1" applyFill="1" applyBorder="1" applyAlignment="1" applyProtection="1">
      <alignment horizontal="center" vertical="center"/>
      <protection/>
    </xf>
    <xf numFmtId="0" fontId="101" fillId="0" borderId="65" xfId="0" applyNumberFormat="1" applyFont="1" applyFill="1" applyBorder="1" applyAlignment="1">
      <alignment horizontal="center" vertical="center" wrapText="1"/>
    </xf>
    <xf numFmtId="49" fontId="101" fillId="0" borderId="95" xfId="0" applyNumberFormat="1" applyFont="1" applyFill="1" applyBorder="1" applyAlignment="1">
      <alignment horizontal="center" vertical="center"/>
    </xf>
    <xf numFmtId="196" fontId="101" fillId="0" borderId="153" xfId="0" applyNumberFormat="1" applyFont="1" applyFill="1" applyBorder="1" applyAlignment="1">
      <alignment horizontal="center" vertical="center"/>
    </xf>
    <xf numFmtId="194" fontId="101" fillId="0" borderId="34" xfId="0" applyNumberFormat="1" applyFont="1" applyFill="1" applyBorder="1" applyAlignment="1" applyProtection="1">
      <alignment horizontal="center" vertical="center"/>
      <protection/>
    </xf>
    <xf numFmtId="0" fontId="101" fillId="0" borderId="85" xfId="0" applyNumberFormat="1" applyFont="1" applyFill="1" applyBorder="1" applyAlignment="1">
      <alignment horizontal="center" vertical="center" wrapText="1"/>
    </xf>
    <xf numFmtId="49" fontId="122" fillId="0" borderId="68" xfId="0" applyNumberFormat="1" applyFont="1" applyFill="1" applyBorder="1" applyAlignment="1">
      <alignment horizontal="left" vertical="center" wrapText="1"/>
    </xf>
    <xf numFmtId="0" fontId="101" fillId="0" borderId="48" xfId="0" applyNumberFormat="1" applyFont="1" applyFill="1" applyBorder="1" applyAlignment="1" applyProtection="1">
      <alignment horizontal="center" vertical="center"/>
      <protection/>
    </xf>
    <xf numFmtId="0" fontId="122" fillId="0" borderId="48" xfId="0" applyNumberFormat="1" applyFont="1" applyFill="1" applyBorder="1" applyAlignment="1" applyProtection="1">
      <alignment horizontal="center" vertical="center"/>
      <protection/>
    </xf>
    <xf numFmtId="0" fontId="122" fillId="0" borderId="50" xfId="0" applyNumberFormat="1" applyFont="1" applyFill="1" applyBorder="1" applyAlignment="1" applyProtection="1">
      <alignment horizontal="center" vertical="center"/>
      <protection/>
    </xf>
    <xf numFmtId="0" fontId="101" fillId="0" borderId="64" xfId="0" applyNumberFormat="1" applyFont="1" applyFill="1" applyBorder="1" applyAlignment="1" applyProtection="1">
      <alignment horizontal="center" vertical="center"/>
      <protection/>
    </xf>
    <xf numFmtId="0" fontId="122" fillId="0" borderId="16" xfId="0" applyNumberFormat="1" applyFont="1" applyFill="1" applyBorder="1" applyAlignment="1" applyProtection="1">
      <alignment horizontal="center" vertical="center"/>
      <protection/>
    </xf>
    <xf numFmtId="0" fontId="122" fillId="0" borderId="39" xfId="0" applyNumberFormat="1" applyFont="1" applyFill="1" applyBorder="1" applyAlignment="1" applyProtection="1">
      <alignment horizontal="center" vertical="center"/>
      <protection/>
    </xf>
    <xf numFmtId="0" fontId="101" fillId="0" borderId="34" xfId="0" applyNumberFormat="1" applyFont="1" applyFill="1" applyBorder="1" applyAlignment="1" applyProtection="1">
      <alignment horizontal="center" vertical="center"/>
      <protection/>
    </xf>
    <xf numFmtId="0" fontId="122" fillId="0" borderId="34" xfId="0" applyNumberFormat="1" applyFont="1" applyFill="1" applyBorder="1" applyAlignment="1" applyProtection="1">
      <alignment horizontal="center" vertical="center"/>
      <protection/>
    </xf>
    <xf numFmtId="0" fontId="122" fillId="0" borderId="95" xfId="0" applyNumberFormat="1" applyFont="1" applyFill="1" applyBorder="1" applyAlignment="1" applyProtection="1">
      <alignment horizontal="center" vertical="center"/>
      <protection/>
    </xf>
    <xf numFmtId="0" fontId="103" fillId="0" borderId="69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 wrapText="1"/>
    </xf>
    <xf numFmtId="0" fontId="103" fillId="0" borderId="160" xfId="0" applyFont="1" applyFill="1" applyBorder="1" applyAlignment="1">
      <alignment horizontal="center" vertical="center" wrapText="1"/>
    </xf>
    <xf numFmtId="196" fontId="103" fillId="0" borderId="132" xfId="0" applyNumberFormat="1" applyFont="1" applyFill="1" applyBorder="1" applyAlignment="1">
      <alignment horizontal="center" vertical="center" wrapText="1"/>
    </xf>
    <xf numFmtId="1" fontId="103" fillId="0" borderId="102" xfId="0" applyNumberFormat="1" applyFont="1" applyFill="1" applyBorder="1" applyAlignment="1">
      <alignment horizontal="center" vertical="center" wrapText="1"/>
    </xf>
    <xf numFmtId="1" fontId="103" fillId="0" borderId="160" xfId="0" applyNumberFormat="1" applyFont="1" applyFill="1" applyBorder="1" applyAlignment="1">
      <alignment horizontal="center" vertical="center" wrapText="1"/>
    </xf>
    <xf numFmtId="1" fontId="103" fillId="0" borderId="101" xfId="0" applyNumberFormat="1" applyFont="1" applyFill="1" applyBorder="1" applyAlignment="1">
      <alignment horizontal="center" vertical="center" wrapText="1"/>
    </xf>
    <xf numFmtId="1" fontId="103" fillId="0" borderId="35" xfId="0" applyNumberFormat="1" applyFont="1" applyFill="1" applyBorder="1" applyAlignment="1">
      <alignment horizontal="center" vertical="center" wrapText="1"/>
    </xf>
    <xf numFmtId="1" fontId="103" fillId="0" borderId="130" xfId="0" applyNumberFormat="1" applyFont="1" applyFill="1" applyBorder="1" applyAlignment="1">
      <alignment horizontal="center" vertical="center" wrapText="1"/>
    </xf>
    <xf numFmtId="1" fontId="103" fillId="0" borderId="145" xfId="0" applyNumberFormat="1" applyFont="1" applyFill="1" applyBorder="1" applyAlignment="1">
      <alignment horizontal="center" vertical="center" wrapText="1"/>
    </xf>
    <xf numFmtId="1" fontId="103" fillId="0" borderId="44" xfId="0" applyNumberFormat="1" applyFont="1" applyFill="1" applyBorder="1" applyAlignment="1">
      <alignment horizontal="center" vertical="center" wrapText="1"/>
    </xf>
    <xf numFmtId="1" fontId="103" fillId="0" borderId="60" xfId="0" applyNumberFormat="1" applyFont="1" applyFill="1" applyBorder="1" applyAlignment="1">
      <alignment horizontal="center" vertical="center" wrapText="1"/>
    </xf>
    <xf numFmtId="1" fontId="103" fillId="0" borderId="61" xfId="0" applyNumberFormat="1" applyFont="1" applyFill="1" applyBorder="1" applyAlignment="1">
      <alignment horizontal="center" vertical="center" wrapText="1"/>
    </xf>
    <xf numFmtId="1" fontId="103" fillId="0" borderId="62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 applyProtection="1">
      <alignment vertical="center"/>
      <protection/>
    </xf>
    <xf numFmtId="196" fontId="101" fillId="0" borderId="0" xfId="0" applyNumberFormat="1" applyFont="1" applyFill="1" applyBorder="1" applyAlignment="1" applyProtection="1">
      <alignment vertical="center"/>
      <protection/>
    </xf>
    <xf numFmtId="0" fontId="101" fillId="0" borderId="0" xfId="0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vertical="center"/>
      <protection/>
    </xf>
    <xf numFmtId="0" fontId="101" fillId="0" borderId="68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 applyProtection="1">
      <alignment horizontal="center" vertical="center"/>
      <protection/>
    </xf>
    <xf numFmtId="194" fontId="101" fillId="0" borderId="29" xfId="0" applyNumberFormat="1" applyFont="1" applyFill="1" applyBorder="1" applyAlignment="1" applyProtection="1">
      <alignment horizontal="center" vertical="center"/>
      <protection/>
    </xf>
    <xf numFmtId="0" fontId="101" fillId="0" borderId="43" xfId="0" applyNumberFormat="1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left" wrapText="1"/>
    </xf>
    <xf numFmtId="0" fontId="101" fillId="0" borderId="0" xfId="0" applyFont="1" applyFill="1" applyBorder="1" applyAlignment="1">
      <alignment horizontal="center" wrapText="1"/>
    </xf>
    <xf numFmtId="0" fontId="101" fillId="0" borderId="0" xfId="0" applyNumberFormat="1" applyFont="1" applyFill="1" applyBorder="1" applyAlignment="1">
      <alignment horizontal="left" wrapText="1"/>
    </xf>
    <xf numFmtId="195" fontId="101" fillId="0" borderId="66" xfId="0" applyNumberFormat="1" applyFont="1" applyFill="1" applyBorder="1" applyAlignment="1" applyProtection="1">
      <alignment horizontal="center" vertical="center"/>
      <protection/>
    </xf>
    <xf numFmtId="195" fontId="101" fillId="0" borderId="23" xfId="0" applyNumberFormat="1" applyFont="1" applyFill="1" applyBorder="1" applyAlignment="1" applyProtection="1">
      <alignment horizontal="center" vertical="center"/>
      <protection/>
    </xf>
    <xf numFmtId="195" fontId="101" fillId="0" borderId="78" xfId="0" applyNumberFormat="1" applyFont="1" applyFill="1" applyBorder="1" applyAlignment="1" applyProtection="1">
      <alignment horizontal="center" vertical="center"/>
      <protection/>
    </xf>
    <xf numFmtId="0" fontId="2" fillId="34" borderId="27" xfId="58" applyNumberFormat="1" applyFont="1" applyFill="1" applyBorder="1" applyAlignment="1" applyProtection="1">
      <alignment vertical="center"/>
      <protection/>
    </xf>
    <xf numFmtId="0" fontId="2" fillId="34" borderId="19" xfId="58" applyNumberFormat="1" applyFont="1" applyFill="1" applyBorder="1" applyAlignment="1" applyProtection="1">
      <alignment vertical="center"/>
      <protection/>
    </xf>
    <xf numFmtId="0" fontId="2" fillId="34" borderId="84" xfId="58" applyNumberFormat="1" applyFont="1" applyFill="1" applyBorder="1" applyAlignment="1" applyProtection="1">
      <alignment vertical="center"/>
      <protection/>
    </xf>
    <xf numFmtId="0" fontId="2" fillId="36" borderId="16" xfId="58" applyNumberFormat="1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8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36" borderId="51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49" fontId="4" fillId="34" borderId="113" xfId="0" applyNumberFormat="1" applyFont="1" applyFill="1" applyBorder="1" applyAlignment="1">
      <alignment vertical="center" wrapText="1"/>
    </xf>
    <xf numFmtId="0" fontId="4" fillId="34" borderId="64" xfId="0" applyFont="1" applyFill="1" applyBorder="1" applyAlignment="1">
      <alignment horizontal="center" vertical="center" wrapText="1"/>
    </xf>
    <xf numFmtId="49" fontId="4" fillId="34" borderId="48" xfId="0" applyNumberFormat="1" applyFont="1" applyFill="1" applyBorder="1" applyAlignment="1">
      <alignment horizontal="center" vertical="center" wrapText="1"/>
    </xf>
    <xf numFmtId="198" fontId="4" fillId="34" borderId="65" xfId="0" applyNumberFormat="1" applyFont="1" applyFill="1" applyBorder="1" applyAlignment="1" applyProtection="1">
      <alignment horizontal="center" vertical="center" wrapText="1"/>
      <protection/>
    </xf>
    <xf numFmtId="196" fontId="4" fillId="34" borderId="112" xfId="58" applyNumberFormat="1" applyFont="1" applyFill="1" applyBorder="1" applyAlignment="1" applyProtection="1">
      <alignment horizontal="center" vertical="center"/>
      <protection/>
    </xf>
    <xf numFmtId="196" fontId="4" fillId="34" borderId="49" xfId="58" applyNumberFormat="1" applyFont="1" applyFill="1" applyBorder="1" applyAlignment="1" applyProtection="1">
      <alignment horizontal="center" vertical="center"/>
      <protection/>
    </xf>
    <xf numFmtId="196" fontId="4" fillId="34" borderId="48" xfId="58" applyNumberFormat="1" applyFont="1" applyFill="1" applyBorder="1" applyAlignment="1" applyProtection="1">
      <alignment horizontal="center" vertical="center"/>
      <protection/>
    </xf>
    <xf numFmtId="196" fontId="4" fillId="34" borderId="50" xfId="58" applyNumberFormat="1" applyFont="1" applyFill="1" applyBorder="1" applyAlignment="1" applyProtection="1">
      <alignment horizontal="center" vertical="center"/>
      <protection/>
    </xf>
    <xf numFmtId="0" fontId="3" fillId="34" borderId="64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119" xfId="58" applyNumberFormat="1" applyFont="1" applyFill="1" applyBorder="1" applyAlignment="1">
      <alignment horizontal="left" vertical="center" wrapText="1"/>
      <protection/>
    </xf>
    <xf numFmtId="0" fontId="4" fillId="34" borderId="27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94" fontId="4" fillId="34" borderId="18" xfId="0" applyNumberFormat="1" applyFont="1" applyFill="1" applyBorder="1" applyAlignment="1" applyProtection="1">
      <alignment horizontal="center" vertical="center" wrapText="1"/>
      <protection/>
    </xf>
    <xf numFmtId="196" fontId="3" fillId="34" borderId="154" xfId="0" applyNumberFormat="1" applyFont="1" applyFill="1" applyBorder="1" applyAlignment="1" applyProtection="1">
      <alignment horizontal="center" vertical="center"/>
      <protection/>
    </xf>
    <xf numFmtId="0" fontId="3" fillId="34" borderId="79" xfId="0" applyFont="1" applyFill="1" applyBorder="1" applyAlignment="1">
      <alignment horizontal="center" vertical="center" wrapText="1"/>
    </xf>
    <xf numFmtId="0" fontId="3" fillId="34" borderId="94" xfId="58" applyFont="1" applyFill="1" applyBorder="1" applyAlignment="1">
      <alignment horizontal="center" vertical="center" wrapText="1"/>
      <protection/>
    </xf>
    <xf numFmtId="0" fontId="3" fillId="34" borderId="53" xfId="0" applyFont="1" applyFill="1" applyBorder="1" applyAlignment="1">
      <alignment horizontal="center" vertical="center" wrapText="1"/>
    </xf>
    <xf numFmtId="194" fontId="3" fillId="34" borderId="80" xfId="0" applyNumberFormat="1" applyFont="1" applyFill="1" applyBorder="1" applyAlignment="1">
      <alignment horizontal="center" vertical="center" wrapText="1"/>
    </xf>
    <xf numFmtId="0" fontId="3" fillId="34" borderId="27" xfId="58" applyFont="1" applyFill="1" applyBorder="1" applyAlignment="1">
      <alignment horizontal="center" vertical="center" wrapText="1"/>
      <protection/>
    </xf>
    <xf numFmtId="0" fontId="3" fillId="34" borderId="119" xfId="58" applyFont="1" applyFill="1" applyBorder="1" applyAlignment="1">
      <alignment horizontal="center" vertical="center" wrapText="1"/>
      <protection/>
    </xf>
    <xf numFmtId="0" fontId="3" fillId="34" borderId="19" xfId="58" applyFont="1" applyFill="1" applyBorder="1" applyAlignment="1">
      <alignment horizontal="center" vertical="center" wrapText="1"/>
      <protection/>
    </xf>
    <xf numFmtId="0" fontId="3" fillId="34" borderId="51" xfId="58" applyFont="1" applyFill="1" applyBorder="1" applyAlignment="1">
      <alignment horizontal="center" vertical="center" wrapText="1"/>
      <protection/>
    </xf>
    <xf numFmtId="0" fontId="3" fillId="34" borderId="39" xfId="58" applyFont="1" applyFill="1" applyBorder="1" applyAlignment="1">
      <alignment horizontal="center" vertical="center" wrapText="1"/>
      <protection/>
    </xf>
    <xf numFmtId="0" fontId="3" fillId="34" borderId="27" xfId="58" applyNumberFormat="1" applyFont="1" applyFill="1" applyBorder="1" applyAlignment="1" applyProtection="1">
      <alignment vertical="center"/>
      <protection/>
    </xf>
    <xf numFmtId="0" fontId="3" fillId="34" borderId="119" xfId="58" applyNumberFormat="1" applyFont="1" applyFill="1" applyBorder="1" applyAlignment="1" applyProtection="1">
      <alignment vertical="center"/>
      <protection/>
    </xf>
    <xf numFmtId="0" fontId="3" fillId="34" borderId="19" xfId="58" applyNumberFormat="1" applyFont="1" applyFill="1" applyBorder="1" applyAlignment="1" applyProtection="1">
      <alignment vertical="center"/>
      <protection/>
    </xf>
    <xf numFmtId="196" fontId="3" fillId="34" borderId="156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194" fontId="3" fillId="34" borderId="39" xfId="0" applyNumberFormat="1" applyFont="1" applyFill="1" applyBorder="1" applyAlignment="1">
      <alignment horizontal="center" vertical="center" wrapText="1"/>
    </xf>
    <xf numFmtId="49" fontId="3" fillId="34" borderId="63" xfId="0" applyNumberFormat="1" applyFont="1" applyFill="1" applyBorder="1" applyAlignment="1" applyProtection="1">
      <alignment horizontal="center" vertical="center"/>
      <protection/>
    </xf>
    <xf numFmtId="49" fontId="3" fillId="34" borderId="181" xfId="58" applyNumberFormat="1" applyFont="1" applyFill="1" applyBorder="1" applyAlignment="1">
      <alignment horizontal="left" vertical="center" wrapText="1"/>
      <protection/>
    </xf>
    <xf numFmtId="0" fontId="4" fillId="34" borderId="63" xfId="0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194" fontId="4" fillId="34" borderId="43" xfId="0" applyNumberFormat="1" applyFont="1" applyFill="1" applyBorder="1" applyAlignment="1" applyProtection="1">
      <alignment horizontal="center" vertical="center" wrapText="1"/>
      <protection/>
    </xf>
    <xf numFmtId="196" fontId="3" fillId="34" borderId="182" xfId="0" applyNumberFormat="1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>
      <alignment horizontal="center" vertical="center" wrapText="1"/>
    </xf>
    <xf numFmtId="194" fontId="3" fillId="34" borderId="63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194" fontId="3" fillId="34" borderId="95" xfId="0" applyNumberFormat="1" applyFont="1" applyFill="1" applyBorder="1" applyAlignment="1">
      <alignment horizontal="center" vertical="center" wrapText="1"/>
    </xf>
    <xf numFmtId="0" fontId="3" fillId="34" borderId="63" xfId="58" applyFont="1" applyFill="1" applyBorder="1" applyAlignment="1">
      <alignment horizontal="center" vertical="center" wrapText="1"/>
      <protection/>
    </xf>
    <xf numFmtId="0" fontId="3" fillId="34" borderId="181" xfId="58" applyFont="1" applyFill="1" applyBorder="1" applyAlignment="1">
      <alignment horizontal="center" vertical="center" wrapText="1"/>
      <protection/>
    </xf>
    <xf numFmtId="0" fontId="3" fillId="34" borderId="85" xfId="58" applyFont="1" applyFill="1" applyBorder="1" applyAlignment="1">
      <alignment horizontal="center" vertical="center" wrapText="1"/>
      <protection/>
    </xf>
    <xf numFmtId="0" fontId="3" fillId="34" borderId="96" xfId="58" applyFont="1" applyFill="1" applyBorder="1" applyAlignment="1">
      <alignment horizontal="center" vertical="center" wrapText="1"/>
      <protection/>
    </xf>
    <xf numFmtId="0" fontId="3" fillId="34" borderId="95" xfId="58" applyFont="1" applyFill="1" applyBorder="1" applyAlignment="1">
      <alignment horizontal="center" vertical="center" wrapText="1"/>
      <protection/>
    </xf>
    <xf numFmtId="0" fontId="3" fillId="34" borderId="63" xfId="0" applyNumberFormat="1" applyFont="1" applyFill="1" applyBorder="1" applyAlignment="1" applyProtection="1">
      <alignment horizontal="center" vertical="center"/>
      <protection/>
    </xf>
    <xf numFmtId="0" fontId="3" fillId="34" borderId="181" xfId="0" applyNumberFormat="1" applyFont="1" applyFill="1" applyBorder="1" applyAlignment="1" applyProtection="1">
      <alignment horizontal="center" vertical="center"/>
      <protection/>
    </xf>
    <xf numFmtId="0" fontId="3" fillId="34" borderId="85" xfId="0" applyNumberFormat="1" applyFont="1" applyFill="1" applyBorder="1" applyAlignment="1" applyProtection="1">
      <alignment horizontal="center" vertical="center"/>
      <protection/>
    </xf>
    <xf numFmtId="49" fontId="4" fillId="34" borderId="50" xfId="58" applyNumberFormat="1" applyFont="1" applyFill="1" applyBorder="1" applyAlignment="1">
      <alignment horizontal="left" vertical="center" wrapText="1"/>
      <protection/>
    </xf>
    <xf numFmtId="194" fontId="4" fillId="34" borderId="65" xfId="0" applyNumberFormat="1" applyFont="1" applyFill="1" applyBorder="1" applyAlignment="1" applyProtection="1">
      <alignment horizontal="center" vertical="center" wrapText="1"/>
      <protection/>
    </xf>
    <xf numFmtId="196" fontId="4" fillId="34" borderId="112" xfId="0" applyNumberFormat="1" applyFont="1" applyFill="1" applyBorder="1" applyAlignment="1" applyProtection="1">
      <alignment horizontal="center" vertical="center"/>
      <protection/>
    </xf>
    <xf numFmtId="196" fontId="4" fillId="34" borderId="49" xfId="0" applyNumberFormat="1" applyFont="1" applyFill="1" applyBorder="1" applyAlignment="1" applyProtection="1">
      <alignment horizontal="center" vertical="center"/>
      <protection/>
    </xf>
    <xf numFmtId="196" fontId="4" fillId="34" borderId="48" xfId="0" applyNumberFormat="1" applyFont="1" applyFill="1" applyBorder="1" applyAlignment="1" applyProtection="1">
      <alignment horizontal="center" vertical="center"/>
      <protection/>
    </xf>
    <xf numFmtId="196" fontId="4" fillId="34" borderId="50" xfId="0" applyNumberFormat="1" applyFont="1" applyFill="1" applyBorder="1" applyAlignment="1" applyProtection="1">
      <alignment horizontal="center" vertical="center"/>
      <protection/>
    </xf>
    <xf numFmtId="0" fontId="3" fillId="34" borderId="64" xfId="58" applyFont="1" applyFill="1" applyBorder="1" applyAlignment="1">
      <alignment horizontal="center" vertical="center" wrapText="1"/>
      <protection/>
    </xf>
    <xf numFmtId="0" fontId="3" fillId="34" borderId="48" xfId="58" applyFont="1" applyFill="1" applyBorder="1" applyAlignment="1">
      <alignment horizontal="center" vertical="center" wrapText="1"/>
      <protection/>
    </xf>
    <xf numFmtId="0" fontId="3" fillId="34" borderId="65" xfId="58" applyFont="1" applyFill="1" applyBorder="1" applyAlignment="1">
      <alignment horizontal="center" vertical="center" wrapText="1"/>
      <protection/>
    </xf>
    <xf numFmtId="0" fontId="3" fillId="34" borderId="49" xfId="58" applyFont="1" applyFill="1" applyBorder="1" applyAlignment="1">
      <alignment horizontal="center" vertical="center" wrapText="1"/>
      <protection/>
    </xf>
    <xf numFmtId="0" fontId="3" fillId="34" borderId="50" xfId="58" applyFont="1" applyFill="1" applyBorder="1" applyAlignment="1">
      <alignment horizontal="center" vertical="center" wrapText="1"/>
      <protection/>
    </xf>
    <xf numFmtId="0" fontId="3" fillId="34" borderId="64" xfId="0" applyNumberFormat="1" applyFont="1" applyFill="1" applyBorder="1" applyAlignment="1" applyProtection="1">
      <alignment horizontal="center" vertical="center"/>
      <protection/>
    </xf>
    <xf numFmtId="0" fontId="3" fillId="34" borderId="48" xfId="0" applyNumberFormat="1" applyFont="1" applyFill="1" applyBorder="1" applyAlignment="1" applyProtection="1">
      <alignment horizontal="center" vertical="center"/>
      <protection/>
    </xf>
    <xf numFmtId="0" fontId="3" fillId="34" borderId="65" xfId="0" applyNumberFormat="1" applyFont="1" applyFill="1" applyBorder="1" applyAlignment="1" applyProtection="1">
      <alignment horizontal="center" vertical="center"/>
      <protection/>
    </xf>
    <xf numFmtId="49" fontId="3" fillId="34" borderId="39" xfId="58" applyNumberFormat="1" applyFont="1" applyFill="1" applyBorder="1" applyAlignment="1">
      <alignment horizontal="left" vertical="center" wrapText="1"/>
      <protection/>
    </xf>
    <xf numFmtId="1" fontId="3" fillId="34" borderId="27" xfId="58" applyNumberFormat="1" applyFont="1" applyFill="1" applyBorder="1" applyAlignment="1">
      <alignment horizontal="center" vertical="center"/>
      <protection/>
    </xf>
    <xf numFmtId="1" fontId="3" fillId="34" borderId="51" xfId="58" applyNumberFormat="1" applyFont="1" applyFill="1" applyBorder="1" applyAlignment="1">
      <alignment horizontal="center" vertical="center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194" fontId="4" fillId="34" borderId="19" xfId="0" applyNumberFormat="1" applyFont="1" applyFill="1" applyBorder="1" applyAlignment="1" applyProtection="1">
      <alignment horizontal="center" vertical="center" wrapText="1"/>
      <protection/>
    </xf>
    <xf numFmtId="196" fontId="3" fillId="34" borderId="117" xfId="0" applyNumberFormat="1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>
      <alignment horizontal="center" vertical="center" wrapText="1"/>
    </xf>
    <xf numFmtId="0" fontId="3" fillId="34" borderId="16" xfId="58" applyFont="1" applyFill="1" applyBorder="1" applyAlignment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95" xfId="58" applyNumberFormat="1" applyFont="1" applyFill="1" applyBorder="1" applyAlignment="1">
      <alignment horizontal="left" vertical="center" wrapText="1"/>
      <protection/>
    </xf>
    <xf numFmtId="1" fontId="3" fillId="34" borderId="63" xfId="58" applyNumberFormat="1" applyFont="1" applyFill="1" applyBorder="1" applyAlignment="1">
      <alignment horizontal="center" vertical="center"/>
      <protection/>
    </xf>
    <xf numFmtId="1" fontId="3" fillId="34" borderId="96" xfId="58" applyNumberFormat="1" applyFont="1" applyFill="1" applyBorder="1" applyAlignment="1">
      <alignment horizontal="center" vertical="center"/>
      <protection/>
    </xf>
    <xf numFmtId="49" fontId="4" fillId="34" borderId="34" xfId="0" applyNumberFormat="1" applyFont="1" applyFill="1" applyBorder="1" applyAlignment="1">
      <alignment horizontal="center" vertical="center" wrapText="1"/>
    </xf>
    <xf numFmtId="194" fontId="4" fillId="34" borderId="85" xfId="0" applyNumberFormat="1" applyFont="1" applyFill="1" applyBorder="1" applyAlignment="1" applyProtection="1">
      <alignment horizontal="center" vertical="center" wrapText="1"/>
      <protection/>
    </xf>
    <xf numFmtId="196" fontId="3" fillId="34" borderId="153" xfId="0" applyNumberFormat="1" applyFont="1" applyFill="1" applyBorder="1" applyAlignment="1" applyProtection="1">
      <alignment horizontal="center" vertical="center"/>
      <protection/>
    </xf>
    <xf numFmtId="0" fontId="3" fillId="34" borderId="96" xfId="0" applyFont="1" applyFill="1" applyBorder="1" applyAlignment="1">
      <alignment horizontal="center" vertical="center" wrapText="1"/>
    </xf>
    <xf numFmtId="0" fontId="3" fillId="34" borderId="142" xfId="58" applyFont="1" applyFill="1" applyBorder="1" applyAlignment="1">
      <alignment horizontal="center" vertical="center" wrapText="1"/>
      <protection/>
    </xf>
    <xf numFmtId="0" fontId="3" fillId="34" borderId="34" xfId="58" applyFont="1" applyFill="1" applyBorder="1" applyAlignment="1">
      <alignment horizontal="center" vertical="center" wrapText="1"/>
      <protection/>
    </xf>
    <xf numFmtId="0" fontId="3" fillId="34" borderId="34" xfId="0" applyNumberFormat="1" applyFont="1" applyFill="1" applyBorder="1" applyAlignment="1" applyProtection="1">
      <alignment horizontal="center" vertical="center"/>
      <protection/>
    </xf>
    <xf numFmtId="49" fontId="42" fillId="34" borderId="48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6" xfId="58" applyNumberFormat="1" applyFont="1" applyFill="1" applyBorder="1" applyAlignment="1">
      <alignment horizontal="center" vertical="center" wrapText="1"/>
      <protection/>
    </xf>
    <xf numFmtId="49" fontId="42" fillId="34" borderId="33" xfId="0" applyNumberFormat="1" applyFont="1" applyFill="1" applyBorder="1" applyAlignment="1">
      <alignment horizontal="center" vertical="center" wrapText="1"/>
    </xf>
    <xf numFmtId="0" fontId="103" fillId="0" borderId="183" xfId="0" applyFont="1" applyFill="1" applyBorder="1" applyAlignment="1">
      <alignment horizontal="center" vertical="center" wrapText="1"/>
    </xf>
    <xf numFmtId="0" fontId="0" fillId="0" borderId="184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7" fillId="0" borderId="39" xfId="54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39" xfId="54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9" xfId="0" applyFont="1" applyFill="1" applyBorder="1" applyAlignment="1">
      <alignment horizontal="center" vertical="center" wrapText="1"/>
    </xf>
    <xf numFmtId="0" fontId="2" fillId="0" borderId="39" xfId="54" applyFont="1" applyFill="1" applyBorder="1" applyAlignment="1">
      <alignment horizontal="center" vertical="center" wrapText="1"/>
      <protection/>
    </xf>
    <xf numFmtId="1" fontId="2" fillId="0" borderId="188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9" xfId="0" applyNumberFormat="1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89" xfId="0" applyFont="1" applyBorder="1" applyAlignment="1">
      <alignment horizontal="center" vertical="center" wrapText="1"/>
    </xf>
    <xf numFmtId="0" fontId="7" fillId="0" borderId="16" xfId="54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4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4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3" fillId="0" borderId="186" xfId="0" applyFont="1" applyFill="1" applyBorder="1" applyAlignment="1">
      <alignment horizontal="center" vertical="center" wrapText="1"/>
    </xf>
    <xf numFmtId="0" fontId="123" fillId="0" borderId="190" xfId="0" applyFont="1" applyFill="1" applyBorder="1" applyAlignment="1">
      <alignment horizontal="center" vertical="center" wrapText="1"/>
    </xf>
    <xf numFmtId="0" fontId="7" fillId="0" borderId="55" xfId="54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center" vertical="center" wrapText="1"/>
    </xf>
    <xf numFmtId="0" fontId="123" fillId="0" borderId="189" xfId="0" applyFont="1" applyFill="1" applyBorder="1" applyAlignment="1">
      <alignment horizontal="center" vertical="center" wrapText="1"/>
    </xf>
    <xf numFmtId="0" fontId="2" fillId="0" borderId="188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4" applyFont="1" applyBorder="1" applyAlignment="1">
      <alignment horizontal="center" vertical="center" wrapText="1"/>
      <protection/>
    </xf>
    <xf numFmtId="0" fontId="7" fillId="0" borderId="54" xfId="54" applyFont="1" applyBorder="1" applyAlignment="1">
      <alignment horizontal="center" vertical="center" wrapText="1"/>
      <protection/>
    </xf>
    <xf numFmtId="0" fontId="7" fillId="0" borderId="151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64" xfId="54" applyFont="1" applyBorder="1" applyAlignment="1">
      <alignment horizontal="center" vertical="center" wrapText="1"/>
      <protection/>
    </xf>
    <xf numFmtId="0" fontId="7" fillId="0" borderId="80" xfId="54" applyFont="1" applyBorder="1" applyAlignment="1">
      <alignment horizontal="center" vertical="center" wrapText="1"/>
      <protection/>
    </xf>
    <xf numFmtId="0" fontId="7" fillId="0" borderId="111" xfId="54" applyFont="1" applyBorder="1" applyAlignment="1">
      <alignment horizontal="center" vertical="center" wrapText="1"/>
      <protection/>
    </xf>
    <xf numFmtId="0" fontId="7" fillId="0" borderId="52" xfId="54" applyFont="1" applyBorder="1" applyAlignment="1">
      <alignment horizontal="center" vertical="center" wrapText="1"/>
      <protection/>
    </xf>
    <xf numFmtId="0" fontId="123" fillId="0" borderId="18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9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4" applyNumberFormat="1" applyFont="1" applyBorder="1" applyAlignment="1" applyProtection="1">
      <alignment horizontal="left" vertical="center" wrapText="1"/>
      <protection locked="0"/>
    </xf>
    <xf numFmtId="49" fontId="2" fillId="0" borderId="51" xfId="54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4" applyNumberFormat="1" applyFont="1" applyBorder="1" applyAlignment="1">
      <alignment horizontal="left" vertical="center" wrapText="1"/>
      <protection/>
    </xf>
    <xf numFmtId="0" fontId="123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3" fillId="0" borderId="119" xfId="0" applyNumberFormat="1" applyFont="1" applyFill="1" applyBorder="1" applyAlignment="1">
      <alignment horizontal="center" vertical="center" wrapText="1"/>
    </xf>
    <xf numFmtId="1" fontId="123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55" xfId="54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3" fillId="0" borderId="122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80" xfId="0" applyFont="1" applyBorder="1" applyAlignment="1">
      <alignment horizontal="center" vertical="center" wrapText="1"/>
    </xf>
    <xf numFmtId="0" fontId="123" fillId="0" borderId="111" xfId="0" applyFont="1" applyBorder="1" applyAlignment="1">
      <alignment horizontal="center" vertical="center" wrapText="1"/>
    </xf>
    <xf numFmtId="0" fontId="123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4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4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103" fillId="0" borderId="130" xfId="0" applyFont="1" applyFill="1" applyBorder="1" applyAlignment="1">
      <alignment horizontal="center" vertical="center" wrapText="1"/>
    </xf>
    <xf numFmtId="0" fontId="103" fillId="0" borderId="128" xfId="0" applyFont="1" applyFill="1" applyBorder="1" applyAlignment="1">
      <alignment horizontal="center" vertical="center" wrapText="1"/>
    </xf>
    <xf numFmtId="194" fontId="4" fillId="0" borderId="130" xfId="0" applyNumberFormat="1" applyFont="1" applyFill="1" applyBorder="1" applyAlignment="1" applyProtection="1">
      <alignment horizontal="center" vertical="center"/>
      <protection/>
    </xf>
    <xf numFmtId="194" fontId="4" fillId="0" borderId="129" xfId="0" applyNumberFormat="1" applyFont="1" applyFill="1" applyBorder="1" applyAlignment="1" applyProtection="1">
      <alignment horizontal="center" vertical="center"/>
      <protection/>
    </xf>
    <xf numFmtId="194" fontId="4" fillId="0" borderId="12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3" fillId="0" borderId="90" xfId="0" applyNumberFormat="1" applyFont="1" applyFill="1" applyBorder="1" applyAlignment="1" applyProtection="1">
      <alignment horizontal="center" vertical="center" wrapText="1"/>
      <protection/>
    </xf>
    <xf numFmtId="194" fontId="3" fillId="0" borderId="177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0" applyNumberFormat="1" applyFont="1" applyFill="1" applyBorder="1" applyAlignment="1" applyProtection="1">
      <alignment horizontal="center" vertical="center" wrapText="1"/>
      <protection/>
    </xf>
    <xf numFmtId="194" fontId="3" fillId="0" borderId="48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163" xfId="0" applyNumberFormat="1" applyFont="1" applyFill="1" applyBorder="1" applyAlignment="1" applyProtection="1">
      <alignment horizontal="center" vertical="top" wrapText="1"/>
      <protection/>
    </xf>
    <xf numFmtId="194" fontId="3" fillId="0" borderId="90" xfId="0" applyNumberFormat="1" applyFont="1" applyFill="1" applyBorder="1" applyAlignment="1" applyProtection="1">
      <alignment horizontal="center" vertical="top" wrapText="1"/>
      <protection/>
    </xf>
    <xf numFmtId="194" fontId="3" fillId="0" borderId="161" xfId="0" applyNumberFormat="1" applyFont="1" applyFill="1" applyBorder="1" applyAlignment="1" applyProtection="1">
      <alignment horizontal="center" vertical="top" wrapText="1"/>
      <protection/>
    </xf>
    <xf numFmtId="194" fontId="3" fillId="0" borderId="110" xfId="0" applyNumberFormat="1" applyFont="1" applyFill="1" applyBorder="1" applyAlignment="1" applyProtection="1">
      <alignment horizontal="center" vertical="top" wrapText="1"/>
      <protection/>
    </xf>
    <xf numFmtId="194" fontId="3" fillId="0" borderId="111" xfId="0" applyNumberFormat="1" applyFont="1" applyFill="1" applyBorder="1" applyAlignment="1" applyProtection="1">
      <alignment horizontal="center" vertical="top" wrapText="1"/>
      <protection/>
    </xf>
    <xf numFmtId="194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4" fillId="0" borderId="111" xfId="0" applyFont="1" applyFill="1" applyBorder="1" applyAlignment="1" applyProtection="1">
      <alignment horizontal="right" vertical="center"/>
      <protection/>
    </xf>
    <xf numFmtId="0" fontId="8" fillId="0" borderId="1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101" fillId="0" borderId="192" xfId="0" applyFont="1" applyFill="1" applyBorder="1" applyAlignment="1" applyProtection="1">
      <alignment horizontal="center" vertical="center"/>
      <protection/>
    </xf>
    <xf numFmtId="0" fontId="101" fillId="0" borderId="193" xfId="0" applyFont="1" applyFill="1" applyBorder="1" applyAlignment="1" applyProtection="1">
      <alignment horizontal="center" vertical="center"/>
      <protection/>
    </xf>
    <xf numFmtId="0" fontId="101" fillId="0" borderId="194" xfId="0" applyFont="1" applyFill="1" applyBorder="1" applyAlignment="1" applyProtection="1">
      <alignment horizontal="center" vertical="center"/>
      <protection/>
    </xf>
    <xf numFmtId="0" fontId="101" fillId="0" borderId="195" xfId="0" applyFont="1" applyFill="1" applyBorder="1" applyAlignment="1">
      <alignment horizontal="center" wrapText="1"/>
    </xf>
    <xf numFmtId="0" fontId="101" fillId="0" borderId="196" xfId="0" applyFont="1" applyFill="1" applyBorder="1" applyAlignment="1">
      <alignment horizontal="center" wrapText="1"/>
    </xf>
    <xf numFmtId="0" fontId="101" fillId="0" borderId="197" xfId="0" applyFont="1" applyFill="1" applyBorder="1" applyAlignment="1">
      <alignment horizontal="center" wrapText="1"/>
    </xf>
    <xf numFmtId="0" fontId="101" fillId="0" borderId="27" xfId="0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103" fillId="0" borderId="130" xfId="0" applyFont="1" applyFill="1" applyBorder="1" applyAlignment="1">
      <alignment horizontal="center" wrapText="1"/>
    </xf>
    <xf numFmtId="0" fontId="103" fillId="0" borderId="129" xfId="0" applyFont="1" applyFill="1" applyBorder="1" applyAlignment="1">
      <alignment horizontal="center" wrapText="1"/>
    </xf>
    <xf numFmtId="0" fontId="103" fillId="0" borderId="128" xfId="0" applyFont="1" applyFill="1" applyBorder="1" applyAlignment="1">
      <alignment horizontal="center" wrapText="1"/>
    </xf>
    <xf numFmtId="196" fontId="103" fillId="0" borderId="57" xfId="0" applyNumberFormat="1" applyFont="1" applyFill="1" applyBorder="1" applyAlignment="1" applyProtection="1">
      <alignment horizontal="center" vertical="center" wrapText="1"/>
      <protection/>
    </xf>
    <xf numFmtId="196" fontId="124" fillId="0" borderId="28" xfId="0" applyNumberFormat="1" applyFont="1" applyFill="1" applyBorder="1" applyAlignment="1">
      <alignment horizontal="center" vertical="center" wrapText="1"/>
    </xf>
    <xf numFmtId="196" fontId="103" fillId="0" borderId="28" xfId="0" applyNumberFormat="1" applyFont="1" applyFill="1" applyBorder="1" applyAlignment="1" applyProtection="1">
      <alignment horizontal="center" vertical="center" wrapText="1"/>
      <protection/>
    </xf>
    <xf numFmtId="49" fontId="103" fillId="0" borderId="0" xfId="58" applyNumberFormat="1" applyFont="1" applyFill="1" applyBorder="1" applyAlignment="1">
      <alignment horizontal="right" vertical="center" wrapText="1"/>
      <protection/>
    </xf>
    <xf numFmtId="0" fontId="103" fillId="0" borderId="69" xfId="0" applyFont="1" applyFill="1" applyBorder="1" applyAlignment="1">
      <alignment horizontal="center" vertical="center" wrapText="1"/>
    </xf>
    <xf numFmtId="0" fontId="103" fillId="0" borderId="198" xfId="0" applyFont="1" applyFill="1" applyBorder="1" applyAlignment="1">
      <alignment horizontal="center" vertical="center" wrapText="1"/>
    </xf>
    <xf numFmtId="194" fontId="101" fillId="0" borderId="101" xfId="0" applyNumberFormat="1" applyFont="1" applyFill="1" applyBorder="1" applyAlignment="1" applyProtection="1">
      <alignment horizontal="center" vertical="center"/>
      <protection/>
    </xf>
    <xf numFmtId="194" fontId="101" fillId="0" borderId="103" xfId="0" applyNumberFormat="1" applyFont="1" applyFill="1" applyBorder="1" applyAlignment="1" applyProtection="1">
      <alignment horizontal="center" vertical="center"/>
      <protection/>
    </xf>
    <xf numFmtId="194" fontId="101" fillId="0" borderId="160" xfId="0" applyNumberFormat="1" applyFont="1" applyFill="1" applyBorder="1" applyAlignment="1" applyProtection="1">
      <alignment horizontal="center" vertical="center"/>
      <protection/>
    </xf>
    <xf numFmtId="0" fontId="101" fillId="0" borderId="94" xfId="0" applyNumberFormat="1" applyFont="1" applyFill="1" applyBorder="1" applyAlignment="1" applyProtection="1">
      <alignment horizontal="left" vertical="center"/>
      <protection/>
    </xf>
    <xf numFmtId="0" fontId="101" fillId="0" borderId="93" xfId="0" applyNumberFormat="1" applyFont="1" applyFill="1" applyBorder="1" applyAlignment="1" applyProtection="1">
      <alignment horizontal="left" vertical="center"/>
      <protection/>
    </xf>
    <xf numFmtId="0" fontId="103" fillId="0" borderId="0" xfId="0" applyFont="1" applyFill="1" applyBorder="1" applyAlignment="1">
      <alignment horizontal="center" vertical="center"/>
    </xf>
    <xf numFmtId="0" fontId="103" fillId="0" borderId="101" xfId="0" applyFont="1" applyFill="1" applyBorder="1" applyAlignment="1">
      <alignment horizontal="center" vertical="center" wrapText="1"/>
    </xf>
    <xf numFmtId="0" fontId="103" fillId="0" borderId="102" xfId="0" applyFont="1" applyFill="1" applyBorder="1" applyAlignment="1">
      <alignment horizontal="center" vertical="center" wrapText="1"/>
    </xf>
    <xf numFmtId="0" fontId="103" fillId="0" borderId="129" xfId="0" applyFont="1" applyFill="1" applyBorder="1" applyAlignment="1">
      <alignment horizontal="center" vertical="center" wrapText="1"/>
    </xf>
    <xf numFmtId="0" fontId="103" fillId="0" borderId="141" xfId="0" applyFont="1" applyFill="1" applyBorder="1" applyAlignment="1">
      <alignment horizontal="center" vertical="center" wrapText="1"/>
    </xf>
    <xf numFmtId="0" fontId="101" fillId="0" borderId="99" xfId="58" applyNumberFormat="1" applyFont="1" applyFill="1" applyBorder="1" applyAlignment="1" applyProtection="1">
      <alignment horizontal="left" vertical="center" wrapText="1"/>
      <protection/>
    </xf>
    <xf numFmtId="0" fontId="101" fillId="0" borderId="119" xfId="58" applyNumberFormat="1" applyFont="1" applyFill="1" applyBorder="1" applyAlignment="1" applyProtection="1">
      <alignment horizontal="left" vertical="center" wrapText="1"/>
      <protection/>
    </xf>
    <xf numFmtId="19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03" fillId="0" borderId="130" xfId="0" applyNumberFormat="1" applyFont="1" applyFill="1" applyBorder="1" applyAlignment="1">
      <alignment horizontal="center" vertical="center" wrapText="1"/>
    </xf>
    <xf numFmtId="49" fontId="103" fillId="0" borderId="129" xfId="0" applyNumberFormat="1" applyFont="1" applyFill="1" applyBorder="1" applyAlignment="1">
      <alignment horizontal="center" vertical="center" wrapText="1"/>
    </xf>
    <xf numFmtId="49" fontId="103" fillId="0" borderId="102" xfId="0" applyNumberFormat="1" applyFont="1" applyFill="1" applyBorder="1" applyAlignment="1">
      <alignment horizontal="center" vertical="center" wrapText="1"/>
    </xf>
    <xf numFmtId="49" fontId="103" fillId="0" borderId="128" xfId="0" applyNumberFormat="1" applyFont="1" applyFill="1" applyBorder="1" applyAlignment="1">
      <alignment horizontal="center" vertical="center" wrapText="1"/>
    </xf>
    <xf numFmtId="49" fontId="101" fillId="0" borderId="99" xfId="0" applyNumberFormat="1" applyFont="1" applyFill="1" applyBorder="1" applyAlignment="1">
      <alignment horizontal="left" vertical="center" wrapText="1"/>
    </xf>
    <xf numFmtId="49" fontId="101" fillId="0" borderId="119" xfId="0" applyNumberFormat="1" applyFont="1" applyFill="1" applyBorder="1" applyAlignment="1">
      <alignment horizontal="left" vertical="center" wrapText="1"/>
    </xf>
    <xf numFmtId="194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14" xfId="0" applyNumberFormat="1" applyFont="1" applyFill="1" applyBorder="1" applyAlignment="1" applyProtection="1">
      <alignment horizontal="center" vertical="center" wrapText="1"/>
      <protection/>
    </xf>
    <xf numFmtId="194" fontId="3" fillId="0" borderId="24" xfId="0" applyNumberFormat="1" applyFont="1" applyFill="1" applyBorder="1" applyAlignment="1" applyProtection="1">
      <alignment horizontal="center" vertical="center" wrapText="1"/>
      <protection/>
    </xf>
    <xf numFmtId="194" fontId="3" fillId="0" borderId="33" xfId="0" applyNumberFormat="1" applyFont="1" applyFill="1" applyBorder="1" applyAlignment="1" applyProtection="1">
      <alignment horizontal="center" vertical="center" wrapText="1"/>
      <protection/>
    </xf>
    <xf numFmtId="194" fontId="3" fillId="0" borderId="65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Fill="1" applyBorder="1" applyAlignment="1" applyProtection="1">
      <alignment horizontal="center" vertical="center"/>
      <protection/>
    </xf>
    <xf numFmtId="194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0" xfId="0" applyNumberFormat="1" applyFont="1" applyFill="1" applyBorder="1" applyAlignment="1" applyProtection="1">
      <alignment horizontal="center" vertical="center" wrapText="1"/>
      <protection/>
    </xf>
    <xf numFmtId="194" fontId="3" fillId="0" borderId="18" xfId="0" applyNumberFormat="1" applyFont="1" applyFill="1" applyBorder="1" applyAlignment="1" applyProtection="1">
      <alignment horizontal="center" vertical="center" wrapText="1"/>
      <protection/>
    </xf>
    <xf numFmtId="194" fontId="3" fillId="0" borderId="87" xfId="0" applyNumberFormat="1" applyFont="1" applyFill="1" applyBorder="1" applyAlignment="1" applyProtection="1">
      <alignment horizontal="center" vertical="center" wrapText="1"/>
      <protection/>
    </xf>
    <xf numFmtId="194" fontId="3" fillId="0" borderId="25" xfId="0" applyNumberFormat="1" applyFont="1" applyFill="1" applyBorder="1" applyAlignment="1" applyProtection="1">
      <alignment horizontal="center" vertical="center" wrapText="1"/>
      <protection/>
    </xf>
    <xf numFmtId="19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5" fontId="103" fillId="0" borderId="89" xfId="0" applyNumberFormat="1" applyFont="1" applyFill="1" applyBorder="1" applyAlignment="1" applyProtection="1">
      <alignment horizontal="center" vertical="center"/>
      <protection/>
    </xf>
    <xf numFmtId="195" fontId="103" fillId="0" borderId="90" xfId="0" applyNumberFormat="1" applyFont="1" applyFill="1" applyBorder="1" applyAlignment="1" applyProtection="1">
      <alignment horizontal="center" vertical="center"/>
      <protection/>
    </xf>
    <xf numFmtId="195" fontId="103" fillId="0" borderId="0" xfId="0" applyNumberFormat="1" applyFont="1" applyFill="1" applyBorder="1" applyAlignment="1" applyProtection="1">
      <alignment horizontal="center" vertical="center"/>
      <protection/>
    </xf>
    <xf numFmtId="195" fontId="10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99" xfId="0" applyNumberFormat="1" applyFont="1" applyFill="1" applyBorder="1" applyAlignment="1" applyProtection="1">
      <alignment horizontal="center" vertical="center" wrapText="1"/>
      <protection/>
    </xf>
    <xf numFmtId="194" fontId="3" fillId="0" borderId="200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6" fontId="124" fillId="0" borderId="58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0" fontId="101" fillId="0" borderId="90" xfId="0" applyNumberFormat="1" applyFont="1" applyFill="1" applyBorder="1" applyAlignment="1" applyProtection="1">
      <alignment horizontal="center" vertical="center"/>
      <protection/>
    </xf>
    <xf numFmtId="0" fontId="101" fillId="0" borderId="177" xfId="0" applyNumberFormat="1" applyFont="1" applyFill="1" applyBorder="1" applyAlignment="1" applyProtection="1">
      <alignment horizontal="center" vertical="center"/>
      <protection/>
    </xf>
    <xf numFmtId="49" fontId="101" fillId="0" borderId="99" xfId="0" applyNumberFormat="1" applyFont="1" applyFill="1" applyBorder="1" applyAlignment="1" applyProtection="1">
      <alignment horizontal="left" vertical="center"/>
      <protection/>
    </xf>
    <xf numFmtId="49" fontId="101" fillId="0" borderId="127" xfId="0" applyNumberFormat="1" applyFont="1" applyFill="1" applyBorder="1" applyAlignment="1" applyProtection="1">
      <alignment horizontal="left" vertical="center"/>
      <protection/>
    </xf>
    <xf numFmtId="0" fontId="103" fillId="0" borderId="89" xfId="58" applyFont="1" applyFill="1" applyBorder="1" applyAlignment="1">
      <alignment horizontal="center" vertical="center" wrapText="1"/>
      <protection/>
    </xf>
    <xf numFmtId="0" fontId="103" fillId="0" borderId="128" xfId="58" applyFont="1" applyFill="1" applyBorder="1" applyAlignment="1">
      <alignment horizontal="center" vertical="center" wrapText="1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0" fontId="101" fillId="0" borderId="201" xfId="0" applyFont="1" applyFill="1" applyBorder="1" applyAlignment="1" applyProtection="1">
      <alignment horizontal="center" vertical="center"/>
      <protection/>
    </xf>
    <xf numFmtId="0" fontId="101" fillId="0" borderId="202" xfId="0" applyFont="1" applyFill="1" applyBorder="1" applyAlignment="1" applyProtection="1">
      <alignment horizontal="center" vertical="center"/>
      <protection/>
    </xf>
    <xf numFmtId="0" fontId="101" fillId="0" borderId="203" xfId="0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left" vertical="center"/>
      <protection/>
    </xf>
    <xf numFmtId="0" fontId="101" fillId="0" borderId="84" xfId="0" applyNumberFormat="1" applyFont="1" applyFill="1" applyBorder="1" applyAlignment="1" applyProtection="1">
      <alignment horizontal="left" vertical="center"/>
      <protection/>
    </xf>
    <xf numFmtId="49" fontId="101" fillId="0" borderId="204" xfId="0" applyNumberFormat="1" applyFont="1" applyFill="1" applyBorder="1" applyAlignment="1">
      <alignment horizontal="left" vertical="center" wrapText="1"/>
    </xf>
    <xf numFmtId="49" fontId="101" fillId="0" borderId="168" xfId="0" applyNumberFormat="1" applyFont="1" applyFill="1" applyBorder="1" applyAlignment="1">
      <alignment horizontal="left" vertical="center" wrapText="1"/>
    </xf>
    <xf numFmtId="196" fontId="103" fillId="0" borderId="86" xfId="0" applyNumberFormat="1" applyFont="1" applyFill="1" applyBorder="1" applyAlignment="1">
      <alignment horizontal="center" vertical="center" wrapText="1"/>
    </xf>
    <xf numFmtId="49" fontId="103" fillId="0" borderId="101" xfId="0" applyNumberFormat="1" applyFont="1" applyFill="1" applyBorder="1" applyAlignment="1">
      <alignment horizontal="center" vertical="center" wrapText="1"/>
    </xf>
    <xf numFmtId="196" fontId="101" fillId="0" borderId="98" xfId="0" applyNumberFormat="1" applyFont="1" applyFill="1" applyBorder="1" applyAlignment="1">
      <alignment horizontal="center" vertical="center" wrapText="1"/>
    </xf>
    <xf numFmtId="196" fontId="101" fillId="0" borderId="113" xfId="0" applyNumberFormat="1" applyFont="1" applyFill="1" applyBorder="1" applyAlignment="1">
      <alignment horizontal="center" vertical="center" wrapText="1"/>
    </xf>
    <xf numFmtId="196" fontId="101" fillId="0" borderId="125" xfId="0" applyNumberFormat="1" applyFont="1" applyFill="1" applyBorder="1" applyAlignment="1">
      <alignment horizontal="center" vertical="center" wrapText="1"/>
    </xf>
    <xf numFmtId="49" fontId="101" fillId="0" borderId="127" xfId="0" applyNumberFormat="1" applyFont="1" applyFill="1" applyBorder="1" applyAlignment="1">
      <alignment horizontal="left" vertical="center" wrapText="1"/>
    </xf>
    <xf numFmtId="0" fontId="103" fillId="0" borderId="32" xfId="0" applyNumberFormat="1" applyFont="1" applyFill="1" applyBorder="1" applyAlignment="1" applyProtection="1">
      <alignment horizontal="center" vertical="center"/>
      <protection/>
    </xf>
    <xf numFmtId="0" fontId="103" fillId="0" borderId="145" xfId="0" applyNumberFormat="1" applyFont="1" applyFill="1" applyBorder="1" applyAlignment="1" applyProtection="1">
      <alignment horizontal="center" vertical="center"/>
      <protection/>
    </xf>
    <xf numFmtId="0" fontId="103" fillId="0" borderId="130" xfId="0" applyNumberFormat="1" applyFont="1" applyFill="1" applyBorder="1" applyAlignment="1" applyProtection="1">
      <alignment horizontal="center" vertical="center"/>
      <protection/>
    </xf>
    <xf numFmtId="0" fontId="103" fillId="0" borderId="129" xfId="0" applyNumberFormat="1" applyFont="1" applyFill="1" applyBorder="1" applyAlignment="1" applyProtection="1">
      <alignment horizontal="center" vertical="center"/>
      <protection/>
    </xf>
    <xf numFmtId="0" fontId="103" fillId="0" borderId="128" xfId="0" applyNumberFormat="1" applyFont="1" applyFill="1" applyBorder="1" applyAlignment="1" applyProtection="1">
      <alignment horizontal="center" vertical="center"/>
      <protection/>
    </xf>
    <xf numFmtId="49" fontId="101" fillId="0" borderId="204" xfId="0" applyNumberFormat="1" applyFont="1" applyFill="1" applyBorder="1" applyAlignment="1" applyProtection="1">
      <alignment horizontal="left" vertical="center"/>
      <protection/>
    </xf>
    <xf numFmtId="49" fontId="101" fillId="0" borderId="111" xfId="0" applyNumberFormat="1" applyFont="1" applyFill="1" applyBorder="1" applyAlignment="1" applyProtection="1">
      <alignment horizontal="left" vertical="center"/>
      <protection/>
    </xf>
    <xf numFmtId="0" fontId="101" fillId="0" borderId="101" xfId="0" applyFont="1" applyFill="1" applyBorder="1" applyAlignment="1">
      <alignment horizontal="center" wrapText="1"/>
    </xf>
    <xf numFmtId="0" fontId="101" fillId="0" borderId="102" xfId="0" applyFont="1" applyFill="1" applyBorder="1" applyAlignment="1">
      <alignment horizontal="center" wrapText="1"/>
    </xf>
    <xf numFmtId="0" fontId="101" fillId="0" borderId="106" xfId="0" applyFont="1" applyFill="1" applyBorder="1" applyAlignment="1">
      <alignment horizontal="center" wrapText="1"/>
    </xf>
    <xf numFmtId="0" fontId="102" fillId="0" borderId="130" xfId="0" applyFont="1" applyFill="1" applyBorder="1" applyAlignment="1">
      <alignment horizontal="center" vertical="center" wrapText="1"/>
    </xf>
    <xf numFmtId="0" fontId="102" fillId="0" borderId="128" xfId="0" applyFont="1" applyFill="1" applyBorder="1" applyAlignment="1">
      <alignment horizontal="center" vertical="center" wrapText="1"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64" xfId="0" applyNumberFormat="1" applyFont="1" applyFill="1" applyBorder="1" applyAlignment="1" applyProtection="1">
      <alignment horizontal="center" vertical="center"/>
      <protection/>
    </xf>
    <xf numFmtId="194" fontId="101" fillId="0" borderId="130" xfId="0" applyNumberFormat="1" applyFont="1" applyFill="1" applyBorder="1" applyAlignment="1" applyProtection="1">
      <alignment horizontal="center" vertical="center" wrapText="1"/>
      <protection/>
    </xf>
    <xf numFmtId="194" fontId="101" fillId="0" borderId="129" xfId="0" applyNumberFormat="1" applyFont="1" applyFill="1" applyBorder="1" applyAlignment="1" applyProtection="1">
      <alignment horizontal="center" vertical="center" wrapText="1"/>
      <protection/>
    </xf>
    <xf numFmtId="194" fontId="101" fillId="0" borderId="128" xfId="0" applyNumberFormat="1" applyFont="1" applyFill="1" applyBorder="1" applyAlignment="1" applyProtection="1">
      <alignment horizontal="center" vertical="center" wrapText="1"/>
      <protection/>
    </xf>
    <xf numFmtId="0" fontId="103" fillId="0" borderId="57" xfId="0" applyFont="1" applyFill="1" applyBorder="1" applyAlignment="1">
      <alignment horizontal="center" vertical="center" wrapText="1"/>
    </xf>
    <xf numFmtId="0" fontId="103" fillId="0" borderId="58" xfId="0" applyFont="1" applyFill="1" applyBorder="1" applyAlignment="1">
      <alignment horizontal="center" vertical="center" wrapText="1"/>
    </xf>
    <xf numFmtId="49" fontId="103" fillId="0" borderId="130" xfId="0" applyNumberFormat="1" applyFont="1" applyFill="1" applyBorder="1" applyAlignment="1" applyProtection="1">
      <alignment horizontal="center" vertical="center"/>
      <protection/>
    </xf>
    <xf numFmtId="49" fontId="103" fillId="0" borderId="137" xfId="0" applyNumberFormat="1" applyFont="1" applyFill="1" applyBorder="1" applyAlignment="1" applyProtection="1">
      <alignment horizontal="center" vertical="center"/>
      <protection/>
    </xf>
    <xf numFmtId="0" fontId="103" fillId="0" borderId="106" xfId="0" applyFont="1" applyFill="1" applyBorder="1" applyAlignment="1">
      <alignment horizontal="center" vertical="center" wrapText="1"/>
    </xf>
    <xf numFmtId="194" fontId="101" fillId="0" borderId="102" xfId="0" applyNumberFormat="1" applyFont="1" applyFill="1" applyBorder="1" applyAlignment="1" applyProtection="1">
      <alignment horizontal="center" vertical="center"/>
      <protection/>
    </xf>
    <xf numFmtId="194" fontId="101" fillId="0" borderId="10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6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208" xfId="0" applyNumberFormat="1" applyFont="1" applyFill="1" applyBorder="1" applyAlignment="1" applyProtection="1">
      <alignment horizontal="center" vertical="center"/>
      <protection/>
    </xf>
    <xf numFmtId="194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>
      <alignment horizontal="center" vertical="center" wrapText="1"/>
    </xf>
    <xf numFmtId="196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0" fontId="3" fillId="0" borderId="192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194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3" fillId="0" borderId="211" xfId="0" applyNumberFormat="1" applyFont="1" applyFill="1" applyBorder="1" applyAlignment="1" applyProtection="1">
      <alignment horizontal="center" vertical="center"/>
      <protection/>
    </xf>
    <xf numFmtId="0" fontId="11" fillId="0" borderId="212" xfId="0" applyFont="1" applyFill="1" applyBorder="1" applyAlignment="1">
      <alignment horizontal="center" vertical="center" wrapText="1"/>
    </xf>
    <xf numFmtId="0" fontId="11" fillId="0" borderId="213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>
      <alignment horizontal="center" vertical="center" wrapText="1"/>
    </xf>
    <xf numFmtId="196" fontId="4" fillId="0" borderId="132" xfId="0" applyNumberFormat="1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197" xfId="0" applyFont="1" applyFill="1" applyBorder="1" applyAlignment="1">
      <alignment horizontal="center" wrapText="1"/>
    </xf>
    <xf numFmtId="194" fontId="3" fillId="0" borderId="32" xfId="0" applyNumberFormat="1" applyFont="1" applyFill="1" applyBorder="1" applyAlignment="1" applyProtection="1">
      <alignment horizontal="center" vertical="center"/>
      <protection/>
    </xf>
    <xf numFmtId="194" fontId="3" fillId="0" borderId="214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4" fontId="11" fillId="0" borderId="130" xfId="0" applyNumberFormat="1" applyFont="1" applyFill="1" applyBorder="1" applyAlignment="1" applyProtection="1">
      <alignment horizontal="center" vertical="center"/>
      <protection/>
    </xf>
    <xf numFmtId="194" fontId="11" fillId="0" borderId="129" xfId="0" applyNumberFormat="1" applyFont="1" applyFill="1" applyBorder="1" applyAlignment="1" applyProtection="1">
      <alignment horizontal="center" vertical="center"/>
      <protection/>
    </xf>
    <xf numFmtId="194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8" applyFont="1" applyFill="1" applyBorder="1" applyAlignment="1">
      <alignment horizontal="center" vertical="center" wrapText="1"/>
      <protection/>
    </xf>
    <xf numFmtId="0" fontId="7" fillId="0" borderId="102" xfId="58" applyFont="1" applyFill="1" applyBorder="1" applyAlignment="1">
      <alignment horizontal="center" vertical="center" wrapText="1"/>
      <protection/>
    </xf>
    <xf numFmtId="195" fontId="11" fillId="0" borderId="130" xfId="0" applyNumberFormat="1" applyFont="1" applyFill="1" applyBorder="1" applyAlignment="1" applyProtection="1">
      <alignment horizontal="center" vertical="center"/>
      <protection/>
    </xf>
    <xf numFmtId="195" fontId="11" fillId="0" borderId="129" xfId="0" applyNumberFormat="1" applyFont="1" applyFill="1" applyBorder="1" applyAlignment="1" applyProtection="1">
      <alignment horizontal="center" vertical="center"/>
      <protection/>
    </xf>
    <xf numFmtId="195" fontId="11" fillId="0" borderId="90" xfId="0" applyNumberFormat="1" applyFont="1" applyFill="1" applyBorder="1" applyAlignment="1" applyProtection="1">
      <alignment horizontal="center" vertical="center"/>
      <protection/>
    </xf>
    <xf numFmtId="195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14" xfId="0" applyFont="1" applyFill="1" applyBorder="1" applyAlignment="1">
      <alignment horizontal="center" vertical="center" wrapText="1"/>
    </xf>
    <xf numFmtId="195" fontId="11" fillId="0" borderId="160" xfId="0" applyNumberFormat="1" applyFont="1" applyFill="1" applyBorder="1" applyAlignment="1" applyProtection="1">
      <alignment horizontal="center" vertical="center"/>
      <protection/>
    </xf>
    <xf numFmtId="195" fontId="11" fillId="0" borderId="102" xfId="0" applyNumberFormat="1" applyFont="1" applyFill="1" applyBorder="1" applyAlignment="1" applyProtection="1">
      <alignment horizontal="center" vertical="center"/>
      <protection/>
    </xf>
    <xf numFmtId="195" fontId="11" fillId="0" borderId="106" xfId="0" applyNumberFormat="1" applyFont="1" applyFill="1" applyBorder="1" applyAlignment="1" applyProtection="1">
      <alignment horizontal="center" vertical="center"/>
      <protection/>
    </xf>
    <xf numFmtId="195" fontId="11" fillId="0" borderId="215" xfId="0" applyNumberFormat="1" applyFont="1" applyFill="1" applyBorder="1" applyAlignment="1" applyProtection="1">
      <alignment horizontal="center" vertical="center"/>
      <protection/>
    </xf>
    <xf numFmtId="195" fontId="11" fillId="0" borderId="21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5" fontId="11" fillId="0" borderId="145" xfId="0" applyNumberFormat="1" applyFont="1" applyFill="1" applyBorder="1" applyAlignment="1" applyProtection="1">
      <alignment horizontal="center" vertical="center"/>
      <protection/>
    </xf>
    <xf numFmtId="194" fontId="3" fillId="0" borderId="20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4" fontId="3" fillId="0" borderId="24" xfId="0" applyNumberFormat="1" applyFont="1" applyFill="1" applyBorder="1" applyAlignment="1" applyProtection="1">
      <alignment horizontal="center" vertical="center"/>
      <protection/>
    </xf>
    <xf numFmtId="194" fontId="3" fillId="0" borderId="33" xfId="0" applyNumberFormat="1" applyFont="1" applyFill="1" applyBorder="1" applyAlignment="1" applyProtection="1">
      <alignment horizontal="center" vertical="center"/>
      <protection/>
    </xf>
    <xf numFmtId="194" fontId="3" fillId="0" borderId="89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/>
      <protection/>
    </xf>
    <xf numFmtId="194" fontId="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/>
      <protection/>
    </xf>
    <xf numFmtId="196" fontId="28" fillId="0" borderId="89" xfId="0" applyNumberFormat="1" applyFont="1" applyBorder="1" applyAlignment="1">
      <alignment horizontal="center"/>
    </xf>
    <xf numFmtId="196" fontId="28" fillId="0" borderId="90" xfId="0" applyNumberFormat="1" applyFont="1" applyBorder="1" applyAlignment="1">
      <alignment horizontal="center"/>
    </xf>
    <xf numFmtId="196" fontId="28" fillId="0" borderId="177" xfId="0" applyNumberFormat="1" applyFont="1" applyBorder="1" applyAlignment="1">
      <alignment horizontal="center"/>
    </xf>
    <xf numFmtId="196" fontId="28" fillId="0" borderId="98" xfId="0" applyNumberFormat="1" applyFont="1" applyBorder="1" applyAlignment="1">
      <alignment horizontal="center"/>
    </xf>
    <xf numFmtId="196" fontId="28" fillId="0" borderId="113" xfId="0" applyNumberFormat="1" applyFont="1" applyBorder="1" applyAlignment="1">
      <alignment horizontal="center"/>
    </xf>
    <xf numFmtId="196" fontId="28" fillId="0" borderId="125" xfId="0" applyNumberFormat="1" applyFont="1" applyBorder="1" applyAlignment="1">
      <alignment horizontal="center"/>
    </xf>
    <xf numFmtId="196" fontId="28" fillId="0" borderId="204" xfId="0" applyNumberFormat="1" applyFont="1" applyBorder="1" applyAlignment="1">
      <alignment horizontal="center"/>
    </xf>
    <xf numFmtId="196" fontId="28" fillId="0" borderId="111" xfId="0" applyNumberFormat="1" applyFont="1" applyBorder="1" applyAlignment="1">
      <alignment horizontal="center"/>
    </xf>
    <xf numFmtId="196" fontId="28" fillId="0" borderId="168" xfId="0" applyNumberFormat="1" applyFont="1" applyBorder="1" applyAlignment="1">
      <alignment horizontal="center"/>
    </xf>
    <xf numFmtId="196" fontId="0" fillId="0" borderId="42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/>
    </xf>
    <xf numFmtId="49" fontId="121" fillId="6" borderId="111" xfId="0" applyNumberFormat="1" applyFont="1" applyFill="1" applyBorder="1" applyAlignment="1">
      <alignment horizontal="center" vertical="center"/>
    </xf>
    <xf numFmtId="196" fontId="0" fillId="5" borderId="0" xfId="0" applyNumberFormat="1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5" borderId="42" xfId="0" applyNumberFormat="1" applyFill="1" applyBorder="1" applyAlignment="1">
      <alignment horizontal="center" vertical="center"/>
    </xf>
    <xf numFmtId="196" fontId="0" fillId="5" borderId="71" xfId="0" applyNumberFormat="1" applyFill="1" applyBorder="1" applyAlignment="1">
      <alignment horizontal="center" vertical="center"/>
    </xf>
    <xf numFmtId="196" fontId="0" fillId="0" borderId="34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 wrapText="1"/>
      <protection/>
    </xf>
    <xf numFmtId="194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194" xfId="0" applyFont="1" applyFill="1" applyBorder="1" applyAlignment="1" applyProtection="1">
      <alignment horizontal="center" vertical="center"/>
      <protection/>
    </xf>
    <xf numFmtId="196" fontId="4" fillId="0" borderId="57" xfId="0" applyNumberFormat="1" applyFont="1" applyFill="1" applyBorder="1" applyAlignment="1" applyProtection="1">
      <alignment horizontal="center" vertical="center" wrapText="1"/>
      <protection/>
    </xf>
    <xf numFmtId="196" fontId="36" fillId="0" borderId="28" xfId="0" applyNumberFormat="1" applyFont="1" applyFill="1" applyBorder="1" applyAlignment="1">
      <alignment horizontal="center" vertical="center" wrapText="1"/>
    </xf>
    <xf numFmtId="196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3" fillId="0" borderId="217" xfId="0" applyFont="1" applyFill="1" applyBorder="1" applyAlignment="1">
      <alignment horizontal="center" wrapText="1"/>
    </xf>
    <xf numFmtId="0" fontId="3" fillId="0" borderId="218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3" fillId="0" borderId="204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204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8" applyFont="1" applyFill="1" applyBorder="1" applyAlignment="1">
      <alignment horizontal="center" vertical="center" wrapText="1"/>
      <protection/>
    </xf>
    <xf numFmtId="0" fontId="4" fillId="0" borderId="128" xfId="58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8" applyNumberFormat="1" applyFont="1" applyFill="1" applyBorder="1" applyAlignment="1" applyProtection="1">
      <alignment horizontal="left" vertical="center" wrapText="1"/>
      <protection/>
    </xf>
    <xf numFmtId="0" fontId="3" fillId="34" borderId="119" xfId="58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4" fontId="3" fillId="0" borderId="130" xfId="0" applyNumberFormat="1" applyFont="1" applyFill="1" applyBorder="1" applyAlignment="1" applyProtection="1">
      <alignment horizontal="center" vertical="center" wrapText="1"/>
      <protection/>
    </xf>
    <xf numFmtId="194" fontId="3" fillId="0" borderId="129" xfId="0" applyNumberFormat="1" applyFont="1" applyFill="1" applyBorder="1" applyAlignment="1" applyProtection="1">
      <alignment horizontal="center" vertical="center" wrapText="1"/>
      <protection/>
    </xf>
    <xf numFmtId="194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4" fillId="0" borderId="198" xfId="0" applyFont="1" applyFill="1" applyBorder="1" applyAlignment="1">
      <alignment horizontal="center" vertical="center" wrapText="1"/>
    </xf>
    <xf numFmtId="194" fontId="2" fillId="0" borderId="219" xfId="0" applyNumberFormat="1" applyFont="1" applyFill="1" applyBorder="1" applyAlignment="1">
      <alignment horizontal="center" vertical="center" wrapText="1"/>
    </xf>
    <xf numFmtId="194" fontId="2" fillId="0" borderId="122" xfId="0" applyNumberFormat="1" applyFont="1" applyFill="1" applyBorder="1" applyAlignment="1">
      <alignment horizontal="center" vertical="center" wrapText="1"/>
    </xf>
    <xf numFmtId="194" fontId="2" fillId="0" borderId="133" xfId="0" applyNumberFormat="1" applyFont="1" applyFill="1" applyBorder="1" applyAlignment="1">
      <alignment horizontal="center" vertical="center" wrapText="1"/>
    </xf>
    <xf numFmtId="195" fontId="4" fillId="0" borderId="130" xfId="0" applyNumberFormat="1" applyFont="1" applyFill="1" applyBorder="1" applyAlignment="1" applyProtection="1">
      <alignment horizontal="center" vertical="center"/>
      <protection/>
    </xf>
    <xf numFmtId="195" fontId="4" fillId="0" borderId="129" xfId="0" applyNumberFormat="1" applyFont="1" applyFill="1" applyBorder="1" applyAlignment="1" applyProtection="1">
      <alignment horizontal="center" vertical="center"/>
      <protection/>
    </xf>
    <xf numFmtId="195" fontId="4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106" xfId="0" applyFont="1" applyFill="1" applyBorder="1" applyAlignment="1">
      <alignment horizontal="center" vertical="center" wrapText="1"/>
    </xf>
    <xf numFmtId="195" fontId="4" fillId="0" borderId="128" xfId="0" applyNumberFormat="1" applyFont="1" applyFill="1" applyBorder="1" applyAlignment="1" applyProtection="1">
      <alignment horizontal="center" vertical="center"/>
      <protection/>
    </xf>
    <xf numFmtId="194" fontId="12" fillId="0" borderId="130" xfId="0" applyNumberFormat="1" applyFont="1" applyFill="1" applyBorder="1" applyAlignment="1" applyProtection="1">
      <alignment horizontal="center" vertical="center"/>
      <protection/>
    </xf>
    <xf numFmtId="194" fontId="12" fillId="0" borderId="129" xfId="0" applyNumberFormat="1" applyFont="1" applyFill="1" applyBorder="1" applyAlignment="1" applyProtection="1">
      <alignment horizontal="center" vertical="center"/>
      <protection/>
    </xf>
    <xf numFmtId="194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94" fontId="12" fillId="0" borderId="102" xfId="0" applyNumberFormat="1" applyFont="1" applyFill="1" applyBorder="1" applyAlignment="1" applyProtection="1">
      <alignment horizontal="center" vertical="center"/>
      <protection/>
    </xf>
    <xf numFmtId="194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94" fontId="2" fillId="0" borderId="184" xfId="0" applyNumberFormat="1" applyFont="1" applyFill="1" applyBorder="1" applyAlignment="1">
      <alignment horizontal="center" vertical="center" wrapText="1"/>
    </xf>
    <xf numFmtId="194" fontId="2" fillId="0" borderId="181" xfId="0" applyNumberFormat="1" applyFont="1" applyFill="1" applyBorder="1" applyAlignment="1">
      <alignment horizontal="center" vertical="center" wrapText="1"/>
    </xf>
    <xf numFmtId="194" fontId="2" fillId="0" borderId="179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 3 2" xfId="57"/>
    <cellStyle name="Обычный_Plan Уч(бакал.) д_о 2013_14а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5" zoomScaleNormal="50" zoomScaleSheetLayoutView="75" zoomScalePageLayoutView="0" workbookViewId="0" topLeftCell="A25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980"/>
      <c r="B2" s="1980"/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  <c r="P2" s="1979" t="s">
        <v>122</v>
      </c>
      <c r="Q2" s="1979"/>
      <c r="R2" s="1979"/>
      <c r="S2" s="1979"/>
      <c r="T2" s="1979"/>
      <c r="U2" s="1979"/>
      <c r="V2" s="1979"/>
      <c r="W2" s="1979"/>
      <c r="X2" s="1979"/>
      <c r="Y2" s="1979"/>
      <c r="Z2" s="1979"/>
      <c r="AA2" s="1979"/>
      <c r="AB2" s="1979"/>
      <c r="AC2" s="1979"/>
      <c r="AD2" s="1979"/>
      <c r="AE2" s="1979"/>
      <c r="AF2" s="1979"/>
      <c r="AG2" s="1979"/>
      <c r="AH2" s="1979"/>
      <c r="AI2" s="1979"/>
      <c r="AJ2" s="1979"/>
      <c r="AK2" s="1979"/>
      <c r="AL2" s="1979"/>
      <c r="AM2" s="1979"/>
      <c r="AN2" s="1979"/>
      <c r="AO2" s="1978"/>
      <c r="AP2" s="1978"/>
      <c r="AQ2" s="1978"/>
      <c r="AR2" s="1978"/>
      <c r="AS2" s="1978"/>
      <c r="AT2" s="1978"/>
      <c r="AU2" s="1978"/>
      <c r="AV2" s="1978"/>
      <c r="AW2" s="1978"/>
      <c r="AX2" s="1978"/>
      <c r="AY2" s="1978"/>
      <c r="AZ2" s="1978"/>
      <c r="BA2" s="1978"/>
    </row>
    <row r="3" spans="1:53" ht="30" customHeight="1">
      <c r="A3" s="1983" t="s">
        <v>301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978"/>
      <c r="AP3" s="1978"/>
      <c r="AQ3" s="1978"/>
      <c r="AR3" s="1978"/>
      <c r="AS3" s="1978"/>
      <c r="AT3" s="1978"/>
      <c r="AU3" s="1978"/>
      <c r="AV3" s="1978"/>
      <c r="AW3" s="1978"/>
      <c r="AX3" s="1978"/>
      <c r="AY3" s="1978"/>
      <c r="AZ3" s="1978"/>
      <c r="BA3" s="1978"/>
    </row>
    <row r="4" spans="1:53" ht="27" customHeight="1">
      <c r="A4" s="1983" t="s">
        <v>302</v>
      </c>
      <c r="B4" s="1983"/>
      <c r="C4" s="1983"/>
      <c r="D4" s="1983"/>
      <c r="E4" s="1983"/>
      <c r="F4" s="1983"/>
      <c r="G4" s="1983"/>
      <c r="H4" s="1983"/>
      <c r="I4" s="1983"/>
      <c r="J4" s="1983"/>
      <c r="K4" s="1983"/>
      <c r="L4" s="1983"/>
      <c r="M4" s="1983"/>
      <c r="N4" s="1983"/>
      <c r="O4" s="1983"/>
      <c r="P4" s="1984" t="s">
        <v>1</v>
      </c>
      <c r="Q4" s="1984"/>
      <c r="R4" s="1984"/>
      <c r="S4" s="1984"/>
      <c r="T4" s="1984"/>
      <c r="U4" s="1984"/>
      <c r="V4" s="1984"/>
      <c r="W4" s="1984"/>
      <c r="X4" s="1984"/>
      <c r="Y4" s="1984"/>
      <c r="Z4" s="1984"/>
      <c r="AA4" s="1984"/>
      <c r="AB4" s="1984"/>
      <c r="AC4" s="1984"/>
      <c r="AD4" s="1984"/>
      <c r="AE4" s="1984"/>
      <c r="AF4" s="1984"/>
      <c r="AG4" s="1984"/>
      <c r="AH4" s="1984"/>
      <c r="AI4" s="1984"/>
      <c r="AJ4" s="1984"/>
      <c r="AK4" s="1984"/>
      <c r="AL4" s="1984"/>
      <c r="AM4" s="1984"/>
      <c r="AN4" s="1984"/>
      <c r="AO4" s="1978"/>
      <c r="AP4" s="1978"/>
      <c r="AQ4" s="1978"/>
      <c r="AR4" s="1978"/>
      <c r="AS4" s="1978"/>
      <c r="AT4" s="1978"/>
      <c r="AU4" s="1978"/>
      <c r="AV4" s="1978"/>
      <c r="AW4" s="1978"/>
      <c r="AX4" s="1978"/>
      <c r="AY4" s="1978"/>
      <c r="AZ4" s="1978"/>
      <c r="BA4" s="1978"/>
    </row>
    <row r="5" spans="1:53" ht="26.25" customHeight="1">
      <c r="A5" s="2015" t="s">
        <v>520</v>
      </c>
      <c r="B5" s="2015"/>
      <c r="C5" s="2015"/>
      <c r="D5" s="2015"/>
      <c r="E5" s="2015"/>
      <c r="F5" s="2015"/>
      <c r="G5" s="2015"/>
      <c r="H5" s="2015"/>
      <c r="I5" s="2015"/>
      <c r="J5" s="2015"/>
      <c r="K5" s="2015"/>
      <c r="L5" s="2015"/>
      <c r="M5" s="2015"/>
      <c r="N5" s="2015"/>
      <c r="O5" s="2015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981" t="s">
        <v>666</v>
      </c>
      <c r="AO5" s="1981"/>
      <c r="AP5" s="1981"/>
      <c r="AQ5" s="1981"/>
      <c r="AR5" s="1981"/>
      <c r="AS5" s="1981"/>
      <c r="AT5" s="1981"/>
      <c r="AU5" s="1981"/>
      <c r="AV5" s="1981"/>
      <c r="AW5" s="1981"/>
      <c r="AX5" s="1981"/>
      <c r="AY5" s="1981"/>
      <c r="AZ5" s="1981"/>
      <c r="BA5" s="1981"/>
    </row>
    <row r="6" spans="1:53" s="2" customFormat="1" ht="23.25" customHeight="1">
      <c r="A6" s="2016" t="s">
        <v>668</v>
      </c>
      <c r="B6" s="2016"/>
      <c r="C6" s="2016"/>
      <c r="D6" s="2016"/>
      <c r="E6" s="2016"/>
      <c r="F6" s="2016"/>
      <c r="G6" s="2016"/>
      <c r="H6" s="2016"/>
      <c r="I6" s="2016"/>
      <c r="J6" s="2016"/>
      <c r="K6" s="2016"/>
      <c r="L6" s="2016"/>
      <c r="M6" s="2016"/>
      <c r="N6" s="2016"/>
      <c r="O6" s="2016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981"/>
      <c r="AO6" s="1981"/>
      <c r="AP6" s="1981"/>
      <c r="AQ6" s="1981"/>
      <c r="AR6" s="1981"/>
      <c r="AS6" s="1981"/>
      <c r="AT6" s="1981"/>
      <c r="AU6" s="1981"/>
      <c r="AV6" s="1981"/>
      <c r="AW6" s="1981"/>
      <c r="AX6" s="1981"/>
      <c r="AY6" s="1981"/>
      <c r="AZ6" s="1981"/>
      <c r="BA6" s="1981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1981"/>
      <c r="AO7" s="1981"/>
      <c r="AP7" s="1981"/>
      <c r="AQ7" s="1981"/>
      <c r="AR7" s="1981"/>
      <c r="AS7" s="1981"/>
      <c r="AT7" s="1981"/>
      <c r="AU7" s="1981"/>
      <c r="AV7" s="1981"/>
      <c r="AW7" s="1981"/>
      <c r="AX7" s="1981"/>
      <c r="AY7" s="1981"/>
      <c r="AZ7" s="1981"/>
      <c r="BA7" s="1981"/>
    </row>
    <row r="8" spans="1:53" s="2" customFormat="1" ht="27" customHeight="1">
      <c r="A8" s="1983" t="s">
        <v>0</v>
      </c>
      <c r="B8" s="1983"/>
      <c r="C8" s="1983"/>
      <c r="D8" s="1983"/>
      <c r="E8" s="1983"/>
      <c r="F8" s="1983"/>
      <c r="G8" s="1983"/>
      <c r="H8" s="1983"/>
      <c r="I8" s="1983"/>
      <c r="J8" s="1983"/>
      <c r="K8" s="1983"/>
      <c r="L8" s="1983"/>
      <c r="M8" s="1983"/>
      <c r="N8" s="1983"/>
      <c r="O8" s="1983"/>
      <c r="P8" s="1985" t="s">
        <v>132</v>
      </c>
      <c r="Q8" s="1986"/>
      <c r="R8" s="1986"/>
      <c r="S8" s="1986"/>
      <c r="T8" s="1986"/>
      <c r="U8" s="1986"/>
      <c r="V8" s="1986"/>
      <c r="W8" s="1986"/>
      <c r="X8" s="1986"/>
      <c r="Y8" s="1986"/>
      <c r="Z8" s="1986"/>
      <c r="AA8" s="1986"/>
      <c r="AB8" s="1986"/>
      <c r="AC8" s="1986"/>
      <c r="AD8" s="1986"/>
      <c r="AE8" s="1986"/>
      <c r="AF8" s="1986"/>
      <c r="AG8" s="1986"/>
      <c r="AH8" s="1986"/>
      <c r="AI8" s="1986"/>
      <c r="AJ8" s="1986"/>
      <c r="AK8" s="1986"/>
      <c r="AL8" s="1986"/>
      <c r="AM8" s="1986"/>
      <c r="AN8" s="2013" t="s">
        <v>379</v>
      </c>
      <c r="AO8" s="2014"/>
      <c r="AP8" s="2014"/>
      <c r="AQ8" s="2014"/>
      <c r="AR8" s="2014"/>
      <c r="AS8" s="2014"/>
      <c r="AT8" s="2014"/>
      <c r="AU8" s="2014"/>
      <c r="AV8" s="2014"/>
      <c r="AW8" s="2014"/>
      <c r="AX8" s="2014"/>
      <c r="AY8" s="2014"/>
      <c r="AZ8" s="2014"/>
      <c r="BA8" s="2014"/>
    </row>
    <row r="9" spans="1:53" s="2" customFormat="1" ht="27.75" customHeight="1">
      <c r="A9" s="1983" t="s">
        <v>303</v>
      </c>
      <c r="B9" s="1983"/>
      <c r="C9" s="1983"/>
      <c r="D9" s="1983"/>
      <c r="E9" s="1983"/>
      <c r="F9" s="1983"/>
      <c r="G9" s="1983"/>
      <c r="H9" s="1983"/>
      <c r="I9" s="1983"/>
      <c r="J9" s="1983"/>
      <c r="K9" s="1983"/>
      <c r="L9" s="1983"/>
      <c r="M9" s="1983"/>
      <c r="N9" s="1983"/>
      <c r="O9" s="1983"/>
      <c r="P9" s="1981" t="s">
        <v>131</v>
      </c>
      <c r="Q9" s="1982"/>
      <c r="R9" s="1982"/>
      <c r="S9" s="1982"/>
      <c r="T9" s="1982"/>
      <c r="U9" s="1982"/>
      <c r="V9" s="1982"/>
      <c r="W9" s="1982"/>
      <c r="X9" s="1982"/>
      <c r="Y9" s="1982"/>
      <c r="Z9" s="1982"/>
      <c r="AA9" s="1982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981" t="s">
        <v>595</v>
      </c>
      <c r="Q10" s="1982"/>
      <c r="R10" s="1982"/>
      <c r="S10" s="1982"/>
      <c r="T10" s="1982"/>
      <c r="U10" s="1982"/>
      <c r="V10" s="1982"/>
      <c r="W10" s="1982"/>
      <c r="X10" s="1982"/>
      <c r="Y10" s="1982"/>
      <c r="Z10" s="1982"/>
      <c r="AA10" s="1982"/>
      <c r="AB10" s="1982"/>
      <c r="AC10" s="1982"/>
      <c r="AD10" s="1982"/>
      <c r="AE10" s="1982"/>
      <c r="AF10" s="1982"/>
      <c r="AG10" s="1982"/>
      <c r="AH10" s="1982"/>
      <c r="AI10" s="1982"/>
      <c r="AJ10" s="1982"/>
      <c r="AK10" s="1982"/>
      <c r="AL10" s="158"/>
      <c r="AM10" s="158"/>
      <c r="AN10" s="2017" t="s">
        <v>130</v>
      </c>
      <c r="AO10" s="2017"/>
      <c r="AP10" s="2017"/>
      <c r="AQ10" s="2017"/>
      <c r="AR10" s="2017"/>
      <c r="AS10" s="2017"/>
      <c r="AT10" s="2017"/>
      <c r="AU10" s="2017"/>
      <c r="AV10" s="2017"/>
      <c r="AW10" s="2017"/>
      <c r="AX10" s="2017"/>
      <c r="AY10" s="2017"/>
      <c r="AZ10" s="2017"/>
      <c r="BA10" s="2017"/>
    </row>
    <row r="11" spans="16:53" s="2" customFormat="1" ht="27.75" customHeight="1">
      <c r="P11" s="1981" t="s">
        <v>596</v>
      </c>
      <c r="Q11" s="2019"/>
      <c r="R11" s="2019"/>
      <c r="S11" s="2019"/>
      <c r="T11" s="2019"/>
      <c r="U11" s="2019"/>
      <c r="V11" s="2019"/>
      <c r="W11" s="2019"/>
      <c r="X11" s="2019"/>
      <c r="Y11" s="2019"/>
      <c r="Z11" s="2019"/>
      <c r="AA11" s="2019"/>
      <c r="AB11" s="2019"/>
      <c r="AC11" s="2019"/>
      <c r="AD11" s="2019"/>
      <c r="AE11" s="2019"/>
      <c r="AF11" s="2019"/>
      <c r="AG11" s="2019"/>
      <c r="AH11" s="2019"/>
      <c r="AI11" s="2019"/>
      <c r="AJ11" s="2019"/>
      <c r="AK11" s="2020"/>
      <c r="AL11" s="158"/>
      <c r="AM11" s="158"/>
      <c r="AN11" s="2018"/>
      <c r="AO11" s="2018"/>
      <c r="AP11" s="2018"/>
      <c r="AQ11" s="2018"/>
      <c r="AR11" s="2018"/>
      <c r="AS11" s="2018"/>
      <c r="AT11" s="2018"/>
      <c r="AU11" s="2018"/>
      <c r="AV11" s="2018"/>
      <c r="AW11" s="2018"/>
      <c r="AX11" s="2018"/>
      <c r="AY11" s="2018"/>
      <c r="AZ11" s="2018"/>
      <c r="BA11" s="2018"/>
    </row>
    <row r="12" spans="16:53" s="2" customFormat="1" ht="1.5" customHeight="1">
      <c r="P12" s="2020"/>
      <c r="Q12" s="2020"/>
      <c r="R12" s="2020"/>
      <c r="S12" s="2020"/>
      <c r="T12" s="2020"/>
      <c r="U12" s="2020"/>
      <c r="V12" s="2020"/>
      <c r="W12" s="2020"/>
      <c r="X12" s="2020"/>
      <c r="Y12" s="2020"/>
      <c r="Z12" s="2020"/>
      <c r="AA12" s="2020"/>
      <c r="AB12" s="2020"/>
      <c r="AC12" s="2020"/>
      <c r="AD12" s="2020"/>
      <c r="AE12" s="2020"/>
      <c r="AF12" s="2020"/>
      <c r="AG12" s="2020"/>
      <c r="AH12" s="2020"/>
      <c r="AI12" s="2020"/>
      <c r="AJ12" s="2020"/>
      <c r="AK12" s="2020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2040" t="s">
        <v>599</v>
      </c>
      <c r="Q13" s="2040"/>
      <c r="R13" s="2040"/>
      <c r="S13" s="2040"/>
      <c r="T13" s="2040"/>
      <c r="U13" s="2040"/>
      <c r="V13" s="2040"/>
      <c r="W13" s="2040"/>
      <c r="X13" s="2040"/>
      <c r="Y13" s="2040"/>
      <c r="Z13" s="2040"/>
      <c r="AA13" s="2040"/>
      <c r="AB13" s="2040"/>
      <c r="AC13" s="2040"/>
      <c r="AD13" s="2040"/>
      <c r="AE13" s="2040"/>
      <c r="AF13" s="2040"/>
      <c r="AG13" s="2040"/>
      <c r="AH13" s="2040"/>
      <c r="AI13" s="2040"/>
      <c r="AJ13" s="2040"/>
      <c r="AK13" s="2040"/>
      <c r="AL13" s="2040"/>
      <c r="AM13" s="2040"/>
      <c r="AN13" s="2040"/>
      <c r="AO13" s="2006"/>
      <c r="AP13" s="2006"/>
      <c r="AQ13" s="2006"/>
      <c r="AR13" s="2006"/>
      <c r="AS13" s="2006"/>
      <c r="AT13" s="2006"/>
      <c r="AU13" s="2006"/>
      <c r="AV13" s="2006"/>
      <c r="AW13" s="2006"/>
      <c r="AX13" s="2006"/>
      <c r="AY13" s="2006"/>
      <c r="AZ13" s="2006"/>
      <c r="BA13" s="2006"/>
    </row>
    <row r="14" spans="16:53" s="2" customFormat="1" ht="10.5" customHeight="1">
      <c r="P14" s="2048"/>
      <c r="Q14" s="2049"/>
      <c r="R14" s="2049"/>
      <c r="S14" s="2049"/>
      <c r="T14" s="2049"/>
      <c r="U14" s="2049"/>
      <c r="V14" s="2049"/>
      <c r="W14" s="2049"/>
      <c r="X14" s="2049"/>
      <c r="Y14" s="2049"/>
      <c r="Z14" s="2049"/>
      <c r="AA14" s="2049"/>
      <c r="AB14" s="2049"/>
      <c r="AC14" s="2049"/>
      <c r="AD14" s="2049"/>
      <c r="AE14" s="2049"/>
      <c r="AF14" s="2049"/>
      <c r="AG14" s="2049"/>
      <c r="AH14" s="2049"/>
      <c r="AI14" s="2049"/>
      <c r="AJ14" s="2049"/>
      <c r="AK14" s="2049"/>
      <c r="AL14" s="2049"/>
      <c r="AM14" s="2049"/>
      <c r="AN14" s="2018"/>
      <c r="AO14" s="2018"/>
      <c r="AP14" s="2018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990"/>
      <c r="Q15" s="1990"/>
      <c r="R15" s="1990"/>
      <c r="S15" s="1990"/>
      <c r="T15" s="1990"/>
      <c r="U15" s="1990"/>
      <c r="V15" s="1990"/>
      <c r="W15" s="1990"/>
      <c r="X15" s="1990"/>
      <c r="Y15" s="1990"/>
      <c r="Z15" s="1990"/>
      <c r="AA15" s="1990"/>
      <c r="AB15" s="1990"/>
      <c r="AC15" s="1990"/>
      <c r="AD15" s="1990"/>
      <c r="AE15" s="1990"/>
      <c r="AF15" s="1990"/>
      <c r="AG15" s="1990"/>
      <c r="AH15" s="1990"/>
      <c r="AI15" s="1990"/>
      <c r="AJ15" s="1990"/>
      <c r="AK15" s="1990"/>
      <c r="AL15" s="1990"/>
      <c r="AM15" s="1990"/>
      <c r="AN15" s="1990"/>
      <c r="AO15" s="1990"/>
      <c r="AP15" s="1990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2046" t="s">
        <v>129</v>
      </c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2047"/>
      <c r="AM16" s="2047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2007" t="s">
        <v>642</v>
      </c>
      <c r="B18" s="2007"/>
      <c r="C18" s="2007"/>
      <c r="D18" s="2007"/>
      <c r="E18" s="2007"/>
      <c r="F18" s="2007"/>
      <c r="G18" s="2007"/>
      <c r="H18" s="2007"/>
      <c r="I18" s="2007"/>
      <c r="J18" s="2007"/>
      <c r="K18" s="2007"/>
      <c r="L18" s="2007"/>
      <c r="M18" s="2007"/>
      <c r="N18" s="2007"/>
      <c r="O18" s="2007"/>
      <c r="P18" s="2007"/>
      <c r="Q18" s="2007"/>
      <c r="R18" s="2007"/>
      <c r="S18" s="2007"/>
      <c r="T18" s="2007"/>
      <c r="U18" s="2007"/>
      <c r="V18" s="2007"/>
      <c r="W18" s="2007"/>
      <c r="X18" s="2007"/>
      <c r="Y18" s="2007"/>
      <c r="Z18" s="2007"/>
      <c r="AA18" s="2007"/>
      <c r="AB18" s="2007"/>
      <c r="AC18" s="2007"/>
      <c r="AD18" s="2007"/>
      <c r="AE18" s="2007"/>
      <c r="AF18" s="2007"/>
      <c r="AG18" s="2007"/>
      <c r="AH18" s="2007"/>
      <c r="AI18" s="2007"/>
      <c r="AJ18" s="2007"/>
      <c r="AK18" s="2007"/>
      <c r="AL18" s="2007"/>
      <c r="AM18" s="2007"/>
      <c r="AN18" s="2007"/>
      <c r="AO18" s="2007"/>
      <c r="AP18" s="2007"/>
      <c r="AQ18" s="2007"/>
      <c r="AR18" s="2007"/>
      <c r="AS18" s="2007"/>
      <c r="AT18" s="2007"/>
      <c r="AU18" s="2007"/>
      <c r="AV18" s="2007"/>
      <c r="AW18" s="2007"/>
      <c r="AX18" s="2007"/>
      <c r="AY18" s="2007"/>
      <c r="AZ18" s="2007"/>
      <c r="BA18" s="2007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008" t="s">
        <v>2</v>
      </c>
      <c r="B20" s="1987" t="s">
        <v>3</v>
      </c>
      <c r="C20" s="1988"/>
      <c r="D20" s="1988"/>
      <c r="E20" s="1989"/>
      <c r="F20" s="1987" t="s">
        <v>4</v>
      </c>
      <c r="G20" s="1988"/>
      <c r="H20" s="1988"/>
      <c r="I20" s="1989"/>
      <c r="J20" s="1991" t="s">
        <v>5</v>
      </c>
      <c r="K20" s="1992"/>
      <c r="L20" s="1992"/>
      <c r="M20" s="1992"/>
      <c r="N20" s="1991" t="s">
        <v>6</v>
      </c>
      <c r="O20" s="1992"/>
      <c r="P20" s="1992"/>
      <c r="Q20" s="1992"/>
      <c r="R20" s="2041"/>
      <c r="S20" s="1991" t="s">
        <v>7</v>
      </c>
      <c r="T20" s="2050"/>
      <c r="U20" s="2050"/>
      <c r="V20" s="2050"/>
      <c r="W20" s="2041"/>
      <c r="X20" s="1991" t="s">
        <v>8</v>
      </c>
      <c r="Y20" s="1992"/>
      <c r="Z20" s="1992"/>
      <c r="AA20" s="2041"/>
      <c r="AB20" s="1987" t="s">
        <v>9</v>
      </c>
      <c r="AC20" s="1988"/>
      <c r="AD20" s="1988"/>
      <c r="AE20" s="1989"/>
      <c r="AF20" s="1987" t="s">
        <v>10</v>
      </c>
      <c r="AG20" s="1988"/>
      <c r="AH20" s="1988"/>
      <c r="AI20" s="1989"/>
      <c r="AJ20" s="1991" t="s">
        <v>11</v>
      </c>
      <c r="AK20" s="2050"/>
      <c r="AL20" s="2050"/>
      <c r="AM20" s="2050"/>
      <c r="AN20" s="2041"/>
      <c r="AO20" s="1991" t="s">
        <v>12</v>
      </c>
      <c r="AP20" s="1992"/>
      <c r="AQ20" s="1992"/>
      <c r="AR20" s="1992"/>
      <c r="AS20" s="2043" t="s">
        <v>13</v>
      </c>
      <c r="AT20" s="2044"/>
      <c r="AU20" s="2044"/>
      <c r="AV20" s="2044"/>
      <c r="AW20" s="2045"/>
      <c r="AX20" s="1991" t="s">
        <v>14</v>
      </c>
      <c r="AY20" s="1992"/>
      <c r="AZ20" s="1992"/>
      <c r="BA20" s="2041"/>
    </row>
    <row r="21" spans="1:53" s="152" customFormat="1" ht="20.25" customHeight="1" thickBot="1">
      <c r="A21" s="2009"/>
      <c r="B21" s="1071">
        <v>1</v>
      </c>
      <c r="C21" s="153">
        <v>2</v>
      </c>
      <c r="D21" s="153">
        <v>3</v>
      </c>
      <c r="E21" s="1072">
        <v>4</v>
      </c>
      <c r="F21" s="1071">
        <v>5</v>
      </c>
      <c r="G21" s="153">
        <v>6</v>
      </c>
      <c r="H21" s="153">
        <v>7</v>
      </c>
      <c r="I21" s="1072">
        <v>8</v>
      </c>
      <c r="J21" s="1071">
        <v>9</v>
      </c>
      <c r="K21" s="153">
        <v>10</v>
      </c>
      <c r="L21" s="153">
        <v>11</v>
      </c>
      <c r="M21" s="1073">
        <v>12</v>
      </c>
      <c r="N21" s="1071">
        <v>13</v>
      </c>
      <c r="O21" s="153">
        <v>14</v>
      </c>
      <c r="P21" s="153">
        <v>15</v>
      </c>
      <c r="Q21" s="153">
        <v>16</v>
      </c>
      <c r="R21" s="1072">
        <v>17</v>
      </c>
      <c r="S21" s="1071">
        <v>18</v>
      </c>
      <c r="T21" s="153">
        <v>19</v>
      </c>
      <c r="U21" s="153">
        <v>20</v>
      </c>
      <c r="V21" s="153">
        <v>21</v>
      </c>
      <c r="W21" s="1072">
        <v>22</v>
      </c>
      <c r="X21" s="1071">
        <v>23</v>
      </c>
      <c r="Y21" s="153">
        <v>24</v>
      </c>
      <c r="Z21" s="153">
        <v>25</v>
      </c>
      <c r="AA21" s="1072">
        <v>26</v>
      </c>
      <c r="AB21" s="1071">
        <v>27</v>
      </c>
      <c r="AC21" s="153">
        <v>28</v>
      </c>
      <c r="AD21" s="153">
        <v>29</v>
      </c>
      <c r="AE21" s="1072">
        <v>30</v>
      </c>
      <c r="AF21" s="1071">
        <v>31</v>
      </c>
      <c r="AG21" s="153">
        <v>32</v>
      </c>
      <c r="AH21" s="153">
        <v>33</v>
      </c>
      <c r="AI21" s="1072">
        <v>34</v>
      </c>
      <c r="AJ21" s="1071">
        <v>35</v>
      </c>
      <c r="AK21" s="153">
        <v>36</v>
      </c>
      <c r="AL21" s="153">
        <v>37</v>
      </c>
      <c r="AM21" s="153">
        <v>38</v>
      </c>
      <c r="AN21" s="1072">
        <v>39</v>
      </c>
      <c r="AO21" s="1071">
        <v>40</v>
      </c>
      <c r="AP21" s="153">
        <v>41</v>
      </c>
      <c r="AQ21" s="153">
        <v>42</v>
      </c>
      <c r="AR21" s="1073">
        <v>43</v>
      </c>
      <c r="AS21" s="1071">
        <v>44</v>
      </c>
      <c r="AT21" s="153">
        <v>45</v>
      </c>
      <c r="AU21" s="153">
        <v>46</v>
      </c>
      <c r="AV21" s="153">
        <v>47</v>
      </c>
      <c r="AW21" s="1072">
        <v>48</v>
      </c>
      <c r="AX21" s="1071">
        <v>49</v>
      </c>
      <c r="AY21" s="153">
        <v>50</v>
      </c>
      <c r="AZ21" s="153">
        <v>51</v>
      </c>
      <c r="BA21" s="1072">
        <v>52</v>
      </c>
    </row>
    <row r="22" spans="1:53" ht="19.5" customHeight="1">
      <c r="A22" s="1074">
        <v>1</v>
      </c>
      <c r="B22" s="1075" t="s">
        <v>433</v>
      </c>
      <c r="C22" s="1076" t="s">
        <v>433</v>
      </c>
      <c r="D22" s="1076" t="s">
        <v>433</v>
      </c>
      <c r="E22" s="1077" t="s">
        <v>433</v>
      </c>
      <c r="F22" s="1075" t="s">
        <v>433</v>
      </c>
      <c r="G22" s="1076" t="s">
        <v>433</v>
      </c>
      <c r="H22" s="1076" t="s">
        <v>433</v>
      </c>
      <c r="I22" s="1077" t="s">
        <v>433</v>
      </c>
      <c r="J22" s="1075" t="s">
        <v>433</v>
      </c>
      <c r="K22" s="1076" t="s">
        <v>433</v>
      </c>
      <c r="L22" s="1076" t="s">
        <v>433</v>
      </c>
      <c r="M22" s="1077" t="s">
        <v>433</v>
      </c>
      <c r="N22" s="1075" t="s">
        <v>433</v>
      </c>
      <c r="O22" s="1076" t="s">
        <v>433</v>
      </c>
      <c r="P22" s="1076" t="s">
        <v>433</v>
      </c>
      <c r="Q22" s="1076" t="s">
        <v>15</v>
      </c>
      <c r="R22" s="1077" t="s">
        <v>15</v>
      </c>
      <c r="S22" s="1075" t="s">
        <v>16</v>
      </c>
      <c r="T22" s="1076" t="s">
        <v>433</v>
      </c>
      <c r="U22" s="1076" t="s">
        <v>433</v>
      </c>
      <c r="V22" s="1076" t="s">
        <v>433</v>
      </c>
      <c r="W22" s="1077" t="s">
        <v>433</v>
      </c>
      <c r="X22" s="1075" t="s">
        <v>433</v>
      </c>
      <c r="Y22" s="1076" t="s">
        <v>433</v>
      </c>
      <c r="Z22" s="1076" t="s">
        <v>433</v>
      </c>
      <c r="AA22" s="1077" t="s">
        <v>433</v>
      </c>
      <c r="AB22" s="1075" t="s">
        <v>433</v>
      </c>
      <c r="AC22" s="1076" t="s">
        <v>532</v>
      </c>
      <c r="AD22" s="1076" t="s">
        <v>16</v>
      </c>
      <c r="AE22" s="1078" t="s">
        <v>17</v>
      </c>
      <c r="AF22" s="1075" t="s">
        <v>17</v>
      </c>
      <c r="AG22" s="1076" t="s">
        <v>433</v>
      </c>
      <c r="AH22" s="1076" t="s">
        <v>433</v>
      </c>
      <c r="AI22" s="1077" t="s">
        <v>433</v>
      </c>
      <c r="AJ22" s="1076" t="s">
        <v>433</v>
      </c>
      <c r="AK22" s="1076" t="s">
        <v>433</v>
      </c>
      <c r="AL22" s="1076" t="s">
        <v>433</v>
      </c>
      <c r="AM22" s="1076" t="s">
        <v>433</v>
      </c>
      <c r="AN22" s="1077" t="s">
        <v>433</v>
      </c>
      <c r="AO22" s="1079" t="s">
        <v>433</v>
      </c>
      <c r="AP22" s="1076" t="s">
        <v>15</v>
      </c>
      <c r="AQ22" s="1076" t="s">
        <v>15</v>
      </c>
      <c r="AR22" s="1077" t="s">
        <v>16</v>
      </c>
      <c r="AS22" s="1075" t="s">
        <v>16</v>
      </c>
      <c r="AT22" s="1076" t="s">
        <v>16</v>
      </c>
      <c r="AU22" s="1076" t="s">
        <v>16</v>
      </c>
      <c r="AV22" s="1076" t="s">
        <v>16</v>
      </c>
      <c r="AW22" s="1077" t="s">
        <v>16</v>
      </c>
      <c r="AX22" s="1079" t="s">
        <v>16</v>
      </c>
      <c r="AY22" s="1076" t="s">
        <v>16</v>
      </c>
      <c r="AZ22" s="1076" t="s">
        <v>16</v>
      </c>
      <c r="BA22" s="1077" t="s">
        <v>16</v>
      </c>
    </row>
    <row r="23" spans="1:53" ht="19.5" customHeight="1">
      <c r="A23" s="1080">
        <v>2</v>
      </c>
      <c r="B23" s="1081" t="s">
        <v>433</v>
      </c>
      <c r="C23" s="340" t="s">
        <v>433</v>
      </c>
      <c r="D23" s="340" t="s">
        <v>433</v>
      </c>
      <c r="E23" s="1082" t="s">
        <v>433</v>
      </c>
      <c r="F23" s="1081" t="s">
        <v>433</v>
      </c>
      <c r="G23" s="340" t="s">
        <v>433</v>
      </c>
      <c r="H23" s="340" t="s">
        <v>433</v>
      </c>
      <c r="I23" s="1082" t="s">
        <v>433</v>
      </c>
      <c r="J23" s="1081" t="s">
        <v>433</v>
      </c>
      <c r="K23" s="340" t="s">
        <v>433</v>
      </c>
      <c r="L23" s="340" t="s">
        <v>433</v>
      </c>
      <c r="M23" s="1082" t="s">
        <v>433</v>
      </c>
      <c r="N23" s="1081" t="s">
        <v>433</v>
      </c>
      <c r="O23" s="340" t="s">
        <v>433</v>
      </c>
      <c r="P23" s="340" t="s">
        <v>433</v>
      </c>
      <c r="Q23" s="340" t="s">
        <v>15</v>
      </c>
      <c r="R23" s="1082" t="s">
        <v>15</v>
      </c>
      <c r="S23" s="1081" t="s">
        <v>16</v>
      </c>
      <c r="T23" s="340" t="s">
        <v>433</v>
      </c>
      <c r="U23" s="340" t="s">
        <v>433</v>
      </c>
      <c r="V23" s="340" t="s">
        <v>433</v>
      </c>
      <c r="W23" s="1082" t="s">
        <v>433</v>
      </c>
      <c r="X23" s="1081" t="s">
        <v>433</v>
      </c>
      <c r="Y23" s="340" t="s">
        <v>433</v>
      </c>
      <c r="Z23" s="340" t="s">
        <v>433</v>
      </c>
      <c r="AA23" s="1082" t="s">
        <v>433</v>
      </c>
      <c r="AB23" s="1081" t="s">
        <v>433</v>
      </c>
      <c r="AC23" s="614" t="s">
        <v>532</v>
      </c>
      <c r="AD23" s="340" t="s">
        <v>17</v>
      </c>
      <c r="AE23" s="560" t="s">
        <v>17</v>
      </c>
      <c r="AF23" s="1081" t="s">
        <v>17</v>
      </c>
      <c r="AG23" s="340" t="s">
        <v>433</v>
      </c>
      <c r="AH23" s="340" t="s">
        <v>433</v>
      </c>
      <c r="AI23" s="560" t="s">
        <v>433</v>
      </c>
      <c r="AJ23" s="1081" t="s">
        <v>433</v>
      </c>
      <c r="AK23" s="340" t="s">
        <v>433</v>
      </c>
      <c r="AL23" s="340" t="s">
        <v>433</v>
      </c>
      <c r="AM23" s="340" t="s">
        <v>433</v>
      </c>
      <c r="AN23" s="1082" t="s">
        <v>433</v>
      </c>
      <c r="AO23" s="1083" t="s">
        <v>433</v>
      </c>
      <c r="AP23" s="340" t="s">
        <v>15</v>
      </c>
      <c r="AQ23" s="340" t="s">
        <v>15</v>
      </c>
      <c r="AR23" s="1082" t="s">
        <v>16</v>
      </c>
      <c r="AS23" s="1084" t="s">
        <v>16</v>
      </c>
      <c r="AT23" s="767" t="s">
        <v>16</v>
      </c>
      <c r="AU23" s="340" t="s">
        <v>16</v>
      </c>
      <c r="AV23" s="340" t="s">
        <v>16</v>
      </c>
      <c r="AW23" s="1082" t="s">
        <v>16</v>
      </c>
      <c r="AX23" s="1085" t="s">
        <v>16</v>
      </c>
      <c r="AY23" s="340" t="s">
        <v>16</v>
      </c>
      <c r="AZ23" s="340" t="s">
        <v>16</v>
      </c>
      <c r="BA23" s="1082" t="s">
        <v>16</v>
      </c>
    </row>
    <row r="24" spans="1:53" ht="19.5" customHeight="1">
      <c r="A24" s="1080">
        <v>3</v>
      </c>
      <c r="B24" s="1081" t="s">
        <v>433</v>
      </c>
      <c r="C24" s="340" t="s">
        <v>433</v>
      </c>
      <c r="D24" s="340" t="s">
        <v>433</v>
      </c>
      <c r="E24" s="1082" t="s">
        <v>433</v>
      </c>
      <c r="F24" s="1081" t="s">
        <v>433</v>
      </c>
      <c r="G24" s="340" t="s">
        <v>433</v>
      </c>
      <c r="H24" s="340" t="s">
        <v>433</v>
      </c>
      <c r="I24" s="1082" t="s">
        <v>433</v>
      </c>
      <c r="J24" s="1081" t="s">
        <v>433</v>
      </c>
      <c r="K24" s="340" t="s">
        <v>433</v>
      </c>
      <c r="L24" s="340" t="s">
        <v>433</v>
      </c>
      <c r="M24" s="1082" t="s">
        <v>433</v>
      </c>
      <c r="N24" s="1081" t="s">
        <v>433</v>
      </c>
      <c r="O24" s="340" t="s">
        <v>433</v>
      </c>
      <c r="P24" s="340" t="s">
        <v>433</v>
      </c>
      <c r="Q24" s="340" t="s">
        <v>15</v>
      </c>
      <c r="R24" s="1082" t="s">
        <v>15</v>
      </c>
      <c r="S24" s="1081" t="s">
        <v>16</v>
      </c>
      <c r="T24" s="340" t="s">
        <v>433</v>
      </c>
      <c r="U24" s="340" t="s">
        <v>433</v>
      </c>
      <c r="V24" s="340" t="s">
        <v>433</v>
      </c>
      <c r="W24" s="1082" t="s">
        <v>433</v>
      </c>
      <c r="X24" s="1081" t="s">
        <v>433</v>
      </c>
      <c r="Y24" s="340" t="s">
        <v>433</v>
      </c>
      <c r="Z24" s="340" t="s">
        <v>433</v>
      </c>
      <c r="AA24" s="1082" t="s">
        <v>433</v>
      </c>
      <c r="AB24" s="1081" t="s">
        <v>433</v>
      </c>
      <c r="AC24" s="340" t="s">
        <v>16</v>
      </c>
      <c r="AD24" s="340" t="s">
        <v>17</v>
      </c>
      <c r="AE24" s="560" t="s">
        <v>17</v>
      </c>
      <c r="AF24" s="1081" t="s">
        <v>17</v>
      </c>
      <c r="AG24" s="340" t="s">
        <v>433</v>
      </c>
      <c r="AH24" s="340" t="s">
        <v>433</v>
      </c>
      <c r="AI24" s="560" t="s">
        <v>433</v>
      </c>
      <c r="AJ24" s="1081" t="s">
        <v>433</v>
      </c>
      <c r="AK24" s="340" t="s">
        <v>433</v>
      </c>
      <c r="AL24" s="340" t="s">
        <v>433</v>
      </c>
      <c r="AM24" s="340" t="s">
        <v>433</v>
      </c>
      <c r="AN24" s="1082" t="s">
        <v>433</v>
      </c>
      <c r="AO24" s="1083" t="s">
        <v>433</v>
      </c>
      <c r="AP24" s="340" t="s">
        <v>15</v>
      </c>
      <c r="AQ24" s="340" t="s">
        <v>15</v>
      </c>
      <c r="AR24" s="1082" t="s">
        <v>16</v>
      </c>
      <c r="AS24" s="1081" t="s">
        <v>16</v>
      </c>
      <c r="AT24" s="340" t="s">
        <v>16</v>
      </c>
      <c r="AU24" s="340" t="s">
        <v>16</v>
      </c>
      <c r="AV24" s="340" t="s">
        <v>16</v>
      </c>
      <c r="AW24" s="1082" t="s">
        <v>16</v>
      </c>
      <c r="AX24" s="1083" t="s">
        <v>16</v>
      </c>
      <c r="AY24" s="340" t="s">
        <v>16</v>
      </c>
      <c r="AZ24" s="340" t="s">
        <v>16</v>
      </c>
      <c r="BA24" s="1082" t="s">
        <v>16</v>
      </c>
    </row>
    <row r="25" spans="1:53" ht="19.5" customHeight="1" thickBot="1">
      <c r="A25" s="1086">
        <v>4</v>
      </c>
      <c r="B25" s="1087" t="s">
        <v>433</v>
      </c>
      <c r="C25" s="533" t="s">
        <v>433</v>
      </c>
      <c r="D25" s="533" t="s">
        <v>433</v>
      </c>
      <c r="E25" s="1088" t="s">
        <v>433</v>
      </c>
      <c r="F25" s="1087" t="s">
        <v>433</v>
      </c>
      <c r="G25" s="533" t="s">
        <v>433</v>
      </c>
      <c r="H25" s="533" t="s">
        <v>433</v>
      </c>
      <c r="I25" s="1088" t="s">
        <v>433</v>
      </c>
      <c r="J25" s="1087" t="s">
        <v>433</v>
      </c>
      <c r="K25" s="533" t="s">
        <v>433</v>
      </c>
      <c r="L25" s="533" t="s">
        <v>433</v>
      </c>
      <c r="M25" s="1088" t="s">
        <v>433</v>
      </c>
      <c r="N25" s="1087" t="s">
        <v>433</v>
      </c>
      <c r="O25" s="533" t="s">
        <v>433</v>
      </c>
      <c r="P25" s="533" t="s">
        <v>433</v>
      </c>
      <c r="Q25" s="533" t="s">
        <v>15</v>
      </c>
      <c r="R25" s="1088" t="s">
        <v>15</v>
      </c>
      <c r="S25" s="1087" t="s">
        <v>16</v>
      </c>
      <c r="T25" s="533" t="s">
        <v>433</v>
      </c>
      <c r="U25" s="533" t="s">
        <v>433</v>
      </c>
      <c r="V25" s="533" t="s">
        <v>433</v>
      </c>
      <c r="W25" s="1088" t="s">
        <v>433</v>
      </c>
      <c r="X25" s="1087" t="s">
        <v>433</v>
      </c>
      <c r="Y25" s="533" t="s">
        <v>433</v>
      </c>
      <c r="Z25" s="533" t="s">
        <v>433</v>
      </c>
      <c r="AA25" s="1089" t="s">
        <v>433</v>
      </c>
      <c r="AB25" s="1087" t="s">
        <v>433</v>
      </c>
      <c r="AC25" s="533" t="s">
        <v>16</v>
      </c>
      <c r="AD25" s="533" t="s">
        <v>433</v>
      </c>
      <c r="AE25" s="1089" t="s">
        <v>433</v>
      </c>
      <c r="AF25" s="1087" t="s">
        <v>433</v>
      </c>
      <c r="AG25" s="533" t="s">
        <v>433</v>
      </c>
      <c r="AH25" s="533" t="s">
        <v>15</v>
      </c>
      <c r="AI25" s="1089" t="s">
        <v>15</v>
      </c>
      <c r="AJ25" s="1087" t="s">
        <v>17</v>
      </c>
      <c r="AK25" s="533" t="s">
        <v>17</v>
      </c>
      <c r="AL25" s="533" t="s">
        <v>17</v>
      </c>
      <c r="AM25" s="533" t="s">
        <v>18</v>
      </c>
      <c r="AN25" s="1088" t="s">
        <v>18</v>
      </c>
      <c r="AO25" s="1090" t="s">
        <v>18</v>
      </c>
      <c r="AP25" s="533" t="s">
        <v>18</v>
      </c>
      <c r="AQ25" s="533" t="s">
        <v>434</v>
      </c>
      <c r="AR25" s="1088"/>
      <c r="AS25" s="2052"/>
      <c r="AT25" s="2053"/>
      <c r="AU25" s="2053"/>
      <c r="AV25" s="2053"/>
      <c r="AW25" s="2054"/>
      <c r="AX25" s="1909"/>
      <c r="AY25" s="1910"/>
      <c r="AZ25" s="1910"/>
      <c r="BA25" s="1911"/>
    </row>
    <row r="26" spans="1:53" ht="19.5" customHeight="1">
      <c r="A26" s="1049"/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91"/>
      <c r="AA26" s="1091"/>
      <c r="AB26" s="1091"/>
      <c r="AC26" s="1091"/>
      <c r="AD26" s="1091"/>
      <c r="AE26" s="1091"/>
      <c r="AF26" s="1092"/>
      <c r="AG26" s="1092"/>
      <c r="AH26" s="1092"/>
      <c r="AI26" s="1092"/>
      <c r="AJ26" s="1091"/>
      <c r="AK26" s="1091"/>
      <c r="AL26" s="1091"/>
      <c r="AM26" s="1091"/>
      <c r="AN26" s="1091"/>
      <c r="AO26" s="1091"/>
      <c r="AP26" s="1091"/>
      <c r="AQ26" s="1091"/>
      <c r="AR26" s="1091"/>
      <c r="AS26" s="1093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2064" t="s">
        <v>564</v>
      </c>
      <c r="B27" s="2064"/>
      <c r="C27" s="2064"/>
      <c r="D27" s="2064"/>
      <c r="E27" s="2064"/>
      <c r="F27" s="2064"/>
      <c r="G27" s="2064"/>
      <c r="H27" s="2064"/>
      <c r="I27" s="2064"/>
      <c r="J27" s="2064"/>
      <c r="K27" s="2064"/>
      <c r="L27" s="2064"/>
      <c r="M27" s="2064"/>
      <c r="N27" s="2064"/>
      <c r="O27" s="2064"/>
      <c r="P27" s="2064"/>
      <c r="Q27" s="2064"/>
      <c r="R27" s="2064"/>
      <c r="S27" s="2064"/>
      <c r="T27" s="2064"/>
      <c r="U27" s="2064"/>
      <c r="V27" s="2064"/>
      <c r="W27" s="2064"/>
      <c r="X27" s="2064"/>
      <c r="Y27" s="2064"/>
      <c r="Z27" s="2064"/>
      <c r="AA27" s="2064"/>
      <c r="AB27" s="2064"/>
      <c r="AC27" s="2064"/>
      <c r="AD27" s="2064"/>
      <c r="AE27" s="2064"/>
      <c r="AF27" s="2064"/>
      <c r="AG27" s="2064"/>
      <c r="AH27" s="2064"/>
      <c r="AI27" s="2064"/>
      <c r="AJ27" s="2064"/>
      <c r="AK27" s="2064"/>
      <c r="AL27" s="2064"/>
      <c r="AM27" s="2064"/>
      <c r="AN27" s="2064"/>
      <c r="AO27" s="2064"/>
      <c r="AP27" s="2064"/>
      <c r="AQ27" s="2064"/>
      <c r="AR27" s="2064"/>
      <c r="AS27" s="2064"/>
      <c r="AT27" s="2064"/>
      <c r="AU27" s="2064"/>
      <c r="AV27" s="2064"/>
      <c r="AW27" s="2064"/>
      <c r="AX27" s="2064"/>
      <c r="AY27" s="2064"/>
      <c r="AZ27" s="2064"/>
      <c r="BA27" s="2064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2055" t="s">
        <v>435</v>
      </c>
      <c r="B29" s="2055"/>
      <c r="C29" s="2055"/>
      <c r="D29" s="2055"/>
      <c r="E29" s="2055"/>
      <c r="F29" s="2055"/>
      <c r="G29" s="2055"/>
      <c r="H29" s="2055"/>
      <c r="I29" s="2055"/>
      <c r="J29" s="2055"/>
      <c r="K29" s="2055"/>
      <c r="L29" s="2055"/>
      <c r="M29" s="2055"/>
      <c r="N29" s="2055"/>
      <c r="O29" s="2055"/>
      <c r="P29" s="2055"/>
      <c r="Q29" s="2055"/>
      <c r="R29" s="2055"/>
      <c r="S29" s="2055"/>
      <c r="T29" s="2055"/>
      <c r="U29" s="2055"/>
      <c r="V29" s="2055"/>
      <c r="W29" s="2055"/>
      <c r="X29" s="2055"/>
      <c r="Y29" s="2055"/>
      <c r="Z29" s="149"/>
      <c r="AA29" s="2055" t="s">
        <v>436</v>
      </c>
      <c r="AB29" s="2055"/>
      <c r="AC29" s="2055"/>
      <c r="AD29" s="2055"/>
      <c r="AE29" s="2055"/>
      <c r="AF29" s="2055"/>
      <c r="AG29" s="2055"/>
      <c r="AH29" s="2055"/>
      <c r="AI29" s="2055"/>
      <c r="AJ29" s="2055"/>
      <c r="AK29" s="2055"/>
      <c r="AL29" s="2055"/>
      <c r="AM29" s="2055"/>
      <c r="AN29" s="150"/>
      <c r="AO29" s="2055" t="s">
        <v>565</v>
      </c>
      <c r="AP29" s="2055"/>
      <c r="AQ29" s="2055"/>
      <c r="AR29" s="2055"/>
      <c r="AS29" s="2055"/>
      <c r="AT29" s="2055"/>
      <c r="AU29" s="2055"/>
      <c r="AV29" s="2055"/>
      <c r="AW29" s="2055"/>
      <c r="AX29" s="2055"/>
      <c r="AY29" s="2055"/>
      <c r="AZ29" s="2055"/>
      <c r="BA29" s="2055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2021" t="s">
        <v>2</v>
      </c>
      <c r="B31" s="1949"/>
      <c r="C31" s="1959" t="s">
        <v>19</v>
      </c>
      <c r="D31" s="1948"/>
      <c r="E31" s="1948"/>
      <c r="F31" s="1949"/>
      <c r="G31" s="1947" t="s">
        <v>439</v>
      </c>
      <c r="H31" s="1960"/>
      <c r="I31" s="1961"/>
      <c r="J31" s="1947" t="s">
        <v>20</v>
      </c>
      <c r="K31" s="1948"/>
      <c r="L31" s="1948"/>
      <c r="M31" s="1949"/>
      <c r="N31" s="1947" t="s">
        <v>128</v>
      </c>
      <c r="O31" s="1948"/>
      <c r="P31" s="1949"/>
      <c r="Q31" s="1947" t="s">
        <v>563</v>
      </c>
      <c r="R31" s="2032"/>
      <c r="S31" s="2033"/>
      <c r="T31" s="1947" t="s">
        <v>437</v>
      </c>
      <c r="U31" s="1948"/>
      <c r="V31" s="1949"/>
      <c r="W31" s="1947" t="s">
        <v>127</v>
      </c>
      <c r="X31" s="1948"/>
      <c r="Y31" s="1949"/>
      <c r="Z31" s="1094"/>
      <c r="AA31" s="1935" t="s">
        <v>126</v>
      </c>
      <c r="AB31" s="1936"/>
      <c r="AC31" s="1936"/>
      <c r="AD31" s="1936"/>
      <c r="AE31" s="1936"/>
      <c r="AF31" s="1936"/>
      <c r="AG31" s="1937"/>
      <c r="AH31" s="1931" t="s">
        <v>351</v>
      </c>
      <c r="AI31" s="2051"/>
      <c r="AJ31" s="2051"/>
      <c r="AK31" s="1959" t="s">
        <v>125</v>
      </c>
      <c r="AL31" s="1993"/>
      <c r="AM31" s="1994"/>
      <c r="AN31" s="1095"/>
      <c r="AO31" s="1934" t="s">
        <v>567</v>
      </c>
      <c r="AP31" s="1934"/>
      <c r="AQ31" s="1934"/>
      <c r="AR31" s="1934"/>
      <c r="AS31" s="1947" t="s">
        <v>566</v>
      </c>
      <c r="AT31" s="1948"/>
      <c r="AU31" s="1948"/>
      <c r="AV31" s="1948"/>
      <c r="AW31" s="1949"/>
      <c r="AX31" s="1931" t="s">
        <v>351</v>
      </c>
      <c r="AY31" s="1931"/>
      <c r="AZ31" s="1931"/>
      <c r="BA31" s="1932"/>
    </row>
    <row r="32" spans="1:53" ht="15.75" customHeight="1">
      <c r="A32" s="1950"/>
      <c r="B32" s="1952"/>
      <c r="C32" s="1950"/>
      <c r="D32" s="1951"/>
      <c r="E32" s="1951"/>
      <c r="F32" s="1952"/>
      <c r="G32" s="1962"/>
      <c r="H32" s="1963"/>
      <c r="I32" s="1964"/>
      <c r="J32" s="1950"/>
      <c r="K32" s="1951"/>
      <c r="L32" s="1951"/>
      <c r="M32" s="1952"/>
      <c r="N32" s="1950"/>
      <c r="O32" s="1951"/>
      <c r="P32" s="1952"/>
      <c r="Q32" s="2034"/>
      <c r="R32" s="2035"/>
      <c r="S32" s="2036"/>
      <c r="T32" s="1950"/>
      <c r="U32" s="1951"/>
      <c r="V32" s="1952"/>
      <c r="W32" s="1950"/>
      <c r="X32" s="1951"/>
      <c r="Y32" s="1952"/>
      <c r="Z32" s="1094"/>
      <c r="AA32" s="1938"/>
      <c r="AB32" s="1939"/>
      <c r="AC32" s="1939"/>
      <c r="AD32" s="1939"/>
      <c r="AE32" s="1939"/>
      <c r="AF32" s="1939"/>
      <c r="AG32" s="1940"/>
      <c r="AH32" s="2051"/>
      <c r="AI32" s="2051"/>
      <c r="AJ32" s="2051"/>
      <c r="AK32" s="1995"/>
      <c r="AL32" s="1996"/>
      <c r="AM32" s="1997"/>
      <c r="AN32" s="1095"/>
      <c r="AO32" s="1934"/>
      <c r="AP32" s="1934"/>
      <c r="AQ32" s="1934"/>
      <c r="AR32" s="1934"/>
      <c r="AS32" s="1950"/>
      <c r="AT32" s="1951"/>
      <c r="AU32" s="1951"/>
      <c r="AV32" s="1951"/>
      <c r="AW32" s="1952"/>
      <c r="AX32" s="1931"/>
      <c r="AY32" s="1931"/>
      <c r="AZ32" s="1931"/>
      <c r="BA32" s="1932"/>
    </row>
    <row r="33" spans="1:53" ht="42" customHeight="1">
      <c r="A33" s="1953"/>
      <c r="B33" s="1955"/>
      <c r="C33" s="1953"/>
      <c r="D33" s="1954"/>
      <c r="E33" s="1954"/>
      <c r="F33" s="1955"/>
      <c r="G33" s="1965"/>
      <c r="H33" s="1966"/>
      <c r="I33" s="1967"/>
      <c r="J33" s="1953"/>
      <c r="K33" s="1954"/>
      <c r="L33" s="1954"/>
      <c r="M33" s="1955"/>
      <c r="N33" s="1953"/>
      <c r="O33" s="1954"/>
      <c r="P33" s="1955"/>
      <c r="Q33" s="2037"/>
      <c r="R33" s="2038"/>
      <c r="S33" s="2039"/>
      <c r="T33" s="1953"/>
      <c r="U33" s="1954"/>
      <c r="V33" s="1955"/>
      <c r="W33" s="1953"/>
      <c r="X33" s="1954"/>
      <c r="Y33" s="1955"/>
      <c r="Z33" s="1094"/>
      <c r="AA33" s="1941" t="s">
        <v>438</v>
      </c>
      <c r="AB33" s="1942"/>
      <c r="AC33" s="1942"/>
      <c r="AD33" s="1942"/>
      <c r="AE33" s="1942"/>
      <c r="AF33" s="1943"/>
      <c r="AG33" s="1944"/>
      <c r="AH33" s="2003">
        <v>2</v>
      </c>
      <c r="AI33" s="2004"/>
      <c r="AJ33" s="2005"/>
      <c r="AK33" s="1933">
        <v>2</v>
      </c>
      <c r="AL33" s="1933"/>
      <c r="AM33" s="1933"/>
      <c r="AN33" s="1095"/>
      <c r="AO33" s="1934"/>
      <c r="AP33" s="1934"/>
      <c r="AQ33" s="1934"/>
      <c r="AR33" s="1934"/>
      <c r="AS33" s="1950"/>
      <c r="AT33" s="1951"/>
      <c r="AU33" s="1951"/>
      <c r="AV33" s="1951"/>
      <c r="AW33" s="1952"/>
      <c r="AX33" s="1931"/>
      <c r="AY33" s="1931"/>
      <c r="AZ33" s="1931"/>
      <c r="BA33" s="1932"/>
    </row>
    <row r="34" spans="1:53" ht="26.25" customHeight="1">
      <c r="A34" s="1974">
        <v>1</v>
      </c>
      <c r="B34" s="1975"/>
      <c r="C34" s="1915">
        <v>33</v>
      </c>
      <c r="D34" s="1916"/>
      <c r="E34" s="1916"/>
      <c r="F34" s="1917"/>
      <c r="G34" s="1915">
        <v>5</v>
      </c>
      <c r="H34" s="1916"/>
      <c r="I34" s="1917"/>
      <c r="J34" s="1915">
        <v>2</v>
      </c>
      <c r="K34" s="1916"/>
      <c r="L34" s="1916"/>
      <c r="M34" s="1917"/>
      <c r="N34" s="1915"/>
      <c r="O34" s="1916"/>
      <c r="P34" s="1917"/>
      <c r="Q34" s="1912"/>
      <c r="R34" s="1913"/>
      <c r="S34" s="1914"/>
      <c r="T34" s="1915">
        <v>12</v>
      </c>
      <c r="U34" s="1945"/>
      <c r="V34" s="1968"/>
      <c r="W34" s="1915">
        <f>C34+G34+J34+N34+Q34+T34</f>
        <v>52</v>
      </c>
      <c r="X34" s="1945"/>
      <c r="Y34" s="1946"/>
      <c r="Z34" s="1094"/>
      <c r="AA34" s="1941" t="s">
        <v>90</v>
      </c>
      <c r="AB34" s="1942"/>
      <c r="AC34" s="1942"/>
      <c r="AD34" s="1942"/>
      <c r="AE34" s="1942"/>
      <c r="AF34" s="1943"/>
      <c r="AG34" s="1944"/>
      <c r="AH34" s="2003">
        <v>4</v>
      </c>
      <c r="AI34" s="2004"/>
      <c r="AJ34" s="2005"/>
      <c r="AK34" s="1933">
        <v>3</v>
      </c>
      <c r="AL34" s="1933"/>
      <c r="AM34" s="1933"/>
      <c r="AN34" s="1095"/>
      <c r="AO34" s="1934"/>
      <c r="AP34" s="1934"/>
      <c r="AQ34" s="1934"/>
      <c r="AR34" s="1934"/>
      <c r="AS34" s="1953"/>
      <c r="AT34" s="1954"/>
      <c r="AU34" s="1954"/>
      <c r="AV34" s="1954"/>
      <c r="AW34" s="1955"/>
      <c r="AX34" s="1931"/>
      <c r="AY34" s="1931"/>
      <c r="AZ34" s="1931"/>
      <c r="BA34" s="1932"/>
    </row>
    <row r="35" spans="1:53" ht="27" customHeight="1">
      <c r="A35" s="1976">
        <v>2</v>
      </c>
      <c r="B35" s="1977"/>
      <c r="C35" s="1915">
        <v>33</v>
      </c>
      <c r="D35" s="1916"/>
      <c r="E35" s="1916"/>
      <c r="F35" s="1917"/>
      <c r="G35" s="1921">
        <v>5</v>
      </c>
      <c r="H35" s="1922"/>
      <c r="I35" s="1923"/>
      <c r="J35" s="1921">
        <v>3</v>
      </c>
      <c r="K35" s="1922"/>
      <c r="L35" s="1922"/>
      <c r="M35" s="1923"/>
      <c r="N35" s="1921"/>
      <c r="O35" s="1922"/>
      <c r="P35" s="1923"/>
      <c r="Q35" s="1912"/>
      <c r="R35" s="1913"/>
      <c r="S35" s="1914"/>
      <c r="T35" s="1921">
        <v>11</v>
      </c>
      <c r="U35" s="1956"/>
      <c r="V35" s="1957"/>
      <c r="W35" s="1915">
        <f>C35+G35+J35+N35+Q35+T35</f>
        <v>52</v>
      </c>
      <c r="X35" s="1945"/>
      <c r="Y35" s="1946"/>
      <c r="Z35" s="1094"/>
      <c r="AA35" s="1941" t="s">
        <v>90</v>
      </c>
      <c r="AB35" s="1998"/>
      <c r="AC35" s="1998"/>
      <c r="AD35" s="1998"/>
      <c r="AE35" s="1998"/>
      <c r="AF35" s="1998"/>
      <c r="AG35" s="1999"/>
      <c r="AH35" s="2010">
        <v>6</v>
      </c>
      <c r="AI35" s="2011"/>
      <c r="AJ35" s="2012"/>
      <c r="AK35" s="1933">
        <v>3</v>
      </c>
      <c r="AL35" s="1933"/>
      <c r="AM35" s="1933"/>
      <c r="AN35" s="1095"/>
      <c r="AO35" s="2010">
        <v>1</v>
      </c>
      <c r="AP35" s="2011"/>
      <c r="AQ35" s="2011"/>
      <c r="AR35" s="2012"/>
      <c r="AS35" s="2062" t="s">
        <v>562</v>
      </c>
      <c r="AT35" s="2062"/>
      <c r="AU35" s="2062"/>
      <c r="AV35" s="2062"/>
      <c r="AW35" s="2062"/>
      <c r="AX35" s="2063">
        <v>8</v>
      </c>
      <c r="AY35" s="2063"/>
      <c r="AZ35" s="2063"/>
      <c r="BA35" s="2063"/>
    </row>
    <row r="36" spans="1:53" ht="21.75" customHeight="1">
      <c r="A36" s="1976">
        <v>3</v>
      </c>
      <c r="B36" s="1977"/>
      <c r="C36" s="1915">
        <v>33</v>
      </c>
      <c r="D36" s="1916"/>
      <c r="E36" s="1916"/>
      <c r="F36" s="1917"/>
      <c r="G36" s="1921">
        <v>4</v>
      </c>
      <c r="H36" s="1922"/>
      <c r="I36" s="1923"/>
      <c r="J36" s="1921">
        <v>3</v>
      </c>
      <c r="K36" s="1922"/>
      <c r="L36" s="1922"/>
      <c r="M36" s="1923"/>
      <c r="N36" s="1921"/>
      <c r="O36" s="1922"/>
      <c r="P36" s="1923"/>
      <c r="Q36" s="1912"/>
      <c r="R36" s="1913"/>
      <c r="S36" s="1914"/>
      <c r="T36" s="1921">
        <v>12</v>
      </c>
      <c r="U36" s="1956"/>
      <c r="V36" s="1957"/>
      <c r="W36" s="1915">
        <f>C36+G36+J36+N36+Q36+T36</f>
        <v>52</v>
      </c>
      <c r="X36" s="1945"/>
      <c r="Y36" s="1946"/>
      <c r="Z36" s="1094"/>
      <c r="AA36" s="2001" t="s">
        <v>24</v>
      </c>
      <c r="AB36" s="1936"/>
      <c r="AC36" s="1936"/>
      <c r="AD36" s="1936"/>
      <c r="AE36" s="1936"/>
      <c r="AF36" s="1936"/>
      <c r="AG36" s="1937"/>
      <c r="AH36" s="2010">
        <v>8</v>
      </c>
      <c r="AI36" s="2027"/>
      <c r="AJ36" s="2028"/>
      <c r="AK36" s="1933">
        <v>3</v>
      </c>
      <c r="AL36" s="2002"/>
      <c r="AM36" s="2002"/>
      <c r="AN36" s="1095"/>
      <c r="AO36" s="2056"/>
      <c r="AP36" s="2057"/>
      <c r="AQ36" s="2057"/>
      <c r="AR36" s="2058"/>
      <c r="AS36" s="2062"/>
      <c r="AT36" s="2062"/>
      <c r="AU36" s="2062"/>
      <c r="AV36" s="2062"/>
      <c r="AW36" s="2062"/>
      <c r="AX36" s="2063"/>
      <c r="AY36" s="2063"/>
      <c r="AZ36" s="2063"/>
      <c r="BA36" s="2063"/>
    </row>
    <row r="37" spans="1:53" ht="25.5" customHeight="1">
      <c r="A37" s="1976">
        <v>4</v>
      </c>
      <c r="B37" s="1977"/>
      <c r="C37" s="1915">
        <v>28</v>
      </c>
      <c r="D37" s="1916"/>
      <c r="E37" s="1916"/>
      <c r="F37" s="1917"/>
      <c r="G37" s="1921">
        <v>4</v>
      </c>
      <c r="H37" s="1922"/>
      <c r="I37" s="1923"/>
      <c r="J37" s="1921">
        <v>3</v>
      </c>
      <c r="K37" s="1922"/>
      <c r="L37" s="1922"/>
      <c r="M37" s="1923"/>
      <c r="N37" s="1921">
        <v>4</v>
      </c>
      <c r="O37" s="1922"/>
      <c r="P37" s="1923"/>
      <c r="Q37" s="1924">
        <v>1</v>
      </c>
      <c r="R37" s="1913"/>
      <c r="S37" s="1914"/>
      <c r="T37" s="1958">
        <v>2</v>
      </c>
      <c r="U37" s="1956"/>
      <c r="V37" s="1957"/>
      <c r="W37" s="1915">
        <f>C37+G37+J37+N37+Q37+T37</f>
        <v>42</v>
      </c>
      <c r="X37" s="1945"/>
      <c r="Y37" s="1946"/>
      <c r="Z37" s="1094"/>
      <c r="AA37" s="1938"/>
      <c r="AB37" s="1939"/>
      <c r="AC37" s="1939"/>
      <c r="AD37" s="1939"/>
      <c r="AE37" s="1939"/>
      <c r="AF37" s="1939"/>
      <c r="AG37" s="1940"/>
      <c r="AH37" s="2029"/>
      <c r="AI37" s="2030"/>
      <c r="AJ37" s="2031"/>
      <c r="AK37" s="2002"/>
      <c r="AL37" s="2002"/>
      <c r="AM37" s="2002"/>
      <c r="AN37" s="1096"/>
      <c r="AO37" s="2056"/>
      <c r="AP37" s="2057"/>
      <c r="AQ37" s="2057"/>
      <c r="AR37" s="2058"/>
      <c r="AS37" s="2062"/>
      <c r="AT37" s="2062"/>
      <c r="AU37" s="2062"/>
      <c r="AV37" s="2062"/>
      <c r="AW37" s="2062"/>
      <c r="AX37" s="2063"/>
      <c r="AY37" s="2063"/>
      <c r="AZ37" s="2063"/>
      <c r="BA37" s="2063"/>
    </row>
    <row r="38" spans="1:53" ht="34.5" customHeight="1">
      <c r="A38" s="1969" t="s">
        <v>21</v>
      </c>
      <c r="B38" s="1970"/>
      <c r="C38" s="1971">
        <f>SUM(C34:F37)</f>
        <v>127</v>
      </c>
      <c r="D38" s="1972"/>
      <c r="E38" s="1972"/>
      <c r="F38" s="1973"/>
      <c r="G38" s="1928">
        <f>SUM(G34:I37)</f>
        <v>18</v>
      </c>
      <c r="H38" s="2000"/>
      <c r="I38" s="1970"/>
      <c r="J38" s="1925">
        <f>SUM(J34:M37)</f>
        <v>11</v>
      </c>
      <c r="K38" s="1926"/>
      <c r="L38" s="1926"/>
      <c r="M38" s="1927"/>
      <c r="N38" s="1925">
        <f>SUM(N34:P37)</f>
        <v>4</v>
      </c>
      <c r="O38" s="1926"/>
      <c r="P38" s="1927"/>
      <c r="Q38" s="1918">
        <f>SUM(Q34:S37)</f>
        <v>1</v>
      </c>
      <c r="R38" s="1919"/>
      <c r="S38" s="1920"/>
      <c r="T38" s="1928">
        <f>SUM(T34:V37)</f>
        <v>37</v>
      </c>
      <c r="U38" s="1929"/>
      <c r="V38" s="1930"/>
      <c r="W38" s="1928">
        <f>SUM(W34:Y37)</f>
        <v>198</v>
      </c>
      <c r="X38" s="1929"/>
      <c r="Y38" s="1930"/>
      <c r="Z38" s="1094"/>
      <c r="AA38" s="2042"/>
      <c r="AB38" s="1943"/>
      <c r="AC38" s="1943"/>
      <c r="AD38" s="1943"/>
      <c r="AE38" s="1943"/>
      <c r="AF38" s="1943"/>
      <c r="AG38" s="1944"/>
      <c r="AH38" s="2022"/>
      <c r="AI38" s="2023"/>
      <c r="AJ38" s="2024"/>
      <c r="AK38" s="2022"/>
      <c r="AL38" s="2025"/>
      <c r="AM38" s="2026"/>
      <c r="AN38" s="1097"/>
      <c r="AO38" s="2059"/>
      <c r="AP38" s="2060"/>
      <c r="AQ38" s="2060"/>
      <c r="AR38" s="2061"/>
      <c r="AS38" s="2062"/>
      <c r="AT38" s="2062"/>
      <c r="AU38" s="2062"/>
      <c r="AV38" s="2062"/>
      <c r="AW38" s="2062"/>
      <c r="AX38" s="2063"/>
      <c r="AY38" s="2063"/>
      <c r="AZ38" s="2063"/>
      <c r="BA38" s="2063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44" t="s">
        <v>430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144"/>
      <c r="Q1" s="2144"/>
      <c r="R1" s="2144"/>
      <c r="S1" s="2144"/>
      <c r="T1" s="2144"/>
      <c r="U1" s="2144"/>
      <c r="V1" s="2144"/>
      <c r="AR1" s="231"/>
    </row>
    <row r="2" spans="1:44" s="7" customFormat="1" ht="19.5" customHeight="1" thickBot="1">
      <c r="A2" s="2070" t="s">
        <v>25</v>
      </c>
      <c r="B2" s="2140" t="s">
        <v>26</v>
      </c>
      <c r="C2" s="2087" t="s">
        <v>372</v>
      </c>
      <c r="D2" s="2088"/>
      <c r="E2" s="2088"/>
      <c r="F2" s="2089"/>
      <c r="G2" s="2416" t="s">
        <v>27</v>
      </c>
      <c r="H2" s="2151" t="s">
        <v>148</v>
      </c>
      <c r="I2" s="2151"/>
      <c r="J2" s="2151"/>
      <c r="K2" s="2151"/>
      <c r="L2" s="2151"/>
      <c r="M2" s="2152"/>
      <c r="N2" s="2080" t="s">
        <v>349</v>
      </c>
      <c r="O2" s="2081"/>
      <c r="P2" s="2081"/>
      <c r="Q2" s="2081"/>
      <c r="R2" s="2081"/>
      <c r="S2" s="2081"/>
      <c r="T2" s="2081"/>
      <c r="U2" s="2081"/>
      <c r="V2" s="2082"/>
      <c r="AR2" s="231"/>
    </row>
    <row r="3" spans="1:44" s="7" customFormat="1" ht="19.5" customHeight="1">
      <c r="A3" s="2071"/>
      <c r="B3" s="2138"/>
      <c r="C3" s="2090"/>
      <c r="D3" s="2091"/>
      <c r="E3" s="2091"/>
      <c r="F3" s="2092"/>
      <c r="G3" s="2417"/>
      <c r="H3" s="2077" t="s">
        <v>28</v>
      </c>
      <c r="I3" s="2138" t="s">
        <v>149</v>
      </c>
      <c r="J3" s="2139"/>
      <c r="K3" s="2139"/>
      <c r="L3" s="2139"/>
      <c r="M3" s="2145" t="s">
        <v>29</v>
      </c>
      <c r="N3" s="2083" t="s">
        <v>32</v>
      </c>
      <c r="O3" s="2084"/>
      <c r="P3" s="2084" t="s">
        <v>33</v>
      </c>
      <c r="Q3" s="2084"/>
      <c r="R3" s="2084" t="s">
        <v>34</v>
      </c>
      <c r="S3" s="2084"/>
      <c r="T3" s="2084" t="s">
        <v>35</v>
      </c>
      <c r="U3" s="2084"/>
      <c r="V3" s="2142"/>
      <c r="AR3" s="231"/>
    </row>
    <row r="4" spans="1:44" s="7" customFormat="1" ht="19.5" customHeight="1">
      <c r="A4" s="2071"/>
      <c r="B4" s="2138"/>
      <c r="C4" s="2079" t="s">
        <v>142</v>
      </c>
      <c r="D4" s="2079" t="s">
        <v>143</v>
      </c>
      <c r="E4" s="2160" t="s">
        <v>145</v>
      </c>
      <c r="F4" s="2161"/>
      <c r="G4" s="2417"/>
      <c r="H4" s="2077"/>
      <c r="I4" s="2162" t="s">
        <v>21</v>
      </c>
      <c r="J4" s="2086" t="s">
        <v>150</v>
      </c>
      <c r="K4" s="2086"/>
      <c r="L4" s="2086"/>
      <c r="M4" s="2146"/>
      <c r="N4" s="2085"/>
      <c r="O4" s="2086"/>
      <c r="P4" s="2086"/>
      <c r="Q4" s="2086"/>
      <c r="R4" s="2086"/>
      <c r="S4" s="2086"/>
      <c r="T4" s="2086"/>
      <c r="U4" s="2086"/>
      <c r="V4" s="2143"/>
      <c r="AR4" s="231"/>
    </row>
    <row r="5" spans="1:44" s="7" customFormat="1" ht="19.5" customHeight="1">
      <c r="A5" s="2071"/>
      <c r="B5" s="2138"/>
      <c r="C5" s="2077"/>
      <c r="D5" s="2077"/>
      <c r="E5" s="2153" t="s">
        <v>146</v>
      </c>
      <c r="F5" s="2129" t="s">
        <v>147</v>
      </c>
      <c r="G5" s="2418"/>
      <c r="H5" s="2077"/>
      <c r="I5" s="2163"/>
      <c r="J5" s="2079" t="s">
        <v>30</v>
      </c>
      <c r="K5" s="2079" t="s">
        <v>453</v>
      </c>
      <c r="L5" s="2079" t="s">
        <v>31</v>
      </c>
      <c r="M5" s="214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71"/>
      <c r="B6" s="2138"/>
      <c r="C6" s="2077"/>
      <c r="D6" s="2077"/>
      <c r="E6" s="2154"/>
      <c r="F6" s="2129"/>
      <c r="G6" s="2418"/>
      <c r="H6" s="2077"/>
      <c r="I6" s="2163"/>
      <c r="J6" s="2079"/>
      <c r="K6" s="2079"/>
      <c r="L6" s="2079"/>
      <c r="M6" s="2147"/>
      <c r="N6" s="2149" t="s">
        <v>350</v>
      </c>
      <c r="O6" s="2138"/>
      <c r="P6" s="2138"/>
      <c r="Q6" s="2138"/>
      <c r="R6" s="2138"/>
      <c r="S6" s="2138"/>
      <c r="T6" s="2138"/>
      <c r="U6" s="2138"/>
      <c r="V6" s="2150"/>
      <c r="AR6" s="231"/>
    </row>
    <row r="7" spans="1:44" s="7" customFormat="1" ht="22.5" customHeight="1" thickBot="1">
      <c r="A7" s="2072"/>
      <c r="B7" s="2141"/>
      <c r="C7" s="2078"/>
      <c r="D7" s="2078"/>
      <c r="E7" s="2155"/>
      <c r="F7" s="2130"/>
      <c r="G7" s="2419"/>
      <c r="H7" s="2078"/>
      <c r="I7" s="2164"/>
      <c r="J7" s="2137"/>
      <c r="K7" s="2137"/>
      <c r="L7" s="2137"/>
      <c r="M7" s="214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3" t="s">
        <v>32</v>
      </c>
      <c r="AD7" s="2200"/>
      <c r="AE7" s="2200"/>
      <c r="AF7" s="2200" t="s">
        <v>33</v>
      </c>
      <c r="AG7" s="2200"/>
      <c r="AH7" s="2200"/>
      <c r="AI7" s="2200" t="s">
        <v>34</v>
      </c>
      <c r="AJ7" s="2200"/>
      <c r="AK7" s="2200"/>
      <c r="AL7" s="2200" t="s">
        <v>35</v>
      </c>
      <c r="AM7" s="2200"/>
      <c r="AN7" s="2201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4"/>
      <c r="AD8" s="2173"/>
      <c r="AE8" s="2173"/>
      <c r="AF8" s="2173"/>
      <c r="AG8" s="2173"/>
      <c r="AH8" s="2173"/>
      <c r="AI8" s="2173"/>
      <c r="AJ8" s="2173"/>
      <c r="AK8" s="2173"/>
      <c r="AL8" s="2173"/>
      <c r="AM8" s="2173"/>
      <c r="AN8" s="2202"/>
      <c r="AR8" s="231"/>
    </row>
    <row r="9" spans="1:44" s="7" customFormat="1" ht="19.5" customHeight="1" thickBot="1">
      <c r="A9" s="2067" t="s">
        <v>373</v>
      </c>
      <c r="B9" s="2068"/>
      <c r="C9" s="2068"/>
      <c r="D9" s="2068"/>
      <c r="E9" s="2068"/>
      <c r="F9" s="2068"/>
      <c r="G9" s="2068"/>
      <c r="H9" s="2068"/>
      <c r="I9" s="2068"/>
      <c r="J9" s="2068"/>
      <c r="K9" s="2068"/>
      <c r="L9" s="2068"/>
      <c r="M9" s="2068"/>
      <c r="N9" s="2068"/>
      <c r="O9" s="2068"/>
      <c r="P9" s="2068"/>
      <c r="Q9" s="2068"/>
      <c r="R9" s="2068"/>
      <c r="S9" s="2068"/>
      <c r="T9" s="2068"/>
      <c r="U9" s="2068"/>
      <c r="V9" s="2069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067" t="s">
        <v>382</v>
      </c>
      <c r="B10" s="2068"/>
      <c r="C10" s="2068"/>
      <c r="D10" s="2068"/>
      <c r="E10" s="2068"/>
      <c r="F10" s="2068"/>
      <c r="G10" s="2068"/>
      <c r="H10" s="2068"/>
      <c r="I10" s="2068"/>
      <c r="J10" s="2068"/>
      <c r="K10" s="2068"/>
      <c r="L10" s="2068"/>
      <c r="M10" s="2068"/>
      <c r="N10" s="2068"/>
      <c r="O10" s="2068"/>
      <c r="P10" s="2068"/>
      <c r="Q10" s="2068"/>
      <c r="R10" s="2068"/>
      <c r="S10" s="2068"/>
      <c r="T10" s="2068"/>
      <c r="U10" s="2068"/>
      <c r="V10" s="2069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19.5" customHeight="1">
      <c r="A11" s="141" t="s">
        <v>376</v>
      </c>
      <c r="B11" s="954" t="s">
        <v>213</v>
      </c>
      <c r="C11" s="955" t="s">
        <v>48</v>
      </c>
      <c r="D11" s="956"/>
      <c r="E11" s="956"/>
      <c r="F11" s="988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6"/>
      <c r="X11" s="977"/>
      <c r="Y11" s="977"/>
      <c r="Z11" s="977"/>
      <c r="AR11" s="1130" t="s">
        <v>458</v>
      </c>
    </row>
    <row r="12" spans="1:44" s="978" customFormat="1" ht="20.25" customHeight="1" thickBot="1">
      <c r="A12" s="606" t="s">
        <v>450</v>
      </c>
      <c r="B12" s="1003" t="s">
        <v>41</v>
      </c>
      <c r="C12" s="1004"/>
      <c r="D12" s="972" t="s">
        <v>422</v>
      </c>
      <c r="E12" s="334"/>
      <c r="F12" s="1005"/>
      <c r="G12" s="1239"/>
      <c r="H12" s="2421" t="s">
        <v>455</v>
      </c>
      <c r="I12" s="2422"/>
      <c r="J12" s="2422"/>
      <c r="K12" s="2422"/>
      <c r="L12" s="2422"/>
      <c r="M12" s="2423"/>
      <c r="N12" s="982"/>
      <c r="O12" s="619"/>
      <c r="P12" s="619"/>
      <c r="Q12" s="619"/>
      <c r="R12" s="908" t="s">
        <v>454</v>
      </c>
      <c r="S12" s="908" t="s">
        <v>454</v>
      </c>
      <c r="T12" s="908"/>
      <c r="U12" s="908"/>
      <c r="V12" s="1042"/>
      <c r="AR12" s="1130" t="s">
        <v>481</v>
      </c>
    </row>
    <row r="13" spans="1:44" s="20" customFormat="1" ht="19.5" customHeight="1" thickBot="1">
      <c r="A13" s="2391" t="s">
        <v>384</v>
      </c>
      <c r="B13" s="2246"/>
      <c r="C13" s="2246"/>
      <c r="D13" s="2246"/>
      <c r="E13" s="2246"/>
      <c r="F13" s="2246"/>
      <c r="G13" s="2246"/>
      <c r="H13" s="2277"/>
      <c r="I13" s="2277"/>
      <c r="J13" s="2277"/>
      <c r="K13" s="2277"/>
      <c r="L13" s="2277"/>
      <c r="M13" s="2277"/>
      <c r="N13" s="2277"/>
      <c r="O13" s="2277"/>
      <c r="P13" s="2277"/>
      <c r="Q13" s="2277"/>
      <c r="R13" s="2277"/>
      <c r="S13" s="2277"/>
      <c r="T13" s="2277"/>
      <c r="U13" s="2277"/>
      <c r="V13" s="2406"/>
      <c r="W13" s="905"/>
      <c r="X13" s="580"/>
      <c r="Y13" s="580"/>
      <c r="Z13" s="580"/>
      <c r="AR13" s="231"/>
    </row>
    <row r="14" spans="1:44" s="902" customFormat="1" ht="19.5" customHeight="1">
      <c r="A14" s="943" t="s">
        <v>173</v>
      </c>
      <c r="B14" s="848" t="s">
        <v>475</v>
      </c>
      <c r="C14" s="168"/>
      <c r="D14" s="21">
        <v>5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174</v>
      </c>
      <c r="B15" s="848" t="s">
        <v>474</v>
      </c>
      <c r="C15" s="168"/>
      <c r="D15" s="21">
        <v>6</v>
      </c>
      <c r="E15" s="21"/>
      <c r="F15" s="984"/>
      <c r="G15" s="1159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403" t="s">
        <v>377</v>
      </c>
      <c r="B16" s="2404"/>
      <c r="C16" s="2404"/>
      <c r="D16" s="2404"/>
      <c r="E16" s="2404"/>
      <c r="F16" s="2404"/>
      <c r="G16" s="2404"/>
      <c r="H16" s="2404"/>
      <c r="I16" s="2404"/>
      <c r="J16" s="2404"/>
      <c r="K16" s="2404"/>
      <c r="L16" s="2404"/>
      <c r="M16" s="2404"/>
      <c r="N16" s="2404"/>
      <c r="O16" s="2404"/>
      <c r="P16" s="2404"/>
      <c r="Q16" s="2404"/>
      <c r="R16" s="2404"/>
      <c r="S16" s="2404"/>
      <c r="T16" s="2404"/>
      <c r="U16" s="2404"/>
      <c r="V16" s="2407"/>
      <c r="W16" s="877"/>
      <c r="X16" s="292"/>
      <c r="Y16" s="292"/>
      <c r="Z16" s="292"/>
      <c r="AR16" s="1129"/>
    </row>
    <row r="17" spans="1:44" s="27" customFormat="1" ht="19.5" customHeight="1" thickBot="1">
      <c r="A17" s="2403" t="s">
        <v>383</v>
      </c>
      <c r="B17" s="2404"/>
      <c r="C17" s="2404"/>
      <c r="D17" s="2404"/>
      <c r="E17" s="2404"/>
      <c r="F17" s="2404"/>
      <c r="G17" s="2404"/>
      <c r="H17" s="2404"/>
      <c r="I17" s="2404"/>
      <c r="J17" s="2404"/>
      <c r="K17" s="2404"/>
      <c r="L17" s="2404"/>
      <c r="M17" s="2404"/>
      <c r="N17" s="2404"/>
      <c r="O17" s="2404"/>
      <c r="P17" s="2404"/>
      <c r="Q17" s="2404"/>
      <c r="R17" s="2404"/>
      <c r="S17" s="2404"/>
      <c r="T17" s="2404"/>
      <c r="U17" s="2404"/>
      <c r="V17" s="2407"/>
      <c r="W17" s="877"/>
      <c r="X17" s="292"/>
      <c r="Y17" s="292"/>
      <c r="Z17" s="292"/>
      <c r="AR17" s="1129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61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29" t="s">
        <v>457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60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29" t="s">
        <v>457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61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29" t="s">
        <v>457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61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29" t="s">
        <v>457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22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9" t="s">
        <v>457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61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457</v>
      </c>
    </row>
    <row r="24" spans="1:44" s="27" customFormat="1" ht="19.5" customHeight="1">
      <c r="A24" s="141" t="s">
        <v>334</v>
      </c>
      <c r="B24" s="1247" t="s">
        <v>418</v>
      </c>
      <c r="C24" s="946" t="s">
        <v>48</v>
      </c>
      <c r="D24" s="284"/>
      <c r="E24" s="284"/>
      <c r="F24" s="1013"/>
      <c r="G24" s="1161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9" t="s">
        <v>457</v>
      </c>
    </row>
    <row r="25" spans="1:44" s="27" customFormat="1" ht="22.5" customHeight="1" thickBot="1">
      <c r="A25" s="315" t="s">
        <v>335</v>
      </c>
      <c r="B25" s="1247" t="s">
        <v>419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2"/>
      <c r="O25" s="619"/>
      <c r="P25" s="619"/>
      <c r="Q25" s="619"/>
      <c r="R25" s="619"/>
      <c r="S25" s="619">
        <v>1</v>
      </c>
      <c r="T25" s="619"/>
      <c r="U25" s="1245"/>
      <c r="V25" s="1246"/>
      <c r="AR25" s="1129" t="s">
        <v>457</v>
      </c>
    </row>
    <row r="26" spans="1:44" s="902" customFormat="1" ht="19.5" customHeight="1" thickBot="1">
      <c r="A26" s="2408" t="s">
        <v>385</v>
      </c>
      <c r="B26" s="2409"/>
      <c r="C26" s="2409"/>
      <c r="D26" s="2409"/>
      <c r="E26" s="2409"/>
      <c r="F26" s="2409"/>
      <c r="G26" s="2409"/>
      <c r="H26" s="2409"/>
      <c r="I26" s="2409"/>
      <c r="J26" s="2409"/>
      <c r="K26" s="2409"/>
      <c r="L26" s="2409"/>
      <c r="M26" s="2409"/>
      <c r="N26" s="2409"/>
      <c r="O26" s="2409"/>
      <c r="P26" s="2409"/>
      <c r="Q26" s="2409"/>
      <c r="R26" s="2409"/>
      <c r="S26" s="2409"/>
      <c r="T26" s="2409"/>
      <c r="U26" s="2409"/>
      <c r="V26" s="2410"/>
      <c r="AR26" s="231"/>
    </row>
    <row r="27" spans="1:44" s="27" customFormat="1" ht="42" customHeight="1">
      <c r="A27" s="896" t="s">
        <v>394</v>
      </c>
      <c r="B27" s="940" t="s">
        <v>472</v>
      </c>
      <c r="C27" s="942"/>
      <c r="D27" s="55" t="s">
        <v>47</v>
      </c>
      <c r="E27" s="513"/>
      <c r="F27" s="1016"/>
      <c r="G27" s="1238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2"/>
      <c r="P27" s="59"/>
      <c r="Q27" s="59"/>
      <c r="R27" s="59">
        <v>4</v>
      </c>
      <c r="S27" s="59"/>
      <c r="T27" s="512"/>
      <c r="U27" s="512"/>
      <c r="V27" s="934"/>
      <c r="AR27" s="231" t="s">
        <v>457</v>
      </c>
    </row>
    <row r="28" spans="1:44" s="27" customFormat="1" ht="39.75" customHeight="1" thickBot="1">
      <c r="A28" s="1150" t="s">
        <v>395</v>
      </c>
      <c r="B28" s="1226" t="s">
        <v>473</v>
      </c>
      <c r="C28" s="1027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2"/>
      <c r="O28" s="619"/>
      <c r="P28" s="619"/>
      <c r="Q28" s="619"/>
      <c r="R28" s="1233"/>
      <c r="S28" s="145">
        <v>3</v>
      </c>
      <c r="T28" s="619"/>
      <c r="U28" s="619"/>
      <c r="V28" s="1234"/>
      <c r="AR28" s="231" t="s">
        <v>457</v>
      </c>
    </row>
    <row r="29" spans="1:44" s="27" customFormat="1" ht="19.5" customHeight="1" thickBot="1">
      <c r="A29" s="2374" t="s">
        <v>202</v>
      </c>
      <c r="B29" s="2375"/>
      <c r="C29" s="2375"/>
      <c r="D29" s="2375"/>
      <c r="E29" s="2375"/>
      <c r="F29" s="2375"/>
      <c r="G29" s="2375"/>
      <c r="H29" s="2375"/>
      <c r="I29" s="2375"/>
      <c r="J29" s="2375"/>
      <c r="K29" s="2375"/>
      <c r="L29" s="2375"/>
      <c r="M29" s="2375"/>
      <c r="N29" s="2375"/>
      <c r="O29" s="2375"/>
      <c r="P29" s="2375"/>
      <c r="Q29" s="2375"/>
      <c r="R29" s="2375"/>
      <c r="S29" s="2375"/>
      <c r="T29" s="2375"/>
      <c r="U29" s="2375"/>
      <c r="V29" s="2411"/>
      <c r="AR29" s="1129"/>
    </row>
    <row r="30" spans="1:44" s="27" customFormat="1" ht="19.5" customHeight="1" thickBot="1">
      <c r="A30" s="1208" t="s">
        <v>209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352</v>
      </c>
      <c r="AR30" s="1129" t="s">
        <v>457</v>
      </c>
    </row>
    <row r="31" spans="1:44" s="27" customFormat="1" ht="30" customHeight="1" thickBot="1">
      <c r="A31" s="2359" t="s">
        <v>119</v>
      </c>
      <c r="B31" s="2420"/>
      <c r="C31" s="104"/>
      <c r="D31" s="76"/>
      <c r="E31" s="76"/>
      <c r="F31" s="927"/>
      <c r="G31" s="992">
        <f>G32+G33</f>
        <v>60</v>
      </c>
      <c r="H31" s="1020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0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397" t="s">
        <v>456</v>
      </c>
      <c r="B32" s="2412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1"/>
    </row>
    <row r="33" spans="1:44" s="27" customFormat="1" ht="20.25" customHeight="1" thickBot="1">
      <c r="A33" s="2295" t="s">
        <v>381</v>
      </c>
      <c r="B33" s="2413"/>
      <c r="C33" s="104"/>
      <c r="D33" s="76"/>
      <c r="E33" s="76"/>
      <c r="F33" s="927"/>
      <c r="G33" s="992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9.5" thickBot="1">
      <c r="A36" s="2067" t="s">
        <v>373</v>
      </c>
      <c r="B36" s="2068"/>
      <c r="C36" s="2068"/>
      <c r="D36" s="2068"/>
      <c r="E36" s="2068"/>
      <c r="F36" s="2068"/>
      <c r="G36" s="2068"/>
      <c r="H36" s="2068"/>
      <c r="I36" s="2068"/>
      <c r="J36" s="2068"/>
      <c r="K36" s="2068"/>
      <c r="L36" s="2068"/>
      <c r="M36" s="2068"/>
      <c r="N36" s="2068"/>
      <c r="O36" s="2068"/>
      <c r="P36" s="2068"/>
      <c r="Q36" s="2068"/>
      <c r="R36" s="2068"/>
      <c r="S36" s="2068"/>
      <c r="T36" s="2068"/>
      <c r="U36" s="2068"/>
      <c r="V36" s="2069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9.5" thickBot="1">
      <c r="A37" s="2067" t="s">
        <v>382</v>
      </c>
      <c r="B37" s="2068"/>
      <c r="C37" s="2068"/>
      <c r="D37" s="2068"/>
      <c r="E37" s="2068"/>
      <c r="F37" s="2068"/>
      <c r="G37" s="2068"/>
      <c r="H37" s="2068"/>
      <c r="I37" s="2068"/>
      <c r="J37" s="2068"/>
      <c r="K37" s="2068"/>
      <c r="L37" s="2068"/>
      <c r="M37" s="2068"/>
      <c r="N37" s="2068"/>
      <c r="O37" s="2068"/>
      <c r="P37" s="2068"/>
      <c r="Q37" s="2068"/>
      <c r="R37" s="2068"/>
      <c r="S37" s="2068"/>
      <c r="T37" s="2068"/>
      <c r="U37" s="2068"/>
      <c r="V37" s="2069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1"/>
    </row>
    <row r="38" spans="1:44" s="264" customFormat="1" ht="19.5" thickBot="1">
      <c r="A38" s="606" t="s">
        <v>450</v>
      </c>
      <c r="B38" s="1003" t="s">
        <v>41</v>
      </c>
      <c r="C38" s="1004"/>
      <c r="D38" s="972" t="s">
        <v>422</v>
      </c>
      <c r="E38" s="334"/>
      <c r="F38" s="1005"/>
      <c r="G38" s="1239"/>
      <c r="H38" s="2421" t="s">
        <v>455</v>
      </c>
      <c r="I38" s="2422"/>
      <c r="J38" s="2422"/>
      <c r="K38" s="2422"/>
      <c r="L38" s="2422"/>
      <c r="M38" s="2423"/>
      <c r="N38" s="982"/>
      <c r="O38" s="619"/>
      <c r="P38" s="619"/>
      <c r="Q38" s="619"/>
      <c r="R38" s="908" t="s">
        <v>454</v>
      </c>
      <c r="S38" s="908"/>
      <c r="T38" s="908"/>
      <c r="U38" s="908"/>
      <c r="V38" s="1042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4" customFormat="1" ht="19.5" thickBot="1">
      <c r="A39" s="2391" t="s">
        <v>384</v>
      </c>
      <c r="B39" s="2246"/>
      <c r="C39" s="2246"/>
      <c r="D39" s="2246"/>
      <c r="E39" s="2246"/>
      <c r="F39" s="2246"/>
      <c r="G39" s="2246"/>
      <c r="H39" s="2277"/>
      <c r="I39" s="2277"/>
      <c r="J39" s="2277"/>
      <c r="K39" s="2277"/>
      <c r="L39" s="2277"/>
      <c r="M39" s="2277"/>
      <c r="N39" s="2277"/>
      <c r="O39" s="2277"/>
      <c r="P39" s="2277"/>
      <c r="Q39" s="2277"/>
      <c r="R39" s="2277"/>
      <c r="S39" s="2277"/>
      <c r="T39" s="2277"/>
      <c r="U39" s="2277"/>
      <c r="V39" s="2406"/>
      <c r="W39" s="905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3" t="s">
        <v>173</v>
      </c>
      <c r="B40" s="848" t="s">
        <v>475</v>
      </c>
      <c r="C40" s="168"/>
      <c r="D40" s="21">
        <v>5</v>
      </c>
      <c r="E40" s="21"/>
      <c r="F40" s="984"/>
      <c r="G40" s="1159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1"/>
    </row>
    <row r="41" spans="1:44" s="264" customFormat="1" ht="19.5" thickBot="1">
      <c r="A41" s="2403" t="s">
        <v>377</v>
      </c>
      <c r="B41" s="2404"/>
      <c r="C41" s="2404"/>
      <c r="D41" s="2404"/>
      <c r="E41" s="2404"/>
      <c r="F41" s="2404"/>
      <c r="G41" s="2404"/>
      <c r="H41" s="2404"/>
      <c r="I41" s="2404"/>
      <c r="J41" s="2404"/>
      <c r="K41" s="2404"/>
      <c r="L41" s="2404"/>
      <c r="M41" s="2404"/>
      <c r="N41" s="2404"/>
      <c r="O41" s="2404"/>
      <c r="P41" s="2404"/>
      <c r="Q41" s="2404"/>
      <c r="R41" s="2404"/>
      <c r="S41" s="2404"/>
      <c r="T41" s="2404"/>
      <c r="U41" s="2404"/>
      <c r="V41" s="2407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4" customFormat="1" ht="19.5" thickBot="1">
      <c r="A42" s="2403" t="s">
        <v>383</v>
      </c>
      <c r="B42" s="2404"/>
      <c r="C42" s="2404"/>
      <c r="D42" s="2404"/>
      <c r="E42" s="2404"/>
      <c r="F42" s="2404"/>
      <c r="G42" s="2404"/>
      <c r="H42" s="2404"/>
      <c r="I42" s="2404"/>
      <c r="J42" s="2404"/>
      <c r="K42" s="2404"/>
      <c r="L42" s="2404"/>
      <c r="M42" s="2404"/>
      <c r="N42" s="2404"/>
      <c r="O42" s="2404"/>
      <c r="P42" s="2404"/>
      <c r="Q42" s="2404"/>
      <c r="R42" s="2404"/>
      <c r="S42" s="2404"/>
      <c r="T42" s="2404"/>
      <c r="U42" s="2404"/>
      <c r="V42" s="2407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4" customFormat="1" ht="18.75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61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4" customFormat="1" ht="18.75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60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4" customFormat="1" ht="18.75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61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61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29"/>
    </row>
    <row r="47" spans="1:44" ht="19.5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22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408" t="s">
        <v>385</v>
      </c>
      <c r="B48" s="2409"/>
      <c r="C48" s="2409"/>
      <c r="D48" s="2409"/>
      <c r="E48" s="2409"/>
      <c r="F48" s="2409"/>
      <c r="G48" s="2409"/>
      <c r="H48" s="2409"/>
      <c r="I48" s="2409"/>
      <c r="J48" s="2409"/>
      <c r="K48" s="2409"/>
      <c r="L48" s="2409"/>
      <c r="M48" s="2409"/>
      <c r="N48" s="2409"/>
      <c r="O48" s="2409"/>
      <c r="P48" s="2409"/>
      <c r="Q48" s="2409"/>
      <c r="R48" s="2409"/>
      <c r="S48" s="2409"/>
      <c r="T48" s="2409"/>
      <c r="U48" s="2409"/>
      <c r="V48" s="2410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1"/>
    </row>
    <row r="49" spans="1:44" ht="38.25" thickBot="1">
      <c r="A49" s="896" t="s">
        <v>394</v>
      </c>
      <c r="B49" s="940" t="s">
        <v>472</v>
      </c>
      <c r="C49" s="942"/>
      <c r="D49" s="55" t="s">
        <v>47</v>
      </c>
      <c r="E49" s="513"/>
      <c r="F49" s="1016"/>
      <c r="G49" s="1238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2"/>
      <c r="P49" s="59"/>
      <c r="Q49" s="59"/>
      <c r="R49" s="59">
        <v>4</v>
      </c>
      <c r="S49" s="59"/>
      <c r="T49" s="512"/>
      <c r="U49" s="512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374" t="s">
        <v>202</v>
      </c>
      <c r="B50" s="2375"/>
      <c r="C50" s="2375"/>
      <c r="D50" s="2375"/>
      <c r="E50" s="2375"/>
      <c r="F50" s="2375"/>
      <c r="G50" s="2375"/>
      <c r="H50" s="2375"/>
      <c r="I50" s="2375"/>
      <c r="J50" s="2375"/>
      <c r="K50" s="2375"/>
      <c r="L50" s="2375"/>
      <c r="M50" s="2375"/>
      <c r="N50" s="2375"/>
      <c r="O50" s="2375"/>
      <c r="P50" s="2375"/>
      <c r="Q50" s="2375"/>
      <c r="R50" s="2375"/>
      <c r="S50" s="2375"/>
      <c r="T50" s="2375"/>
      <c r="U50" s="2375"/>
      <c r="V50" s="2411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2359" t="s">
        <v>119</v>
      </c>
      <c r="B51" s="2420"/>
      <c r="C51" s="104"/>
      <c r="D51" s="76"/>
      <c r="E51" s="76"/>
      <c r="F51" s="927"/>
      <c r="G51" s="992">
        <f aca="true" t="shared" si="5" ref="G51:V51">G52+G53</f>
        <v>30</v>
      </c>
      <c r="H51" s="1020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0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397" t="s">
        <v>456</v>
      </c>
      <c r="B52" s="2412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2295" t="s">
        <v>381</v>
      </c>
      <c r="B53" s="2413"/>
      <c r="C53" s="104"/>
      <c r="D53" s="76"/>
      <c r="E53" s="76"/>
      <c r="F53" s="927"/>
      <c r="G53" s="992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2067" t="s">
        <v>373</v>
      </c>
      <c r="B56" s="2068"/>
      <c r="C56" s="2068"/>
      <c r="D56" s="2068"/>
      <c r="E56" s="2068"/>
      <c r="F56" s="2068"/>
      <c r="G56" s="2068"/>
      <c r="H56" s="2068"/>
      <c r="I56" s="2068"/>
      <c r="J56" s="2068"/>
      <c r="K56" s="2068"/>
      <c r="L56" s="2068"/>
      <c r="M56" s="2068"/>
      <c r="N56" s="2068"/>
      <c r="O56" s="2068"/>
      <c r="P56" s="2068"/>
      <c r="Q56" s="2068"/>
      <c r="R56" s="2068"/>
      <c r="S56" s="2068"/>
      <c r="T56" s="2068"/>
      <c r="U56" s="2068"/>
      <c r="V56" s="2069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9.5" thickBot="1">
      <c r="A57" s="2067" t="s">
        <v>382</v>
      </c>
      <c r="B57" s="2068"/>
      <c r="C57" s="2068"/>
      <c r="D57" s="2068"/>
      <c r="E57" s="2068"/>
      <c r="F57" s="2068"/>
      <c r="G57" s="2068"/>
      <c r="H57" s="2068"/>
      <c r="I57" s="2068"/>
      <c r="J57" s="2068"/>
      <c r="K57" s="2068"/>
      <c r="L57" s="2068"/>
      <c r="M57" s="2068"/>
      <c r="N57" s="2068"/>
      <c r="O57" s="2068"/>
      <c r="P57" s="2068"/>
      <c r="Q57" s="2068"/>
      <c r="R57" s="2068"/>
      <c r="S57" s="2068"/>
      <c r="T57" s="2068"/>
      <c r="U57" s="2068"/>
      <c r="V57" s="2069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1"/>
    </row>
    <row r="58" spans="1:43" ht="18.75">
      <c r="A58" s="141" t="s">
        <v>376</v>
      </c>
      <c r="B58" s="954" t="s">
        <v>213</v>
      </c>
      <c r="C58" s="955" t="s">
        <v>48</v>
      </c>
      <c r="D58" s="956"/>
      <c r="E58" s="956"/>
      <c r="F58" s="988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6" t="s">
        <v>450</v>
      </c>
      <c r="B59" s="1003" t="s">
        <v>41</v>
      </c>
      <c r="C59" s="1004"/>
      <c r="D59" s="972" t="s">
        <v>422</v>
      </c>
      <c r="E59" s="334"/>
      <c r="F59" s="1005"/>
      <c r="G59" s="1239"/>
      <c r="H59" s="2421" t="s">
        <v>455</v>
      </c>
      <c r="I59" s="2422"/>
      <c r="J59" s="2422"/>
      <c r="K59" s="2422"/>
      <c r="L59" s="2422"/>
      <c r="M59" s="2423"/>
      <c r="N59" s="982"/>
      <c r="O59" s="619"/>
      <c r="P59" s="619"/>
      <c r="Q59" s="619"/>
      <c r="R59" s="908"/>
      <c r="S59" s="908" t="s">
        <v>454</v>
      </c>
      <c r="T59" s="908"/>
      <c r="U59" s="908"/>
      <c r="V59" s="1042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2391" t="s">
        <v>384</v>
      </c>
      <c r="B60" s="2246"/>
      <c r="C60" s="2246"/>
      <c r="D60" s="2246"/>
      <c r="E60" s="2246"/>
      <c r="F60" s="2246"/>
      <c r="G60" s="2246"/>
      <c r="H60" s="2277"/>
      <c r="I60" s="2277"/>
      <c r="J60" s="2277"/>
      <c r="K60" s="2277"/>
      <c r="L60" s="2277"/>
      <c r="M60" s="2277"/>
      <c r="N60" s="2277"/>
      <c r="O60" s="2277"/>
      <c r="P60" s="2277"/>
      <c r="Q60" s="2277"/>
      <c r="R60" s="2277"/>
      <c r="S60" s="2277"/>
      <c r="T60" s="2277"/>
      <c r="U60" s="2277"/>
      <c r="V60" s="2406"/>
      <c r="W60" s="905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3" t="s">
        <v>174</v>
      </c>
      <c r="B61" s="848" t="s">
        <v>474</v>
      </c>
      <c r="C61" s="168"/>
      <c r="D61" s="21">
        <v>6</v>
      </c>
      <c r="E61" s="21"/>
      <c r="F61" s="984"/>
      <c r="G61" s="1159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6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1"/>
    </row>
    <row r="62" spans="1:44" ht="19.5" thickBot="1">
      <c r="A62" s="2403" t="s">
        <v>377</v>
      </c>
      <c r="B62" s="2404"/>
      <c r="C62" s="2404"/>
      <c r="D62" s="2404"/>
      <c r="E62" s="2404"/>
      <c r="F62" s="2404"/>
      <c r="G62" s="2404"/>
      <c r="H62" s="2404"/>
      <c r="I62" s="2404"/>
      <c r="J62" s="2404"/>
      <c r="K62" s="2404"/>
      <c r="L62" s="2404"/>
      <c r="M62" s="2404"/>
      <c r="N62" s="2404"/>
      <c r="O62" s="2404"/>
      <c r="P62" s="2404"/>
      <c r="Q62" s="2404"/>
      <c r="R62" s="2404"/>
      <c r="S62" s="2404"/>
      <c r="T62" s="2404"/>
      <c r="U62" s="2404"/>
      <c r="V62" s="2407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2403" t="s">
        <v>383</v>
      </c>
      <c r="B63" s="2404"/>
      <c r="C63" s="2404"/>
      <c r="D63" s="2404"/>
      <c r="E63" s="2404"/>
      <c r="F63" s="2404"/>
      <c r="G63" s="2404"/>
      <c r="H63" s="2404"/>
      <c r="I63" s="2404"/>
      <c r="J63" s="2404"/>
      <c r="K63" s="2404"/>
      <c r="L63" s="2404"/>
      <c r="M63" s="2404"/>
      <c r="N63" s="2404"/>
      <c r="O63" s="2404"/>
      <c r="P63" s="2404"/>
      <c r="Q63" s="2404"/>
      <c r="R63" s="2404"/>
      <c r="S63" s="2404"/>
      <c r="T63" s="2404"/>
      <c r="U63" s="2404"/>
      <c r="V63" s="2407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61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334</v>
      </c>
      <c r="B65" s="1247" t="s">
        <v>418</v>
      </c>
      <c r="C65" s="946" t="s">
        <v>48</v>
      </c>
      <c r="D65" s="284"/>
      <c r="E65" s="284"/>
      <c r="F65" s="1013"/>
      <c r="G65" s="1161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5" t="s">
        <v>335</v>
      </c>
      <c r="B66" s="1247" t="s">
        <v>419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2"/>
      <c r="O66" s="619"/>
      <c r="P66" s="619"/>
      <c r="Q66" s="619"/>
      <c r="R66" s="619"/>
      <c r="S66" s="619">
        <v>1</v>
      </c>
      <c r="T66" s="619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408" t="s">
        <v>385</v>
      </c>
      <c r="B67" s="2409"/>
      <c r="C67" s="2409"/>
      <c r="D67" s="2409"/>
      <c r="E67" s="2409"/>
      <c r="F67" s="2409"/>
      <c r="G67" s="2409"/>
      <c r="H67" s="2409"/>
      <c r="I67" s="2409"/>
      <c r="J67" s="2409"/>
      <c r="K67" s="2409"/>
      <c r="L67" s="2409"/>
      <c r="M67" s="2409"/>
      <c r="N67" s="2409"/>
      <c r="O67" s="2409"/>
      <c r="P67" s="2409"/>
      <c r="Q67" s="2409"/>
      <c r="R67" s="2409"/>
      <c r="S67" s="2409"/>
      <c r="T67" s="2409"/>
      <c r="U67" s="2409"/>
      <c r="V67" s="2410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1"/>
    </row>
    <row r="68" spans="1:44" ht="38.25" thickBot="1">
      <c r="A68" s="1150" t="s">
        <v>395</v>
      </c>
      <c r="B68" s="1226" t="s">
        <v>473</v>
      </c>
      <c r="C68" s="1027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2"/>
      <c r="O68" s="619"/>
      <c r="P68" s="619"/>
      <c r="Q68" s="619"/>
      <c r="R68" s="1233"/>
      <c r="S68" s="145">
        <v>3</v>
      </c>
      <c r="T68" s="619"/>
      <c r="U68" s="619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374" t="s">
        <v>202</v>
      </c>
      <c r="B69" s="2375"/>
      <c r="C69" s="2375"/>
      <c r="D69" s="2375"/>
      <c r="E69" s="2375"/>
      <c r="F69" s="2375"/>
      <c r="G69" s="2375"/>
      <c r="H69" s="2375"/>
      <c r="I69" s="2375"/>
      <c r="J69" s="2375"/>
      <c r="K69" s="2375"/>
      <c r="L69" s="2375"/>
      <c r="M69" s="2375"/>
      <c r="N69" s="2375"/>
      <c r="O69" s="2375"/>
      <c r="P69" s="2375"/>
      <c r="Q69" s="2375"/>
      <c r="R69" s="2375"/>
      <c r="S69" s="2375"/>
      <c r="T69" s="2375"/>
      <c r="U69" s="2375"/>
      <c r="V69" s="2411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209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2359" t="s">
        <v>119</v>
      </c>
      <c r="B71" s="2420"/>
      <c r="C71" s="104"/>
      <c r="D71" s="76"/>
      <c r="E71" s="76"/>
      <c r="F71" s="927"/>
      <c r="G71" s="992">
        <f aca="true" t="shared" si="8" ref="G71:V71">G72+G73</f>
        <v>30</v>
      </c>
      <c r="H71" s="1020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0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397" t="s">
        <v>456</v>
      </c>
      <c r="B72" s="2412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2295" t="s">
        <v>381</v>
      </c>
      <c r="B73" s="2413"/>
      <c r="C73" s="104"/>
      <c r="D73" s="76"/>
      <c r="E73" s="76"/>
      <c r="F73" s="927"/>
      <c r="G73" s="992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44" t="s">
        <v>430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144"/>
      <c r="Q1" s="2144"/>
      <c r="R1" s="2144"/>
      <c r="S1" s="2144"/>
      <c r="T1" s="2144"/>
      <c r="U1" s="2144"/>
      <c r="V1" s="2144"/>
      <c r="AR1" s="231"/>
    </row>
    <row r="2" spans="1:44" s="7" customFormat="1" ht="19.5" customHeight="1" thickBot="1">
      <c r="A2" s="2070" t="s">
        <v>25</v>
      </c>
      <c r="B2" s="2140" t="s">
        <v>26</v>
      </c>
      <c r="C2" s="2087" t="s">
        <v>372</v>
      </c>
      <c r="D2" s="2088"/>
      <c r="E2" s="2088"/>
      <c r="F2" s="2089"/>
      <c r="G2" s="2416" t="s">
        <v>27</v>
      </c>
      <c r="H2" s="2151" t="s">
        <v>148</v>
      </c>
      <c r="I2" s="2151"/>
      <c r="J2" s="2151"/>
      <c r="K2" s="2151"/>
      <c r="L2" s="2151"/>
      <c r="M2" s="2152"/>
      <c r="N2" s="2080" t="s">
        <v>349</v>
      </c>
      <c r="O2" s="2081"/>
      <c r="P2" s="2081"/>
      <c r="Q2" s="2081"/>
      <c r="R2" s="2081"/>
      <c r="S2" s="2081"/>
      <c r="T2" s="2081"/>
      <c r="U2" s="2081"/>
      <c r="V2" s="2082"/>
      <c r="AR2" s="231"/>
    </row>
    <row r="3" spans="1:44" s="7" customFormat="1" ht="19.5" customHeight="1">
      <c r="A3" s="2071"/>
      <c r="B3" s="2138"/>
      <c r="C3" s="2090"/>
      <c r="D3" s="2091"/>
      <c r="E3" s="2091"/>
      <c r="F3" s="2092"/>
      <c r="G3" s="2417"/>
      <c r="H3" s="2077" t="s">
        <v>28</v>
      </c>
      <c r="I3" s="2138" t="s">
        <v>149</v>
      </c>
      <c r="J3" s="2139"/>
      <c r="K3" s="2139"/>
      <c r="L3" s="2139"/>
      <c r="M3" s="2145" t="s">
        <v>29</v>
      </c>
      <c r="N3" s="2083" t="s">
        <v>32</v>
      </c>
      <c r="O3" s="2084"/>
      <c r="P3" s="2084" t="s">
        <v>33</v>
      </c>
      <c r="Q3" s="2084"/>
      <c r="R3" s="2084" t="s">
        <v>34</v>
      </c>
      <c r="S3" s="2084"/>
      <c r="T3" s="2084" t="s">
        <v>35</v>
      </c>
      <c r="U3" s="2084"/>
      <c r="V3" s="2142"/>
      <c r="AR3" s="231"/>
    </row>
    <row r="4" spans="1:44" s="7" customFormat="1" ht="19.5" customHeight="1">
      <c r="A4" s="2071"/>
      <c r="B4" s="2138"/>
      <c r="C4" s="2079" t="s">
        <v>142</v>
      </c>
      <c r="D4" s="2079" t="s">
        <v>143</v>
      </c>
      <c r="E4" s="2160" t="s">
        <v>145</v>
      </c>
      <c r="F4" s="2161"/>
      <c r="G4" s="2417"/>
      <c r="H4" s="2077"/>
      <c r="I4" s="2162" t="s">
        <v>21</v>
      </c>
      <c r="J4" s="2086" t="s">
        <v>150</v>
      </c>
      <c r="K4" s="2086"/>
      <c r="L4" s="2086"/>
      <c r="M4" s="2146"/>
      <c r="N4" s="2085"/>
      <c r="O4" s="2086"/>
      <c r="P4" s="2086"/>
      <c r="Q4" s="2086"/>
      <c r="R4" s="2086"/>
      <c r="S4" s="2086"/>
      <c r="T4" s="2086"/>
      <c r="U4" s="2086"/>
      <c r="V4" s="2143"/>
      <c r="AR4" s="231"/>
    </row>
    <row r="5" spans="1:44" s="7" customFormat="1" ht="19.5" customHeight="1">
      <c r="A5" s="2071"/>
      <c r="B5" s="2138"/>
      <c r="C5" s="2077"/>
      <c r="D5" s="2077"/>
      <c r="E5" s="2153" t="s">
        <v>146</v>
      </c>
      <c r="F5" s="2129" t="s">
        <v>147</v>
      </c>
      <c r="G5" s="2418"/>
      <c r="H5" s="2077"/>
      <c r="I5" s="2163"/>
      <c r="J5" s="2079" t="s">
        <v>30</v>
      </c>
      <c r="K5" s="2079" t="s">
        <v>453</v>
      </c>
      <c r="L5" s="2079" t="s">
        <v>31</v>
      </c>
      <c r="M5" s="214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71"/>
      <c r="B6" s="2138"/>
      <c r="C6" s="2077"/>
      <c r="D6" s="2077"/>
      <c r="E6" s="2154"/>
      <c r="F6" s="2129"/>
      <c r="G6" s="2418"/>
      <c r="H6" s="2077"/>
      <c r="I6" s="2163"/>
      <c r="J6" s="2079"/>
      <c r="K6" s="2079"/>
      <c r="L6" s="2079"/>
      <c r="M6" s="2147"/>
      <c r="N6" s="2149" t="s">
        <v>350</v>
      </c>
      <c r="O6" s="2138"/>
      <c r="P6" s="2138"/>
      <c r="Q6" s="2138"/>
      <c r="R6" s="2138"/>
      <c r="S6" s="2138"/>
      <c r="T6" s="2138"/>
      <c r="U6" s="2138"/>
      <c r="V6" s="2150"/>
      <c r="AR6" s="231"/>
    </row>
    <row r="7" spans="1:44" s="7" customFormat="1" ht="22.5" customHeight="1" thickBot="1">
      <c r="A7" s="2072"/>
      <c r="B7" s="2141"/>
      <c r="C7" s="2078"/>
      <c r="D7" s="2078"/>
      <c r="E7" s="2155"/>
      <c r="F7" s="2130"/>
      <c r="G7" s="2419"/>
      <c r="H7" s="2078"/>
      <c r="I7" s="2164"/>
      <c r="J7" s="2137"/>
      <c r="K7" s="2137"/>
      <c r="L7" s="2137"/>
      <c r="M7" s="214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3" t="s">
        <v>32</v>
      </c>
      <c r="AD7" s="2200"/>
      <c r="AE7" s="2200"/>
      <c r="AF7" s="2200" t="s">
        <v>33</v>
      </c>
      <c r="AG7" s="2200"/>
      <c r="AH7" s="2200"/>
      <c r="AI7" s="2200" t="s">
        <v>34</v>
      </c>
      <c r="AJ7" s="2200"/>
      <c r="AK7" s="2200"/>
      <c r="AL7" s="2200" t="s">
        <v>35</v>
      </c>
      <c r="AM7" s="2200"/>
      <c r="AN7" s="2201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4"/>
      <c r="AD8" s="2173"/>
      <c r="AE8" s="2173"/>
      <c r="AF8" s="2173"/>
      <c r="AG8" s="2173"/>
      <c r="AH8" s="2173"/>
      <c r="AI8" s="2173"/>
      <c r="AJ8" s="2173"/>
      <c r="AK8" s="2173"/>
      <c r="AL8" s="2173"/>
      <c r="AM8" s="2173"/>
      <c r="AN8" s="2202"/>
      <c r="AR8" s="231"/>
    </row>
    <row r="9" spans="1:44" s="7" customFormat="1" ht="19.5" customHeight="1" thickBot="1">
      <c r="A9" s="2067" t="s">
        <v>373</v>
      </c>
      <c r="B9" s="2068"/>
      <c r="C9" s="2068"/>
      <c r="D9" s="2068"/>
      <c r="E9" s="2068"/>
      <c r="F9" s="2068"/>
      <c r="G9" s="2068"/>
      <c r="H9" s="2068"/>
      <c r="I9" s="2068"/>
      <c r="J9" s="2068"/>
      <c r="K9" s="2068"/>
      <c r="L9" s="2068"/>
      <c r="M9" s="2068"/>
      <c r="N9" s="2068"/>
      <c r="O9" s="2068"/>
      <c r="P9" s="2068"/>
      <c r="Q9" s="2068"/>
      <c r="R9" s="2068"/>
      <c r="S9" s="2068"/>
      <c r="T9" s="2068"/>
      <c r="U9" s="2068"/>
      <c r="V9" s="2069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067" t="s">
        <v>382</v>
      </c>
      <c r="B10" s="2068"/>
      <c r="C10" s="2068"/>
      <c r="D10" s="2068"/>
      <c r="E10" s="2068"/>
      <c r="F10" s="2068"/>
      <c r="G10" s="2068"/>
      <c r="H10" s="2068"/>
      <c r="I10" s="2068"/>
      <c r="J10" s="2068"/>
      <c r="K10" s="2068"/>
      <c r="L10" s="2068"/>
      <c r="M10" s="2068"/>
      <c r="N10" s="2068"/>
      <c r="O10" s="2068"/>
      <c r="P10" s="2068"/>
      <c r="Q10" s="2068"/>
      <c r="R10" s="2068"/>
      <c r="S10" s="2068"/>
      <c r="T10" s="2068"/>
      <c r="U10" s="2068"/>
      <c r="V10" s="2069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20.25" customHeight="1" thickBot="1">
      <c r="A11" s="1145" t="s">
        <v>450</v>
      </c>
      <c r="B11" s="1146" t="s">
        <v>41</v>
      </c>
      <c r="C11" s="1147"/>
      <c r="D11" s="1148" t="s">
        <v>422</v>
      </c>
      <c r="E11" s="316"/>
      <c r="F11" s="1149"/>
      <c r="G11" s="1157"/>
      <c r="H11" s="2400" t="s">
        <v>455</v>
      </c>
      <c r="I11" s="2401"/>
      <c r="J11" s="2401"/>
      <c r="K11" s="2401"/>
      <c r="L11" s="2401"/>
      <c r="M11" s="2402"/>
      <c r="N11" s="982"/>
      <c r="O11" s="619"/>
      <c r="P11" s="619"/>
      <c r="Q11" s="619"/>
      <c r="R11" s="908"/>
      <c r="S11" s="908"/>
      <c r="T11" s="908" t="s">
        <v>454</v>
      </c>
      <c r="U11" s="908" t="s">
        <v>454</v>
      </c>
      <c r="V11" s="1042"/>
      <c r="AR11" s="1130" t="s">
        <v>481</v>
      </c>
    </row>
    <row r="12" spans="1:44" s="20" customFormat="1" ht="19.5" customHeight="1" thickBot="1">
      <c r="A12" s="2391" t="s">
        <v>384</v>
      </c>
      <c r="B12" s="2246"/>
      <c r="C12" s="2246"/>
      <c r="D12" s="2246"/>
      <c r="E12" s="2246"/>
      <c r="F12" s="2246"/>
      <c r="G12" s="2246"/>
      <c r="H12" s="2246"/>
      <c r="I12" s="2246"/>
      <c r="J12" s="2246"/>
      <c r="K12" s="2246"/>
      <c r="L12" s="2246"/>
      <c r="M12" s="2246"/>
      <c r="N12" s="2246"/>
      <c r="O12" s="2246"/>
      <c r="P12" s="2246"/>
      <c r="Q12" s="2246"/>
      <c r="R12" s="2246"/>
      <c r="S12" s="2246"/>
      <c r="T12" s="2246"/>
      <c r="U12" s="2246"/>
      <c r="V12" s="2247"/>
      <c r="W12" s="905"/>
      <c r="X12" s="580"/>
      <c r="Y12" s="580"/>
      <c r="Z12" s="580"/>
      <c r="AR12" s="231"/>
    </row>
    <row r="13" spans="1:44" s="902" customFormat="1" ht="19.5" customHeight="1">
      <c r="A13" s="943" t="s">
        <v>171</v>
      </c>
      <c r="B13" s="954" t="s">
        <v>476</v>
      </c>
      <c r="C13" s="961"/>
      <c r="D13" s="962">
        <v>7</v>
      </c>
      <c r="E13" s="962"/>
      <c r="F13" s="989"/>
      <c r="G13" s="1158">
        <v>3.5</v>
      </c>
      <c r="H13" s="933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8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464</v>
      </c>
    </row>
    <row r="14" spans="1:44" s="902" customFormat="1" ht="19.5" customHeight="1">
      <c r="A14" s="943" t="s">
        <v>289</v>
      </c>
      <c r="B14" s="848" t="s">
        <v>477</v>
      </c>
      <c r="C14" s="168"/>
      <c r="D14" s="21">
        <v>7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293</v>
      </c>
      <c r="B15" s="848" t="s">
        <v>478</v>
      </c>
      <c r="C15" s="168"/>
      <c r="D15" s="21">
        <v>8</v>
      </c>
      <c r="E15" s="21"/>
      <c r="F15" s="984"/>
      <c r="G15" s="1159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482</v>
      </c>
    </row>
    <row r="16" spans="1:44" s="27" customFormat="1" ht="19.5" customHeight="1" thickBot="1">
      <c r="A16" s="2403" t="s">
        <v>377</v>
      </c>
      <c r="B16" s="2404"/>
      <c r="C16" s="2404"/>
      <c r="D16" s="2404"/>
      <c r="E16" s="2404"/>
      <c r="F16" s="2404"/>
      <c r="G16" s="2404"/>
      <c r="H16" s="2404"/>
      <c r="I16" s="2404"/>
      <c r="J16" s="2404"/>
      <c r="K16" s="2404"/>
      <c r="L16" s="2404"/>
      <c r="M16" s="2404"/>
      <c r="N16" s="2404"/>
      <c r="O16" s="2404"/>
      <c r="P16" s="2404"/>
      <c r="Q16" s="2404"/>
      <c r="R16" s="2404"/>
      <c r="S16" s="2404"/>
      <c r="T16" s="2404"/>
      <c r="U16" s="2404"/>
      <c r="V16" s="2407"/>
      <c r="W16" s="877"/>
      <c r="X16" s="292"/>
      <c r="Y16" s="292"/>
      <c r="Z16" s="292"/>
      <c r="AR16" s="1129"/>
    </row>
    <row r="17" spans="1:44" s="27" customFormat="1" ht="19.5" customHeight="1" thickBot="1">
      <c r="A17" s="2403" t="s">
        <v>383</v>
      </c>
      <c r="B17" s="2404"/>
      <c r="C17" s="2404"/>
      <c r="D17" s="2404"/>
      <c r="E17" s="2404"/>
      <c r="F17" s="2404"/>
      <c r="G17" s="2404"/>
      <c r="H17" s="2404"/>
      <c r="I17" s="2404"/>
      <c r="J17" s="2404"/>
      <c r="K17" s="2404"/>
      <c r="L17" s="2404"/>
      <c r="M17" s="2404"/>
      <c r="N17" s="2404"/>
      <c r="O17" s="2404"/>
      <c r="P17" s="2404"/>
      <c r="Q17" s="2404"/>
      <c r="R17" s="2404"/>
      <c r="S17" s="2404"/>
      <c r="T17" s="2404"/>
      <c r="U17" s="2404"/>
      <c r="V17" s="2407"/>
      <c r="W17" s="877"/>
      <c r="X17" s="292"/>
      <c r="Y17" s="292"/>
      <c r="Z17" s="292"/>
      <c r="AR17" s="1129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60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29" t="s">
        <v>457</v>
      </c>
    </row>
    <row r="19" spans="1:44" s="27" customFormat="1" ht="19.5" customHeight="1">
      <c r="A19" s="141" t="s">
        <v>338</v>
      </c>
      <c r="B19" s="969" t="s">
        <v>78</v>
      </c>
      <c r="C19" s="851" t="s">
        <v>49</v>
      </c>
      <c r="D19" s="23"/>
      <c r="E19" s="23"/>
      <c r="F19" s="144"/>
      <c r="G19" s="1161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457</v>
      </c>
    </row>
    <row r="20" spans="1:44" s="27" customFormat="1" ht="19.5" customHeight="1">
      <c r="A20" s="141" t="s">
        <v>390</v>
      </c>
      <c r="B20" s="970" t="s">
        <v>420</v>
      </c>
      <c r="C20" s="851"/>
      <c r="D20" s="23"/>
      <c r="E20" s="23" t="s">
        <v>49</v>
      </c>
      <c r="F20" s="144"/>
      <c r="G20" s="1160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2174"/>
      <c r="AD20" s="2173"/>
      <c r="AE20" s="2173"/>
      <c r="AF20" s="2173"/>
      <c r="AG20" s="2173"/>
      <c r="AH20" s="2173"/>
      <c r="AI20" s="2173"/>
      <c r="AJ20" s="2173"/>
      <c r="AK20" s="2173"/>
      <c r="AL20" s="2173"/>
      <c r="AM20" s="2173"/>
      <c r="AN20" s="2202"/>
      <c r="AR20" s="1129" t="s">
        <v>457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62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4"/>
      <c r="AR21" s="1129" t="s">
        <v>457</v>
      </c>
    </row>
    <row r="22" spans="1:44" s="27" customFormat="1" ht="21" customHeight="1">
      <c r="A22" s="141" t="s">
        <v>392</v>
      </c>
      <c r="B22" s="932" t="s">
        <v>421</v>
      </c>
      <c r="C22" s="897"/>
      <c r="D22" s="624"/>
      <c r="E22" s="624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7"/>
      <c r="K22" s="628"/>
      <c r="L22" s="628">
        <v>26</v>
      </c>
      <c r="M22" s="289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5"/>
      <c r="AR22" s="1129" t="s">
        <v>457</v>
      </c>
    </row>
    <row r="23" spans="1:44" s="27" customFormat="1" ht="18.75" customHeight="1" thickBot="1">
      <c r="A23" s="315" t="s">
        <v>426</v>
      </c>
      <c r="B23" s="1037" t="s">
        <v>83</v>
      </c>
      <c r="C23" s="1144" t="s">
        <v>50</v>
      </c>
      <c r="D23" s="123"/>
      <c r="E23" s="123"/>
      <c r="F23" s="325"/>
      <c r="G23" s="1164">
        <v>7.5</v>
      </c>
      <c r="H23" s="1100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1"/>
      <c r="O23" s="124"/>
      <c r="P23" s="124"/>
      <c r="Q23" s="124"/>
      <c r="R23" s="124"/>
      <c r="S23" s="124"/>
      <c r="T23" s="124"/>
      <c r="U23" s="124">
        <v>8</v>
      </c>
      <c r="V23" s="294"/>
      <c r="AR23" s="1129" t="s">
        <v>457</v>
      </c>
    </row>
    <row r="24" spans="1:44" s="902" customFormat="1" ht="19.5" customHeight="1" thickBot="1">
      <c r="A24" s="2408" t="s">
        <v>385</v>
      </c>
      <c r="B24" s="2409"/>
      <c r="C24" s="2409"/>
      <c r="D24" s="2409"/>
      <c r="E24" s="2409"/>
      <c r="F24" s="2409"/>
      <c r="G24" s="2409"/>
      <c r="H24" s="2409"/>
      <c r="I24" s="2409"/>
      <c r="J24" s="2409"/>
      <c r="K24" s="2409"/>
      <c r="L24" s="2409"/>
      <c r="M24" s="2409"/>
      <c r="N24" s="2409"/>
      <c r="O24" s="2409"/>
      <c r="P24" s="2409"/>
      <c r="Q24" s="2409"/>
      <c r="R24" s="2409"/>
      <c r="S24" s="2409"/>
      <c r="T24" s="2409"/>
      <c r="U24" s="2409"/>
      <c r="V24" s="2410"/>
      <c r="AR24" s="231"/>
    </row>
    <row r="25" spans="1:44" s="27" customFormat="1" ht="36.75" customHeight="1">
      <c r="A25" s="896" t="s">
        <v>396</v>
      </c>
      <c r="B25" s="1170" t="s">
        <v>479</v>
      </c>
      <c r="C25" s="1030"/>
      <c r="D25" s="29" t="s">
        <v>49</v>
      </c>
      <c r="E25" s="29"/>
      <c r="F25" s="1025"/>
      <c r="G25" s="1165">
        <v>4</v>
      </c>
      <c r="H25" s="1026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9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457</v>
      </c>
    </row>
    <row r="26" spans="1:44" s="27" customFormat="1" ht="40.5" customHeight="1" thickBot="1">
      <c r="A26" s="1150" t="s">
        <v>397</v>
      </c>
      <c r="B26" s="1171" t="s">
        <v>480</v>
      </c>
      <c r="C26" s="1027"/>
      <c r="D26" s="908">
        <v>8</v>
      </c>
      <c r="E26" s="910"/>
      <c r="F26" s="1018"/>
      <c r="G26" s="1157">
        <v>6</v>
      </c>
      <c r="H26" s="925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4"/>
      <c r="O26" s="908"/>
      <c r="P26" s="908"/>
      <c r="Q26" s="908"/>
      <c r="R26" s="908"/>
      <c r="S26" s="908"/>
      <c r="T26" s="908"/>
      <c r="U26" s="908">
        <v>6</v>
      </c>
      <c r="V26" s="1151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457</v>
      </c>
    </row>
    <row r="27" spans="1:44" s="27" customFormat="1" ht="19.5" customHeight="1" thickBot="1">
      <c r="A27" s="2374" t="s">
        <v>202</v>
      </c>
      <c r="B27" s="2375"/>
      <c r="C27" s="2375"/>
      <c r="D27" s="2375"/>
      <c r="E27" s="2375"/>
      <c r="F27" s="2375"/>
      <c r="G27" s="2375"/>
      <c r="H27" s="2375"/>
      <c r="I27" s="2375"/>
      <c r="J27" s="2375"/>
      <c r="K27" s="2375"/>
      <c r="L27" s="2375"/>
      <c r="M27" s="2375"/>
      <c r="N27" s="2375"/>
      <c r="O27" s="2375"/>
      <c r="P27" s="2375"/>
      <c r="Q27" s="2375"/>
      <c r="R27" s="2375"/>
      <c r="S27" s="2375"/>
      <c r="T27" s="2375"/>
      <c r="U27" s="2375"/>
      <c r="V27" s="2411"/>
      <c r="AR27" s="1129"/>
    </row>
    <row r="28" spans="1:44" s="27" customFormat="1" ht="19.5" customHeight="1">
      <c r="A28" s="1066" t="s">
        <v>210</v>
      </c>
      <c r="B28" s="1152" t="s">
        <v>91</v>
      </c>
      <c r="C28" s="841"/>
      <c r="D28" s="40">
        <v>8</v>
      </c>
      <c r="E28" s="40"/>
      <c r="F28" s="1067"/>
      <c r="G28" s="1166">
        <v>4.5</v>
      </c>
      <c r="H28" s="933">
        <f>G28*30</f>
        <v>135</v>
      </c>
      <c r="I28" s="626"/>
      <c r="J28" s="626"/>
      <c r="K28" s="626"/>
      <c r="L28" s="626"/>
      <c r="M28" s="1068"/>
      <c r="N28" s="1069"/>
      <c r="O28" s="1070"/>
      <c r="P28" s="1070"/>
      <c r="Q28" s="1070"/>
      <c r="R28" s="1070"/>
      <c r="S28" s="1070"/>
      <c r="T28" s="193"/>
      <c r="U28" s="194"/>
      <c r="V28" s="1046"/>
      <c r="Z28" s="27" t="s">
        <v>352</v>
      </c>
      <c r="AR28" s="1129" t="s">
        <v>457</v>
      </c>
    </row>
    <row r="29" spans="1:44" s="27" customFormat="1" ht="19.5" customHeight="1" thickBot="1">
      <c r="A29" s="1066" t="s">
        <v>440</v>
      </c>
      <c r="B29" s="860" t="s">
        <v>92</v>
      </c>
      <c r="C29" s="604"/>
      <c r="D29" s="237">
        <v>8</v>
      </c>
      <c r="E29" s="237"/>
      <c r="F29" s="499"/>
      <c r="G29" s="1167">
        <v>6</v>
      </c>
      <c r="H29" s="875">
        <f>G29*30</f>
        <v>180</v>
      </c>
      <c r="I29" s="237"/>
      <c r="J29" s="237"/>
      <c r="K29" s="237"/>
      <c r="L29" s="237"/>
      <c r="M29" s="501"/>
      <c r="N29" s="916"/>
      <c r="O29" s="917"/>
      <c r="P29" s="917"/>
      <c r="Q29" s="918"/>
      <c r="R29" s="917"/>
      <c r="S29" s="917"/>
      <c r="T29" s="918"/>
      <c r="U29" s="917"/>
      <c r="V29" s="1047"/>
      <c r="Z29" s="27" t="s">
        <v>352</v>
      </c>
      <c r="AR29" s="1129" t="s">
        <v>457</v>
      </c>
    </row>
    <row r="30" spans="1:44" s="27" customFormat="1" ht="19.5" customHeight="1" thickBot="1">
      <c r="A30" s="2276" t="s">
        <v>201</v>
      </c>
      <c r="B30" s="2277"/>
      <c r="C30" s="2277"/>
      <c r="D30" s="2277"/>
      <c r="E30" s="2277"/>
      <c r="F30" s="2277"/>
      <c r="G30" s="2277"/>
      <c r="H30" s="2277"/>
      <c r="I30" s="2277"/>
      <c r="J30" s="2277"/>
      <c r="K30" s="2277"/>
      <c r="L30" s="2277"/>
      <c r="M30" s="2277"/>
      <c r="N30" s="2246"/>
      <c r="O30" s="2246"/>
      <c r="P30" s="2246"/>
      <c r="Q30" s="2246"/>
      <c r="R30" s="2246"/>
      <c r="S30" s="2246"/>
      <c r="T30" s="2246"/>
      <c r="U30" s="2246"/>
      <c r="V30" s="2247"/>
      <c r="AR30" s="1129"/>
    </row>
    <row r="31" spans="1:44" s="978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68">
        <v>1.5</v>
      </c>
      <c r="H31" s="2393" t="s">
        <v>141</v>
      </c>
      <c r="I31" s="2394"/>
      <c r="J31" s="2394"/>
      <c r="K31" s="2394"/>
      <c r="L31" s="2394"/>
      <c r="M31" s="2395"/>
      <c r="N31" s="919"/>
      <c r="O31" s="920"/>
      <c r="P31" s="920"/>
      <c r="Q31" s="921"/>
      <c r="R31" s="920"/>
      <c r="S31" s="920"/>
      <c r="T31" s="921"/>
      <c r="U31" s="920"/>
      <c r="V31" s="1048"/>
      <c r="Z31" s="978" t="s">
        <v>352</v>
      </c>
      <c r="AR31" s="1130"/>
    </row>
    <row r="32" spans="1:44" s="27" customFormat="1" ht="30" customHeight="1" thickBot="1">
      <c r="A32" s="2424" t="s">
        <v>119</v>
      </c>
      <c r="B32" s="2425"/>
      <c r="C32" s="104"/>
      <c r="D32" s="76"/>
      <c r="E32" s="76"/>
      <c r="F32" s="76"/>
      <c r="G32" s="1153">
        <f>G33+G34</f>
        <v>60</v>
      </c>
      <c r="H32" s="1020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0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397" t="s">
        <v>456</v>
      </c>
      <c r="B33" s="2398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1"/>
    </row>
    <row r="34" spans="1:44" s="27" customFormat="1" ht="20.25" customHeight="1" thickBot="1">
      <c r="A34" s="2295" t="s">
        <v>381</v>
      </c>
      <c r="B34" s="2371"/>
      <c r="C34" s="104"/>
      <c r="D34" s="76"/>
      <c r="E34" s="76"/>
      <c r="F34" s="927"/>
      <c r="G34" s="992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2067" t="s">
        <v>373</v>
      </c>
      <c r="B37" s="2068"/>
      <c r="C37" s="2068"/>
      <c r="D37" s="2068"/>
      <c r="E37" s="2068"/>
      <c r="F37" s="2068"/>
      <c r="G37" s="2068"/>
      <c r="H37" s="2068"/>
      <c r="I37" s="2068"/>
      <c r="J37" s="2068"/>
      <c r="K37" s="2068"/>
      <c r="L37" s="2068"/>
      <c r="M37" s="2068"/>
      <c r="N37" s="2068"/>
      <c r="O37" s="2068"/>
      <c r="P37" s="2068"/>
      <c r="Q37" s="2068"/>
      <c r="R37" s="2068"/>
      <c r="S37" s="2068"/>
      <c r="T37" s="2068"/>
      <c r="U37" s="2068"/>
      <c r="V37" s="2069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067" t="s">
        <v>382</v>
      </c>
      <c r="B38" s="2068"/>
      <c r="C38" s="2068"/>
      <c r="D38" s="2068"/>
      <c r="E38" s="2068"/>
      <c r="F38" s="2068"/>
      <c r="G38" s="2068"/>
      <c r="H38" s="2068"/>
      <c r="I38" s="2068"/>
      <c r="J38" s="2068"/>
      <c r="K38" s="2068"/>
      <c r="L38" s="2068"/>
      <c r="M38" s="2068"/>
      <c r="N38" s="2068"/>
      <c r="O38" s="2068"/>
      <c r="P38" s="2068"/>
      <c r="Q38" s="2068"/>
      <c r="R38" s="2068"/>
      <c r="S38" s="2068"/>
      <c r="T38" s="2068"/>
      <c r="U38" s="2068"/>
      <c r="V38" s="2069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978" customFormat="1" ht="20.25" customHeight="1" thickBot="1">
      <c r="A39" s="1145" t="s">
        <v>450</v>
      </c>
      <c r="B39" s="1146" t="s">
        <v>41</v>
      </c>
      <c r="C39" s="1147"/>
      <c r="D39" s="1148" t="s">
        <v>422</v>
      </c>
      <c r="E39" s="316"/>
      <c r="F39" s="1149"/>
      <c r="G39" s="1157"/>
      <c r="H39" s="2400" t="s">
        <v>455</v>
      </c>
      <c r="I39" s="2401"/>
      <c r="J39" s="2401"/>
      <c r="K39" s="2401"/>
      <c r="L39" s="2401"/>
      <c r="M39" s="2402"/>
      <c r="N39" s="982"/>
      <c r="O39" s="619"/>
      <c r="P39" s="619"/>
      <c r="Q39" s="619"/>
      <c r="R39" s="908"/>
      <c r="S39" s="908"/>
      <c r="T39" s="908" t="s">
        <v>454</v>
      </c>
      <c r="U39" s="908"/>
      <c r="V39" s="1042"/>
      <c r="AR39" s="1130"/>
    </row>
    <row r="40" spans="1:44" s="20" customFormat="1" ht="19.5" customHeight="1" thickBot="1">
      <c r="A40" s="2391" t="s">
        <v>384</v>
      </c>
      <c r="B40" s="2246"/>
      <c r="C40" s="2246"/>
      <c r="D40" s="2246"/>
      <c r="E40" s="2246"/>
      <c r="F40" s="2246"/>
      <c r="G40" s="2246"/>
      <c r="H40" s="2246"/>
      <c r="I40" s="2246"/>
      <c r="J40" s="2246"/>
      <c r="K40" s="2246"/>
      <c r="L40" s="2246"/>
      <c r="M40" s="2246"/>
      <c r="N40" s="2246"/>
      <c r="O40" s="2246"/>
      <c r="P40" s="2246"/>
      <c r="Q40" s="2246"/>
      <c r="R40" s="2246"/>
      <c r="S40" s="2246"/>
      <c r="T40" s="2246"/>
      <c r="U40" s="2246"/>
      <c r="V40" s="2247"/>
      <c r="W40" s="905"/>
      <c r="X40" s="580"/>
      <c r="Y40" s="580"/>
      <c r="Z40" s="580"/>
      <c r="AR40" s="231"/>
    </row>
    <row r="41" spans="1:44" s="902" customFormat="1" ht="19.5" customHeight="1">
      <c r="A41" s="943" t="s">
        <v>171</v>
      </c>
      <c r="B41" s="954" t="s">
        <v>476</v>
      </c>
      <c r="C41" s="961"/>
      <c r="D41" s="962">
        <v>7</v>
      </c>
      <c r="E41" s="962"/>
      <c r="F41" s="989"/>
      <c r="G41" s="1158">
        <v>3.5</v>
      </c>
      <c r="H41" s="933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8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2" customFormat="1" ht="19.5" customHeight="1" thickBot="1">
      <c r="A42" s="943" t="s">
        <v>289</v>
      </c>
      <c r="B42" s="848" t="s">
        <v>477</v>
      </c>
      <c r="C42" s="168"/>
      <c r="D42" s="21">
        <v>7</v>
      </c>
      <c r="E42" s="21"/>
      <c r="F42" s="984"/>
      <c r="G42" s="1159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403" t="s">
        <v>377</v>
      </c>
      <c r="B43" s="2404"/>
      <c r="C43" s="2404"/>
      <c r="D43" s="2404"/>
      <c r="E43" s="2404"/>
      <c r="F43" s="2404"/>
      <c r="G43" s="2404"/>
      <c r="H43" s="2404"/>
      <c r="I43" s="2404"/>
      <c r="J43" s="2404"/>
      <c r="K43" s="2404"/>
      <c r="L43" s="2404"/>
      <c r="M43" s="2404"/>
      <c r="N43" s="2404"/>
      <c r="O43" s="2404"/>
      <c r="P43" s="2404"/>
      <c r="Q43" s="2404"/>
      <c r="R43" s="2404"/>
      <c r="S43" s="2404"/>
      <c r="T43" s="2404"/>
      <c r="U43" s="2404"/>
      <c r="V43" s="2407"/>
      <c r="W43" s="877"/>
      <c r="X43" s="292"/>
      <c r="Y43" s="292"/>
      <c r="Z43" s="292"/>
      <c r="AR43" s="1129"/>
    </row>
    <row r="44" spans="1:44" s="27" customFormat="1" ht="19.5" customHeight="1" thickBot="1">
      <c r="A44" s="2403" t="s">
        <v>383</v>
      </c>
      <c r="B44" s="2404"/>
      <c r="C44" s="2404"/>
      <c r="D44" s="2404"/>
      <c r="E44" s="2404"/>
      <c r="F44" s="2404"/>
      <c r="G44" s="2404"/>
      <c r="H44" s="2404"/>
      <c r="I44" s="2404"/>
      <c r="J44" s="2404"/>
      <c r="K44" s="2404"/>
      <c r="L44" s="2404"/>
      <c r="M44" s="2404"/>
      <c r="N44" s="2404"/>
      <c r="O44" s="2404"/>
      <c r="P44" s="2404"/>
      <c r="Q44" s="2404"/>
      <c r="R44" s="2404"/>
      <c r="S44" s="2404"/>
      <c r="T44" s="2404"/>
      <c r="U44" s="2404"/>
      <c r="V44" s="2407"/>
      <c r="W44" s="877"/>
      <c r="X44" s="292"/>
      <c r="Y44" s="292"/>
      <c r="Z44" s="292"/>
      <c r="AR44" s="1129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60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29"/>
    </row>
    <row r="46" spans="1:44" s="27" customFormat="1" ht="19.5" customHeight="1">
      <c r="A46" s="141" t="s">
        <v>338</v>
      </c>
      <c r="B46" s="969" t="s">
        <v>78</v>
      </c>
      <c r="C46" s="851" t="s">
        <v>49</v>
      </c>
      <c r="D46" s="23"/>
      <c r="E46" s="23"/>
      <c r="F46" s="144"/>
      <c r="G46" s="1161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390</v>
      </c>
      <c r="B47" s="970" t="s">
        <v>420</v>
      </c>
      <c r="C47" s="851"/>
      <c r="D47" s="23"/>
      <c r="E47" s="23" t="s">
        <v>49</v>
      </c>
      <c r="F47" s="144"/>
      <c r="G47" s="1160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2174"/>
      <c r="AD47" s="2173"/>
      <c r="AE47" s="2173"/>
      <c r="AF47" s="2173"/>
      <c r="AG47" s="2173"/>
      <c r="AH47" s="2173"/>
      <c r="AI47" s="2173"/>
      <c r="AJ47" s="2173"/>
      <c r="AK47" s="2173"/>
      <c r="AL47" s="2173"/>
      <c r="AM47" s="2173"/>
      <c r="AN47" s="2202"/>
      <c r="AR47" s="1129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62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4"/>
      <c r="AR48" s="1129"/>
    </row>
    <row r="49" spans="1:44" s="902" customFormat="1" ht="19.5" customHeight="1" thickBot="1">
      <c r="A49" s="2408" t="s">
        <v>385</v>
      </c>
      <c r="B49" s="2409"/>
      <c r="C49" s="2409"/>
      <c r="D49" s="2409"/>
      <c r="E49" s="2409"/>
      <c r="F49" s="2409"/>
      <c r="G49" s="2409"/>
      <c r="H49" s="2409"/>
      <c r="I49" s="2409"/>
      <c r="J49" s="2409"/>
      <c r="K49" s="2409"/>
      <c r="L49" s="2409"/>
      <c r="M49" s="2409"/>
      <c r="N49" s="2409"/>
      <c r="O49" s="2409"/>
      <c r="P49" s="2409"/>
      <c r="Q49" s="2409"/>
      <c r="R49" s="2409"/>
      <c r="S49" s="2409"/>
      <c r="T49" s="2409"/>
      <c r="U49" s="2409"/>
      <c r="V49" s="2410"/>
      <c r="AR49" s="231"/>
    </row>
    <row r="50" spans="1:44" s="27" customFormat="1" ht="36.75" customHeight="1" thickBot="1">
      <c r="A50" s="896" t="s">
        <v>396</v>
      </c>
      <c r="B50" s="1170" t="s">
        <v>479</v>
      </c>
      <c r="C50" s="1030"/>
      <c r="D50" s="29" t="s">
        <v>49</v>
      </c>
      <c r="E50" s="29"/>
      <c r="F50" s="1025"/>
      <c r="G50" s="1165">
        <v>4</v>
      </c>
      <c r="H50" s="1026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9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2374" t="s">
        <v>202</v>
      </c>
      <c r="B51" s="2375"/>
      <c r="C51" s="2375"/>
      <c r="D51" s="2375"/>
      <c r="E51" s="2375"/>
      <c r="F51" s="2375"/>
      <c r="G51" s="2375"/>
      <c r="H51" s="2375"/>
      <c r="I51" s="2375"/>
      <c r="J51" s="2375"/>
      <c r="K51" s="2375"/>
      <c r="L51" s="2375"/>
      <c r="M51" s="2375"/>
      <c r="N51" s="2375"/>
      <c r="O51" s="2375"/>
      <c r="P51" s="2375"/>
      <c r="Q51" s="2375"/>
      <c r="R51" s="2375"/>
      <c r="S51" s="2375"/>
      <c r="T51" s="2375"/>
      <c r="U51" s="2375"/>
      <c r="V51" s="2411"/>
      <c r="AR51" s="1129"/>
    </row>
    <row r="52" spans="1:44" s="27" customFormat="1" ht="30" customHeight="1" thickBot="1">
      <c r="A52" s="2424" t="s">
        <v>119</v>
      </c>
      <c r="B52" s="2425"/>
      <c r="C52" s="104"/>
      <c r="D52" s="76"/>
      <c r="E52" s="76"/>
      <c r="F52" s="76"/>
      <c r="G52" s="1153">
        <f aca="true" t="shared" si="5" ref="G52:V52">G53+G54</f>
        <v>30</v>
      </c>
      <c r="H52" s="1020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0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397" t="s">
        <v>456</v>
      </c>
      <c r="B53" s="2398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1"/>
    </row>
    <row r="54" spans="1:44" s="27" customFormat="1" ht="20.25" customHeight="1" thickBot="1">
      <c r="A54" s="2295" t="s">
        <v>381</v>
      </c>
      <c r="B54" s="2371"/>
      <c r="C54" s="104"/>
      <c r="D54" s="76"/>
      <c r="E54" s="76"/>
      <c r="F54" s="927"/>
      <c r="G54" s="992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2067" t="s">
        <v>373</v>
      </c>
      <c r="B57" s="2068"/>
      <c r="C57" s="2068"/>
      <c r="D57" s="2068"/>
      <c r="E57" s="2068"/>
      <c r="F57" s="2068"/>
      <c r="G57" s="2068"/>
      <c r="H57" s="2068"/>
      <c r="I57" s="2068"/>
      <c r="J57" s="2068"/>
      <c r="K57" s="2068"/>
      <c r="L57" s="2068"/>
      <c r="M57" s="2068"/>
      <c r="N57" s="2068"/>
      <c r="O57" s="2068"/>
      <c r="P57" s="2068"/>
      <c r="Q57" s="2068"/>
      <c r="R57" s="2068"/>
      <c r="S57" s="2068"/>
      <c r="T57" s="2068"/>
      <c r="U57" s="2068"/>
      <c r="V57" s="2069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067" t="s">
        <v>382</v>
      </c>
      <c r="B58" s="2068"/>
      <c r="C58" s="2068"/>
      <c r="D58" s="2068"/>
      <c r="E58" s="2068"/>
      <c r="F58" s="2068"/>
      <c r="G58" s="2068"/>
      <c r="H58" s="2068"/>
      <c r="I58" s="2068"/>
      <c r="J58" s="2068"/>
      <c r="K58" s="2068"/>
      <c r="L58" s="2068"/>
      <c r="M58" s="2068"/>
      <c r="N58" s="2068"/>
      <c r="O58" s="2068"/>
      <c r="P58" s="2068"/>
      <c r="Q58" s="2068"/>
      <c r="R58" s="2068"/>
      <c r="S58" s="2068"/>
      <c r="T58" s="2068"/>
      <c r="U58" s="2068"/>
      <c r="V58" s="2069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978" customFormat="1" ht="20.25" customHeight="1" thickBot="1">
      <c r="A59" s="1145" t="s">
        <v>450</v>
      </c>
      <c r="B59" s="1146" t="s">
        <v>41</v>
      </c>
      <c r="C59" s="1147"/>
      <c r="D59" s="1148" t="s">
        <v>422</v>
      </c>
      <c r="E59" s="316"/>
      <c r="F59" s="1149"/>
      <c r="G59" s="1157"/>
      <c r="H59" s="2400" t="s">
        <v>455</v>
      </c>
      <c r="I59" s="2401"/>
      <c r="J59" s="2401"/>
      <c r="K59" s="2401"/>
      <c r="L59" s="2401"/>
      <c r="M59" s="2402"/>
      <c r="N59" s="982"/>
      <c r="O59" s="619"/>
      <c r="P59" s="619"/>
      <c r="Q59" s="619"/>
      <c r="R59" s="908"/>
      <c r="S59" s="908"/>
      <c r="T59" s="908"/>
      <c r="U59" s="908" t="s">
        <v>454</v>
      </c>
      <c r="V59" s="1042"/>
      <c r="AR59" s="1130"/>
    </row>
    <row r="60" spans="1:44" s="20" customFormat="1" ht="19.5" customHeight="1" thickBot="1">
      <c r="A60" s="2391" t="s">
        <v>384</v>
      </c>
      <c r="B60" s="2246"/>
      <c r="C60" s="2246"/>
      <c r="D60" s="2246"/>
      <c r="E60" s="2246"/>
      <c r="F60" s="2246"/>
      <c r="G60" s="2246"/>
      <c r="H60" s="2246"/>
      <c r="I60" s="2246"/>
      <c r="J60" s="2246"/>
      <c r="K60" s="2246"/>
      <c r="L60" s="2246"/>
      <c r="M60" s="2246"/>
      <c r="N60" s="2246"/>
      <c r="O60" s="2246"/>
      <c r="P60" s="2246"/>
      <c r="Q60" s="2246"/>
      <c r="R60" s="2246"/>
      <c r="S60" s="2246"/>
      <c r="T60" s="2246"/>
      <c r="U60" s="2246"/>
      <c r="V60" s="2247"/>
      <c r="W60" s="905"/>
      <c r="X60" s="580"/>
      <c r="Y60" s="580"/>
      <c r="Z60" s="580"/>
      <c r="AR60" s="231"/>
    </row>
    <row r="61" spans="1:44" s="902" customFormat="1" ht="19.5" customHeight="1" thickBot="1">
      <c r="A61" s="943" t="s">
        <v>293</v>
      </c>
      <c r="B61" s="848" t="s">
        <v>478</v>
      </c>
      <c r="C61" s="168"/>
      <c r="D61" s="21">
        <v>8</v>
      </c>
      <c r="E61" s="21"/>
      <c r="F61" s="984"/>
      <c r="G61" s="1159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403" t="s">
        <v>377</v>
      </c>
      <c r="B62" s="2404"/>
      <c r="C62" s="2404"/>
      <c r="D62" s="2404"/>
      <c r="E62" s="2404"/>
      <c r="F62" s="2404"/>
      <c r="G62" s="2404"/>
      <c r="H62" s="2404"/>
      <c r="I62" s="2404"/>
      <c r="J62" s="2404"/>
      <c r="K62" s="2404"/>
      <c r="L62" s="2404"/>
      <c r="M62" s="2404"/>
      <c r="N62" s="2404"/>
      <c r="O62" s="2404"/>
      <c r="P62" s="2404"/>
      <c r="Q62" s="2404"/>
      <c r="R62" s="2404"/>
      <c r="S62" s="2404"/>
      <c r="T62" s="2404"/>
      <c r="U62" s="2404"/>
      <c r="V62" s="2407"/>
      <c r="W62" s="877"/>
      <c r="X62" s="292"/>
      <c r="Y62" s="292"/>
      <c r="Z62" s="292"/>
      <c r="AR62" s="1129"/>
    </row>
    <row r="63" spans="1:44" s="27" customFormat="1" ht="19.5" customHeight="1" thickBot="1">
      <c r="A63" s="2403" t="s">
        <v>383</v>
      </c>
      <c r="B63" s="2404"/>
      <c r="C63" s="2404"/>
      <c r="D63" s="2404"/>
      <c r="E63" s="2404"/>
      <c r="F63" s="2404"/>
      <c r="G63" s="2404"/>
      <c r="H63" s="2404"/>
      <c r="I63" s="2404"/>
      <c r="J63" s="2404"/>
      <c r="K63" s="2404"/>
      <c r="L63" s="2404"/>
      <c r="M63" s="2404"/>
      <c r="N63" s="2404"/>
      <c r="O63" s="2404"/>
      <c r="P63" s="2404"/>
      <c r="Q63" s="2404"/>
      <c r="R63" s="2404"/>
      <c r="S63" s="2404"/>
      <c r="T63" s="2404"/>
      <c r="U63" s="2404"/>
      <c r="V63" s="2407"/>
      <c r="W63" s="877"/>
      <c r="X63" s="292"/>
      <c r="Y63" s="292"/>
      <c r="Z63" s="292"/>
      <c r="AR63" s="1129"/>
    </row>
    <row r="64" spans="1:44" s="27" customFormat="1" ht="21" customHeight="1">
      <c r="A64" s="141" t="s">
        <v>392</v>
      </c>
      <c r="B64" s="932" t="s">
        <v>421</v>
      </c>
      <c r="C64" s="897"/>
      <c r="D64" s="624"/>
      <c r="E64" s="624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7"/>
      <c r="K64" s="628"/>
      <c r="L64" s="628">
        <v>26</v>
      </c>
      <c r="M64" s="289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5"/>
      <c r="AR64" s="1129"/>
    </row>
    <row r="65" spans="1:44" s="27" customFormat="1" ht="18.75" customHeight="1" thickBot="1">
      <c r="A65" s="315" t="s">
        <v>426</v>
      </c>
      <c r="B65" s="1037" t="s">
        <v>83</v>
      </c>
      <c r="C65" s="1144" t="s">
        <v>50</v>
      </c>
      <c r="D65" s="123"/>
      <c r="E65" s="123"/>
      <c r="F65" s="325"/>
      <c r="G65" s="1164">
        <v>7.5</v>
      </c>
      <c r="H65" s="1100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1"/>
      <c r="O65" s="124"/>
      <c r="P65" s="124"/>
      <c r="Q65" s="124"/>
      <c r="R65" s="124"/>
      <c r="S65" s="124"/>
      <c r="T65" s="124"/>
      <c r="U65" s="124">
        <v>8</v>
      </c>
      <c r="V65" s="294"/>
      <c r="AR65" s="1129"/>
    </row>
    <row r="66" spans="1:44" s="902" customFormat="1" ht="19.5" customHeight="1" thickBot="1">
      <c r="A66" s="2408" t="s">
        <v>385</v>
      </c>
      <c r="B66" s="2409"/>
      <c r="C66" s="2409"/>
      <c r="D66" s="2409"/>
      <c r="E66" s="2409"/>
      <c r="F66" s="2409"/>
      <c r="G66" s="2409"/>
      <c r="H66" s="2409"/>
      <c r="I66" s="2409"/>
      <c r="J66" s="2409"/>
      <c r="K66" s="2409"/>
      <c r="L66" s="2409"/>
      <c r="M66" s="2409"/>
      <c r="N66" s="2409"/>
      <c r="O66" s="2409"/>
      <c r="P66" s="2409"/>
      <c r="Q66" s="2409"/>
      <c r="R66" s="2409"/>
      <c r="S66" s="2409"/>
      <c r="T66" s="2409"/>
      <c r="U66" s="2409"/>
      <c r="V66" s="2410"/>
      <c r="AR66" s="231"/>
    </row>
    <row r="67" spans="1:44" s="27" customFormat="1" ht="40.5" customHeight="1" thickBot="1">
      <c r="A67" s="1150" t="s">
        <v>397</v>
      </c>
      <c r="B67" s="1171" t="s">
        <v>480</v>
      </c>
      <c r="C67" s="1027"/>
      <c r="D67" s="908">
        <v>8</v>
      </c>
      <c r="E67" s="910"/>
      <c r="F67" s="1018"/>
      <c r="G67" s="1157">
        <v>6</v>
      </c>
      <c r="H67" s="925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4"/>
      <c r="O67" s="908"/>
      <c r="P67" s="908"/>
      <c r="Q67" s="908"/>
      <c r="R67" s="908"/>
      <c r="S67" s="908"/>
      <c r="T67" s="908"/>
      <c r="U67" s="908">
        <v>6</v>
      </c>
      <c r="V67" s="1151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374" t="s">
        <v>202</v>
      </c>
      <c r="B68" s="2375"/>
      <c r="C68" s="2375"/>
      <c r="D68" s="2375"/>
      <c r="E68" s="2375"/>
      <c r="F68" s="2375"/>
      <c r="G68" s="2375"/>
      <c r="H68" s="2375"/>
      <c r="I68" s="2375"/>
      <c r="J68" s="2375"/>
      <c r="K68" s="2375"/>
      <c r="L68" s="2375"/>
      <c r="M68" s="2375"/>
      <c r="N68" s="2375"/>
      <c r="O68" s="2375"/>
      <c r="P68" s="2375"/>
      <c r="Q68" s="2375"/>
      <c r="R68" s="2375"/>
      <c r="S68" s="2375"/>
      <c r="T68" s="2375"/>
      <c r="U68" s="2375"/>
      <c r="V68" s="2411"/>
      <c r="AR68" s="1129"/>
    </row>
    <row r="69" spans="1:44" s="27" customFormat="1" ht="19.5" customHeight="1">
      <c r="A69" s="1066" t="s">
        <v>210</v>
      </c>
      <c r="B69" s="1152" t="s">
        <v>91</v>
      </c>
      <c r="C69" s="841"/>
      <c r="D69" s="40">
        <v>8</v>
      </c>
      <c r="E69" s="40"/>
      <c r="F69" s="1067"/>
      <c r="G69" s="1166">
        <v>4.5</v>
      </c>
      <c r="H69" s="933">
        <f>G69*30</f>
        <v>135</v>
      </c>
      <c r="I69" s="626"/>
      <c r="J69" s="626"/>
      <c r="K69" s="626"/>
      <c r="L69" s="626"/>
      <c r="M69" s="1068"/>
      <c r="N69" s="1069"/>
      <c r="O69" s="1070"/>
      <c r="P69" s="1070"/>
      <c r="Q69" s="1070"/>
      <c r="R69" s="1070"/>
      <c r="S69" s="1070"/>
      <c r="T69" s="193"/>
      <c r="U69" s="194"/>
      <c r="V69" s="1046"/>
      <c r="Z69" s="27" t="s">
        <v>352</v>
      </c>
      <c r="AR69" s="1129"/>
    </row>
    <row r="70" spans="1:44" s="27" customFormat="1" ht="19.5" customHeight="1" thickBot="1">
      <c r="A70" s="1066" t="s">
        <v>440</v>
      </c>
      <c r="B70" s="860" t="s">
        <v>92</v>
      </c>
      <c r="C70" s="604"/>
      <c r="D70" s="237">
        <v>8</v>
      </c>
      <c r="E70" s="237"/>
      <c r="F70" s="499"/>
      <c r="G70" s="1167">
        <v>6</v>
      </c>
      <c r="H70" s="875">
        <f>G70*30</f>
        <v>180</v>
      </c>
      <c r="I70" s="237"/>
      <c r="J70" s="237"/>
      <c r="K70" s="237"/>
      <c r="L70" s="237"/>
      <c r="M70" s="501"/>
      <c r="N70" s="916"/>
      <c r="O70" s="917"/>
      <c r="P70" s="917"/>
      <c r="Q70" s="918"/>
      <c r="R70" s="917"/>
      <c r="S70" s="917"/>
      <c r="T70" s="918"/>
      <c r="U70" s="917"/>
      <c r="V70" s="1047"/>
      <c r="Z70" s="27" t="s">
        <v>352</v>
      </c>
      <c r="AR70" s="1129"/>
    </row>
    <row r="71" spans="1:44" s="27" customFormat="1" ht="19.5" customHeight="1" thickBot="1">
      <c r="A71" s="2276" t="s">
        <v>201</v>
      </c>
      <c r="B71" s="2277"/>
      <c r="C71" s="2277"/>
      <c r="D71" s="2277"/>
      <c r="E71" s="2277"/>
      <c r="F71" s="2277"/>
      <c r="G71" s="2277"/>
      <c r="H71" s="2277"/>
      <c r="I71" s="2277"/>
      <c r="J71" s="2277"/>
      <c r="K71" s="2277"/>
      <c r="L71" s="2277"/>
      <c r="M71" s="2277"/>
      <c r="N71" s="2246"/>
      <c r="O71" s="2246"/>
      <c r="P71" s="2246"/>
      <c r="Q71" s="2246"/>
      <c r="R71" s="2246"/>
      <c r="S71" s="2246"/>
      <c r="T71" s="2246"/>
      <c r="U71" s="2246"/>
      <c r="V71" s="2247"/>
      <c r="AR71" s="1129"/>
    </row>
    <row r="72" spans="1:44" s="978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68">
        <v>1.5</v>
      </c>
      <c r="H72" s="2393" t="s">
        <v>141</v>
      </c>
      <c r="I72" s="2394"/>
      <c r="J72" s="2394"/>
      <c r="K72" s="2394"/>
      <c r="L72" s="2394"/>
      <c r="M72" s="2395"/>
      <c r="N72" s="919"/>
      <c r="O72" s="920"/>
      <c r="P72" s="920"/>
      <c r="Q72" s="921"/>
      <c r="R72" s="920"/>
      <c r="S72" s="920"/>
      <c r="T72" s="921"/>
      <c r="U72" s="920"/>
      <c r="V72" s="1048"/>
      <c r="Z72" s="978" t="s">
        <v>352</v>
      </c>
      <c r="AR72" s="1130"/>
    </row>
    <row r="73" spans="1:44" s="27" customFormat="1" ht="30" customHeight="1" thickBot="1">
      <c r="A73" s="2424" t="s">
        <v>119</v>
      </c>
      <c r="B73" s="2425"/>
      <c r="C73" s="104"/>
      <c r="D73" s="76"/>
      <c r="E73" s="76"/>
      <c r="F73" s="76"/>
      <c r="G73" s="1153">
        <f aca="true" t="shared" si="8" ref="G73:V73">G74+G75</f>
        <v>30</v>
      </c>
      <c r="H73" s="1020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0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397" t="s">
        <v>456</v>
      </c>
      <c r="B74" s="2398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1"/>
    </row>
    <row r="75" spans="1:44" s="27" customFormat="1" ht="20.25" customHeight="1" thickBot="1">
      <c r="A75" s="2295" t="s">
        <v>381</v>
      </c>
      <c r="B75" s="2371"/>
      <c r="C75" s="104"/>
      <c r="D75" s="76"/>
      <c r="E75" s="76"/>
      <c r="F75" s="927"/>
      <c r="G75" s="992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zoomScale="75" zoomScaleNormal="75" zoomScaleSheetLayoutView="85" zoomScalePageLayoutView="0" workbookViewId="0" topLeftCell="A1">
      <selection activeCell="A1" sqref="A1:V1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7" customFormat="1" ht="19.5" customHeight="1" thickBot="1">
      <c r="A1" s="2144" t="s">
        <v>669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144"/>
      <c r="Q1" s="2144"/>
      <c r="R1" s="2144"/>
      <c r="S1" s="2144"/>
      <c r="T1" s="2144"/>
      <c r="U1" s="2144"/>
      <c r="V1" s="2144"/>
    </row>
    <row r="2" spans="1:22" s="7" customFormat="1" ht="19.5" customHeight="1" thickBot="1">
      <c r="A2" s="2070" t="s">
        <v>25</v>
      </c>
      <c r="B2" s="2140" t="s">
        <v>26</v>
      </c>
      <c r="C2" s="2087" t="s">
        <v>372</v>
      </c>
      <c r="D2" s="2088"/>
      <c r="E2" s="2088"/>
      <c r="F2" s="2089"/>
      <c r="G2" s="2073" t="s">
        <v>27</v>
      </c>
      <c r="H2" s="2151" t="s">
        <v>148</v>
      </c>
      <c r="I2" s="2151"/>
      <c r="J2" s="2151"/>
      <c r="K2" s="2151"/>
      <c r="L2" s="2151"/>
      <c r="M2" s="2152"/>
      <c r="N2" s="2080" t="s">
        <v>349</v>
      </c>
      <c r="O2" s="2081"/>
      <c r="P2" s="2081"/>
      <c r="Q2" s="2081"/>
      <c r="R2" s="2081"/>
      <c r="S2" s="2081"/>
      <c r="T2" s="2081"/>
      <c r="U2" s="2081"/>
      <c r="V2" s="2082"/>
    </row>
    <row r="3" spans="1:22" s="7" customFormat="1" ht="19.5" customHeight="1">
      <c r="A3" s="2071"/>
      <c r="B3" s="2138"/>
      <c r="C3" s="2090"/>
      <c r="D3" s="2091"/>
      <c r="E3" s="2091"/>
      <c r="F3" s="2092"/>
      <c r="G3" s="2074"/>
      <c r="H3" s="2077" t="s">
        <v>28</v>
      </c>
      <c r="I3" s="2138" t="s">
        <v>149</v>
      </c>
      <c r="J3" s="2139"/>
      <c r="K3" s="2139"/>
      <c r="L3" s="2139"/>
      <c r="M3" s="2145" t="s">
        <v>29</v>
      </c>
      <c r="N3" s="2083" t="s">
        <v>32</v>
      </c>
      <c r="O3" s="2084"/>
      <c r="P3" s="2084" t="s">
        <v>33</v>
      </c>
      <c r="Q3" s="2084"/>
      <c r="R3" s="2084" t="s">
        <v>34</v>
      </c>
      <c r="S3" s="2084"/>
      <c r="T3" s="2084" t="s">
        <v>35</v>
      </c>
      <c r="U3" s="2084"/>
      <c r="V3" s="2142"/>
    </row>
    <row r="4" spans="1:22" s="7" customFormat="1" ht="19.5" customHeight="1">
      <c r="A4" s="2071"/>
      <c r="B4" s="2138"/>
      <c r="C4" s="2079" t="s">
        <v>142</v>
      </c>
      <c r="D4" s="2079" t="s">
        <v>143</v>
      </c>
      <c r="E4" s="2160" t="s">
        <v>145</v>
      </c>
      <c r="F4" s="2161"/>
      <c r="G4" s="2074"/>
      <c r="H4" s="2077"/>
      <c r="I4" s="2162" t="s">
        <v>21</v>
      </c>
      <c r="J4" s="2086" t="s">
        <v>150</v>
      </c>
      <c r="K4" s="2086"/>
      <c r="L4" s="2086"/>
      <c r="M4" s="2146"/>
      <c r="N4" s="2085"/>
      <c r="O4" s="2086"/>
      <c r="P4" s="2086"/>
      <c r="Q4" s="2086"/>
      <c r="R4" s="2086"/>
      <c r="S4" s="2086"/>
      <c r="T4" s="2086"/>
      <c r="U4" s="2086"/>
      <c r="V4" s="2143"/>
    </row>
    <row r="5" spans="1:22" s="7" customFormat="1" ht="19.5" customHeight="1">
      <c r="A5" s="2071"/>
      <c r="B5" s="2138"/>
      <c r="C5" s="2077"/>
      <c r="D5" s="2077"/>
      <c r="E5" s="2153" t="s">
        <v>146</v>
      </c>
      <c r="F5" s="2129" t="s">
        <v>147</v>
      </c>
      <c r="G5" s="2075"/>
      <c r="H5" s="2077"/>
      <c r="I5" s="2163"/>
      <c r="J5" s="2079" t="s">
        <v>30</v>
      </c>
      <c r="K5" s="2079" t="s">
        <v>453</v>
      </c>
      <c r="L5" s="2079" t="s">
        <v>31</v>
      </c>
      <c r="M5" s="214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</row>
    <row r="6" spans="1:22" s="7" customFormat="1" ht="19.5" customHeight="1" thickBot="1">
      <c r="A6" s="2071"/>
      <c r="B6" s="2138"/>
      <c r="C6" s="2077"/>
      <c r="D6" s="2077"/>
      <c r="E6" s="2154"/>
      <c r="F6" s="2129"/>
      <c r="G6" s="2075"/>
      <c r="H6" s="2077"/>
      <c r="I6" s="2163"/>
      <c r="J6" s="2079"/>
      <c r="K6" s="2079"/>
      <c r="L6" s="2079"/>
      <c r="M6" s="2147"/>
      <c r="N6" s="2149" t="s">
        <v>350</v>
      </c>
      <c r="O6" s="2138"/>
      <c r="P6" s="2138"/>
      <c r="Q6" s="2138"/>
      <c r="R6" s="2138"/>
      <c r="S6" s="2138"/>
      <c r="T6" s="2138"/>
      <c r="U6" s="2138"/>
      <c r="V6" s="2150"/>
    </row>
    <row r="7" spans="1:40" s="7" customFormat="1" ht="22.5" customHeight="1" thickBot="1">
      <c r="A7" s="2072"/>
      <c r="B7" s="2141"/>
      <c r="C7" s="2078"/>
      <c r="D7" s="2078"/>
      <c r="E7" s="2155"/>
      <c r="F7" s="2130"/>
      <c r="G7" s="2076"/>
      <c r="H7" s="2078"/>
      <c r="I7" s="2164"/>
      <c r="J7" s="2137"/>
      <c r="K7" s="2137"/>
      <c r="L7" s="2137"/>
      <c r="M7" s="214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3" t="s">
        <v>32</v>
      </c>
      <c r="AD7" s="2200"/>
      <c r="AE7" s="2200"/>
      <c r="AF7" s="2200" t="s">
        <v>33</v>
      </c>
      <c r="AG7" s="2200"/>
      <c r="AH7" s="2200"/>
      <c r="AI7" s="2200" t="s">
        <v>34</v>
      </c>
      <c r="AJ7" s="2200"/>
      <c r="AK7" s="2200"/>
      <c r="AL7" s="2200" t="s">
        <v>35</v>
      </c>
      <c r="AM7" s="2200"/>
      <c r="AN7" s="2201"/>
    </row>
    <row r="8" spans="1:40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322">
        <v>22</v>
      </c>
      <c r="W8" s="7" t="s">
        <v>32</v>
      </c>
      <c r="X8" s="7" t="s">
        <v>33</v>
      </c>
      <c r="Y8" s="7" t="s">
        <v>34</v>
      </c>
      <c r="Z8" s="7" t="s">
        <v>35</v>
      </c>
      <c r="AC8" s="2174"/>
      <c r="AD8" s="2173"/>
      <c r="AE8" s="2173"/>
      <c r="AF8" s="2173"/>
      <c r="AG8" s="2173"/>
      <c r="AH8" s="2173"/>
      <c r="AI8" s="2173"/>
      <c r="AJ8" s="2173"/>
      <c r="AK8" s="2173"/>
      <c r="AL8" s="2173"/>
      <c r="AM8" s="2173"/>
      <c r="AN8" s="2202"/>
    </row>
    <row r="9" spans="1:40" s="7" customFormat="1" ht="19.5" customHeight="1" thickBot="1">
      <c r="A9" s="2067" t="s">
        <v>253</v>
      </c>
      <c r="B9" s="2068"/>
      <c r="C9" s="2068"/>
      <c r="D9" s="2068"/>
      <c r="E9" s="2068"/>
      <c r="F9" s="2068"/>
      <c r="G9" s="2068"/>
      <c r="H9" s="2068"/>
      <c r="I9" s="2068"/>
      <c r="J9" s="2068"/>
      <c r="K9" s="2068"/>
      <c r="L9" s="2068"/>
      <c r="M9" s="2068"/>
      <c r="N9" s="2068"/>
      <c r="O9" s="2068"/>
      <c r="P9" s="2068"/>
      <c r="Q9" s="2068"/>
      <c r="R9" s="2068"/>
      <c r="S9" s="2068"/>
      <c r="T9" s="2068"/>
      <c r="U9" s="2068"/>
      <c r="V9" s="2069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</row>
    <row r="10" spans="1:40" s="7" customFormat="1" ht="19.5" customHeight="1" thickBot="1">
      <c r="A10" s="2067" t="s">
        <v>499</v>
      </c>
      <c r="B10" s="2068"/>
      <c r="C10" s="2068"/>
      <c r="D10" s="2068"/>
      <c r="E10" s="2068"/>
      <c r="F10" s="2068"/>
      <c r="G10" s="2068"/>
      <c r="H10" s="2068"/>
      <c r="I10" s="2068"/>
      <c r="J10" s="2068"/>
      <c r="K10" s="2068"/>
      <c r="L10" s="2068"/>
      <c r="M10" s="2068"/>
      <c r="N10" s="2068"/>
      <c r="O10" s="2068"/>
      <c r="P10" s="2068"/>
      <c r="Q10" s="2068"/>
      <c r="R10" s="2068"/>
      <c r="S10" s="2068"/>
      <c r="T10" s="2068"/>
      <c r="U10" s="2068"/>
      <c r="V10" s="2069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</row>
    <row r="11" spans="1:40" s="7" customFormat="1" ht="19.5" customHeight="1">
      <c r="A11" s="469" t="s">
        <v>156</v>
      </c>
      <c r="B11" s="1401" t="s">
        <v>587</v>
      </c>
      <c r="C11" s="1402"/>
      <c r="D11" s="365" t="s">
        <v>22</v>
      </c>
      <c r="E11" s="365"/>
      <c r="F11" s="1403"/>
      <c r="G11" s="1404">
        <v>2</v>
      </c>
      <c r="H11" s="1405">
        <f>G11*30</f>
        <v>60</v>
      </c>
      <c r="I11" s="454">
        <f>J11+K11+L11</f>
        <v>30</v>
      </c>
      <c r="J11" s="1406">
        <v>15</v>
      </c>
      <c r="K11" s="1407"/>
      <c r="L11" s="1407">
        <v>15</v>
      </c>
      <c r="M11" s="1408">
        <f>H11-I11</f>
        <v>30</v>
      </c>
      <c r="N11" s="1409">
        <v>2</v>
      </c>
      <c r="O11" s="1410"/>
      <c r="P11" s="1411"/>
      <c r="Q11" s="1411"/>
      <c r="R11" s="1411"/>
      <c r="S11" s="1411"/>
      <c r="T11" s="1411"/>
      <c r="U11" s="1411"/>
      <c r="V11" s="489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</row>
    <row r="12" spans="1:22" s="20" customFormat="1" ht="19.5" customHeight="1">
      <c r="A12" s="1412" t="s">
        <v>157</v>
      </c>
      <c r="B12" s="1413" t="s">
        <v>37</v>
      </c>
      <c r="C12" s="1414">
        <v>1</v>
      </c>
      <c r="D12" s="129"/>
      <c r="E12" s="129"/>
      <c r="F12" s="1377"/>
      <c r="G12" s="1415">
        <v>4</v>
      </c>
      <c r="H12" s="369">
        <f>G12*30</f>
        <v>120</v>
      </c>
      <c r="I12" s="129">
        <f>J12+L12</f>
        <v>45</v>
      </c>
      <c r="J12" s="129">
        <v>30</v>
      </c>
      <c r="K12" s="129"/>
      <c r="L12" s="129">
        <v>15</v>
      </c>
      <c r="M12" s="1416">
        <f>H12-I12</f>
        <v>75</v>
      </c>
      <c r="N12" s="267">
        <v>3</v>
      </c>
      <c r="O12" s="375"/>
      <c r="P12" s="375"/>
      <c r="Q12" s="132"/>
      <c r="R12" s="132"/>
      <c r="S12" s="132"/>
      <c r="T12" s="132"/>
      <c r="U12" s="132"/>
      <c r="V12" s="132"/>
    </row>
    <row r="13" spans="1:22" s="20" customFormat="1" ht="19.5" customHeight="1">
      <c r="A13" s="1412" t="s">
        <v>158</v>
      </c>
      <c r="B13" s="1413" t="s">
        <v>517</v>
      </c>
      <c r="C13" s="1414"/>
      <c r="D13" s="129">
        <v>2</v>
      </c>
      <c r="E13" s="129"/>
      <c r="F13" s="1377"/>
      <c r="G13" s="1415">
        <v>3</v>
      </c>
      <c r="H13" s="369">
        <f>G13*30</f>
        <v>90</v>
      </c>
      <c r="I13" s="129">
        <f>J13+L13</f>
        <v>30</v>
      </c>
      <c r="J13" s="129">
        <v>20</v>
      </c>
      <c r="K13" s="129"/>
      <c r="L13" s="129">
        <v>10</v>
      </c>
      <c r="M13" s="1416">
        <f>H13-I13</f>
        <v>60</v>
      </c>
      <c r="N13" s="267"/>
      <c r="O13" s="1417">
        <v>1.5</v>
      </c>
      <c r="P13" s="375"/>
      <c r="Q13" s="132"/>
      <c r="R13" s="132"/>
      <c r="S13" s="132"/>
      <c r="T13" s="132"/>
      <c r="U13" s="132"/>
      <c r="V13" s="385"/>
    </row>
    <row r="14" spans="1:40" s="20" customFormat="1" ht="41.25" customHeight="1">
      <c r="A14" s="1412" t="s">
        <v>159</v>
      </c>
      <c r="B14" s="1418" t="s">
        <v>597</v>
      </c>
      <c r="C14" s="1419"/>
      <c r="D14" s="383" t="s">
        <v>22</v>
      </c>
      <c r="E14" s="383"/>
      <c r="F14" s="1420"/>
      <c r="G14" s="1421">
        <v>3</v>
      </c>
      <c r="H14" s="1422">
        <f>G14*30</f>
        <v>90</v>
      </c>
      <c r="I14" s="375">
        <f>J14+K14+L14</f>
        <v>45</v>
      </c>
      <c r="J14" s="389">
        <v>15</v>
      </c>
      <c r="K14" s="384"/>
      <c r="L14" s="384">
        <v>30</v>
      </c>
      <c r="M14" s="385">
        <f>H14-I14</f>
        <v>45</v>
      </c>
      <c r="N14" s="468">
        <v>3</v>
      </c>
      <c r="O14" s="386"/>
      <c r="P14" s="386"/>
      <c r="Q14" s="386"/>
      <c r="R14" s="386"/>
      <c r="S14" s="386"/>
      <c r="T14" s="386"/>
      <c r="U14" s="386"/>
      <c r="V14" s="489"/>
      <c r="AC14" s="2174"/>
      <c r="AD14" s="2173"/>
      <c r="AE14" s="2173"/>
      <c r="AF14" s="2173"/>
      <c r="AG14" s="2173"/>
      <c r="AH14" s="2173"/>
      <c r="AI14" s="2173"/>
      <c r="AJ14" s="2173"/>
      <c r="AK14" s="2173"/>
      <c r="AL14" s="2173"/>
      <c r="AM14" s="2173"/>
      <c r="AN14" s="2202"/>
    </row>
    <row r="15" spans="1:40" s="20" customFormat="1" ht="46.5" customHeight="1">
      <c r="A15" s="1412" t="s">
        <v>160</v>
      </c>
      <c r="B15" s="1423" t="s">
        <v>36</v>
      </c>
      <c r="C15" s="1424"/>
      <c r="D15" s="395"/>
      <c r="E15" s="395"/>
      <c r="F15" s="1425"/>
      <c r="G15" s="1426">
        <f>SUM(G16:G17)</f>
        <v>6</v>
      </c>
      <c r="H15" s="1427">
        <f>SUM(H16:H17)</f>
        <v>180</v>
      </c>
      <c r="I15" s="1428">
        <f>SUM(I16:I17)</f>
        <v>66</v>
      </c>
      <c r="J15" s="1428"/>
      <c r="K15" s="1428"/>
      <c r="L15" s="1428">
        <f>SUM(L16:L17)</f>
        <v>66</v>
      </c>
      <c r="M15" s="1428">
        <f>SUM(M16:M17)</f>
        <v>114</v>
      </c>
      <c r="N15" s="483"/>
      <c r="O15" s="367"/>
      <c r="P15" s="367"/>
      <c r="Q15" s="367"/>
      <c r="R15" s="1429"/>
      <c r="S15" s="367"/>
      <c r="T15" s="367"/>
      <c r="U15" s="367"/>
      <c r="V15" s="132"/>
      <c r="AB15" s="20" t="s">
        <v>359</v>
      </c>
      <c r="AC15" s="20">
        <f aca="true" t="shared" si="0" ref="AC15:AN15">COUNTIF($C15:$C31,AC$9)</f>
        <v>3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</row>
    <row r="16" spans="1:40" s="20" customFormat="1" ht="33.75" customHeight="1">
      <c r="A16" s="1412"/>
      <c r="B16" s="1413" t="s">
        <v>36</v>
      </c>
      <c r="C16" s="1414"/>
      <c r="D16" s="359">
        <v>1</v>
      </c>
      <c r="E16" s="359"/>
      <c r="F16" s="1430"/>
      <c r="G16" s="1431">
        <v>3</v>
      </c>
      <c r="H16" s="1382">
        <f>G16*30</f>
        <v>90</v>
      </c>
      <c r="I16" s="129">
        <v>30</v>
      </c>
      <c r="J16" s="129"/>
      <c r="K16" s="129"/>
      <c r="L16" s="129">
        <v>30</v>
      </c>
      <c r="M16" s="1416">
        <f>H16-I16</f>
        <v>60</v>
      </c>
      <c r="N16" s="267">
        <v>2</v>
      </c>
      <c r="O16" s="132"/>
      <c r="P16" s="132"/>
      <c r="Q16" s="132"/>
      <c r="R16" s="1417"/>
      <c r="S16" s="132"/>
      <c r="T16" s="132"/>
      <c r="U16" s="132"/>
      <c r="V16" s="385"/>
      <c r="AB16" s="20" t="s">
        <v>360</v>
      </c>
      <c r="AC16" s="20">
        <f>COUNTIF($D15:$D31,AC$9)</f>
        <v>1</v>
      </c>
      <c r="AD16" s="20">
        <f>COUNTIF($D15:$D31,AD$9)</f>
        <v>0</v>
      </c>
      <c r="AE16" s="20">
        <v>1</v>
      </c>
      <c r="AF16" s="20">
        <f>COUNTIF($D15:$D31,AF$9)</f>
        <v>0</v>
      </c>
      <c r="AG16" s="20">
        <f>COUNTIF($D15:$D31,AG$9)</f>
        <v>0</v>
      </c>
      <c r="AH16" s="20">
        <v>1</v>
      </c>
      <c r="AI16" s="20">
        <f aca="true" t="shared" si="1" ref="AI16:AN16">COUNTIF($D15:$D31,AI$9)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</row>
    <row r="17" spans="1:28" s="20" customFormat="1" ht="39" customHeight="1">
      <c r="A17" s="1412"/>
      <c r="B17" s="1413" t="s">
        <v>36</v>
      </c>
      <c r="C17" s="1414"/>
      <c r="D17" s="359">
        <v>2</v>
      </c>
      <c r="E17" s="359"/>
      <c r="F17" s="1430"/>
      <c r="G17" s="1431">
        <v>3</v>
      </c>
      <c r="H17" s="1382">
        <f>G17*30</f>
        <v>90</v>
      </c>
      <c r="I17" s="129">
        <v>36</v>
      </c>
      <c r="J17" s="129"/>
      <c r="K17" s="129"/>
      <c r="L17" s="129">
        <v>36</v>
      </c>
      <c r="M17" s="1416">
        <f>H17-I17</f>
        <v>54</v>
      </c>
      <c r="N17" s="267"/>
      <c r="O17" s="132">
        <v>2</v>
      </c>
      <c r="P17" s="132"/>
      <c r="Q17" s="132"/>
      <c r="R17" s="1417"/>
      <c r="S17" s="132"/>
      <c r="T17" s="132"/>
      <c r="U17" s="132"/>
      <c r="V17" s="385"/>
      <c r="AB17" s="20" t="s">
        <v>361</v>
      </c>
    </row>
    <row r="18" spans="1:22" s="20" customFormat="1" ht="27.75" customHeight="1">
      <c r="A18" s="1412" t="s">
        <v>161</v>
      </c>
      <c r="B18" s="1418" t="s">
        <v>590</v>
      </c>
      <c r="C18" s="1419" t="s">
        <v>22</v>
      </c>
      <c r="D18" s="383"/>
      <c r="E18" s="383"/>
      <c r="F18" s="1420"/>
      <c r="G18" s="1421">
        <v>4</v>
      </c>
      <c r="H18" s="1422">
        <f aca="true" t="shared" si="2" ref="H18:H30">G18*30</f>
        <v>120</v>
      </c>
      <c r="I18" s="375">
        <f aca="true" t="shared" si="3" ref="I18:I30">J18+K18+L18</f>
        <v>75</v>
      </c>
      <c r="J18" s="132">
        <v>30</v>
      </c>
      <c r="K18" s="132">
        <v>45</v>
      </c>
      <c r="L18" s="132"/>
      <c r="M18" s="385">
        <f>H18-I18</f>
        <v>45</v>
      </c>
      <c r="N18" s="468">
        <v>5</v>
      </c>
      <c r="O18" s="386"/>
      <c r="P18" s="386"/>
      <c r="Q18" s="386"/>
      <c r="R18" s="386"/>
      <c r="S18" s="386"/>
      <c r="T18" s="386"/>
      <c r="U18" s="386"/>
      <c r="V18" s="489"/>
    </row>
    <row r="19" spans="1:40" s="20" customFormat="1" ht="29.25" customHeight="1">
      <c r="A19" s="1412" t="s">
        <v>487</v>
      </c>
      <c r="B19" s="1418" t="s">
        <v>406</v>
      </c>
      <c r="C19" s="1419" t="s">
        <v>23</v>
      </c>
      <c r="D19" s="383"/>
      <c r="E19" s="383"/>
      <c r="F19" s="1420"/>
      <c r="G19" s="1421">
        <v>4</v>
      </c>
      <c r="H19" s="1422">
        <f t="shared" si="2"/>
        <v>120</v>
      </c>
      <c r="I19" s="375">
        <f t="shared" si="3"/>
        <v>72</v>
      </c>
      <c r="J19" s="389">
        <v>36</v>
      </c>
      <c r="K19" s="384">
        <v>36</v>
      </c>
      <c r="L19" s="384"/>
      <c r="M19" s="385">
        <f>H19-I19</f>
        <v>48</v>
      </c>
      <c r="N19" s="468"/>
      <c r="O19" s="386">
        <v>4</v>
      </c>
      <c r="P19" s="386"/>
      <c r="Q19" s="386"/>
      <c r="R19" s="386"/>
      <c r="S19" s="386"/>
      <c r="T19" s="386"/>
      <c r="U19" s="386"/>
      <c r="V19" s="489"/>
      <c r="AB19" s="20" t="s">
        <v>359</v>
      </c>
      <c r="AC19" s="20">
        <f aca="true" t="shared" si="4" ref="AC19:AN19">COUNTIF($C14:$C108,AC$9)</f>
        <v>3</v>
      </c>
      <c r="AD19" s="20">
        <f t="shared" si="4"/>
        <v>0</v>
      </c>
      <c r="AE19" s="20">
        <f t="shared" si="4"/>
        <v>0</v>
      </c>
      <c r="AF19" s="20">
        <f t="shared" si="4"/>
        <v>3</v>
      </c>
      <c r="AG19" s="20">
        <f t="shared" si="4"/>
        <v>0</v>
      </c>
      <c r="AH19" s="20">
        <f t="shared" si="4"/>
        <v>0</v>
      </c>
      <c r="AI19" s="20">
        <f t="shared" si="4"/>
        <v>3</v>
      </c>
      <c r="AJ19" s="20">
        <f t="shared" si="4"/>
        <v>0</v>
      </c>
      <c r="AK19" s="20">
        <f t="shared" si="4"/>
        <v>0</v>
      </c>
      <c r="AL19" s="20">
        <f t="shared" si="4"/>
        <v>3</v>
      </c>
      <c r="AM19" s="20">
        <f t="shared" si="4"/>
        <v>0</v>
      </c>
      <c r="AN19" s="20">
        <f t="shared" si="4"/>
        <v>0</v>
      </c>
    </row>
    <row r="20" spans="1:28" s="20" customFormat="1" ht="19.5" customHeight="1">
      <c r="A20" s="1412" t="s">
        <v>488</v>
      </c>
      <c r="B20" s="1418" t="s">
        <v>227</v>
      </c>
      <c r="C20" s="1419"/>
      <c r="D20" s="383"/>
      <c r="E20" s="383"/>
      <c r="F20" s="1420"/>
      <c r="G20" s="1421">
        <v>15</v>
      </c>
      <c r="H20" s="1422">
        <f t="shared" si="2"/>
        <v>450</v>
      </c>
      <c r="I20" s="375">
        <f>I21+I22</f>
        <v>231</v>
      </c>
      <c r="J20" s="1432">
        <f>J21+J22</f>
        <v>99</v>
      </c>
      <c r="K20" s="1432"/>
      <c r="L20" s="1432">
        <f>L21+L22</f>
        <v>132</v>
      </c>
      <c r="M20" s="1433">
        <f>M21+M22</f>
        <v>219</v>
      </c>
      <c r="N20" s="468"/>
      <c r="O20" s="386"/>
      <c r="P20" s="386"/>
      <c r="Q20" s="1434"/>
      <c r="R20" s="1434"/>
      <c r="S20" s="1434"/>
      <c r="T20" s="1434"/>
      <c r="U20" s="1434"/>
      <c r="V20" s="1435"/>
      <c r="AB20" s="20" t="s">
        <v>361</v>
      </c>
    </row>
    <row r="21" spans="1:28" s="20" customFormat="1" ht="19.5" customHeight="1">
      <c r="A21" s="1412"/>
      <c r="B21" s="1418" t="s">
        <v>227</v>
      </c>
      <c r="C21" s="1436">
        <v>1</v>
      </c>
      <c r="D21" s="1437"/>
      <c r="E21" s="1437"/>
      <c r="F21" s="1438"/>
      <c r="G21" s="1421">
        <v>7</v>
      </c>
      <c r="H21" s="1422">
        <f t="shared" si="2"/>
        <v>210</v>
      </c>
      <c r="I21" s="375">
        <f t="shared" si="3"/>
        <v>105</v>
      </c>
      <c r="J21" s="132">
        <v>45</v>
      </c>
      <c r="K21" s="132"/>
      <c r="L21" s="132">
        <v>60</v>
      </c>
      <c r="M21" s="385">
        <f aca="true" t="shared" si="5" ref="M21:M27">H21-I21</f>
        <v>105</v>
      </c>
      <c r="N21" s="1436">
        <v>7</v>
      </c>
      <c r="O21" s="1437"/>
      <c r="P21" s="1437"/>
      <c r="Q21" s="1437"/>
      <c r="R21" s="1437"/>
      <c r="S21" s="1437"/>
      <c r="T21" s="1437"/>
      <c r="U21" s="1437"/>
      <c r="V21" s="1439"/>
      <c r="AB21" s="20" t="s">
        <v>362</v>
      </c>
    </row>
    <row r="22" spans="1:26" s="20" customFormat="1" ht="19.5" customHeight="1">
      <c r="A22" s="1440"/>
      <c r="B22" s="1418" t="s">
        <v>227</v>
      </c>
      <c r="C22" s="1436">
        <v>2</v>
      </c>
      <c r="D22" s="1437"/>
      <c r="E22" s="1437"/>
      <c r="F22" s="1438"/>
      <c r="G22" s="1421">
        <v>8</v>
      </c>
      <c r="H22" s="1422">
        <f t="shared" si="2"/>
        <v>240</v>
      </c>
      <c r="I22" s="375">
        <f t="shared" si="3"/>
        <v>126</v>
      </c>
      <c r="J22" s="1437">
        <v>54</v>
      </c>
      <c r="K22" s="1437"/>
      <c r="L22" s="1437">
        <v>72</v>
      </c>
      <c r="M22" s="385">
        <f t="shared" si="5"/>
        <v>114</v>
      </c>
      <c r="N22" s="1436"/>
      <c r="O22" s="1437">
        <v>7</v>
      </c>
      <c r="P22" s="1437"/>
      <c r="Q22" s="1437"/>
      <c r="R22" s="1437"/>
      <c r="S22" s="1437"/>
      <c r="T22" s="1437"/>
      <c r="U22" s="1437"/>
      <c r="V22" s="1439"/>
      <c r="W22" s="979"/>
      <c r="X22" s="580"/>
      <c r="Y22" s="580"/>
      <c r="Z22" s="580"/>
    </row>
    <row r="23" spans="1:22" s="27" customFormat="1" ht="19.5" customHeight="1">
      <c r="A23" s="828" t="s">
        <v>489</v>
      </c>
      <c r="B23" s="1441" t="s">
        <v>591</v>
      </c>
      <c r="C23" s="1442" t="s">
        <v>22</v>
      </c>
      <c r="D23" s="1443"/>
      <c r="E23" s="1443"/>
      <c r="F23" s="1444"/>
      <c r="G23" s="1445">
        <v>3.5</v>
      </c>
      <c r="H23" s="1446">
        <f>G23*30</f>
        <v>105</v>
      </c>
      <c r="I23" s="368">
        <f>J23+K23+L23</f>
        <v>60</v>
      </c>
      <c r="J23" s="1447">
        <v>30</v>
      </c>
      <c r="K23" s="480">
        <v>30</v>
      </c>
      <c r="L23" s="480"/>
      <c r="M23" s="482">
        <f t="shared" si="5"/>
        <v>45</v>
      </c>
      <c r="N23" s="1448">
        <v>4</v>
      </c>
      <c r="O23" s="484"/>
      <c r="P23" s="1449"/>
      <c r="Q23" s="1449"/>
      <c r="R23" s="1449"/>
      <c r="S23" s="1449"/>
      <c r="T23" s="1449"/>
      <c r="U23" s="1449"/>
      <c r="V23" s="1450"/>
    </row>
    <row r="24" spans="1:26" s="978" customFormat="1" ht="37.5" customHeight="1">
      <c r="A24" s="828" t="s">
        <v>490</v>
      </c>
      <c r="B24" s="1451" t="s">
        <v>213</v>
      </c>
      <c r="C24" s="1452" t="s">
        <v>48</v>
      </c>
      <c r="D24" s="1443"/>
      <c r="E24" s="1443"/>
      <c r="F24" s="1453"/>
      <c r="G24" s="1454">
        <v>4</v>
      </c>
      <c r="H24" s="481">
        <f>G24*30</f>
        <v>120</v>
      </c>
      <c r="I24" s="368">
        <f>J24+K24+L24</f>
        <v>54</v>
      </c>
      <c r="J24" s="1455">
        <v>36</v>
      </c>
      <c r="K24" s="1455">
        <v>9</v>
      </c>
      <c r="L24" s="1455">
        <v>9</v>
      </c>
      <c r="M24" s="482">
        <f t="shared" si="5"/>
        <v>66</v>
      </c>
      <c r="N24" s="1448"/>
      <c r="O24" s="484"/>
      <c r="P24" s="484"/>
      <c r="Q24" s="484"/>
      <c r="R24" s="484"/>
      <c r="S24" s="484">
        <v>3</v>
      </c>
      <c r="T24" s="484"/>
      <c r="U24" s="484"/>
      <c r="V24" s="386"/>
      <c r="W24" s="976"/>
      <c r="X24" s="977"/>
      <c r="Y24" s="977"/>
      <c r="Z24" s="977"/>
    </row>
    <row r="25" spans="1:22" s="978" customFormat="1" ht="38.25" customHeight="1">
      <c r="A25" s="828" t="s">
        <v>504</v>
      </c>
      <c r="B25" s="1456" t="s">
        <v>662</v>
      </c>
      <c r="C25" s="1457"/>
      <c r="D25" s="1458">
        <v>7</v>
      </c>
      <c r="E25" s="1458"/>
      <c r="F25" s="1459"/>
      <c r="G25" s="1421">
        <v>3</v>
      </c>
      <c r="H25" s="1457">
        <f>G25*30</f>
        <v>90</v>
      </c>
      <c r="I25" s="1460">
        <f>J25+K25+L25</f>
        <v>45</v>
      </c>
      <c r="J25" s="1461">
        <v>30</v>
      </c>
      <c r="K25" s="1462"/>
      <c r="L25" s="1462">
        <v>15</v>
      </c>
      <c r="M25" s="1459">
        <f t="shared" si="5"/>
        <v>45</v>
      </c>
      <c r="N25" s="468"/>
      <c r="O25" s="386"/>
      <c r="P25" s="386"/>
      <c r="Q25" s="386"/>
      <c r="R25" s="386"/>
      <c r="S25" s="386"/>
      <c r="T25" s="386">
        <v>3</v>
      </c>
      <c r="U25" s="484"/>
      <c r="V25" s="834"/>
    </row>
    <row r="26" spans="1:26" s="20" customFormat="1" ht="45" customHeight="1">
      <c r="A26" s="828" t="s">
        <v>505</v>
      </c>
      <c r="B26" s="1418" t="s">
        <v>63</v>
      </c>
      <c r="C26" s="1419" t="s">
        <v>45</v>
      </c>
      <c r="D26" s="383"/>
      <c r="E26" s="383"/>
      <c r="F26" s="1420"/>
      <c r="G26" s="1421">
        <v>4</v>
      </c>
      <c r="H26" s="1422">
        <f t="shared" si="2"/>
        <v>120</v>
      </c>
      <c r="I26" s="375">
        <f t="shared" si="3"/>
        <v>45</v>
      </c>
      <c r="J26" s="389">
        <v>30</v>
      </c>
      <c r="K26" s="384"/>
      <c r="L26" s="384">
        <v>15</v>
      </c>
      <c r="M26" s="385">
        <f t="shared" si="5"/>
        <v>75</v>
      </c>
      <c r="N26" s="468"/>
      <c r="O26" s="386"/>
      <c r="P26" s="386">
        <v>3</v>
      </c>
      <c r="Q26" s="1434"/>
      <c r="R26" s="1434"/>
      <c r="S26" s="1434"/>
      <c r="T26" s="1434"/>
      <c r="U26" s="1434"/>
      <c r="V26" s="1435"/>
      <c r="W26" s="979"/>
      <c r="X26" s="580"/>
      <c r="Y26" s="580"/>
      <c r="Z26" s="580"/>
    </row>
    <row r="27" spans="1:22" s="20" customFormat="1" ht="44.25" customHeight="1">
      <c r="A27" s="828" t="s">
        <v>588</v>
      </c>
      <c r="B27" s="1413" t="s">
        <v>518</v>
      </c>
      <c r="C27" s="1414">
        <v>2</v>
      </c>
      <c r="D27" s="129"/>
      <c r="E27" s="129"/>
      <c r="F27" s="1377"/>
      <c r="G27" s="1415">
        <v>3</v>
      </c>
      <c r="H27" s="1382">
        <f>G27*30</f>
        <v>90</v>
      </c>
      <c r="I27" s="129">
        <f>L27+J27</f>
        <v>27</v>
      </c>
      <c r="J27" s="129"/>
      <c r="K27" s="129"/>
      <c r="L27" s="129">
        <v>27</v>
      </c>
      <c r="M27" s="1416">
        <f t="shared" si="5"/>
        <v>63</v>
      </c>
      <c r="N27" s="267"/>
      <c r="O27" s="1417">
        <v>1.5</v>
      </c>
      <c r="P27" s="132"/>
      <c r="Q27" s="132"/>
      <c r="R27" s="132"/>
      <c r="S27" s="132"/>
      <c r="T27" s="132"/>
      <c r="U27" s="132"/>
      <c r="V27" s="132"/>
    </row>
    <row r="28" spans="1:26" s="27" customFormat="1" ht="19.5" customHeight="1">
      <c r="A28" s="828" t="s">
        <v>589</v>
      </c>
      <c r="B28" s="1418" t="s">
        <v>64</v>
      </c>
      <c r="C28" s="1419"/>
      <c r="D28" s="383"/>
      <c r="E28" s="383"/>
      <c r="F28" s="1420"/>
      <c r="G28" s="1421">
        <f>G29+G30</f>
        <v>11.5</v>
      </c>
      <c r="H28" s="1422">
        <f t="shared" si="2"/>
        <v>345</v>
      </c>
      <c r="I28" s="375">
        <f t="shared" si="3"/>
        <v>165</v>
      </c>
      <c r="J28" s="1437">
        <f>J29+J30</f>
        <v>99</v>
      </c>
      <c r="K28" s="1437">
        <f>K29+K30</f>
        <v>33</v>
      </c>
      <c r="L28" s="1437">
        <f>L29+L30</f>
        <v>33</v>
      </c>
      <c r="M28" s="1439">
        <f>M29+M30</f>
        <v>180</v>
      </c>
      <c r="N28" s="468"/>
      <c r="O28" s="386"/>
      <c r="P28" s="386"/>
      <c r="Q28" s="386"/>
      <c r="R28" s="386"/>
      <c r="S28" s="386"/>
      <c r="T28" s="386"/>
      <c r="U28" s="386"/>
      <c r="V28" s="489"/>
      <c r="W28" s="877"/>
      <c r="X28" s="292"/>
      <c r="Y28" s="292"/>
      <c r="Z28" s="292"/>
    </row>
    <row r="29" spans="1:26" s="978" customFormat="1" ht="19.5" customHeight="1">
      <c r="A29" s="1412"/>
      <c r="B29" s="1418" t="s">
        <v>64</v>
      </c>
      <c r="C29" s="1463">
        <v>2</v>
      </c>
      <c r="D29" s="416"/>
      <c r="E29" s="416"/>
      <c r="F29" s="1464"/>
      <c r="G29" s="1421">
        <v>6</v>
      </c>
      <c r="H29" s="1422">
        <f t="shared" si="2"/>
        <v>180</v>
      </c>
      <c r="I29" s="375">
        <f t="shared" si="3"/>
        <v>90</v>
      </c>
      <c r="J29" s="132">
        <v>54</v>
      </c>
      <c r="K29" s="132">
        <v>18</v>
      </c>
      <c r="L29" s="132">
        <v>18</v>
      </c>
      <c r="M29" s="385">
        <f>H29-I29</f>
        <v>90</v>
      </c>
      <c r="N29" s="1465"/>
      <c r="O29" s="1466">
        <v>5</v>
      </c>
      <c r="P29" s="1467"/>
      <c r="Q29" s="1467"/>
      <c r="R29" s="1467"/>
      <c r="S29" s="1467"/>
      <c r="T29" s="1467"/>
      <c r="U29" s="1467"/>
      <c r="V29" s="1468"/>
      <c r="W29" s="976"/>
      <c r="X29" s="977"/>
      <c r="Y29" s="977"/>
      <c r="Z29" s="977"/>
    </row>
    <row r="30" spans="1:26" s="978" customFormat="1" ht="19.5" customHeight="1">
      <c r="A30" s="1412"/>
      <c r="B30" s="1418" t="s">
        <v>64</v>
      </c>
      <c r="C30" s="1463">
        <v>3</v>
      </c>
      <c r="D30" s="416"/>
      <c r="E30" s="416"/>
      <c r="F30" s="1464"/>
      <c r="G30" s="1469">
        <v>5.5</v>
      </c>
      <c r="H30" s="1422">
        <f t="shared" si="2"/>
        <v>165</v>
      </c>
      <c r="I30" s="375">
        <f t="shared" si="3"/>
        <v>75</v>
      </c>
      <c r="J30" s="1466">
        <v>45</v>
      </c>
      <c r="K30" s="1466">
        <v>15</v>
      </c>
      <c r="L30" s="1466">
        <v>15</v>
      </c>
      <c r="M30" s="385">
        <f>H30-I30</f>
        <v>90</v>
      </c>
      <c r="N30" s="1465"/>
      <c r="O30" s="1467"/>
      <c r="P30" s="1466">
        <v>5</v>
      </c>
      <c r="Q30" s="1467"/>
      <c r="R30" s="1467"/>
      <c r="S30" s="1467"/>
      <c r="T30" s="1467"/>
      <c r="U30" s="1467"/>
      <c r="V30" s="1468"/>
      <c r="W30" s="976"/>
      <c r="X30" s="977"/>
      <c r="Y30" s="977"/>
      <c r="Z30" s="977"/>
    </row>
    <row r="31" spans="1:22" s="20" customFormat="1" ht="29.25" customHeight="1" thickBot="1">
      <c r="A31" s="1412" t="s">
        <v>592</v>
      </c>
      <c r="B31" s="1470" t="s">
        <v>516</v>
      </c>
      <c r="C31" s="1471">
        <v>4</v>
      </c>
      <c r="D31" s="1472"/>
      <c r="E31" s="1472"/>
      <c r="F31" s="1473"/>
      <c r="G31" s="1474">
        <v>4</v>
      </c>
      <c r="H31" s="1475">
        <f>G31*30</f>
        <v>120</v>
      </c>
      <c r="I31" s="1472">
        <f>J31+L31</f>
        <v>45</v>
      </c>
      <c r="J31" s="1472">
        <v>27</v>
      </c>
      <c r="K31" s="1472"/>
      <c r="L31" s="1472">
        <v>18</v>
      </c>
      <c r="M31" s="1476">
        <f>H31-I31</f>
        <v>75</v>
      </c>
      <c r="N31" s="1477"/>
      <c r="O31" s="132"/>
      <c r="P31" s="132"/>
      <c r="Q31" s="1417">
        <v>2.5</v>
      </c>
      <c r="R31" s="132"/>
      <c r="S31" s="132"/>
      <c r="T31" s="132"/>
      <c r="U31" s="132"/>
      <c r="V31" s="385"/>
    </row>
    <row r="32" spans="1:26" s="20" customFormat="1" ht="19.5" customHeight="1" thickBot="1">
      <c r="A32" s="2065" t="s">
        <v>378</v>
      </c>
      <c r="B32" s="2066"/>
      <c r="C32" s="1478"/>
      <c r="D32" s="1479"/>
      <c r="E32" s="1479"/>
      <c r="F32" s="1480"/>
      <c r="G32" s="1481">
        <f aca="true" t="shared" si="6" ref="G32:M32">SUM(G11:G31)-G15-G20-G28</f>
        <v>74</v>
      </c>
      <c r="H32" s="1481">
        <f t="shared" si="6"/>
        <v>2220</v>
      </c>
      <c r="I32" s="1481">
        <f t="shared" si="6"/>
        <v>1035</v>
      </c>
      <c r="J32" s="1481">
        <f t="shared" si="6"/>
        <v>497</v>
      </c>
      <c r="K32" s="1481">
        <f t="shared" si="6"/>
        <v>153</v>
      </c>
      <c r="L32" s="1481">
        <f t="shared" si="6"/>
        <v>385</v>
      </c>
      <c r="M32" s="1481">
        <f t="shared" si="6"/>
        <v>1185</v>
      </c>
      <c r="N32" s="1482">
        <f>SUM(N11:N31)</f>
        <v>26</v>
      </c>
      <c r="O32" s="1482">
        <f aca="true" t="shared" si="7" ref="O32:U32">SUM(O11:O31)</f>
        <v>21</v>
      </c>
      <c r="P32" s="1482">
        <f t="shared" si="7"/>
        <v>8</v>
      </c>
      <c r="Q32" s="1482">
        <f t="shared" si="7"/>
        <v>2.5</v>
      </c>
      <c r="R32" s="1482">
        <f t="shared" si="7"/>
        <v>0</v>
      </c>
      <c r="S32" s="1482">
        <f t="shared" si="7"/>
        <v>3</v>
      </c>
      <c r="T32" s="1482">
        <f t="shared" si="7"/>
        <v>3</v>
      </c>
      <c r="U32" s="1482">
        <f t="shared" si="7"/>
        <v>0</v>
      </c>
      <c r="V32" s="1482">
        <f>SUM(V11:V31)</f>
        <v>0</v>
      </c>
      <c r="W32" s="905">
        <f>G32*30</f>
        <v>2220</v>
      </c>
      <c r="X32" s="580"/>
      <c r="Y32" s="580"/>
      <c r="Z32" s="580"/>
    </row>
    <row r="33" spans="1:26" s="27" customFormat="1" ht="19.5" customHeight="1" thickBot="1">
      <c r="A33" s="2156" t="s">
        <v>501</v>
      </c>
      <c r="B33" s="2157"/>
      <c r="C33" s="2157"/>
      <c r="D33" s="2157"/>
      <c r="E33" s="2157"/>
      <c r="F33" s="2157"/>
      <c r="G33" s="2157"/>
      <c r="H33" s="2158"/>
      <c r="I33" s="2158"/>
      <c r="J33" s="2158"/>
      <c r="K33" s="2158"/>
      <c r="L33" s="2158"/>
      <c r="M33" s="2158"/>
      <c r="N33" s="2157"/>
      <c r="O33" s="2157"/>
      <c r="P33" s="2157"/>
      <c r="Q33" s="2157"/>
      <c r="R33" s="2157"/>
      <c r="S33" s="2157"/>
      <c r="T33" s="2157"/>
      <c r="U33" s="2157"/>
      <c r="V33" s="2159"/>
      <c r="W33" s="877"/>
      <c r="X33" s="292"/>
      <c r="Y33" s="292"/>
      <c r="Z33" s="292"/>
    </row>
    <row r="34" spans="1:22" s="27" customFormat="1" ht="33" customHeight="1">
      <c r="A34" s="1483" t="s">
        <v>169</v>
      </c>
      <c r="B34" s="1484" t="s">
        <v>641</v>
      </c>
      <c r="C34" s="1485"/>
      <c r="D34" s="1411">
        <v>2</v>
      </c>
      <c r="E34" s="1411"/>
      <c r="F34" s="1486"/>
      <c r="G34" s="1487">
        <v>3.5</v>
      </c>
      <c r="H34" s="1488">
        <f>G34*30</f>
        <v>105</v>
      </c>
      <c r="I34" s="1489">
        <f>SUM(J34:L34)</f>
        <v>72</v>
      </c>
      <c r="J34" s="1411">
        <v>36</v>
      </c>
      <c r="K34" s="1411">
        <v>36</v>
      </c>
      <c r="L34" s="1486"/>
      <c r="M34" s="1490">
        <f>H34-I34</f>
        <v>33</v>
      </c>
      <c r="N34" s="1491"/>
      <c r="O34" s="1411">
        <v>4</v>
      </c>
      <c r="P34" s="1411"/>
      <c r="Q34" s="1411"/>
      <c r="R34" s="1411"/>
      <c r="S34" s="1411"/>
      <c r="T34" s="1411"/>
      <c r="U34" s="1411"/>
      <c r="V34" s="1492"/>
    </row>
    <row r="35" spans="1:40" s="27" customFormat="1" ht="19.5" customHeight="1">
      <c r="A35" s="1388" t="s">
        <v>170</v>
      </c>
      <c r="B35" s="1493" t="s">
        <v>600</v>
      </c>
      <c r="C35" s="1494"/>
      <c r="D35" s="1495" t="s">
        <v>45</v>
      </c>
      <c r="E35" s="1495"/>
      <c r="F35" s="397"/>
      <c r="G35" s="1496">
        <v>3</v>
      </c>
      <c r="H35" s="1497">
        <f aca="true" t="shared" si="8" ref="H35:H54">G35*30</f>
        <v>90</v>
      </c>
      <c r="I35" s="375">
        <f aca="true" t="shared" si="9" ref="I35:I54">SUM(J35:L35)</f>
        <v>45</v>
      </c>
      <c r="J35" s="1498">
        <v>30</v>
      </c>
      <c r="K35" s="1499">
        <v>15</v>
      </c>
      <c r="L35" s="1500"/>
      <c r="M35" s="1379">
        <f aca="true" t="shared" si="10" ref="M35:M54">H35-I35</f>
        <v>45</v>
      </c>
      <c r="N35" s="1448"/>
      <c r="O35" s="484"/>
      <c r="P35" s="484">
        <v>3</v>
      </c>
      <c r="Q35" s="484"/>
      <c r="R35" s="484"/>
      <c r="S35" s="484"/>
      <c r="T35" s="484"/>
      <c r="U35" s="484"/>
      <c r="V35" s="834"/>
      <c r="X35" s="27" t="s">
        <v>352</v>
      </c>
      <c r="AB35" s="20" t="s">
        <v>362</v>
      </c>
      <c r="AC35" s="20">
        <f aca="true" t="shared" si="11" ref="AC35:AN35">COUNTIF($F39:$F49,AC$9)</f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0">
        <f t="shared" si="11"/>
        <v>0</v>
      </c>
      <c r="AH35" s="20">
        <f t="shared" si="11"/>
        <v>0</v>
      </c>
      <c r="AI35" s="20">
        <f t="shared" si="11"/>
        <v>0</v>
      </c>
      <c r="AJ35" s="20">
        <f t="shared" si="11"/>
        <v>0</v>
      </c>
      <c r="AK35" s="20">
        <f t="shared" si="11"/>
        <v>0</v>
      </c>
      <c r="AL35" s="20">
        <f t="shared" si="11"/>
        <v>1</v>
      </c>
      <c r="AM35" s="20">
        <f t="shared" si="11"/>
        <v>0</v>
      </c>
      <c r="AN35" s="20">
        <f t="shared" si="11"/>
        <v>0</v>
      </c>
    </row>
    <row r="36" spans="1:40" s="27" customFormat="1" ht="18.75">
      <c r="A36" s="1388" t="s">
        <v>171</v>
      </c>
      <c r="B36" s="1386" t="s">
        <v>647</v>
      </c>
      <c r="C36" s="1494" t="s">
        <v>45</v>
      </c>
      <c r="D36" s="1495"/>
      <c r="E36" s="1495"/>
      <c r="F36" s="392"/>
      <c r="G36" s="1501">
        <v>6</v>
      </c>
      <c r="H36" s="1383">
        <f t="shared" si="8"/>
        <v>180</v>
      </c>
      <c r="I36" s="375">
        <f t="shared" si="9"/>
        <v>75</v>
      </c>
      <c r="J36" s="1502">
        <v>45</v>
      </c>
      <c r="K36" s="182">
        <v>30</v>
      </c>
      <c r="L36" s="1503"/>
      <c r="M36" s="1379">
        <f t="shared" si="10"/>
        <v>105</v>
      </c>
      <c r="N36" s="1448"/>
      <c r="O36" s="484"/>
      <c r="P36" s="484">
        <v>5</v>
      </c>
      <c r="Q36" s="484"/>
      <c r="R36" s="484"/>
      <c r="S36" s="484"/>
      <c r="T36" s="484"/>
      <c r="U36" s="484"/>
      <c r="V36" s="834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7" customFormat="1" ht="19.5" customHeight="1">
      <c r="A37" s="1388"/>
      <c r="B37" s="1504" t="s">
        <v>648</v>
      </c>
      <c r="C37" s="1494"/>
      <c r="D37" s="1495"/>
      <c r="E37" s="1495"/>
      <c r="F37" s="397">
        <v>4</v>
      </c>
      <c r="G37" s="1501">
        <v>1</v>
      </c>
      <c r="H37" s="1383">
        <f t="shared" si="8"/>
        <v>30</v>
      </c>
      <c r="I37" s="375">
        <f t="shared" si="9"/>
        <v>18</v>
      </c>
      <c r="J37" s="1502"/>
      <c r="K37" s="182"/>
      <c r="L37" s="1503">
        <v>18</v>
      </c>
      <c r="M37" s="1379">
        <f t="shared" si="10"/>
        <v>12</v>
      </c>
      <c r="N37" s="1448"/>
      <c r="O37" s="484"/>
      <c r="P37" s="484"/>
      <c r="Q37" s="484">
        <v>1</v>
      </c>
      <c r="R37" s="484"/>
      <c r="S37" s="484"/>
      <c r="T37" s="484"/>
      <c r="U37" s="484"/>
      <c r="V37" s="834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24" s="1391" customFormat="1" ht="39.75" customHeight="1">
      <c r="A38" s="1388" t="s">
        <v>386</v>
      </c>
      <c r="B38" s="1381" t="s">
        <v>644</v>
      </c>
      <c r="C38" s="1382">
        <v>4</v>
      </c>
      <c r="D38" s="129"/>
      <c r="E38" s="129"/>
      <c r="F38" s="1377"/>
      <c r="G38" s="1380">
        <v>5.5</v>
      </c>
      <c r="H38" s="1383">
        <f t="shared" si="8"/>
        <v>165</v>
      </c>
      <c r="I38" s="375">
        <f t="shared" si="9"/>
        <v>108</v>
      </c>
      <c r="J38" s="1384">
        <v>54</v>
      </c>
      <c r="K38" s="209">
        <v>54</v>
      </c>
      <c r="L38" s="1385"/>
      <c r="M38" s="1379">
        <f t="shared" si="10"/>
        <v>57</v>
      </c>
      <c r="N38" s="468"/>
      <c r="O38" s="386"/>
      <c r="P38" s="386"/>
      <c r="Q38" s="386">
        <v>6</v>
      </c>
      <c r="R38" s="386"/>
      <c r="S38" s="386"/>
      <c r="T38" s="386"/>
      <c r="U38" s="386"/>
      <c r="V38" s="489"/>
      <c r="X38" s="1391" t="s">
        <v>352</v>
      </c>
    </row>
    <row r="39" spans="1:22" s="1391" customFormat="1" ht="37.5" customHeight="1">
      <c r="A39" s="1388" t="s">
        <v>172</v>
      </c>
      <c r="B39" s="1386" t="s">
        <v>643</v>
      </c>
      <c r="C39" s="1389" t="s">
        <v>46</v>
      </c>
      <c r="D39" s="290"/>
      <c r="E39" s="290"/>
      <c r="F39" s="1390"/>
      <c r="G39" s="1380">
        <v>7</v>
      </c>
      <c r="H39" s="1383">
        <f t="shared" si="8"/>
        <v>210</v>
      </c>
      <c r="I39" s="375">
        <f t="shared" si="9"/>
        <v>144</v>
      </c>
      <c r="J39" s="1384">
        <v>72</v>
      </c>
      <c r="K39" s="209">
        <v>72</v>
      </c>
      <c r="L39" s="1385"/>
      <c r="M39" s="1379">
        <f t="shared" si="10"/>
        <v>66</v>
      </c>
      <c r="N39" s="468"/>
      <c r="O39" s="386"/>
      <c r="P39" s="386"/>
      <c r="Q39" s="386">
        <v>8</v>
      </c>
      <c r="R39" s="386"/>
      <c r="S39" s="386"/>
      <c r="T39" s="386"/>
      <c r="U39" s="386"/>
      <c r="V39" s="489"/>
    </row>
    <row r="40" spans="1:40" s="27" customFormat="1" ht="37.5">
      <c r="A40" s="1388" t="s">
        <v>173</v>
      </c>
      <c r="B40" s="1386" t="s">
        <v>617</v>
      </c>
      <c r="C40" s="1389" t="s">
        <v>47</v>
      </c>
      <c r="D40" s="290"/>
      <c r="E40" s="290"/>
      <c r="F40" s="1390"/>
      <c r="G40" s="1380">
        <v>3.5</v>
      </c>
      <c r="H40" s="1383">
        <f t="shared" si="8"/>
        <v>105</v>
      </c>
      <c r="I40" s="375">
        <f t="shared" si="9"/>
        <v>60</v>
      </c>
      <c r="J40" s="1384">
        <v>30</v>
      </c>
      <c r="K40" s="209">
        <v>30</v>
      </c>
      <c r="L40" s="1385"/>
      <c r="M40" s="1379">
        <f t="shared" si="10"/>
        <v>45</v>
      </c>
      <c r="N40" s="468"/>
      <c r="O40" s="386"/>
      <c r="P40" s="386"/>
      <c r="Q40" s="386"/>
      <c r="R40" s="386">
        <v>4</v>
      </c>
      <c r="S40" s="386"/>
      <c r="T40" s="386"/>
      <c r="U40" s="386"/>
      <c r="V40" s="48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7" customFormat="1" ht="37.5" customHeight="1">
      <c r="A41" s="1388" t="s">
        <v>174</v>
      </c>
      <c r="B41" s="1381" t="s">
        <v>604</v>
      </c>
      <c r="C41" s="1389"/>
      <c r="D41" s="290" t="s">
        <v>47</v>
      </c>
      <c r="E41" s="290"/>
      <c r="F41" s="1390"/>
      <c r="G41" s="1505">
        <v>3</v>
      </c>
      <c r="H41" s="1383">
        <f t="shared" si="8"/>
        <v>90</v>
      </c>
      <c r="I41" s="375">
        <f t="shared" si="9"/>
        <v>45</v>
      </c>
      <c r="J41" s="1384">
        <v>30</v>
      </c>
      <c r="K41" s="209">
        <v>15</v>
      </c>
      <c r="L41" s="1385"/>
      <c r="M41" s="1379">
        <f t="shared" si="10"/>
        <v>45</v>
      </c>
      <c r="N41" s="1506"/>
      <c r="O41" s="359"/>
      <c r="P41" s="359"/>
      <c r="Q41" s="359"/>
      <c r="R41" s="359">
        <v>3</v>
      </c>
      <c r="S41" s="359"/>
      <c r="T41" s="359"/>
      <c r="U41" s="359"/>
      <c r="V41" s="1507"/>
      <c r="Y41" s="27" t="s">
        <v>352</v>
      </c>
      <c r="AB41" s="20"/>
      <c r="AC41" s="298">
        <v>1</v>
      </c>
      <c r="AD41" s="163" t="s">
        <v>341</v>
      </c>
      <c r="AE41" s="163" t="s">
        <v>342</v>
      </c>
      <c r="AF41" s="163">
        <v>3</v>
      </c>
      <c r="AG41" s="163" t="s">
        <v>343</v>
      </c>
      <c r="AH41" s="163" t="s">
        <v>344</v>
      </c>
      <c r="AI41" s="163">
        <v>5</v>
      </c>
      <c r="AJ41" s="163" t="s">
        <v>345</v>
      </c>
      <c r="AK41" s="163" t="s">
        <v>346</v>
      </c>
      <c r="AL41" s="163">
        <v>7</v>
      </c>
      <c r="AM41" s="163" t="s">
        <v>347</v>
      </c>
      <c r="AN41" s="299" t="s">
        <v>348</v>
      </c>
    </row>
    <row r="42" spans="1:22" s="27" customFormat="1" ht="19.5" customHeight="1">
      <c r="A42" s="1388" t="s">
        <v>289</v>
      </c>
      <c r="B42" s="1508" t="s">
        <v>605</v>
      </c>
      <c r="C42" s="1509" t="s">
        <v>47</v>
      </c>
      <c r="D42" s="363"/>
      <c r="E42" s="363"/>
      <c r="F42" s="402"/>
      <c r="G42" s="1510">
        <v>4</v>
      </c>
      <c r="H42" s="1511">
        <f t="shared" si="8"/>
        <v>120</v>
      </c>
      <c r="I42" s="442">
        <f t="shared" si="9"/>
        <v>60</v>
      </c>
      <c r="J42" s="1512">
        <v>30</v>
      </c>
      <c r="K42" s="1513">
        <v>30</v>
      </c>
      <c r="L42" s="1514"/>
      <c r="M42" s="1515">
        <f t="shared" si="10"/>
        <v>60</v>
      </c>
      <c r="N42" s="1516"/>
      <c r="O42" s="491"/>
      <c r="P42" s="491"/>
      <c r="Q42" s="491"/>
      <c r="R42" s="491">
        <v>4</v>
      </c>
      <c r="S42" s="491"/>
      <c r="T42" s="491"/>
      <c r="U42" s="491"/>
      <c r="V42" s="1517"/>
    </row>
    <row r="43" spans="1:22" s="27" customFormat="1" ht="27.75" customHeight="1">
      <c r="A43" s="1388" t="s">
        <v>293</v>
      </c>
      <c r="B43" s="1387" t="s">
        <v>602</v>
      </c>
      <c r="C43" s="1378" t="s">
        <v>47</v>
      </c>
      <c r="D43" s="383"/>
      <c r="E43" s="383"/>
      <c r="F43" s="1518"/>
      <c r="G43" s="1421">
        <v>6</v>
      </c>
      <c r="H43" s="1519">
        <f>G43*30</f>
        <v>180</v>
      </c>
      <c r="I43" s="375">
        <f>SUM(J43:L43)</f>
        <v>105</v>
      </c>
      <c r="J43" s="1520">
        <v>45</v>
      </c>
      <c r="K43" s="1520">
        <v>60</v>
      </c>
      <c r="L43" s="1520"/>
      <c r="M43" s="1379">
        <f>H43-I43</f>
        <v>75</v>
      </c>
      <c r="N43" s="468"/>
      <c r="O43" s="386"/>
      <c r="P43" s="386"/>
      <c r="Q43" s="386"/>
      <c r="R43" s="386">
        <v>7</v>
      </c>
      <c r="S43" s="386"/>
      <c r="T43" s="386"/>
      <c r="U43" s="386"/>
      <c r="V43" s="489"/>
    </row>
    <row r="44" spans="1:22" s="27" customFormat="1" ht="36.75" customHeight="1">
      <c r="A44" s="1388"/>
      <c r="B44" s="1387" t="s">
        <v>603</v>
      </c>
      <c r="C44" s="1378"/>
      <c r="D44" s="383"/>
      <c r="E44" s="383"/>
      <c r="F44" s="1518">
        <v>6</v>
      </c>
      <c r="G44" s="1421">
        <v>1</v>
      </c>
      <c r="H44" s="1519">
        <f>G44*30</f>
        <v>30</v>
      </c>
      <c r="I44" s="375">
        <f>SUM(J44:L44)</f>
        <v>18</v>
      </c>
      <c r="J44" s="1520"/>
      <c r="K44" s="1520"/>
      <c r="L44" s="1520">
        <v>18</v>
      </c>
      <c r="M44" s="1379">
        <f>H44-I44</f>
        <v>12</v>
      </c>
      <c r="N44" s="468"/>
      <c r="O44" s="386"/>
      <c r="P44" s="386"/>
      <c r="Q44" s="386"/>
      <c r="R44" s="386"/>
      <c r="S44" s="386">
        <v>1</v>
      </c>
      <c r="T44" s="386"/>
      <c r="U44" s="386"/>
      <c r="V44" s="489"/>
    </row>
    <row r="45" spans="1:22" s="27" customFormat="1" ht="42.75" customHeight="1">
      <c r="A45" s="1388" t="s">
        <v>387</v>
      </c>
      <c r="B45" s="1521" t="s">
        <v>650</v>
      </c>
      <c r="C45" s="1522" t="s">
        <v>48</v>
      </c>
      <c r="D45" s="365"/>
      <c r="E45" s="365"/>
      <c r="F45" s="407"/>
      <c r="G45" s="1523">
        <v>6</v>
      </c>
      <c r="H45" s="1524">
        <f t="shared" si="8"/>
        <v>180</v>
      </c>
      <c r="I45" s="368">
        <f t="shared" si="9"/>
        <v>90</v>
      </c>
      <c r="J45" s="481">
        <v>36</v>
      </c>
      <c r="K45" s="480">
        <v>54</v>
      </c>
      <c r="L45" s="1525"/>
      <c r="M45" s="1526">
        <f t="shared" si="10"/>
        <v>90</v>
      </c>
      <c r="N45" s="1448"/>
      <c r="O45" s="484"/>
      <c r="P45" s="484"/>
      <c r="Q45" s="484"/>
      <c r="R45" s="484"/>
      <c r="S45" s="484">
        <v>7</v>
      </c>
      <c r="T45" s="484"/>
      <c r="U45" s="484"/>
      <c r="V45" s="834"/>
    </row>
    <row r="46" spans="1:22" s="27" customFormat="1" ht="39.75" customHeight="1">
      <c r="A46" s="1388" t="s">
        <v>388</v>
      </c>
      <c r="B46" s="1387" t="s">
        <v>645</v>
      </c>
      <c r="C46" s="1527" t="s">
        <v>48</v>
      </c>
      <c r="D46" s="383"/>
      <c r="E46" s="383"/>
      <c r="F46" s="1518"/>
      <c r="G46" s="1528">
        <v>8</v>
      </c>
      <c r="H46" s="1529">
        <f t="shared" si="8"/>
        <v>240</v>
      </c>
      <c r="I46" s="375">
        <f t="shared" si="9"/>
        <v>144</v>
      </c>
      <c r="J46" s="1422">
        <v>72</v>
      </c>
      <c r="K46" s="384">
        <v>72</v>
      </c>
      <c r="L46" s="1530"/>
      <c r="M46" s="1379">
        <f t="shared" si="10"/>
        <v>96</v>
      </c>
      <c r="N46" s="468"/>
      <c r="O46" s="386"/>
      <c r="P46" s="386"/>
      <c r="Q46" s="386"/>
      <c r="R46" s="386"/>
      <c r="S46" s="386">
        <v>8</v>
      </c>
      <c r="T46" s="386"/>
      <c r="U46" s="386"/>
      <c r="V46" s="489"/>
    </row>
    <row r="47" spans="1:22" s="27" customFormat="1" ht="39.75" customHeight="1">
      <c r="A47" s="1388"/>
      <c r="B47" s="1387" t="s">
        <v>649</v>
      </c>
      <c r="C47" s="1531"/>
      <c r="D47" s="383"/>
      <c r="E47" s="383"/>
      <c r="F47" s="1518" t="s">
        <v>49</v>
      </c>
      <c r="G47" s="1528">
        <v>1</v>
      </c>
      <c r="H47" s="1529">
        <f>G47*30</f>
        <v>30</v>
      </c>
      <c r="I47" s="375">
        <f>SUM(J47:L47)</f>
        <v>15</v>
      </c>
      <c r="J47" s="1422"/>
      <c r="K47" s="384"/>
      <c r="L47" s="1530">
        <v>15</v>
      </c>
      <c r="M47" s="1379">
        <f t="shared" si="10"/>
        <v>15</v>
      </c>
      <c r="N47" s="468"/>
      <c r="O47" s="386"/>
      <c r="P47" s="386"/>
      <c r="Q47" s="386"/>
      <c r="R47" s="386"/>
      <c r="S47" s="386"/>
      <c r="T47" s="386">
        <v>1</v>
      </c>
      <c r="U47" s="386"/>
      <c r="V47" s="489"/>
    </row>
    <row r="48" spans="1:22" s="27" customFormat="1" ht="39" customHeight="1">
      <c r="A48" s="1388" t="s">
        <v>389</v>
      </c>
      <c r="B48" s="1387" t="s">
        <v>606</v>
      </c>
      <c r="C48" s="1378" t="s">
        <v>49</v>
      </c>
      <c r="D48" s="383"/>
      <c r="E48" s="383"/>
      <c r="F48" s="296"/>
      <c r="G48" s="1532">
        <v>5</v>
      </c>
      <c r="H48" s="1529">
        <f t="shared" si="8"/>
        <v>150</v>
      </c>
      <c r="I48" s="375">
        <f t="shared" si="9"/>
        <v>120</v>
      </c>
      <c r="J48" s="1533">
        <v>60</v>
      </c>
      <c r="K48" s="384">
        <v>60</v>
      </c>
      <c r="L48" s="1530"/>
      <c r="M48" s="1379">
        <f t="shared" si="10"/>
        <v>30</v>
      </c>
      <c r="N48" s="267"/>
      <c r="O48" s="132"/>
      <c r="P48" s="132"/>
      <c r="Q48" s="132"/>
      <c r="R48" s="132"/>
      <c r="S48" s="132"/>
      <c r="T48" s="132">
        <v>8</v>
      </c>
      <c r="U48" s="386"/>
      <c r="V48" s="1534"/>
    </row>
    <row r="49" spans="1:40" s="27" customFormat="1" ht="42" customHeight="1">
      <c r="A49" s="1388"/>
      <c r="B49" s="1387" t="s">
        <v>612</v>
      </c>
      <c r="C49" s="1378"/>
      <c r="D49" s="383"/>
      <c r="E49" s="383"/>
      <c r="F49" s="296">
        <v>8</v>
      </c>
      <c r="G49" s="1528">
        <v>1</v>
      </c>
      <c r="H49" s="1529">
        <f t="shared" si="8"/>
        <v>30</v>
      </c>
      <c r="I49" s="375">
        <f t="shared" si="9"/>
        <v>13</v>
      </c>
      <c r="J49" s="1422"/>
      <c r="K49" s="384"/>
      <c r="L49" s="1530">
        <v>13</v>
      </c>
      <c r="M49" s="1379">
        <f t="shared" si="10"/>
        <v>17</v>
      </c>
      <c r="N49" s="267"/>
      <c r="O49" s="132"/>
      <c r="P49" s="132"/>
      <c r="Q49" s="132"/>
      <c r="R49" s="132"/>
      <c r="S49" s="132"/>
      <c r="T49" s="130"/>
      <c r="U49" s="386">
        <v>1</v>
      </c>
      <c r="V49" s="1534"/>
      <c r="Z49" s="27" t="s">
        <v>352</v>
      </c>
      <c r="AB49" s="20"/>
      <c r="AC49" s="2174"/>
      <c r="AD49" s="2173"/>
      <c r="AE49" s="2173"/>
      <c r="AF49" s="2173"/>
      <c r="AG49" s="2173"/>
      <c r="AH49" s="2173"/>
      <c r="AI49" s="2173"/>
      <c r="AJ49" s="2173"/>
      <c r="AK49" s="2173"/>
      <c r="AL49" s="2173"/>
      <c r="AM49" s="2173"/>
      <c r="AN49" s="2202"/>
    </row>
    <row r="50" spans="1:22" s="27" customFormat="1" ht="36.75" customHeight="1">
      <c r="A50" s="1388" t="s">
        <v>485</v>
      </c>
      <c r="B50" s="1387" t="s">
        <v>607</v>
      </c>
      <c r="C50" s="1378" t="s">
        <v>50</v>
      </c>
      <c r="D50" s="383"/>
      <c r="E50" s="383"/>
      <c r="F50" s="1420"/>
      <c r="G50" s="1528">
        <v>4</v>
      </c>
      <c r="H50" s="1529">
        <f t="shared" si="8"/>
        <v>120</v>
      </c>
      <c r="I50" s="375">
        <f t="shared" si="9"/>
        <v>52</v>
      </c>
      <c r="J50" s="1422">
        <v>26</v>
      </c>
      <c r="K50" s="384">
        <v>26</v>
      </c>
      <c r="L50" s="1530"/>
      <c r="M50" s="1379">
        <f t="shared" si="10"/>
        <v>68</v>
      </c>
      <c r="N50" s="468"/>
      <c r="O50" s="386"/>
      <c r="P50" s="386"/>
      <c r="Q50" s="386"/>
      <c r="R50" s="386"/>
      <c r="S50" s="386"/>
      <c r="T50" s="1535">
        <v>4</v>
      </c>
      <c r="U50" s="1535"/>
      <c r="V50" s="1534"/>
    </row>
    <row r="51" spans="1:22" s="27" customFormat="1" ht="42.75" customHeight="1">
      <c r="A51" s="1388" t="s">
        <v>486</v>
      </c>
      <c r="B51" s="1376" t="s">
        <v>613</v>
      </c>
      <c r="C51" s="1378" t="s">
        <v>49</v>
      </c>
      <c r="D51" s="383"/>
      <c r="E51" s="383"/>
      <c r="F51" s="1420"/>
      <c r="G51" s="1528">
        <v>3</v>
      </c>
      <c r="H51" s="1529">
        <f t="shared" si="8"/>
        <v>90</v>
      </c>
      <c r="I51" s="375">
        <f t="shared" si="9"/>
        <v>45</v>
      </c>
      <c r="J51" s="1422">
        <v>30</v>
      </c>
      <c r="K51" s="384">
        <v>15</v>
      </c>
      <c r="L51" s="1530"/>
      <c r="M51" s="1379">
        <f t="shared" si="10"/>
        <v>45</v>
      </c>
      <c r="N51" s="468"/>
      <c r="O51" s="386"/>
      <c r="P51" s="386"/>
      <c r="Q51" s="386"/>
      <c r="R51" s="386"/>
      <c r="S51" s="386"/>
      <c r="T51" s="1535">
        <v>3</v>
      </c>
      <c r="U51" s="1535"/>
      <c r="V51" s="1534"/>
    </row>
    <row r="52" spans="1:22" s="27" customFormat="1" ht="21" customHeight="1">
      <c r="A52" s="1388" t="s">
        <v>506</v>
      </c>
      <c r="B52" s="1387" t="s">
        <v>608</v>
      </c>
      <c r="C52" s="1378" t="s">
        <v>49</v>
      </c>
      <c r="D52" s="383"/>
      <c r="E52" s="383"/>
      <c r="F52" s="296"/>
      <c r="G52" s="1528">
        <v>4.5</v>
      </c>
      <c r="H52" s="1529">
        <f t="shared" si="8"/>
        <v>135</v>
      </c>
      <c r="I52" s="375">
        <f t="shared" si="9"/>
        <v>75</v>
      </c>
      <c r="J52" s="1422">
        <v>45</v>
      </c>
      <c r="K52" s="384">
        <v>30</v>
      </c>
      <c r="L52" s="1530"/>
      <c r="M52" s="1379">
        <f t="shared" si="10"/>
        <v>60</v>
      </c>
      <c r="N52" s="267"/>
      <c r="O52" s="132"/>
      <c r="P52" s="132"/>
      <c r="Q52" s="132"/>
      <c r="R52" s="132"/>
      <c r="S52" s="132"/>
      <c r="T52" s="132"/>
      <c r="U52" s="386">
        <v>5</v>
      </c>
      <c r="V52" s="1534"/>
    </row>
    <row r="53" spans="1:22" s="27" customFormat="1" ht="37.5" customHeight="1">
      <c r="A53" s="1388" t="s">
        <v>507</v>
      </c>
      <c r="B53" s="1536" t="s">
        <v>652</v>
      </c>
      <c r="C53" s="1378" t="s">
        <v>50</v>
      </c>
      <c r="D53" s="383"/>
      <c r="E53" s="383"/>
      <c r="F53" s="1420"/>
      <c r="G53" s="1537">
        <v>3</v>
      </c>
      <c r="H53" s="1538">
        <f t="shared" si="8"/>
        <v>90</v>
      </c>
      <c r="I53" s="375">
        <f t="shared" si="9"/>
        <v>52</v>
      </c>
      <c r="J53" s="1539">
        <v>26</v>
      </c>
      <c r="K53" s="1540">
        <v>26</v>
      </c>
      <c r="L53" s="1541"/>
      <c r="M53" s="1379">
        <f t="shared" si="10"/>
        <v>38</v>
      </c>
      <c r="N53" s="468"/>
      <c r="O53" s="386"/>
      <c r="P53" s="386"/>
      <c r="Q53" s="386"/>
      <c r="R53" s="386"/>
      <c r="S53" s="386"/>
      <c r="T53" s="386"/>
      <c r="U53" s="386">
        <v>4</v>
      </c>
      <c r="V53" s="1534"/>
    </row>
    <row r="54" spans="1:22" s="27" customFormat="1" ht="37.5" customHeight="1" thickBot="1">
      <c r="A54" s="1542" t="s">
        <v>508</v>
      </c>
      <c r="B54" s="1543" t="s">
        <v>609</v>
      </c>
      <c r="C54" s="1544" t="s">
        <v>50</v>
      </c>
      <c r="D54" s="373"/>
      <c r="E54" s="373"/>
      <c r="F54" s="1545"/>
      <c r="G54" s="1546">
        <v>3</v>
      </c>
      <c r="H54" s="1547">
        <f t="shared" si="8"/>
        <v>90</v>
      </c>
      <c r="I54" s="1548">
        <f t="shared" si="9"/>
        <v>52</v>
      </c>
      <c r="J54" s="1549">
        <v>26</v>
      </c>
      <c r="K54" s="1549">
        <v>26</v>
      </c>
      <c r="L54" s="1550"/>
      <c r="M54" s="1515">
        <f t="shared" si="10"/>
        <v>38</v>
      </c>
      <c r="N54" s="1551"/>
      <c r="O54" s="437"/>
      <c r="P54" s="437"/>
      <c r="Q54" s="437"/>
      <c r="R54" s="437"/>
      <c r="S54" s="437"/>
      <c r="T54" s="437"/>
      <c r="U54" s="437">
        <v>4</v>
      </c>
      <c r="V54" s="1552"/>
    </row>
    <row r="55" spans="1:23" s="27" customFormat="1" ht="19.5" customHeight="1" thickBot="1">
      <c r="A55" s="2115" t="s">
        <v>441</v>
      </c>
      <c r="B55" s="2116"/>
      <c r="C55" s="1553"/>
      <c r="D55" s="1554"/>
      <c r="E55" s="1554"/>
      <c r="F55" s="1555"/>
      <c r="G55" s="1556">
        <f aca="true" t="shared" si="12" ref="G55:M55">SUM(G34:G54)</f>
        <v>82</v>
      </c>
      <c r="H55" s="1557">
        <f t="shared" si="12"/>
        <v>2460</v>
      </c>
      <c r="I55" s="1557">
        <f t="shared" si="12"/>
        <v>1408</v>
      </c>
      <c r="J55" s="1557">
        <f t="shared" si="12"/>
        <v>693</v>
      </c>
      <c r="K55" s="1557">
        <f t="shared" si="12"/>
        <v>651</v>
      </c>
      <c r="L55" s="1557">
        <f t="shared" si="12"/>
        <v>64</v>
      </c>
      <c r="M55" s="1557">
        <f t="shared" si="12"/>
        <v>1052</v>
      </c>
      <c r="N55" s="1558"/>
      <c r="O55" s="1559">
        <f aca="true" t="shared" si="13" ref="O55:U55">SUM(O34:O54)</f>
        <v>4</v>
      </c>
      <c r="P55" s="1559">
        <f t="shared" si="13"/>
        <v>8</v>
      </c>
      <c r="Q55" s="1559">
        <f t="shared" si="13"/>
        <v>15</v>
      </c>
      <c r="R55" s="1559">
        <f t="shared" si="13"/>
        <v>18</v>
      </c>
      <c r="S55" s="1559">
        <f t="shared" si="13"/>
        <v>16</v>
      </c>
      <c r="T55" s="1559">
        <f t="shared" si="13"/>
        <v>16</v>
      </c>
      <c r="U55" s="1559">
        <f t="shared" si="13"/>
        <v>14</v>
      </c>
      <c r="V55" s="1559"/>
      <c r="W55" s="20">
        <f>G55*30</f>
        <v>2460</v>
      </c>
    </row>
    <row r="56" spans="1:22" s="27" customFormat="1" ht="19.5" customHeight="1" thickBot="1">
      <c r="A56" s="2131" t="s">
        <v>512</v>
      </c>
      <c r="B56" s="2132"/>
      <c r="C56" s="2133"/>
      <c r="D56" s="2133"/>
      <c r="E56" s="2133"/>
      <c r="F56" s="2133"/>
      <c r="G56" s="2133"/>
      <c r="H56" s="2133"/>
      <c r="I56" s="2133"/>
      <c r="J56" s="2133"/>
      <c r="K56" s="2133"/>
      <c r="L56" s="2133"/>
      <c r="M56" s="2133"/>
      <c r="N56" s="2132"/>
      <c r="O56" s="2132"/>
      <c r="P56" s="2132"/>
      <c r="Q56" s="2132"/>
      <c r="R56" s="2132"/>
      <c r="S56" s="2132"/>
      <c r="T56" s="2132"/>
      <c r="U56" s="2132"/>
      <c r="V56" s="2134"/>
    </row>
    <row r="57" spans="1:23" s="27" customFormat="1" ht="19.5" customHeight="1">
      <c r="A57" s="1560" t="s">
        <v>175</v>
      </c>
      <c r="B57" s="1561" t="s">
        <v>663</v>
      </c>
      <c r="C57" s="455"/>
      <c r="D57" s="456">
        <v>2</v>
      </c>
      <c r="E57" s="456"/>
      <c r="F57" s="1562"/>
      <c r="G57" s="1563">
        <v>3</v>
      </c>
      <c r="H57" s="1564">
        <f>G57*30</f>
        <v>90</v>
      </c>
      <c r="I57" s="1565"/>
      <c r="J57" s="1565"/>
      <c r="K57" s="1565"/>
      <c r="L57" s="1565"/>
      <c r="M57" s="1566"/>
      <c r="N57" s="1567"/>
      <c r="O57" s="1568"/>
      <c r="P57" s="1568"/>
      <c r="Q57" s="1568"/>
      <c r="R57" s="1568"/>
      <c r="S57" s="1568"/>
      <c r="T57" s="1569"/>
      <c r="U57" s="1568"/>
      <c r="V57" s="1570"/>
      <c r="W57" s="27" t="s">
        <v>352</v>
      </c>
    </row>
    <row r="58" spans="1:22" s="27" customFormat="1" ht="19.5" customHeight="1">
      <c r="A58" s="828" t="s">
        <v>176</v>
      </c>
      <c r="B58" s="1571" t="s">
        <v>90</v>
      </c>
      <c r="C58" s="369"/>
      <c r="D58" s="370">
        <v>4</v>
      </c>
      <c r="E58" s="370"/>
      <c r="F58" s="1572"/>
      <c r="G58" s="1573">
        <v>4.5</v>
      </c>
      <c r="H58" s="267">
        <f>G58*30</f>
        <v>135</v>
      </c>
      <c r="I58" s="1574"/>
      <c r="J58" s="1574"/>
      <c r="K58" s="1574"/>
      <c r="L58" s="1574"/>
      <c r="M58" s="1575"/>
      <c r="N58" s="1576"/>
      <c r="O58" s="1577"/>
      <c r="P58" s="1577"/>
      <c r="Q58" s="1577"/>
      <c r="R58" s="1577"/>
      <c r="S58" s="1577"/>
      <c r="T58" s="1578"/>
      <c r="U58" s="1577"/>
      <c r="V58" s="1579"/>
    </row>
    <row r="59" spans="1:25" s="27" customFormat="1" ht="19.5" customHeight="1">
      <c r="A59" s="828" t="s">
        <v>179</v>
      </c>
      <c r="B59" s="1571" t="s">
        <v>90</v>
      </c>
      <c r="C59" s="1382"/>
      <c r="D59" s="129">
        <v>6</v>
      </c>
      <c r="E59" s="129"/>
      <c r="F59" s="1580"/>
      <c r="G59" s="1415">
        <v>4.5</v>
      </c>
      <c r="H59" s="267">
        <f>G59*30</f>
        <v>135</v>
      </c>
      <c r="I59" s="132"/>
      <c r="J59" s="132"/>
      <c r="K59" s="132"/>
      <c r="L59" s="132"/>
      <c r="M59" s="1581"/>
      <c r="N59" s="1582"/>
      <c r="O59" s="1583"/>
      <c r="P59" s="1583"/>
      <c r="Q59" s="1583"/>
      <c r="R59" s="1583"/>
      <c r="S59" s="132"/>
      <c r="T59" s="1519"/>
      <c r="U59" s="132"/>
      <c r="V59" s="1584"/>
      <c r="Y59" s="27" t="s">
        <v>352</v>
      </c>
    </row>
    <row r="60" spans="1:26" s="27" customFormat="1" ht="19.5" customHeight="1">
      <c r="A60" s="828" t="s">
        <v>183</v>
      </c>
      <c r="B60" s="1585" t="s">
        <v>91</v>
      </c>
      <c r="C60" s="1382"/>
      <c r="D60" s="129">
        <v>8</v>
      </c>
      <c r="E60" s="129"/>
      <c r="F60" s="1580"/>
      <c r="G60" s="1415">
        <v>4.5</v>
      </c>
      <c r="H60" s="267">
        <f>G60*30</f>
        <v>135</v>
      </c>
      <c r="I60" s="132"/>
      <c r="J60" s="132"/>
      <c r="K60" s="132"/>
      <c r="L60" s="132"/>
      <c r="M60" s="1581"/>
      <c r="N60" s="1582"/>
      <c r="O60" s="1583"/>
      <c r="P60" s="1583"/>
      <c r="Q60" s="1583"/>
      <c r="R60" s="1583"/>
      <c r="S60" s="1583"/>
      <c r="T60" s="1578"/>
      <c r="U60" s="1577"/>
      <c r="V60" s="1579"/>
      <c r="Z60" s="27" t="s">
        <v>352</v>
      </c>
    </row>
    <row r="61" spans="1:26" s="27" customFormat="1" ht="19.5" customHeight="1" thickBot="1">
      <c r="A61" s="828"/>
      <c r="B61" s="1586" t="s">
        <v>443</v>
      </c>
      <c r="C61" s="1587"/>
      <c r="D61" s="438"/>
      <c r="E61" s="438"/>
      <c r="F61" s="1588"/>
      <c r="G61" s="1589">
        <f>SUM(G57:G60)</f>
        <v>16.5</v>
      </c>
      <c r="H61" s="1589">
        <f>SUM(H57:H60)</f>
        <v>495</v>
      </c>
      <c r="I61" s="438"/>
      <c r="J61" s="438"/>
      <c r="K61" s="438"/>
      <c r="L61" s="438"/>
      <c r="M61" s="1590"/>
      <c r="N61" s="1591"/>
      <c r="O61" s="1592"/>
      <c r="P61" s="1592"/>
      <c r="Q61" s="1592"/>
      <c r="R61" s="1592"/>
      <c r="S61" s="1592"/>
      <c r="T61" s="1592"/>
      <c r="U61" s="1592"/>
      <c r="V61" s="1593"/>
      <c r="Z61" s="27" t="s">
        <v>352</v>
      </c>
    </row>
    <row r="62" spans="1:22" s="27" customFormat="1" ht="19.5" customHeight="1" thickBot="1">
      <c r="A62" s="2123" t="s">
        <v>561</v>
      </c>
      <c r="B62" s="2124"/>
      <c r="C62" s="2124"/>
      <c r="D62" s="2124"/>
      <c r="E62" s="2124"/>
      <c r="F62" s="2124"/>
      <c r="G62" s="2124"/>
      <c r="H62" s="2124"/>
      <c r="I62" s="2124"/>
      <c r="J62" s="2124"/>
      <c r="K62" s="2124"/>
      <c r="L62" s="2124"/>
      <c r="M62" s="2124"/>
      <c r="N62" s="2125"/>
      <c r="O62" s="2125"/>
      <c r="P62" s="2125"/>
      <c r="Q62" s="2125"/>
      <c r="R62" s="2125"/>
      <c r="S62" s="2125"/>
      <c r="T62" s="2125"/>
      <c r="U62" s="2125"/>
      <c r="V62" s="2066"/>
    </row>
    <row r="63" spans="1:26" s="978" customFormat="1" ht="19.5" customHeight="1" thickBot="1">
      <c r="A63" s="1560" t="s">
        <v>513</v>
      </c>
      <c r="B63" s="1594" t="s">
        <v>562</v>
      </c>
      <c r="C63" s="1595">
        <v>8</v>
      </c>
      <c r="D63" s="1596"/>
      <c r="E63" s="1596"/>
      <c r="F63" s="1597"/>
      <c r="G63" s="1598">
        <f>6+1.5</f>
        <v>7.5</v>
      </c>
      <c r="H63" s="2204"/>
      <c r="I63" s="2205"/>
      <c r="J63" s="2205"/>
      <c r="K63" s="2205"/>
      <c r="L63" s="2205"/>
      <c r="M63" s="2206"/>
      <c r="N63" s="1599"/>
      <c r="O63" s="1600"/>
      <c r="P63" s="1600"/>
      <c r="Q63" s="1600"/>
      <c r="R63" s="1600"/>
      <c r="S63" s="1600"/>
      <c r="T63" s="1600"/>
      <c r="U63" s="1600"/>
      <c r="V63" s="1601"/>
      <c r="Z63" s="978" t="s">
        <v>352</v>
      </c>
    </row>
    <row r="64" spans="1:22" s="27" customFormat="1" ht="19.5" customHeight="1" thickBot="1">
      <c r="A64" s="2207" t="s">
        <v>651</v>
      </c>
      <c r="B64" s="2208"/>
      <c r="C64" s="1602"/>
      <c r="D64" s="1603"/>
      <c r="E64" s="1603"/>
      <c r="F64" s="1604"/>
      <c r="G64" s="1556">
        <f>G63+G61</f>
        <v>24</v>
      </c>
      <c r="H64" s="1605">
        <f>G64*30</f>
        <v>720</v>
      </c>
      <c r="I64" s="2126"/>
      <c r="J64" s="2125"/>
      <c r="K64" s="2125"/>
      <c r="L64" s="2125"/>
      <c r="M64" s="2066"/>
      <c r="N64" s="1606"/>
      <c r="O64" s="1607"/>
      <c r="P64" s="1607"/>
      <c r="Q64" s="1607"/>
      <c r="R64" s="1607"/>
      <c r="S64" s="1607"/>
      <c r="T64" s="1607"/>
      <c r="U64" s="1607"/>
      <c r="V64" s="1608"/>
    </row>
    <row r="65" spans="1:23" s="41" customFormat="1" ht="19.5" customHeight="1" thickBot="1">
      <c r="A65" s="2209" t="s">
        <v>664</v>
      </c>
      <c r="B65" s="2210"/>
      <c r="C65" s="1609"/>
      <c r="D65" s="1610"/>
      <c r="E65" s="1611"/>
      <c r="F65" s="1612"/>
      <c r="G65" s="1613">
        <f>G32+G55+G64</f>
        <v>180</v>
      </c>
      <c r="H65" s="1614">
        <f>H32+H55+H64</f>
        <v>5400</v>
      </c>
      <c r="I65" s="1615">
        <f>I32+I55</f>
        <v>2443</v>
      </c>
      <c r="J65" s="1615">
        <f>J32+J55</f>
        <v>1190</v>
      </c>
      <c r="K65" s="1615">
        <f>K32+K55</f>
        <v>804</v>
      </c>
      <c r="L65" s="1615">
        <f>L32+L55</f>
        <v>449</v>
      </c>
      <c r="M65" s="1616">
        <f>M32+M55</f>
        <v>2237</v>
      </c>
      <c r="N65" s="1614">
        <f aca="true" t="shared" si="14" ref="N65:U65">N32+N55+N64</f>
        <v>26</v>
      </c>
      <c r="O65" s="1615">
        <f t="shared" si="14"/>
        <v>25</v>
      </c>
      <c r="P65" s="1615">
        <f t="shared" si="14"/>
        <v>16</v>
      </c>
      <c r="Q65" s="1615">
        <f t="shared" si="14"/>
        <v>17.5</v>
      </c>
      <c r="R65" s="1615">
        <f t="shared" si="14"/>
        <v>18</v>
      </c>
      <c r="S65" s="1615">
        <f t="shared" si="14"/>
        <v>19</v>
      </c>
      <c r="T65" s="1615">
        <f t="shared" si="14"/>
        <v>19</v>
      </c>
      <c r="U65" s="1615">
        <f t="shared" si="14"/>
        <v>14</v>
      </c>
      <c r="V65" s="1616"/>
      <c r="W65" s="20"/>
    </row>
    <row r="66" spans="1:22" s="27" customFormat="1" ht="19.5" customHeight="1" thickBot="1">
      <c r="A66" s="2065" t="s">
        <v>230</v>
      </c>
      <c r="B66" s="2125"/>
      <c r="C66" s="2125"/>
      <c r="D66" s="2125"/>
      <c r="E66" s="2125"/>
      <c r="F66" s="2125"/>
      <c r="G66" s="2125"/>
      <c r="H66" s="2125"/>
      <c r="I66" s="2125"/>
      <c r="J66" s="2125"/>
      <c r="K66" s="2125"/>
      <c r="L66" s="2125"/>
      <c r="M66" s="2125"/>
      <c r="N66" s="2125"/>
      <c r="O66" s="2125"/>
      <c r="P66" s="2125"/>
      <c r="Q66" s="2125"/>
      <c r="R66" s="2125"/>
      <c r="S66" s="2125"/>
      <c r="T66" s="2125"/>
      <c r="U66" s="2125"/>
      <c r="V66" s="2066"/>
    </row>
    <row r="67" spans="1:22" s="27" customFormat="1" ht="19.5" customHeight="1" thickBot="1">
      <c r="A67" s="2065" t="s">
        <v>500</v>
      </c>
      <c r="B67" s="2125"/>
      <c r="C67" s="2125"/>
      <c r="D67" s="2125"/>
      <c r="E67" s="2125"/>
      <c r="F67" s="2125"/>
      <c r="G67" s="2125"/>
      <c r="H67" s="2125"/>
      <c r="I67" s="2125"/>
      <c r="J67" s="2125"/>
      <c r="K67" s="2125"/>
      <c r="L67" s="2125"/>
      <c r="M67" s="2125"/>
      <c r="N67" s="2125"/>
      <c r="O67" s="2125"/>
      <c r="P67" s="2125"/>
      <c r="Q67" s="2125"/>
      <c r="R67" s="2125"/>
      <c r="S67" s="2125"/>
      <c r="T67" s="2125"/>
      <c r="U67" s="2125"/>
      <c r="V67" s="2066"/>
    </row>
    <row r="68" spans="1:22" s="27" customFormat="1" ht="19.5" customHeight="1">
      <c r="A68" s="2135" t="s">
        <v>530</v>
      </c>
      <c r="B68" s="2136"/>
      <c r="C68" s="1617"/>
      <c r="D68" s="1618" t="s">
        <v>45</v>
      </c>
      <c r="E68" s="1618"/>
      <c r="F68" s="1619"/>
      <c r="G68" s="1474">
        <v>4</v>
      </c>
      <c r="H68" s="1620">
        <f>G68*30</f>
        <v>120</v>
      </c>
      <c r="I68" s="1621">
        <f>J68+K68+L68</f>
        <v>45</v>
      </c>
      <c r="J68" s="1622">
        <v>30</v>
      </c>
      <c r="K68" s="1623"/>
      <c r="L68" s="1623">
        <v>15</v>
      </c>
      <c r="M68" s="1476">
        <f>H68-I68</f>
        <v>75</v>
      </c>
      <c r="N68" s="468"/>
      <c r="O68" s="386"/>
      <c r="P68" s="386">
        <v>3</v>
      </c>
      <c r="Q68" s="386"/>
      <c r="R68" s="386"/>
      <c r="S68" s="386"/>
      <c r="T68" s="386"/>
      <c r="U68" s="386"/>
      <c r="V68" s="489"/>
    </row>
    <row r="69" spans="1:26" s="978" customFormat="1" ht="19.5" customHeight="1">
      <c r="A69" s="2135" t="s">
        <v>531</v>
      </c>
      <c r="B69" s="2136"/>
      <c r="C69" s="1617"/>
      <c r="D69" s="1618" t="s">
        <v>45</v>
      </c>
      <c r="E69" s="1618"/>
      <c r="F69" s="1619"/>
      <c r="G69" s="1474">
        <v>3</v>
      </c>
      <c r="H69" s="1620">
        <f aca="true" t="shared" si="15" ref="H69:H74">G69*30</f>
        <v>90</v>
      </c>
      <c r="I69" s="1621">
        <f aca="true" t="shared" si="16" ref="I69:I74">J69+K69+L69</f>
        <v>30</v>
      </c>
      <c r="J69" s="1622">
        <v>20</v>
      </c>
      <c r="K69" s="1623"/>
      <c r="L69" s="1623">
        <v>10</v>
      </c>
      <c r="M69" s="1476">
        <f aca="true" t="shared" si="17" ref="M69:M74">H69-I69</f>
        <v>60</v>
      </c>
      <c r="N69" s="468"/>
      <c r="O69" s="386"/>
      <c r="P69" s="386">
        <v>2</v>
      </c>
      <c r="Q69" s="386"/>
      <c r="R69" s="386"/>
      <c r="S69" s="386"/>
      <c r="T69" s="386"/>
      <c r="U69" s="386"/>
      <c r="V69" s="489"/>
      <c r="W69" s="976"/>
      <c r="X69" s="977"/>
      <c r="Y69" s="977"/>
      <c r="Z69" s="977"/>
    </row>
    <row r="70" spans="1:40" s="902" customFormat="1" ht="19.5" customHeight="1">
      <c r="A70" s="2127" t="s">
        <v>414</v>
      </c>
      <c r="B70" s="2128"/>
      <c r="C70" s="1624"/>
      <c r="D70" s="1625">
        <v>4</v>
      </c>
      <c r="E70" s="1625"/>
      <c r="F70" s="1626"/>
      <c r="G70" s="1474">
        <v>3</v>
      </c>
      <c r="H70" s="1620">
        <f t="shared" si="15"/>
        <v>90</v>
      </c>
      <c r="I70" s="1621">
        <f t="shared" si="16"/>
        <v>36</v>
      </c>
      <c r="J70" s="1622">
        <v>18</v>
      </c>
      <c r="K70" s="1623"/>
      <c r="L70" s="1623">
        <v>18</v>
      </c>
      <c r="M70" s="1476">
        <f t="shared" si="17"/>
        <v>54</v>
      </c>
      <c r="N70" s="1627"/>
      <c r="O70" s="1628"/>
      <c r="P70" s="1629"/>
      <c r="Q70" s="1629">
        <v>2</v>
      </c>
      <c r="R70" s="1629"/>
      <c r="S70" s="1629"/>
      <c r="T70" s="386"/>
      <c r="U70" s="386"/>
      <c r="V70" s="489"/>
      <c r="AB70" s="20"/>
      <c r="AC70" s="2174"/>
      <c r="AD70" s="2173"/>
      <c r="AE70" s="2173"/>
      <c r="AF70" s="2173"/>
      <c r="AG70" s="2173"/>
      <c r="AH70" s="2173"/>
      <c r="AI70" s="2173"/>
      <c r="AJ70" s="2173"/>
      <c r="AK70" s="2173"/>
      <c r="AL70" s="2173"/>
      <c r="AM70" s="2173"/>
      <c r="AN70" s="2202"/>
    </row>
    <row r="71" spans="1:40" s="902" customFormat="1" ht="19.5" customHeight="1">
      <c r="A71" s="2127" t="s">
        <v>401</v>
      </c>
      <c r="B71" s="2128"/>
      <c r="C71" s="1624"/>
      <c r="D71" s="1625">
        <v>5</v>
      </c>
      <c r="E71" s="1625"/>
      <c r="F71" s="1626"/>
      <c r="G71" s="1421">
        <v>3</v>
      </c>
      <c r="H71" s="1457">
        <f t="shared" si="15"/>
        <v>90</v>
      </c>
      <c r="I71" s="1460">
        <f t="shared" si="16"/>
        <v>30</v>
      </c>
      <c r="J71" s="1461">
        <v>20</v>
      </c>
      <c r="K71" s="1462"/>
      <c r="L71" s="1462">
        <v>10</v>
      </c>
      <c r="M71" s="1459">
        <f t="shared" si="17"/>
        <v>60</v>
      </c>
      <c r="N71" s="1627"/>
      <c r="O71" s="1628"/>
      <c r="P71" s="1629"/>
      <c r="Q71" s="1629"/>
      <c r="R71" s="1629">
        <v>2</v>
      </c>
      <c r="S71" s="1629"/>
      <c r="T71" s="132"/>
      <c r="U71" s="132"/>
      <c r="V71" s="385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902" customFormat="1" ht="19.5" customHeight="1">
      <c r="A72" s="2127" t="s">
        <v>413</v>
      </c>
      <c r="B72" s="2128"/>
      <c r="C72" s="1624"/>
      <c r="D72" s="1625">
        <v>6</v>
      </c>
      <c r="E72" s="1625"/>
      <c r="F72" s="1626"/>
      <c r="G72" s="1474">
        <v>3</v>
      </c>
      <c r="H72" s="1620">
        <f t="shared" si="15"/>
        <v>90</v>
      </c>
      <c r="I72" s="1621">
        <f t="shared" si="16"/>
        <v>36</v>
      </c>
      <c r="J72" s="1622">
        <v>18</v>
      </c>
      <c r="K72" s="1623"/>
      <c r="L72" s="1623">
        <v>18</v>
      </c>
      <c r="M72" s="1476">
        <f t="shared" si="17"/>
        <v>54</v>
      </c>
      <c r="N72" s="1627"/>
      <c r="O72" s="1628"/>
      <c r="P72" s="1629"/>
      <c r="Q72" s="1629"/>
      <c r="R72" s="1629"/>
      <c r="S72" s="1629">
        <v>2</v>
      </c>
      <c r="T72" s="132"/>
      <c r="U72" s="132"/>
      <c r="V72" s="385"/>
      <c r="AB72" s="20" t="s">
        <v>359</v>
      </c>
      <c r="AC72" s="20" t="e">
        <f>COUNTIF(#REF!,AC$9)</f>
        <v>#REF!</v>
      </c>
      <c r="AD72" s="20" t="e">
        <f>COUNTIF(#REF!,AD$9)</f>
        <v>#REF!</v>
      </c>
      <c r="AE72" s="20" t="e">
        <f>COUNTIF(#REF!,AE$9)</f>
        <v>#REF!</v>
      </c>
      <c r="AF72" s="20" t="e">
        <f>COUNTIF(#REF!,AF$9)</f>
        <v>#REF!</v>
      </c>
      <c r="AG72" s="20" t="e">
        <f>COUNTIF(#REF!,AG$9)</f>
        <v>#REF!</v>
      </c>
      <c r="AH72" s="20" t="e">
        <f>COUNTIF(#REF!,AH$9)</f>
        <v>#REF!</v>
      </c>
      <c r="AI72" s="20" t="e">
        <f>COUNTIF(#REF!,AI$9)</f>
        <v>#REF!</v>
      </c>
      <c r="AJ72" s="20" t="e">
        <f>COUNTIF(#REF!,AJ$9)</f>
        <v>#REF!</v>
      </c>
      <c r="AK72" s="20" t="e">
        <f>COUNTIF(#REF!,AK$9)</f>
        <v>#REF!</v>
      </c>
      <c r="AL72" s="20" t="e">
        <f>COUNTIF(#REF!,AL$9)</f>
        <v>#REF!</v>
      </c>
      <c r="AM72" s="20" t="e">
        <f>COUNTIF(#REF!,AM$9)</f>
        <v>#REF!</v>
      </c>
      <c r="AN72" s="20" t="e">
        <f>COUNTIF(#REF!,AN$9)</f>
        <v>#REF!</v>
      </c>
    </row>
    <row r="73" spans="1:40" s="902" customFormat="1" ht="19.5" customHeight="1">
      <c r="A73" s="2193" t="s">
        <v>410</v>
      </c>
      <c r="B73" s="2194"/>
      <c r="C73" s="1424"/>
      <c r="D73" s="370">
        <v>7</v>
      </c>
      <c r="E73" s="370"/>
      <c r="F73" s="397"/>
      <c r="G73" s="1445">
        <v>3</v>
      </c>
      <c r="H73" s="1620">
        <f>G73*30</f>
        <v>90</v>
      </c>
      <c r="I73" s="1630">
        <f>J73+K73+L73</f>
        <v>30</v>
      </c>
      <c r="J73" s="1631">
        <v>20</v>
      </c>
      <c r="K73" s="1455"/>
      <c r="L73" s="1455">
        <v>10</v>
      </c>
      <c r="M73" s="1632">
        <f>H73-I73</f>
        <v>60</v>
      </c>
      <c r="N73" s="483"/>
      <c r="O73" s="367"/>
      <c r="P73" s="367"/>
      <c r="Q73" s="367"/>
      <c r="R73" s="367"/>
      <c r="S73" s="367"/>
      <c r="T73" s="367">
        <v>2</v>
      </c>
      <c r="U73" s="367"/>
      <c r="V73" s="482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26" s="978" customFormat="1" ht="19.5" customHeight="1" thickBot="1">
      <c r="A74" s="2193" t="s">
        <v>415</v>
      </c>
      <c r="B74" s="2194"/>
      <c r="C74" s="1424"/>
      <c r="D74" s="370">
        <v>8</v>
      </c>
      <c r="E74" s="370"/>
      <c r="F74" s="397"/>
      <c r="G74" s="1474">
        <v>3</v>
      </c>
      <c r="H74" s="1620">
        <f t="shared" si="15"/>
        <v>90</v>
      </c>
      <c r="I74" s="1621">
        <f t="shared" si="16"/>
        <v>26</v>
      </c>
      <c r="J74" s="1622">
        <v>13</v>
      </c>
      <c r="K74" s="1623"/>
      <c r="L74" s="1623">
        <v>13</v>
      </c>
      <c r="M74" s="1476">
        <f t="shared" si="17"/>
        <v>64</v>
      </c>
      <c r="N74" s="483"/>
      <c r="O74" s="367"/>
      <c r="P74" s="367"/>
      <c r="Q74" s="367"/>
      <c r="R74" s="367"/>
      <c r="S74" s="367"/>
      <c r="T74" s="367"/>
      <c r="U74" s="367">
        <v>2</v>
      </c>
      <c r="V74" s="482"/>
      <c r="W74" s="976"/>
      <c r="X74" s="977"/>
      <c r="Y74" s="977"/>
      <c r="Z74" s="977"/>
    </row>
    <row r="75" spans="1:40" s="902" customFormat="1" ht="19.5" customHeight="1" thickBot="1">
      <c r="A75" s="2171" t="s">
        <v>400</v>
      </c>
      <c r="B75" s="2172"/>
      <c r="C75" s="1633"/>
      <c r="D75" s="1634"/>
      <c r="E75" s="1634"/>
      <c r="F75" s="1635"/>
      <c r="G75" s="1636">
        <f aca="true" t="shared" si="18" ref="G75:M75">SUM(G68:G74)</f>
        <v>22</v>
      </c>
      <c r="H75" s="1637">
        <f t="shared" si="18"/>
        <v>660</v>
      </c>
      <c r="I75" s="1638">
        <f t="shared" si="18"/>
        <v>233</v>
      </c>
      <c r="J75" s="1638">
        <f t="shared" si="18"/>
        <v>139</v>
      </c>
      <c r="K75" s="1638"/>
      <c r="L75" s="1638">
        <f t="shared" si="18"/>
        <v>94</v>
      </c>
      <c r="M75" s="1638">
        <f t="shared" si="18"/>
        <v>427</v>
      </c>
      <c r="N75" s="1639"/>
      <c r="O75" s="1639"/>
      <c r="P75" s="1639">
        <f aca="true" t="shared" si="19" ref="P75:U75">SUM(P68:P74)</f>
        <v>5</v>
      </c>
      <c r="Q75" s="1639">
        <f t="shared" si="19"/>
        <v>2</v>
      </c>
      <c r="R75" s="1639">
        <f t="shared" si="19"/>
        <v>2</v>
      </c>
      <c r="S75" s="1639">
        <f t="shared" si="19"/>
        <v>2</v>
      </c>
      <c r="T75" s="1639">
        <f t="shared" si="19"/>
        <v>2</v>
      </c>
      <c r="U75" s="1639">
        <f t="shared" si="19"/>
        <v>2</v>
      </c>
      <c r="V75" s="1640"/>
      <c r="AB75" s="20" t="s">
        <v>361</v>
      </c>
      <c r="AC75" s="20" t="e">
        <f>COUNTIF(#REF!,AC$9)</f>
        <v>#REF!</v>
      </c>
      <c r="AD75" s="20" t="e">
        <f>COUNTIF(#REF!,AD$9)</f>
        <v>#REF!</v>
      </c>
      <c r="AE75" s="20" t="e">
        <f>COUNTIF(#REF!,AE$9)</f>
        <v>#REF!</v>
      </c>
      <c r="AF75" s="20" t="e">
        <f>COUNTIF(#REF!,AF$9)</f>
        <v>#REF!</v>
      </c>
      <c r="AG75" s="20" t="e">
        <f>COUNTIF(#REF!,AG$9)</f>
        <v>#REF!</v>
      </c>
      <c r="AH75" s="20" t="e">
        <f>COUNTIF(#REF!,AH$9)</f>
        <v>#REF!</v>
      </c>
      <c r="AI75" s="20" t="e">
        <f>COUNTIF(#REF!,AI$9)</f>
        <v>#REF!</v>
      </c>
      <c r="AJ75" s="20" t="e">
        <f>COUNTIF(#REF!,AJ$9)</f>
        <v>#REF!</v>
      </c>
      <c r="AK75" s="20" t="e">
        <f>COUNTIF(#REF!,AK$9)</f>
        <v>#REF!</v>
      </c>
      <c r="AL75" s="20" t="e">
        <f>COUNTIF(#REF!,AL$9)</f>
        <v>#REF!</v>
      </c>
      <c r="AM75" s="20" t="e">
        <f>COUNTIF(#REF!,AM$9)</f>
        <v>#REF!</v>
      </c>
      <c r="AN75" s="20" t="e">
        <f>COUNTIF(#REF!,AN$9)</f>
        <v>#REF!</v>
      </c>
    </row>
    <row r="76" spans="1:22" s="27" customFormat="1" ht="19.5" customHeight="1">
      <c r="A76" s="1483" t="s">
        <v>311</v>
      </c>
      <c r="B76" s="1536" t="s">
        <v>598</v>
      </c>
      <c r="C76" s="1378"/>
      <c r="D76" s="384">
        <v>3</v>
      </c>
      <c r="E76" s="384"/>
      <c r="F76" s="1420"/>
      <c r="G76" s="1421">
        <v>4</v>
      </c>
      <c r="H76" s="1641">
        <f aca="true" t="shared" si="20" ref="H76:H91">G76*30</f>
        <v>120</v>
      </c>
      <c r="I76" s="375">
        <f aca="true" t="shared" si="21" ref="I76:I91">J76+K76+L76</f>
        <v>45</v>
      </c>
      <c r="J76" s="389">
        <v>30</v>
      </c>
      <c r="K76" s="384"/>
      <c r="L76" s="384">
        <v>15</v>
      </c>
      <c r="M76" s="385">
        <f aca="true" t="shared" si="22" ref="M76:M91">H76-I76</f>
        <v>75</v>
      </c>
      <c r="N76" s="468"/>
      <c r="O76" s="386"/>
      <c r="P76" s="386">
        <v>3</v>
      </c>
      <c r="Q76" s="484"/>
      <c r="R76" s="484"/>
      <c r="S76" s="484"/>
      <c r="T76" s="484"/>
      <c r="U76" s="484"/>
      <c r="V76" s="834"/>
    </row>
    <row r="77" spans="1:22" s="27" customFormat="1" ht="19.5" customHeight="1">
      <c r="A77" s="1388" t="s">
        <v>313</v>
      </c>
      <c r="B77" s="1536" t="s">
        <v>601</v>
      </c>
      <c r="C77" s="1378"/>
      <c r="D77" s="384">
        <v>3</v>
      </c>
      <c r="E77" s="384"/>
      <c r="F77" s="1420"/>
      <c r="G77" s="1421">
        <v>4</v>
      </c>
      <c r="H77" s="1641">
        <f t="shared" si="20"/>
        <v>120</v>
      </c>
      <c r="I77" s="375">
        <f t="shared" si="21"/>
        <v>45</v>
      </c>
      <c r="J77" s="389">
        <v>30</v>
      </c>
      <c r="K77" s="384"/>
      <c r="L77" s="384">
        <v>15</v>
      </c>
      <c r="M77" s="385">
        <f t="shared" si="22"/>
        <v>75</v>
      </c>
      <c r="N77" s="468"/>
      <c r="O77" s="386"/>
      <c r="P77" s="386">
        <v>3</v>
      </c>
      <c r="Q77" s="484"/>
      <c r="R77" s="484"/>
      <c r="S77" s="484"/>
      <c r="T77" s="484"/>
      <c r="U77" s="484"/>
      <c r="V77" s="834"/>
    </row>
    <row r="78" spans="1:22" s="27" customFormat="1" ht="19.5" customHeight="1">
      <c r="A78" s="1388" t="s">
        <v>315</v>
      </c>
      <c r="B78" s="1642" t="s">
        <v>299</v>
      </c>
      <c r="C78" s="1378"/>
      <c r="D78" s="384">
        <v>3</v>
      </c>
      <c r="E78" s="384"/>
      <c r="F78" s="1420"/>
      <c r="G78" s="1421">
        <v>4</v>
      </c>
      <c r="H78" s="1641">
        <f t="shared" si="20"/>
        <v>120</v>
      </c>
      <c r="I78" s="375">
        <f t="shared" si="21"/>
        <v>45</v>
      </c>
      <c r="J78" s="389">
        <v>30</v>
      </c>
      <c r="K78" s="384"/>
      <c r="L78" s="384">
        <v>15</v>
      </c>
      <c r="M78" s="385">
        <f t="shared" si="22"/>
        <v>75</v>
      </c>
      <c r="N78" s="468"/>
      <c r="O78" s="386"/>
      <c r="P78" s="386">
        <v>3</v>
      </c>
      <c r="Q78" s="484"/>
      <c r="R78" s="484"/>
      <c r="S78" s="484"/>
      <c r="T78" s="484"/>
      <c r="U78" s="484"/>
      <c r="V78" s="834"/>
    </row>
    <row r="79" spans="1:22" ht="23.25" customHeight="1">
      <c r="A79" s="1388" t="s">
        <v>317</v>
      </c>
      <c r="B79" s="1643" t="s">
        <v>572</v>
      </c>
      <c r="C79" s="1378"/>
      <c r="D79" s="384">
        <v>3</v>
      </c>
      <c r="E79" s="384"/>
      <c r="F79" s="1420"/>
      <c r="G79" s="1421">
        <v>4</v>
      </c>
      <c r="H79" s="1641">
        <f t="shared" si="20"/>
        <v>120</v>
      </c>
      <c r="I79" s="375">
        <f t="shared" si="21"/>
        <v>45</v>
      </c>
      <c r="J79" s="389">
        <v>30</v>
      </c>
      <c r="K79" s="384"/>
      <c r="L79" s="384">
        <v>15</v>
      </c>
      <c r="M79" s="385">
        <f t="shared" si="22"/>
        <v>75</v>
      </c>
      <c r="N79" s="468"/>
      <c r="O79" s="386"/>
      <c r="P79" s="386">
        <v>3</v>
      </c>
      <c r="Q79" s="484"/>
      <c r="R79" s="484"/>
      <c r="S79" s="484"/>
      <c r="T79" s="484"/>
      <c r="U79" s="484"/>
      <c r="V79" s="834"/>
    </row>
    <row r="80" spans="1:40" s="902" customFormat="1" ht="35.25" customHeight="1">
      <c r="A80" s="1388" t="s">
        <v>318</v>
      </c>
      <c r="B80" s="1504" t="s">
        <v>36</v>
      </c>
      <c r="C80" s="369"/>
      <c r="D80" s="395">
        <v>3</v>
      </c>
      <c r="E80" s="395"/>
      <c r="F80" s="1425"/>
      <c r="G80" s="1445">
        <v>3</v>
      </c>
      <c r="H80" s="1620">
        <f t="shared" si="20"/>
        <v>90</v>
      </c>
      <c r="I80" s="1630">
        <f t="shared" si="21"/>
        <v>30</v>
      </c>
      <c r="J80" s="1631">
        <v>20</v>
      </c>
      <c r="K80" s="1455"/>
      <c r="L80" s="1455">
        <v>10</v>
      </c>
      <c r="M80" s="1632">
        <f t="shared" si="22"/>
        <v>60</v>
      </c>
      <c r="N80" s="1644"/>
      <c r="O80" s="1645"/>
      <c r="P80" s="1646">
        <v>2</v>
      </c>
      <c r="Q80" s="1647"/>
      <c r="R80" s="1647"/>
      <c r="S80" s="484"/>
      <c r="T80" s="1648"/>
      <c r="U80" s="484"/>
      <c r="V80" s="482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1115" customFormat="1" ht="19.5" customHeight="1">
      <c r="A81" s="1388" t="s">
        <v>326</v>
      </c>
      <c r="B81" s="1649" t="s">
        <v>56</v>
      </c>
      <c r="C81" s="1650"/>
      <c r="D81" s="485">
        <v>3</v>
      </c>
      <c r="E81" s="485"/>
      <c r="F81" s="1651"/>
      <c r="G81" s="1445">
        <v>3</v>
      </c>
      <c r="H81" s="481">
        <f t="shared" si="20"/>
        <v>90</v>
      </c>
      <c r="I81" s="368">
        <f t="shared" si="21"/>
        <v>30</v>
      </c>
      <c r="J81" s="1447">
        <v>20</v>
      </c>
      <c r="K81" s="480"/>
      <c r="L81" s="480">
        <v>10</v>
      </c>
      <c r="M81" s="482">
        <f t="shared" si="22"/>
        <v>60</v>
      </c>
      <c r="N81" s="483"/>
      <c r="O81" s="367"/>
      <c r="P81" s="1652">
        <v>2</v>
      </c>
      <c r="Q81" s="1574"/>
      <c r="R81" s="1652"/>
      <c r="S81" s="1574"/>
      <c r="T81" s="367"/>
      <c r="U81" s="1653"/>
      <c r="V81" s="1654"/>
      <c r="AB81" s="1115" t="s">
        <v>362</v>
      </c>
      <c r="AC81" s="1115" t="e">
        <f>COUNTIF(#REF!,AC$9)</f>
        <v>#REF!</v>
      </c>
      <c r="AD81" s="1115" t="e">
        <f>COUNTIF(#REF!,AD$9)</f>
        <v>#REF!</v>
      </c>
      <c r="AE81" s="1115" t="e">
        <f>COUNTIF(#REF!,AE$9)</f>
        <v>#REF!</v>
      </c>
      <c r="AF81" s="1115" t="e">
        <f>COUNTIF(#REF!,AF$9)</f>
        <v>#REF!</v>
      </c>
      <c r="AG81" s="1115" t="e">
        <f>COUNTIF(#REF!,AG$9)</f>
        <v>#REF!</v>
      </c>
      <c r="AH81" s="1115" t="e">
        <f>COUNTIF(#REF!,AH$9)</f>
        <v>#REF!</v>
      </c>
      <c r="AI81" s="1115" t="e">
        <f>COUNTIF(#REF!,AI$9)</f>
        <v>#REF!</v>
      </c>
      <c r="AJ81" s="1115" t="e">
        <f>COUNTIF(#REF!,AJ$9)</f>
        <v>#REF!</v>
      </c>
      <c r="AK81" s="1115" t="e">
        <f>COUNTIF(#REF!,AK$9)</f>
        <v>#REF!</v>
      </c>
      <c r="AL81" s="1115" t="e">
        <f>COUNTIF(#REF!,AL$9)</f>
        <v>#REF!</v>
      </c>
      <c r="AM81" s="1115" t="e">
        <f>COUNTIF(#REF!,AM$9)</f>
        <v>#REF!</v>
      </c>
      <c r="AN81" s="1115" t="e">
        <f>COUNTIF(#REF!,AN$9)</f>
        <v>#REF!</v>
      </c>
    </row>
    <row r="82" spans="1:22" s="1115" customFormat="1" ht="19.5" customHeight="1">
      <c r="A82" s="1388" t="s">
        <v>327</v>
      </c>
      <c r="B82" s="1655" t="s">
        <v>573</v>
      </c>
      <c r="C82" s="1650"/>
      <c r="D82" s="485">
        <v>3</v>
      </c>
      <c r="E82" s="485"/>
      <c r="F82" s="1651"/>
      <c r="G82" s="1445">
        <v>3</v>
      </c>
      <c r="H82" s="481">
        <f t="shared" si="20"/>
        <v>90</v>
      </c>
      <c r="I82" s="368">
        <f t="shared" si="21"/>
        <v>30</v>
      </c>
      <c r="J82" s="1447">
        <v>20</v>
      </c>
      <c r="K82" s="480"/>
      <c r="L82" s="480">
        <v>10</v>
      </c>
      <c r="M82" s="482">
        <f t="shared" si="22"/>
        <v>60</v>
      </c>
      <c r="N82" s="483"/>
      <c r="O82" s="367"/>
      <c r="P82" s="1652">
        <v>2</v>
      </c>
      <c r="Q82" s="1574"/>
      <c r="R82" s="1652"/>
      <c r="S82" s="1574"/>
      <c r="T82" s="367"/>
      <c r="U82" s="1653"/>
      <c r="V82" s="1654"/>
    </row>
    <row r="83" spans="1:22" s="1115" customFormat="1" ht="19.5" customHeight="1">
      <c r="A83" s="1388" t="s">
        <v>328</v>
      </c>
      <c r="B83" s="1656" t="s">
        <v>572</v>
      </c>
      <c r="C83" s="1650"/>
      <c r="D83" s="485">
        <v>3</v>
      </c>
      <c r="E83" s="485"/>
      <c r="F83" s="1651"/>
      <c r="G83" s="1445">
        <v>3</v>
      </c>
      <c r="H83" s="481">
        <f t="shared" si="20"/>
        <v>90</v>
      </c>
      <c r="I83" s="368">
        <f t="shared" si="21"/>
        <v>30</v>
      </c>
      <c r="J83" s="1447">
        <v>20</v>
      </c>
      <c r="K83" s="480"/>
      <c r="L83" s="480">
        <v>10</v>
      </c>
      <c r="M83" s="482">
        <f t="shared" si="22"/>
        <v>60</v>
      </c>
      <c r="N83" s="483"/>
      <c r="O83" s="367"/>
      <c r="P83" s="1652">
        <v>2</v>
      </c>
      <c r="Q83" s="1574"/>
      <c r="R83" s="1652"/>
      <c r="S83" s="1574"/>
      <c r="T83" s="367"/>
      <c r="U83" s="1653"/>
      <c r="V83" s="1654"/>
    </row>
    <row r="84" spans="1:22" s="1115" customFormat="1" ht="40.5" customHeight="1">
      <c r="A84" s="1388" t="s">
        <v>330</v>
      </c>
      <c r="B84" s="1381" t="s">
        <v>36</v>
      </c>
      <c r="C84" s="1650"/>
      <c r="D84" s="1657">
        <v>4</v>
      </c>
      <c r="E84" s="1657"/>
      <c r="F84" s="1658"/>
      <c r="G84" s="1445">
        <v>3</v>
      </c>
      <c r="H84" s="481">
        <f t="shared" si="20"/>
        <v>90</v>
      </c>
      <c r="I84" s="368">
        <f t="shared" si="21"/>
        <v>36</v>
      </c>
      <c r="J84" s="1447">
        <v>18</v>
      </c>
      <c r="K84" s="480"/>
      <c r="L84" s="480">
        <v>18</v>
      </c>
      <c r="M84" s="482">
        <f t="shared" si="22"/>
        <v>54</v>
      </c>
      <c r="N84" s="1659"/>
      <c r="O84" s="1657"/>
      <c r="P84" s="1657"/>
      <c r="Q84" s="1657">
        <v>2</v>
      </c>
      <c r="R84" s="1652"/>
      <c r="S84" s="1574"/>
      <c r="T84" s="367"/>
      <c r="U84" s="1653"/>
      <c r="V84" s="1654"/>
    </row>
    <row r="85" spans="1:22" s="1115" customFormat="1" ht="19.5" customHeight="1">
      <c r="A85" s="1388" t="s">
        <v>331</v>
      </c>
      <c r="B85" s="1649" t="s">
        <v>65</v>
      </c>
      <c r="C85" s="1660"/>
      <c r="D85" s="1657">
        <v>4</v>
      </c>
      <c r="E85" s="1657"/>
      <c r="F85" s="1658"/>
      <c r="G85" s="1445">
        <v>3</v>
      </c>
      <c r="H85" s="481">
        <f t="shared" si="20"/>
        <v>90</v>
      </c>
      <c r="I85" s="368">
        <f t="shared" si="21"/>
        <v>36</v>
      </c>
      <c r="J85" s="1447">
        <v>18</v>
      </c>
      <c r="K85" s="480"/>
      <c r="L85" s="480">
        <v>18</v>
      </c>
      <c r="M85" s="482">
        <f t="shared" si="22"/>
        <v>54</v>
      </c>
      <c r="N85" s="1659"/>
      <c r="O85" s="1657"/>
      <c r="P85" s="1657"/>
      <c r="Q85" s="1657">
        <v>2</v>
      </c>
      <c r="R85" s="1657"/>
      <c r="S85" s="1657"/>
      <c r="T85" s="132"/>
      <c r="U85" s="132"/>
      <c r="V85" s="385"/>
    </row>
    <row r="86" spans="1:22" s="1115" customFormat="1" ht="19.5" customHeight="1">
      <c r="A86" s="1388" t="s">
        <v>333</v>
      </c>
      <c r="B86" s="1661" t="s">
        <v>312</v>
      </c>
      <c r="C86" s="1660"/>
      <c r="D86" s="1657">
        <v>4</v>
      </c>
      <c r="E86" s="1657"/>
      <c r="F86" s="1658"/>
      <c r="G86" s="1445">
        <v>3</v>
      </c>
      <c r="H86" s="481">
        <f t="shared" si="20"/>
        <v>90</v>
      </c>
      <c r="I86" s="368">
        <f t="shared" si="21"/>
        <v>36</v>
      </c>
      <c r="J86" s="1447">
        <v>18</v>
      </c>
      <c r="K86" s="480"/>
      <c r="L86" s="480">
        <v>18</v>
      </c>
      <c r="M86" s="482">
        <f t="shared" si="22"/>
        <v>54</v>
      </c>
      <c r="N86" s="1659"/>
      <c r="O86" s="1657"/>
      <c r="P86" s="1657"/>
      <c r="Q86" s="1657">
        <v>2</v>
      </c>
      <c r="R86" s="1657"/>
      <c r="S86" s="1657"/>
      <c r="T86" s="132"/>
      <c r="U86" s="132"/>
      <c r="V86" s="385"/>
    </row>
    <row r="87" spans="1:22" s="1115" customFormat="1" ht="19.5" customHeight="1">
      <c r="A87" s="1388" t="s">
        <v>334</v>
      </c>
      <c r="B87" s="1662" t="s">
        <v>108</v>
      </c>
      <c r="C87" s="1660"/>
      <c r="D87" s="1657">
        <v>4</v>
      </c>
      <c r="E87" s="1657"/>
      <c r="F87" s="1658"/>
      <c r="G87" s="1445">
        <v>3</v>
      </c>
      <c r="H87" s="481">
        <f t="shared" si="20"/>
        <v>90</v>
      </c>
      <c r="I87" s="368">
        <f t="shared" si="21"/>
        <v>36</v>
      </c>
      <c r="J87" s="1447">
        <v>18</v>
      </c>
      <c r="K87" s="480"/>
      <c r="L87" s="480">
        <v>18</v>
      </c>
      <c r="M87" s="482">
        <f t="shared" si="22"/>
        <v>54</v>
      </c>
      <c r="N87" s="1659"/>
      <c r="O87" s="1657"/>
      <c r="P87" s="1657"/>
      <c r="Q87" s="1657">
        <v>2</v>
      </c>
      <c r="R87" s="1657"/>
      <c r="S87" s="1657"/>
      <c r="T87" s="132"/>
      <c r="U87" s="132"/>
      <c r="V87" s="385"/>
    </row>
    <row r="88" spans="1:22" s="1115" customFormat="1" ht="19.5" customHeight="1">
      <c r="A88" s="1388" t="s">
        <v>335</v>
      </c>
      <c r="B88" s="1662" t="s">
        <v>44</v>
      </c>
      <c r="C88" s="1660"/>
      <c r="D88" s="1657">
        <v>4</v>
      </c>
      <c r="E88" s="1657"/>
      <c r="F88" s="1658"/>
      <c r="G88" s="1445">
        <v>3</v>
      </c>
      <c r="H88" s="481">
        <f t="shared" si="20"/>
        <v>90</v>
      </c>
      <c r="I88" s="368">
        <f t="shared" si="21"/>
        <v>36</v>
      </c>
      <c r="J88" s="1447">
        <v>18</v>
      </c>
      <c r="K88" s="480"/>
      <c r="L88" s="480">
        <v>18</v>
      </c>
      <c r="M88" s="482">
        <f t="shared" si="22"/>
        <v>54</v>
      </c>
      <c r="N88" s="1659"/>
      <c r="O88" s="1657"/>
      <c r="P88" s="1657"/>
      <c r="Q88" s="1657">
        <v>2</v>
      </c>
      <c r="R88" s="1657"/>
      <c r="S88" s="1657"/>
      <c r="T88" s="132"/>
      <c r="U88" s="132"/>
      <c r="V88" s="385"/>
    </row>
    <row r="89" spans="1:22" s="1115" customFormat="1" ht="19.5" customHeight="1">
      <c r="A89" s="1388" t="s">
        <v>337</v>
      </c>
      <c r="B89" s="1656" t="s">
        <v>572</v>
      </c>
      <c r="C89" s="1660"/>
      <c r="D89" s="1657">
        <v>4</v>
      </c>
      <c r="E89" s="1657"/>
      <c r="F89" s="1658"/>
      <c r="G89" s="1445">
        <v>3</v>
      </c>
      <c r="H89" s="481">
        <f t="shared" si="20"/>
        <v>90</v>
      </c>
      <c r="I89" s="368">
        <f t="shared" si="21"/>
        <v>36</v>
      </c>
      <c r="J89" s="1447">
        <v>18</v>
      </c>
      <c r="K89" s="480"/>
      <c r="L89" s="480">
        <v>18</v>
      </c>
      <c r="M89" s="482">
        <f t="shared" si="22"/>
        <v>54</v>
      </c>
      <c r="N89" s="1659"/>
      <c r="O89" s="1657"/>
      <c r="P89" s="1657"/>
      <c r="Q89" s="1657">
        <v>2</v>
      </c>
      <c r="R89" s="1657"/>
      <c r="S89" s="1657"/>
      <c r="T89" s="132"/>
      <c r="U89" s="132"/>
      <c r="V89" s="385"/>
    </row>
    <row r="90" spans="1:22" s="1115" customFormat="1" ht="37.5" customHeight="1">
      <c r="A90" s="1388" t="s">
        <v>338</v>
      </c>
      <c r="B90" s="1504" t="s">
        <v>36</v>
      </c>
      <c r="C90" s="1660"/>
      <c r="D90" s="1657">
        <v>5</v>
      </c>
      <c r="E90" s="1657"/>
      <c r="F90" s="1663"/>
      <c r="G90" s="1445">
        <v>3</v>
      </c>
      <c r="H90" s="481">
        <f t="shared" si="20"/>
        <v>90</v>
      </c>
      <c r="I90" s="368">
        <f t="shared" si="21"/>
        <v>30</v>
      </c>
      <c r="J90" s="1447">
        <v>20</v>
      </c>
      <c r="K90" s="480"/>
      <c r="L90" s="480">
        <v>10</v>
      </c>
      <c r="M90" s="482">
        <f t="shared" si="22"/>
        <v>60</v>
      </c>
      <c r="N90" s="1664"/>
      <c r="O90" s="1665"/>
      <c r="P90" s="1657"/>
      <c r="Q90" s="1657"/>
      <c r="R90" s="1657">
        <v>2</v>
      </c>
      <c r="S90" s="1657"/>
      <c r="T90" s="132"/>
      <c r="U90" s="132"/>
      <c r="V90" s="385"/>
    </row>
    <row r="91" spans="1:22" s="1115" customFormat="1" ht="19.5" customHeight="1">
      <c r="A91" s="1388" t="s">
        <v>390</v>
      </c>
      <c r="B91" s="1662" t="s">
        <v>256</v>
      </c>
      <c r="C91" s="1666"/>
      <c r="D91" s="1657">
        <v>5</v>
      </c>
      <c r="E91" s="1657"/>
      <c r="F91" s="1663"/>
      <c r="G91" s="1445">
        <v>3</v>
      </c>
      <c r="H91" s="481">
        <f t="shared" si="20"/>
        <v>90</v>
      </c>
      <c r="I91" s="368">
        <f t="shared" si="21"/>
        <v>30</v>
      </c>
      <c r="J91" s="1447">
        <v>20</v>
      </c>
      <c r="K91" s="480"/>
      <c r="L91" s="480">
        <v>10</v>
      </c>
      <c r="M91" s="482">
        <f t="shared" si="22"/>
        <v>60</v>
      </c>
      <c r="N91" s="1664"/>
      <c r="O91" s="1665"/>
      <c r="P91" s="1657"/>
      <c r="Q91" s="1657"/>
      <c r="R91" s="1657">
        <v>2</v>
      </c>
      <c r="S91" s="1657"/>
      <c r="T91" s="132"/>
      <c r="U91" s="132"/>
      <c r="V91" s="385"/>
    </row>
    <row r="92" spans="1:22" s="1115" customFormat="1" ht="19.5" customHeight="1">
      <c r="A92" s="1388" t="s">
        <v>391</v>
      </c>
      <c r="B92" s="1662" t="s">
        <v>314</v>
      </c>
      <c r="C92" s="1666"/>
      <c r="D92" s="1657">
        <v>5</v>
      </c>
      <c r="E92" s="1657"/>
      <c r="F92" s="1663"/>
      <c r="G92" s="1445">
        <v>3</v>
      </c>
      <c r="H92" s="481">
        <f aca="true" t="shared" si="23" ref="H92:H97">G92*30</f>
        <v>90</v>
      </c>
      <c r="I92" s="368">
        <f aca="true" t="shared" si="24" ref="I92:I97">J92+K92+L92</f>
        <v>30</v>
      </c>
      <c r="J92" s="1447">
        <v>20</v>
      </c>
      <c r="K92" s="480"/>
      <c r="L92" s="480">
        <v>10</v>
      </c>
      <c r="M92" s="482">
        <f aca="true" t="shared" si="25" ref="M92:M97">H92-I92</f>
        <v>60</v>
      </c>
      <c r="N92" s="1664"/>
      <c r="O92" s="1665"/>
      <c r="P92" s="1657"/>
      <c r="Q92" s="1657"/>
      <c r="R92" s="1657">
        <v>2</v>
      </c>
      <c r="S92" s="1657"/>
      <c r="T92" s="132"/>
      <c r="U92" s="132"/>
      <c r="V92" s="385"/>
    </row>
    <row r="93" spans="1:22" s="1115" customFormat="1" ht="19.5" customHeight="1">
      <c r="A93" s="1388" t="s">
        <v>392</v>
      </c>
      <c r="B93" s="1662" t="s">
        <v>316</v>
      </c>
      <c r="C93" s="1666"/>
      <c r="D93" s="1657">
        <v>5</v>
      </c>
      <c r="E93" s="1657"/>
      <c r="F93" s="1663"/>
      <c r="G93" s="1445">
        <v>3</v>
      </c>
      <c r="H93" s="481">
        <f t="shared" si="23"/>
        <v>90</v>
      </c>
      <c r="I93" s="368">
        <f t="shared" si="24"/>
        <v>30</v>
      </c>
      <c r="J93" s="1447">
        <v>20</v>
      </c>
      <c r="K93" s="480"/>
      <c r="L93" s="480">
        <v>10</v>
      </c>
      <c r="M93" s="482">
        <f t="shared" si="25"/>
        <v>60</v>
      </c>
      <c r="N93" s="1664"/>
      <c r="O93" s="1665"/>
      <c r="P93" s="1657"/>
      <c r="Q93" s="1657"/>
      <c r="R93" s="1657">
        <v>2</v>
      </c>
      <c r="S93" s="1657"/>
      <c r="T93" s="132"/>
      <c r="U93" s="132"/>
      <c r="V93" s="385"/>
    </row>
    <row r="94" spans="1:22" s="1115" customFormat="1" ht="35.25" customHeight="1">
      <c r="A94" s="1388" t="s">
        <v>426</v>
      </c>
      <c r="B94" s="1662" t="s">
        <v>121</v>
      </c>
      <c r="C94" s="1666"/>
      <c r="D94" s="1657">
        <v>5</v>
      </c>
      <c r="E94" s="1657"/>
      <c r="F94" s="1663"/>
      <c r="G94" s="1445">
        <v>3</v>
      </c>
      <c r="H94" s="481">
        <f t="shared" si="23"/>
        <v>90</v>
      </c>
      <c r="I94" s="368">
        <f t="shared" si="24"/>
        <v>30</v>
      </c>
      <c r="J94" s="1447">
        <v>20</v>
      </c>
      <c r="K94" s="480"/>
      <c r="L94" s="480">
        <v>10</v>
      </c>
      <c r="M94" s="482">
        <f t="shared" si="25"/>
        <v>60</v>
      </c>
      <c r="N94" s="1664"/>
      <c r="O94" s="1665"/>
      <c r="P94" s="1657"/>
      <c r="Q94" s="1657"/>
      <c r="R94" s="1657">
        <v>2</v>
      </c>
      <c r="S94" s="1657"/>
      <c r="T94" s="132"/>
      <c r="U94" s="132"/>
      <c r="V94" s="385"/>
    </row>
    <row r="95" spans="1:22" s="1115" customFormat="1" ht="19.5" customHeight="1">
      <c r="A95" s="1388" t="s">
        <v>574</v>
      </c>
      <c r="B95" s="1662" t="s">
        <v>52</v>
      </c>
      <c r="C95" s="1666"/>
      <c r="D95" s="1657">
        <v>5</v>
      </c>
      <c r="E95" s="1657"/>
      <c r="F95" s="1663"/>
      <c r="G95" s="1445">
        <v>3</v>
      </c>
      <c r="H95" s="481">
        <f t="shared" si="23"/>
        <v>90</v>
      </c>
      <c r="I95" s="368">
        <f t="shared" si="24"/>
        <v>30</v>
      </c>
      <c r="J95" s="1447">
        <v>20</v>
      </c>
      <c r="K95" s="480"/>
      <c r="L95" s="480">
        <v>10</v>
      </c>
      <c r="M95" s="482">
        <f t="shared" si="25"/>
        <v>60</v>
      </c>
      <c r="N95" s="1664"/>
      <c r="O95" s="1665"/>
      <c r="P95" s="1657"/>
      <c r="Q95" s="1657"/>
      <c r="R95" s="1657">
        <v>2</v>
      </c>
      <c r="S95" s="1657"/>
      <c r="T95" s="132"/>
      <c r="U95" s="132"/>
      <c r="V95" s="385"/>
    </row>
    <row r="96" spans="1:22" s="1115" customFormat="1" ht="19.5" customHeight="1">
      <c r="A96" s="1388" t="s">
        <v>575</v>
      </c>
      <c r="B96" s="1656" t="s">
        <v>572</v>
      </c>
      <c r="C96" s="1666"/>
      <c r="D96" s="1657">
        <v>5</v>
      </c>
      <c r="E96" s="1657"/>
      <c r="F96" s="1663"/>
      <c r="G96" s="1445">
        <v>3</v>
      </c>
      <c r="H96" s="481">
        <f t="shared" si="23"/>
        <v>90</v>
      </c>
      <c r="I96" s="368">
        <f t="shared" si="24"/>
        <v>30</v>
      </c>
      <c r="J96" s="1447">
        <v>20</v>
      </c>
      <c r="K96" s="480"/>
      <c r="L96" s="480">
        <v>10</v>
      </c>
      <c r="M96" s="482">
        <f t="shared" si="25"/>
        <v>60</v>
      </c>
      <c r="N96" s="1664"/>
      <c r="O96" s="1665"/>
      <c r="P96" s="1657"/>
      <c r="Q96" s="1657"/>
      <c r="R96" s="1657">
        <v>2</v>
      </c>
      <c r="S96" s="1657"/>
      <c r="T96" s="132"/>
      <c r="U96" s="132"/>
      <c r="V96" s="385"/>
    </row>
    <row r="97" spans="1:22" s="1115" customFormat="1" ht="41.25" customHeight="1">
      <c r="A97" s="1388" t="s">
        <v>576</v>
      </c>
      <c r="B97" s="1504" t="s">
        <v>36</v>
      </c>
      <c r="C97" s="1666"/>
      <c r="D97" s="1657">
        <v>6</v>
      </c>
      <c r="E97" s="1657"/>
      <c r="F97" s="1663"/>
      <c r="G97" s="1445">
        <v>3</v>
      </c>
      <c r="H97" s="481">
        <f t="shared" si="23"/>
        <v>90</v>
      </c>
      <c r="I97" s="368">
        <f t="shared" si="24"/>
        <v>36</v>
      </c>
      <c r="J97" s="1447">
        <v>18</v>
      </c>
      <c r="K97" s="480"/>
      <c r="L97" s="480">
        <v>18</v>
      </c>
      <c r="M97" s="482">
        <f t="shared" si="25"/>
        <v>54</v>
      </c>
      <c r="N97" s="1664"/>
      <c r="O97" s="1665"/>
      <c r="P97" s="1657"/>
      <c r="Q97" s="1657"/>
      <c r="R97" s="1657"/>
      <c r="S97" s="1657">
        <v>2</v>
      </c>
      <c r="T97" s="132"/>
      <c r="U97" s="132"/>
      <c r="V97" s="385"/>
    </row>
    <row r="98" spans="1:22" s="20" customFormat="1" ht="19.5" customHeight="1">
      <c r="A98" s="1388" t="s">
        <v>577</v>
      </c>
      <c r="B98" s="1667" t="s">
        <v>57</v>
      </c>
      <c r="C98" s="1666"/>
      <c r="D98" s="1657">
        <v>6</v>
      </c>
      <c r="E98" s="1657"/>
      <c r="F98" s="1663"/>
      <c r="G98" s="1445">
        <v>3</v>
      </c>
      <c r="H98" s="481">
        <f aca="true" t="shared" si="26" ref="H98:H107">G98*30</f>
        <v>90</v>
      </c>
      <c r="I98" s="368">
        <f aca="true" t="shared" si="27" ref="I98:I107">J98+K98+L98</f>
        <v>36</v>
      </c>
      <c r="J98" s="1447">
        <v>18</v>
      </c>
      <c r="K98" s="480"/>
      <c r="L98" s="480">
        <v>18</v>
      </c>
      <c r="M98" s="482">
        <f aca="true" t="shared" si="28" ref="M98:M107">H98-I98</f>
        <v>54</v>
      </c>
      <c r="N98" s="1664"/>
      <c r="O98" s="1665"/>
      <c r="P98" s="1657"/>
      <c r="Q98" s="1657"/>
      <c r="R98" s="1657"/>
      <c r="S98" s="1657">
        <v>2</v>
      </c>
      <c r="T98" s="132"/>
      <c r="U98" s="132"/>
      <c r="V98" s="385"/>
    </row>
    <row r="99" spans="1:22" s="20" customFormat="1" ht="19.5" customHeight="1">
      <c r="A99" s="1388" t="s">
        <v>578</v>
      </c>
      <c r="B99" s="1662" t="s">
        <v>135</v>
      </c>
      <c r="C99" s="1666"/>
      <c r="D99" s="1657">
        <v>6</v>
      </c>
      <c r="E99" s="1657"/>
      <c r="F99" s="1663"/>
      <c r="G99" s="1445">
        <v>3</v>
      </c>
      <c r="H99" s="481">
        <f t="shared" si="26"/>
        <v>90</v>
      </c>
      <c r="I99" s="368">
        <f t="shared" si="27"/>
        <v>36</v>
      </c>
      <c r="J99" s="1447">
        <v>18</v>
      </c>
      <c r="K99" s="480"/>
      <c r="L99" s="480">
        <v>18</v>
      </c>
      <c r="M99" s="482">
        <f t="shared" si="28"/>
        <v>54</v>
      </c>
      <c r="N99" s="1664"/>
      <c r="O99" s="1665"/>
      <c r="P99" s="1657"/>
      <c r="Q99" s="1657"/>
      <c r="R99" s="1657"/>
      <c r="S99" s="1657">
        <v>2</v>
      </c>
      <c r="T99" s="132"/>
      <c r="U99" s="132"/>
      <c r="V99" s="385"/>
    </row>
    <row r="100" spans="1:22" s="20" customFormat="1" ht="19.5" customHeight="1">
      <c r="A100" s="1388" t="s">
        <v>579</v>
      </c>
      <c r="B100" s="1662" t="s">
        <v>123</v>
      </c>
      <c r="C100" s="1666"/>
      <c r="D100" s="1657">
        <v>6</v>
      </c>
      <c r="E100" s="1657"/>
      <c r="F100" s="1663"/>
      <c r="G100" s="1445">
        <v>3</v>
      </c>
      <c r="H100" s="481">
        <f t="shared" si="26"/>
        <v>90</v>
      </c>
      <c r="I100" s="368">
        <f t="shared" si="27"/>
        <v>36</v>
      </c>
      <c r="J100" s="1447">
        <v>18</v>
      </c>
      <c r="K100" s="480"/>
      <c r="L100" s="480">
        <v>18</v>
      </c>
      <c r="M100" s="482">
        <f t="shared" si="28"/>
        <v>54</v>
      </c>
      <c r="N100" s="1664"/>
      <c r="O100" s="1665"/>
      <c r="P100" s="1657"/>
      <c r="Q100" s="1657"/>
      <c r="R100" s="1657"/>
      <c r="S100" s="1657">
        <v>2</v>
      </c>
      <c r="T100" s="132"/>
      <c r="U100" s="132"/>
      <c r="V100" s="385"/>
    </row>
    <row r="101" spans="1:22" s="20" customFormat="1" ht="24" customHeight="1">
      <c r="A101" s="1388" t="s">
        <v>580</v>
      </c>
      <c r="B101" s="1656" t="s">
        <v>572</v>
      </c>
      <c r="C101" s="1666"/>
      <c r="D101" s="1657">
        <v>6</v>
      </c>
      <c r="E101" s="1657"/>
      <c r="F101" s="1663"/>
      <c r="G101" s="1445">
        <v>3</v>
      </c>
      <c r="H101" s="481">
        <f t="shared" si="26"/>
        <v>90</v>
      </c>
      <c r="I101" s="368">
        <f t="shared" si="27"/>
        <v>36</v>
      </c>
      <c r="J101" s="1447">
        <v>18</v>
      </c>
      <c r="K101" s="480"/>
      <c r="L101" s="480">
        <v>18</v>
      </c>
      <c r="M101" s="482">
        <f t="shared" si="28"/>
        <v>54</v>
      </c>
      <c r="N101" s="1664"/>
      <c r="O101" s="1665"/>
      <c r="P101" s="1657"/>
      <c r="Q101" s="1657"/>
      <c r="R101" s="1657"/>
      <c r="S101" s="1657">
        <v>2</v>
      </c>
      <c r="T101" s="132"/>
      <c r="U101" s="132"/>
      <c r="V101" s="385"/>
    </row>
    <row r="102" spans="1:22" s="20" customFormat="1" ht="38.25" customHeight="1">
      <c r="A102" s="1388" t="s">
        <v>581</v>
      </c>
      <c r="B102" s="1504" t="s">
        <v>36</v>
      </c>
      <c r="C102" s="1666"/>
      <c r="D102" s="132">
        <v>7</v>
      </c>
      <c r="E102" s="132"/>
      <c r="F102" s="138"/>
      <c r="G102" s="1445">
        <v>3</v>
      </c>
      <c r="H102" s="481">
        <f t="shared" si="26"/>
        <v>90</v>
      </c>
      <c r="I102" s="368">
        <f t="shared" si="27"/>
        <v>30</v>
      </c>
      <c r="J102" s="1447">
        <v>15</v>
      </c>
      <c r="K102" s="480"/>
      <c r="L102" s="480">
        <v>15</v>
      </c>
      <c r="M102" s="482">
        <f t="shared" si="28"/>
        <v>60</v>
      </c>
      <c r="N102" s="1664"/>
      <c r="O102" s="1665"/>
      <c r="P102" s="1657"/>
      <c r="Q102" s="1657"/>
      <c r="R102" s="1657"/>
      <c r="S102" s="1657"/>
      <c r="T102" s="132">
        <v>2</v>
      </c>
      <c r="U102" s="132"/>
      <c r="V102" s="385"/>
    </row>
    <row r="103" spans="1:22" s="1115" customFormat="1" ht="19.5" customHeight="1">
      <c r="A103" s="1388" t="s">
        <v>582</v>
      </c>
      <c r="B103" s="1667" t="s">
        <v>329</v>
      </c>
      <c r="C103" s="1519"/>
      <c r="D103" s="132">
        <v>7</v>
      </c>
      <c r="E103" s="132"/>
      <c r="F103" s="138"/>
      <c r="G103" s="1445">
        <v>3</v>
      </c>
      <c r="H103" s="481">
        <f t="shared" si="26"/>
        <v>90</v>
      </c>
      <c r="I103" s="368">
        <f t="shared" si="27"/>
        <v>30</v>
      </c>
      <c r="J103" s="1447">
        <v>15</v>
      </c>
      <c r="K103" s="480"/>
      <c r="L103" s="480">
        <v>15</v>
      </c>
      <c r="M103" s="482">
        <f t="shared" si="28"/>
        <v>60</v>
      </c>
      <c r="N103" s="1664"/>
      <c r="O103" s="1665"/>
      <c r="P103" s="1657"/>
      <c r="Q103" s="1657"/>
      <c r="R103" s="1657"/>
      <c r="S103" s="1657"/>
      <c r="T103" s="132">
        <v>2</v>
      </c>
      <c r="U103" s="132"/>
      <c r="V103" s="385"/>
    </row>
    <row r="104" spans="1:22" s="1115" customFormat="1" ht="19.5" customHeight="1">
      <c r="A104" s="1388" t="s">
        <v>583</v>
      </c>
      <c r="B104" s="1656" t="s">
        <v>572</v>
      </c>
      <c r="C104" s="1519"/>
      <c r="D104" s="132">
        <v>7</v>
      </c>
      <c r="E104" s="132"/>
      <c r="F104" s="138"/>
      <c r="G104" s="1445">
        <v>3</v>
      </c>
      <c r="H104" s="481">
        <f t="shared" si="26"/>
        <v>90</v>
      </c>
      <c r="I104" s="368">
        <f t="shared" si="27"/>
        <v>30</v>
      </c>
      <c r="J104" s="1447">
        <v>15</v>
      </c>
      <c r="K104" s="480"/>
      <c r="L104" s="480">
        <v>15</v>
      </c>
      <c r="M104" s="482">
        <f t="shared" si="28"/>
        <v>60</v>
      </c>
      <c r="N104" s="1664"/>
      <c r="O104" s="1665"/>
      <c r="P104" s="1657"/>
      <c r="Q104" s="1657"/>
      <c r="R104" s="1657"/>
      <c r="S104" s="1657"/>
      <c r="T104" s="132">
        <v>2</v>
      </c>
      <c r="U104" s="309"/>
      <c r="V104" s="445"/>
    </row>
    <row r="105" spans="1:22" s="1115" customFormat="1" ht="38.25" customHeight="1">
      <c r="A105" s="1388" t="s">
        <v>584</v>
      </c>
      <c r="B105" s="1504" t="s">
        <v>36</v>
      </c>
      <c r="C105" s="1519"/>
      <c r="D105" s="132">
        <v>8</v>
      </c>
      <c r="E105" s="1467"/>
      <c r="F105" s="1668"/>
      <c r="G105" s="1445">
        <v>3</v>
      </c>
      <c r="H105" s="481">
        <f t="shared" si="26"/>
        <v>90</v>
      </c>
      <c r="I105" s="368">
        <f t="shared" si="27"/>
        <v>26</v>
      </c>
      <c r="J105" s="1447">
        <v>13</v>
      </c>
      <c r="K105" s="480"/>
      <c r="L105" s="480">
        <v>13</v>
      </c>
      <c r="M105" s="482">
        <f t="shared" si="28"/>
        <v>64</v>
      </c>
      <c r="N105" s="1669"/>
      <c r="O105" s="1466"/>
      <c r="P105" s="1466"/>
      <c r="Q105" s="1466"/>
      <c r="R105" s="1466"/>
      <c r="S105" s="1466"/>
      <c r="T105" s="1466"/>
      <c r="U105" s="132">
        <v>2</v>
      </c>
      <c r="V105" s="445"/>
    </row>
    <row r="106" spans="1:22" s="1115" customFormat="1" ht="19.5" customHeight="1">
      <c r="A106" s="1388" t="s">
        <v>585</v>
      </c>
      <c r="B106" s="1655" t="s">
        <v>412</v>
      </c>
      <c r="C106" s="1670"/>
      <c r="D106" s="132">
        <v>8</v>
      </c>
      <c r="E106" s="1467"/>
      <c r="F106" s="1668"/>
      <c r="G106" s="1445">
        <v>3</v>
      </c>
      <c r="H106" s="481">
        <f t="shared" si="26"/>
        <v>90</v>
      </c>
      <c r="I106" s="368">
        <f t="shared" si="27"/>
        <v>26</v>
      </c>
      <c r="J106" s="1447">
        <v>13</v>
      </c>
      <c r="K106" s="480"/>
      <c r="L106" s="480">
        <v>13</v>
      </c>
      <c r="M106" s="482">
        <f t="shared" si="28"/>
        <v>64</v>
      </c>
      <c r="N106" s="1669"/>
      <c r="O106" s="1466"/>
      <c r="P106" s="1466"/>
      <c r="Q106" s="1466"/>
      <c r="R106" s="1466"/>
      <c r="S106" s="1466"/>
      <c r="T106" s="1466"/>
      <c r="U106" s="132">
        <v>2</v>
      </c>
      <c r="V106" s="385"/>
    </row>
    <row r="107" spans="1:22" s="1115" customFormat="1" ht="19.5" customHeight="1" thickBot="1">
      <c r="A107" s="1542" t="s">
        <v>586</v>
      </c>
      <c r="B107" s="1671" t="s">
        <v>572</v>
      </c>
      <c r="C107" s="1670"/>
      <c r="D107" s="132">
        <v>8</v>
      </c>
      <c r="E107" s="1467"/>
      <c r="F107" s="1668"/>
      <c r="G107" s="1445">
        <v>3</v>
      </c>
      <c r="H107" s="481">
        <f t="shared" si="26"/>
        <v>90</v>
      </c>
      <c r="I107" s="368">
        <f t="shared" si="27"/>
        <v>26</v>
      </c>
      <c r="J107" s="1447">
        <v>13</v>
      </c>
      <c r="K107" s="480"/>
      <c r="L107" s="480">
        <v>13</v>
      </c>
      <c r="M107" s="482">
        <f t="shared" si="28"/>
        <v>64</v>
      </c>
      <c r="N107" s="1672"/>
      <c r="O107" s="1673"/>
      <c r="P107" s="1673"/>
      <c r="Q107" s="1673"/>
      <c r="R107" s="1673"/>
      <c r="S107" s="1673"/>
      <c r="T107" s="1673"/>
      <c r="U107" s="1607">
        <v>2</v>
      </c>
      <c r="V107" s="1608"/>
    </row>
    <row r="108" spans="1:22" s="1115" customFormat="1" ht="19.5" customHeight="1" thickBot="1">
      <c r="A108" s="2183" t="s">
        <v>502</v>
      </c>
      <c r="B108" s="2132"/>
      <c r="C108" s="2132"/>
      <c r="D108" s="2132"/>
      <c r="E108" s="2132"/>
      <c r="F108" s="2132"/>
      <c r="G108" s="2132"/>
      <c r="H108" s="2132"/>
      <c r="I108" s="2132"/>
      <c r="J108" s="2132"/>
      <c r="K108" s="2132"/>
      <c r="L108" s="2132"/>
      <c r="M108" s="2132"/>
      <c r="N108" s="2132"/>
      <c r="O108" s="2132"/>
      <c r="P108" s="2132"/>
      <c r="Q108" s="2132"/>
      <c r="R108" s="2132"/>
      <c r="S108" s="2132"/>
      <c r="T108" s="2132"/>
      <c r="U108" s="2132"/>
      <c r="V108" s="2134"/>
    </row>
    <row r="109" spans="1:22" s="27" customFormat="1" ht="21" customHeight="1">
      <c r="A109" s="2180" t="s">
        <v>409</v>
      </c>
      <c r="B109" s="2181"/>
      <c r="C109" s="1419"/>
      <c r="D109" s="384">
        <v>3</v>
      </c>
      <c r="E109" s="384"/>
      <c r="F109" s="1420"/>
      <c r="G109" s="1421">
        <v>4.5</v>
      </c>
      <c r="H109" s="1641">
        <f aca="true" t="shared" si="29" ref="H109:H114">G109*30</f>
        <v>135</v>
      </c>
      <c r="I109" s="375">
        <f>J109+K109+L109</f>
        <v>60</v>
      </c>
      <c r="J109" s="389">
        <v>30</v>
      </c>
      <c r="K109" s="384">
        <v>30</v>
      </c>
      <c r="L109" s="384"/>
      <c r="M109" s="385">
        <f aca="true" t="shared" si="30" ref="M109:M114">H109-I109</f>
        <v>75</v>
      </c>
      <c r="N109" s="468"/>
      <c r="O109" s="386"/>
      <c r="P109" s="386">
        <v>4</v>
      </c>
      <c r="Q109" s="386"/>
      <c r="R109" s="386"/>
      <c r="S109" s="132"/>
      <c r="T109" s="132"/>
      <c r="U109" s="132"/>
      <c r="V109" s="385"/>
    </row>
    <row r="110" spans="1:24" s="27" customFormat="1" ht="19.5" customHeight="1">
      <c r="A110" s="2120" t="s">
        <v>414</v>
      </c>
      <c r="B110" s="2121"/>
      <c r="C110" s="1674"/>
      <c r="D110" s="365" t="s">
        <v>46</v>
      </c>
      <c r="E110" s="1675"/>
      <c r="F110" s="1676"/>
      <c r="G110" s="1454">
        <v>5</v>
      </c>
      <c r="H110" s="483">
        <f>G110*30</f>
        <v>150</v>
      </c>
      <c r="I110" s="368">
        <f>J110+K110+L110</f>
        <v>72</v>
      </c>
      <c r="J110" s="1447">
        <v>36</v>
      </c>
      <c r="K110" s="480">
        <v>36</v>
      </c>
      <c r="L110" s="480"/>
      <c r="M110" s="482">
        <f>H110-I110</f>
        <v>78</v>
      </c>
      <c r="N110" s="1677"/>
      <c r="O110" s="1678"/>
      <c r="P110" s="480"/>
      <c r="Q110" s="480">
        <v>4</v>
      </c>
      <c r="R110" s="480"/>
      <c r="S110" s="480"/>
      <c r="T110" s="1678"/>
      <c r="U110" s="1678"/>
      <c r="V110" s="1679"/>
      <c r="X110" s="27" t="s">
        <v>352</v>
      </c>
    </row>
    <row r="111" spans="1:25" s="27" customFormat="1" ht="19.5" customHeight="1">
      <c r="A111" s="2120" t="s">
        <v>401</v>
      </c>
      <c r="B111" s="2121"/>
      <c r="C111" s="1680"/>
      <c r="D111" s="383" t="s">
        <v>47</v>
      </c>
      <c r="E111" s="1681"/>
      <c r="F111" s="1682"/>
      <c r="G111" s="1532">
        <v>7</v>
      </c>
      <c r="H111" s="267">
        <f t="shared" si="29"/>
        <v>210</v>
      </c>
      <c r="I111" s="375">
        <f>J111+K111+L111</f>
        <v>60</v>
      </c>
      <c r="J111" s="389">
        <v>30</v>
      </c>
      <c r="K111" s="384">
        <v>30</v>
      </c>
      <c r="L111" s="384"/>
      <c r="M111" s="385">
        <f t="shared" si="30"/>
        <v>150</v>
      </c>
      <c r="N111" s="1683"/>
      <c r="O111" s="1684"/>
      <c r="P111" s="384"/>
      <c r="Q111" s="384"/>
      <c r="R111" s="384">
        <v>4</v>
      </c>
      <c r="S111" s="384"/>
      <c r="T111" s="1684"/>
      <c r="U111" s="1684"/>
      <c r="V111" s="1685"/>
      <c r="Y111" s="27" t="s">
        <v>352</v>
      </c>
    </row>
    <row r="112" spans="1:40" s="27" customFormat="1" ht="19.5" customHeight="1">
      <c r="A112" s="2169" t="s">
        <v>413</v>
      </c>
      <c r="B112" s="2170"/>
      <c r="C112" s="1378"/>
      <c r="D112" s="383" t="s">
        <v>48</v>
      </c>
      <c r="E112" s="383"/>
      <c r="F112" s="1518"/>
      <c r="G112" s="1532">
        <v>7</v>
      </c>
      <c r="H112" s="267">
        <f>G112*30</f>
        <v>210</v>
      </c>
      <c r="I112" s="375">
        <f>J112+K112+L112</f>
        <v>90</v>
      </c>
      <c r="J112" s="389">
        <v>36</v>
      </c>
      <c r="K112" s="384">
        <v>54</v>
      </c>
      <c r="L112" s="384"/>
      <c r="M112" s="385">
        <f>H112-I112</f>
        <v>120</v>
      </c>
      <c r="N112" s="468"/>
      <c r="O112" s="386"/>
      <c r="P112" s="386"/>
      <c r="Q112" s="386"/>
      <c r="R112" s="1466"/>
      <c r="S112" s="132">
        <v>5</v>
      </c>
      <c r="T112" s="386"/>
      <c r="U112" s="386"/>
      <c r="V112" s="489"/>
      <c r="AB112" s="292"/>
      <c r="AC112" s="907">
        <v>1</v>
      </c>
      <c r="AD112" s="907" t="s">
        <v>341</v>
      </c>
      <c r="AE112" s="907" t="s">
        <v>342</v>
      </c>
      <c r="AF112" s="907">
        <v>3</v>
      </c>
      <c r="AG112" s="907" t="s">
        <v>343</v>
      </c>
      <c r="AH112" s="907" t="s">
        <v>344</v>
      </c>
      <c r="AI112" s="907">
        <v>5</v>
      </c>
      <c r="AJ112" s="907" t="s">
        <v>345</v>
      </c>
      <c r="AK112" s="907" t="s">
        <v>346</v>
      </c>
      <c r="AL112" s="907">
        <v>7</v>
      </c>
      <c r="AM112" s="907" t="s">
        <v>347</v>
      </c>
      <c r="AN112" s="907" t="s">
        <v>348</v>
      </c>
    </row>
    <row r="113" spans="1:28" s="931" customFormat="1" ht="19.5" customHeight="1">
      <c r="A113" s="2135" t="s">
        <v>410</v>
      </c>
      <c r="B113" s="2187"/>
      <c r="C113" s="1494"/>
      <c r="D113" s="1495" t="s">
        <v>49</v>
      </c>
      <c r="E113" s="1495"/>
      <c r="F113" s="392"/>
      <c r="G113" s="1686">
        <v>7</v>
      </c>
      <c r="H113" s="1457">
        <f>G113*30</f>
        <v>210</v>
      </c>
      <c r="I113" s="1687">
        <f>SUM(J113:L113)</f>
        <v>75</v>
      </c>
      <c r="J113" s="394">
        <v>45</v>
      </c>
      <c r="K113" s="182">
        <v>30</v>
      </c>
      <c r="L113" s="182"/>
      <c r="M113" s="371">
        <f>H113-I113</f>
        <v>135</v>
      </c>
      <c r="N113" s="1688"/>
      <c r="O113" s="395"/>
      <c r="P113" s="395"/>
      <c r="Q113" s="395"/>
      <c r="R113" s="395"/>
      <c r="S113" s="395"/>
      <c r="T113" s="395">
        <v>5</v>
      </c>
      <c r="U113" s="395"/>
      <c r="V113" s="1689"/>
      <c r="Z113" s="931" t="s">
        <v>352</v>
      </c>
      <c r="AB113" s="931" t="s">
        <v>362</v>
      </c>
    </row>
    <row r="114" spans="1:26" s="20" customFormat="1" ht="19.5" customHeight="1" thickBot="1">
      <c r="A114" s="2178" t="s">
        <v>415</v>
      </c>
      <c r="B114" s="2179"/>
      <c r="C114" s="1690"/>
      <c r="D114" s="1691">
        <v>8</v>
      </c>
      <c r="E114" s="1692"/>
      <c r="F114" s="1693"/>
      <c r="G114" s="1694">
        <v>7.5</v>
      </c>
      <c r="H114" s="1695">
        <f t="shared" si="29"/>
        <v>225</v>
      </c>
      <c r="I114" s="1696">
        <f>J114+K114+L114</f>
        <v>104</v>
      </c>
      <c r="J114" s="309">
        <v>52</v>
      </c>
      <c r="K114" s="309">
        <v>52</v>
      </c>
      <c r="L114" s="309"/>
      <c r="M114" s="1697">
        <f t="shared" si="30"/>
        <v>121</v>
      </c>
      <c r="N114" s="458"/>
      <c r="O114" s="1691"/>
      <c r="P114" s="1691"/>
      <c r="Q114" s="1691"/>
      <c r="R114" s="1691"/>
      <c r="S114" s="1691"/>
      <c r="T114" s="1691"/>
      <c r="U114" s="1691">
        <v>8</v>
      </c>
      <c r="V114" s="1698"/>
      <c r="Z114" s="20" t="s">
        <v>352</v>
      </c>
    </row>
    <row r="115" spans="1:23" s="41" customFormat="1" ht="19.5" customHeight="1" thickBot="1">
      <c r="A115" s="2188" t="s">
        <v>380</v>
      </c>
      <c r="B115" s="2189"/>
      <c r="C115" s="1699"/>
      <c r="D115" s="1700"/>
      <c r="E115" s="1700"/>
      <c r="F115" s="1701"/>
      <c r="G115" s="1702">
        <f>SUM(G109:G114)</f>
        <v>38</v>
      </c>
      <c r="H115" s="1703">
        <f aca="true" t="shared" si="31" ref="H115:U115">SUM(H109:H114)</f>
        <v>1140</v>
      </c>
      <c r="I115" s="1704">
        <f t="shared" si="31"/>
        <v>461</v>
      </c>
      <c r="J115" s="1704">
        <f t="shared" si="31"/>
        <v>229</v>
      </c>
      <c r="K115" s="1704">
        <f>SUM(K109:K114)</f>
        <v>232</v>
      </c>
      <c r="L115" s="1704"/>
      <c r="M115" s="1705">
        <f t="shared" si="31"/>
        <v>679</v>
      </c>
      <c r="N115" s="1482"/>
      <c r="O115" s="1706"/>
      <c r="P115" s="1706">
        <f t="shared" si="31"/>
        <v>4</v>
      </c>
      <c r="Q115" s="1706">
        <f t="shared" si="31"/>
        <v>4</v>
      </c>
      <c r="R115" s="1706">
        <f t="shared" si="31"/>
        <v>4</v>
      </c>
      <c r="S115" s="1706">
        <f t="shared" si="31"/>
        <v>5</v>
      </c>
      <c r="T115" s="1706">
        <f t="shared" si="31"/>
        <v>5</v>
      </c>
      <c r="U115" s="1706">
        <f t="shared" si="31"/>
        <v>8</v>
      </c>
      <c r="V115" s="1707"/>
      <c r="W115" s="20">
        <f>G115*30</f>
        <v>1140</v>
      </c>
    </row>
    <row r="116" spans="1:23" s="41" customFormat="1" ht="8.25" customHeight="1" thickBot="1">
      <c r="A116" s="2166"/>
      <c r="B116" s="2167"/>
      <c r="C116" s="2167"/>
      <c r="D116" s="2167"/>
      <c r="E116" s="2167"/>
      <c r="F116" s="2167"/>
      <c r="G116" s="2167"/>
      <c r="H116" s="2167"/>
      <c r="I116" s="2167"/>
      <c r="J116" s="2167"/>
      <c r="K116" s="2167"/>
      <c r="L116" s="2167"/>
      <c r="M116" s="2167"/>
      <c r="N116" s="2167"/>
      <c r="O116" s="2167"/>
      <c r="P116" s="2167"/>
      <c r="Q116" s="2167"/>
      <c r="R116" s="2167"/>
      <c r="S116" s="2167"/>
      <c r="T116" s="2167"/>
      <c r="U116" s="2167"/>
      <c r="V116" s="2168"/>
      <c r="W116" s="20"/>
    </row>
    <row r="117" spans="1:23" s="1038" customFormat="1" ht="36" customHeight="1">
      <c r="A117" s="1560" t="s">
        <v>219</v>
      </c>
      <c r="B117" s="1708" t="s">
        <v>610</v>
      </c>
      <c r="C117" s="1560"/>
      <c r="D117" s="451" t="s">
        <v>45</v>
      </c>
      <c r="E117" s="451"/>
      <c r="F117" s="1709"/>
      <c r="G117" s="1404">
        <f>$G$109</f>
        <v>4.5</v>
      </c>
      <c r="H117" s="1710">
        <f>$H$109</f>
        <v>135</v>
      </c>
      <c r="I117" s="1711">
        <f>$I$109</f>
        <v>60</v>
      </c>
      <c r="J117" s="1711">
        <f>$J$109</f>
        <v>30</v>
      </c>
      <c r="K117" s="1711">
        <f>$K$109</f>
        <v>30</v>
      </c>
      <c r="L117" s="1711"/>
      <c r="M117" s="1712">
        <f>$M$109</f>
        <v>75</v>
      </c>
      <c r="N117" s="1409"/>
      <c r="O117" s="1410"/>
      <c r="P117" s="1410">
        <v>4</v>
      </c>
      <c r="Q117" s="1411"/>
      <c r="R117" s="1411"/>
      <c r="S117" s="1411"/>
      <c r="T117" s="1411"/>
      <c r="U117" s="1411"/>
      <c r="V117" s="1713"/>
      <c r="W117" s="931"/>
    </row>
    <row r="118" spans="1:23" s="1038" customFormat="1" ht="42.75" customHeight="1">
      <c r="A118" s="469" t="s">
        <v>282</v>
      </c>
      <c r="B118" s="1374" t="s">
        <v>618</v>
      </c>
      <c r="C118" s="469"/>
      <c r="D118" s="383" t="s">
        <v>45</v>
      </c>
      <c r="E118" s="383"/>
      <c r="F118" s="1420"/>
      <c r="G118" s="1421">
        <f>$G$109</f>
        <v>4.5</v>
      </c>
      <c r="H118" s="1714">
        <f>$H$109</f>
        <v>135</v>
      </c>
      <c r="I118" s="1432">
        <f>$I$109</f>
        <v>60</v>
      </c>
      <c r="J118" s="1432">
        <f>$J$109</f>
        <v>30</v>
      </c>
      <c r="K118" s="1432">
        <f>$K$109</f>
        <v>30</v>
      </c>
      <c r="L118" s="1432"/>
      <c r="M118" s="1715">
        <f>$M$109</f>
        <v>75</v>
      </c>
      <c r="N118" s="468"/>
      <c r="O118" s="386"/>
      <c r="P118" s="386">
        <v>4</v>
      </c>
      <c r="Q118" s="1437"/>
      <c r="R118" s="1437"/>
      <c r="S118" s="1437"/>
      <c r="T118" s="1437"/>
      <c r="U118" s="1437"/>
      <c r="V118" s="1716"/>
      <c r="W118" s="931"/>
    </row>
    <row r="119" spans="1:23" s="1038" customFormat="1" ht="41.25" customHeight="1">
      <c r="A119" s="469" t="s">
        <v>393</v>
      </c>
      <c r="B119" s="1643" t="s">
        <v>616</v>
      </c>
      <c r="C119" s="469"/>
      <c r="D119" s="383" t="s">
        <v>45</v>
      </c>
      <c r="E119" s="383"/>
      <c r="F119" s="1420"/>
      <c r="G119" s="1421">
        <f>$G$109</f>
        <v>4.5</v>
      </c>
      <c r="H119" s="1714">
        <f>$H$109</f>
        <v>135</v>
      </c>
      <c r="I119" s="1432">
        <f>$I$109</f>
        <v>60</v>
      </c>
      <c r="J119" s="1432">
        <f>$J$109</f>
        <v>30</v>
      </c>
      <c r="K119" s="1432">
        <f>$K$109</f>
        <v>30</v>
      </c>
      <c r="L119" s="1432"/>
      <c r="M119" s="1715">
        <f>$M$109</f>
        <v>75</v>
      </c>
      <c r="N119" s="468"/>
      <c r="O119" s="386"/>
      <c r="P119" s="386">
        <v>4</v>
      </c>
      <c r="Q119" s="1437"/>
      <c r="R119" s="1437"/>
      <c r="S119" s="1437"/>
      <c r="T119" s="1437"/>
      <c r="U119" s="1437"/>
      <c r="V119" s="1716"/>
      <c r="W119" s="931"/>
    </row>
    <row r="120" spans="1:23" s="1038" customFormat="1" ht="26.25" customHeight="1" thickBot="1">
      <c r="A120" s="470" t="s">
        <v>394</v>
      </c>
      <c r="B120" s="1717" t="s">
        <v>572</v>
      </c>
      <c r="C120" s="470"/>
      <c r="D120" s="477" t="s">
        <v>45</v>
      </c>
      <c r="E120" s="477"/>
      <c r="F120" s="1718"/>
      <c r="G120" s="1589">
        <f>$G$109</f>
        <v>4.5</v>
      </c>
      <c r="H120" s="1719">
        <f>$H$109</f>
        <v>135</v>
      </c>
      <c r="I120" s="1720">
        <f>$I$109</f>
        <v>60</v>
      </c>
      <c r="J120" s="1720">
        <f>$J$109</f>
        <v>30</v>
      </c>
      <c r="K120" s="1720">
        <f>$K$109</f>
        <v>30</v>
      </c>
      <c r="L120" s="1720"/>
      <c r="M120" s="1721">
        <f>$M$109</f>
        <v>75</v>
      </c>
      <c r="N120" s="1551"/>
      <c r="O120" s="437"/>
      <c r="P120" s="437">
        <v>4</v>
      </c>
      <c r="Q120" s="1722"/>
      <c r="R120" s="1722"/>
      <c r="S120" s="1722"/>
      <c r="T120" s="1722"/>
      <c r="U120" s="1722"/>
      <c r="V120" s="1723"/>
      <c r="W120" s="931"/>
    </row>
    <row r="121" spans="1:40" s="27" customFormat="1" ht="60.75" customHeight="1">
      <c r="A121" s="1560" t="s">
        <v>395</v>
      </c>
      <c r="B121" s="1708" t="s">
        <v>611</v>
      </c>
      <c r="C121" s="1724"/>
      <c r="D121" s="451" t="s">
        <v>46</v>
      </c>
      <c r="E121" s="1725"/>
      <c r="F121" s="1726"/>
      <c r="G121" s="1727">
        <f>G$110</f>
        <v>5</v>
      </c>
      <c r="H121" s="1728">
        <f aca="true" t="shared" si="32" ref="H121:M124">H$110</f>
        <v>150</v>
      </c>
      <c r="I121" s="1406">
        <f t="shared" si="32"/>
        <v>72</v>
      </c>
      <c r="J121" s="1406">
        <f t="shared" si="32"/>
        <v>36</v>
      </c>
      <c r="K121" s="1406">
        <f t="shared" si="32"/>
        <v>36</v>
      </c>
      <c r="L121" s="1406"/>
      <c r="M121" s="1729">
        <f t="shared" si="32"/>
        <v>78</v>
      </c>
      <c r="N121" s="1730"/>
      <c r="O121" s="1406"/>
      <c r="P121" s="1406"/>
      <c r="Q121" s="1406">
        <f>Q110</f>
        <v>4</v>
      </c>
      <c r="R121" s="1731"/>
      <c r="S121" s="1407"/>
      <c r="T121" s="1732"/>
      <c r="U121" s="1732"/>
      <c r="V121" s="1408"/>
      <c r="AB121" s="292" t="s">
        <v>361</v>
      </c>
      <c r="AC121" s="292">
        <f aca="true" t="shared" si="33" ref="AC121:AN121">COUNTIF($E56:$E57,AC$9)</f>
        <v>0</v>
      </c>
      <c r="AD121" s="292">
        <f t="shared" si="33"/>
        <v>0</v>
      </c>
      <c r="AE121" s="292">
        <f t="shared" si="33"/>
        <v>0</v>
      </c>
      <c r="AF121" s="292">
        <f t="shared" si="33"/>
        <v>0</v>
      </c>
      <c r="AG121" s="292">
        <f t="shared" si="33"/>
        <v>0</v>
      </c>
      <c r="AH121" s="292">
        <f t="shared" si="33"/>
        <v>0</v>
      </c>
      <c r="AI121" s="292">
        <f t="shared" si="33"/>
        <v>0</v>
      </c>
      <c r="AJ121" s="292">
        <f t="shared" si="33"/>
        <v>0</v>
      </c>
      <c r="AK121" s="292">
        <f t="shared" si="33"/>
        <v>0</v>
      </c>
      <c r="AL121" s="292">
        <f t="shared" si="33"/>
        <v>0</v>
      </c>
      <c r="AM121" s="292">
        <f t="shared" si="33"/>
        <v>0</v>
      </c>
      <c r="AN121" s="292">
        <f t="shared" si="33"/>
        <v>0</v>
      </c>
    </row>
    <row r="122" spans="1:22" s="27" customFormat="1" ht="48.75" customHeight="1">
      <c r="A122" s="469" t="s">
        <v>396</v>
      </c>
      <c r="B122" s="1373" t="s">
        <v>619</v>
      </c>
      <c r="C122" s="1419"/>
      <c r="D122" s="383" t="s">
        <v>46</v>
      </c>
      <c r="E122" s="1681"/>
      <c r="F122" s="1682"/>
      <c r="G122" s="1454">
        <f>G$110</f>
        <v>5</v>
      </c>
      <c r="H122" s="1422">
        <f t="shared" si="32"/>
        <v>150</v>
      </c>
      <c r="I122" s="389">
        <f t="shared" si="32"/>
        <v>72</v>
      </c>
      <c r="J122" s="389">
        <f t="shared" si="32"/>
        <v>36</v>
      </c>
      <c r="K122" s="389">
        <f t="shared" si="32"/>
        <v>36</v>
      </c>
      <c r="L122" s="389"/>
      <c r="M122" s="1733">
        <f t="shared" si="32"/>
        <v>78</v>
      </c>
      <c r="N122" s="1683"/>
      <c r="O122" s="1684"/>
      <c r="P122" s="384"/>
      <c r="Q122" s="384">
        <v>4</v>
      </c>
      <c r="R122" s="384"/>
      <c r="S122" s="384"/>
      <c r="T122" s="1684"/>
      <c r="U122" s="1684"/>
      <c r="V122" s="385"/>
    </row>
    <row r="123" spans="1:22" s="27" customFormat="1" ht="45" customHeight="1">
      <c r="A123" s="469" t="s">
        <v>397</v>
      </c>
      <c r="B123" s="1643" t="s">
        <v>615</v>
      </c>
      <c r="C123" s="1419"/>
      <c r="D123" s="383" t="s">
        <v>46</v>
      </c>
      <c r="E123" s="1681"/>
      <c r="F123" s="1682"/>
      <c r="G123" s="1454">
        <f>G$110</f>
        <v>5</v>
      </c>
      <c r="H123" s="1422">
        <f t="shared" si="32"/>
        <v>150</v>
      </c>
      <c r="I123" s="389">
        <f t="shared" si="32"/>
        <v>72</v>
      </c>
      <c r="J123" s="389">
        <f t="shared" si="32"/>
        <v>36</v>
      </c>
      <c r="K123" s="389">
        <f t="shared" si="32"/>
        <v>36</v>
      </c>
      <c r="L123" s="389"/>
      <c r="M123" s="1733">
        <f t="shared" si="32"/>
        <v>78</v>
      </c>
      <c r="N123" s="1683"/>
      <c r="O123" s="1684"/>
      <c r="P123" s="384"/>
      <c r="Q123" s="384">
        <v>4</v>
      </c>
      <c r="R123" s="384"/>
      <c r="S123" s="384"/>
      <c r="T123" s="1684"/>
      <c r="U123" s="1684"/>
      <c r="V123" s="385"/>
    </row>
    <row r="124" spans="1:22" s="27" customFormat="1" ht="19.5" customHeight="1" thickBot="1">
      <c r="A124" s="470" t="s">
        <v>621</v>
      </c>
      <c r="B124" s="1717" t="s">
        <v>572</v>
      </c>
      <c r="C124" s="1734"/>
      <c r="D124" s="477" t="s">
        <v>46</v>
      </c>
      <c r="E124" s="1735"/>
      <c r="F124" s="1736"/>
      <c r="G124" s="1737">
        <f>G$110</f>
        <v>5</v>
      </c>
      <c r="H124" s="1738">
        <f t="shared" si="32"/>
        <v>150</v>
      </c>
      <c r="I124" s="1739">
        <f t="shared" si="32"/>
        <v>72</v>
      </c>
      <c r="J124" s="1739">
        <f t="shared" si="32"/>
        <v>36</v>
      </c>
      <c r="K124" s="1739">
        <f t="shared" si="32"/>
        <v>36</v>
      </c>
      <c r="L124" s="1739"/>
      <c r="M124" s="1740">
        <f t="shared" si="32"/>
        <v>78</v>
      </c>
      <c r="N124" s="1741"/>
      <c r="O124" s="1742"/>
      <c r="P124" s="1743"/>
      <c r="Q124" s="1743">
        <v>4</v>
      </c>
      <c r="R124" s="1743"/>
      <c r="S124" s="1743"/>
      <c r="T124" s="1742"/>
      <c r="U124" s="1742"/>
      <c r="V124" s="439"/>
    </row>
    <row r="125" spans="1:22" s="27" customFormat="1" ht="44.25" customHeight="1">
      <c r="A125" s="828" t="s">
        <v>398</v>
      </c>
      <c r="B125" s="1744" t="s">
        <v>640</v>
      </c>
      <c r="C125" s="1402"/>
      <c r="D125" s="365" t="s">
        <v>47</v>
      </c>
      <c r="E125" s="1675"/>
      <c r="F125" s="1676"/>
      <c r="G125" s="1454">
        <f>G$111</f>
        <v>7</v>
      </c>
      <c r="H125" s="481">
        <f aca="true" t="shared" si="34" ref="H125:M128">H$111</f>
        <v>210</v>
      </c>
      <c r="I125" s="1447">
        <f t="shared" si="34"/>
        <v>60</v>
      </c>
      <c r="J125" s="1447">
        <f t="shared" si="34"/>
        <v>30</v>
      </c>
      <c r="K125" s="1447">
        <f t="shared" si="34"/>
        <v>30</v>
      </c>
      <c r="L125" s="1447"/>
      <c r="M125" s="1745">
        <f t="shared" si="34"/>
        <v>150</v>
      </c>
      <c r="N125" s="1677"/>
      <c r="O125" s="1678"/>
      <c r="P125" s="480"/>
      <c r="Q125" s="480"/>
      <c r="R125" s="480">
        <v>4</v>
      </c>
      <c r="S125" s="480"/>
      <c r="T125" s="1678"/>
      <c r="U125" s="1678"/>
      <c r="V125" s="482"/>
    </row>
    <row r="126" spans="1:22" s="27" customFormat="1" ht="49.5" customHeight="1">
      <c r="A126" s="469" t="s">
        <v>399</v>
      </c>
      <c r="B126" s="1746" t="s">
        <v>639</v>
      </c>
      <c r="C126" s="1419"/>
      <c r="D126" s="383" t="s">
        <v>47</v>
      </c>
      <c r="E126" s="1681"/>
      <c r="F126" s="1682"/>
      <c r="G126" s="1454">
        <f>G$111</f>
        <v>7</v>
      </c>
      <c r="H126" s="1422">
        <f t="shared" si="34"/>
        <v>210</v>
      </c>
      <c r="I126" s="389">
        <f t="shared" si="34"/>
        <v>60</v>
      </c>
      <c r="J126" s="389">
        <f t="shared" si="34"/>
        <v>30</v>
      </c>
      <c r="K126" s="389">
        <f t="shared" si="34"/>
        <v>30</v>
      </c>
      <c r="L126" s="389"/>
      <c r="M126" s="1733">
        <f t="shared" si="34"/>
        <v>150</v>
      </c>
      <c r="N126" s="1683"/>
      <c r="O126" s="1684"/>
      <c r="P126" s="384"/>
      <c r="Q126" s="384"/>
      <c r="R126" s="384">
        <v>4</v>
      </c>
      <c r="S126" s="384"/>
      <c r="T126" s="1684"/>
      <c r="U126" s="1684"/>
      <c r="V126" s="385"/>
    </row>
    <row r="127" spans="1:22" s="27" customFormat="1" ht="37.5">
      <c r="A127" s="469" t="s">
        <v>402</v>
      </c>
      <c r="B127" s="1747" t="s">
        <v>620</v>
      </c>
      <c r="C127" s="1419"/>
      <c r="D127" s="383" t="s">
        <v>47</v>
      </c>
      <c r="E127" s="1681"/>
      <c r="F127" s="1682"/>
      <c r="G127" s="1454">
        <f>G$111</f>
        <v>7</v>
      </c>
      <c r="H127" s="1422">
        <f t="shared" si="34"/>
        <v>210</v>
      </c>
      <c r="I127" s="389">
        <f t="shared" si="34"/>
        <v>60</v>
      </c>
      <c r="J127" s="389">
        <f t="shared" si="34"/>
        <v>30</v>
      </c>
      <c r="K127" s="389">
        <f t="shared" si="34"/>
        <v>30</v>
      </c>
      <c r="L127" s="389"/>
      <c r="M127" s="1733">
        <f t="shared" si="34"/>
        <v>150</v>
      </c>
      <c r="N127" s="1683"/>
      <c r="O127" s="1684"/>
      <c r="P127" s="384"/>
      <c r="Q127" s="384"/>
      <c r="R127" s="384">
        <v>4</v>
      </c>
      <c r="S127" s="384"/>
      <c r="T127" s="1684"/>
      <c r="U127" s="1684"/>
      <c r="V127" s="385"/>
    </row>
    <row r="128" spans="1:22" s="27" customFormat="1" ht="21.75" customHeight="1" thickBot="1">
      <c r="A128" s="617" t="s">
        <v>403</v>
      </c>
      <c r="B128" s="1748" t="s">
        <v>572</v>
      </c>
      <c r="C128" s="1749"/>
      <c r="D128" s="373" t="s">
        <v>47</v>
      </c>
      <c r="E128" s="1750"/>
      <c r="F128" s="1751"/>
      <c r="G128" s="1752">
        <f>G$111</f>
        <v>7</v>
      </c>
      <c r="H128" s="1753">
        <f t="shared" si="34"/>
        <v>210</v>
      </c>
      <c r="I128" s="1754">
        <f t="shared" si="34"/>
        <v>60</v>
      </c>
      <c r="J128" s="1754">
        <f t="shared" si="34"/>
        <v>30</v>
      </c>
      <c r="K128" s="1754">
        <f t="shared" si="34"/>
        <v>30</v>
      </c>
      <c r="L128" s="1754"/>
      <c r="M128" s="1755">
        <f t="shared" si="34"/>
        <v>150</v>
      </c>
      <c r="N128" s="1756"/>
      <c r="O128" s="1757"/>
      <c r="P128" s="1758"/>
      <c r="Q128" s="1758"/>
      <c r="R128" s="1758">
        <v>4</v>
      </c>
      <c r="S128" s="1758"/>
      <c r="T128" s="1757"/>
      <c r="U128" s="1757"/>
      <c r="V128" s="445"/>
    </row>
    <row r="129" spans="1:22" s="27" customFormat="1" ht="48" customHeight="1">
      <c r="A129" s="1560" t="s">
        <v>404</v>
      </c>
      <c r="B129" s="1708" t="s">
        <v>637</v>
      </c>
      <c r="C129" s="1724"/>
      <c r="D129" s="451" t="s">
        <v>48</v>
      </c>
      <c r="E129" s="451"/>
      <c r="F129" s="1759"/>
      <c r="G129" s="1727">
        <f>G$112</f>
        <v>7</v>
      </c>
      <c r="H129" s="1728">
        <f aca="true" t="shared" si="35" ref="H129:M132">H$112</f>
        <v>210</v>
      </c>
      <c r="I129" s="1406">
        <f t="shared" si="35"/>
        <v>90</v>
      </c>
      <c r="J129" s="1406">
        <f t="shared" si="35"/>
        <v>36</v>
      </c>
      <c r="K129" s="1406">
        <f t="shared" si="35"/>
        <v>54</v>
      </c>
      <c r="L129" s="1406"/>
      <c r="M129" s="1729">
        <f t="shared" si="35"/>
        <v>120</v>
      </c>
      <c r="N129" s="1409"/>
      <c r="O129" s="1410"/>
      <c r="P129" s="1410"/>
      <c r="Q129" s="1410"/>
      <c r="R129" s="1760"/>
      <c r="S129" s="453">
        <v>5</v>
      </c>
      <c r="T129" s="1410"/>
      <c r="U129" s="1410"/>
      <c r="V129" s="1761"/>
    </row>
    <row r="130" spans="1:22" s="27" customFormat="1" ht="33.75" customHeight="1">
      <c r="A130" s="469" t="s">
        <v>408</v>
      </c>
      <c r="B130" s="1746" t="s">
        <v>636</v>
      </c>
      <c r="C130" s="1419"/>
      <c r="D130" s="383" t="s">
        <v>48</v>
      </c>
      <c r="E130" s="383"/>
      <c r="F130" s="1518"/>
      <c r="G130" s="1532">
        <f>G$112</f>
        <v>7</v>
      </c>
      <c r="H130" s="1422">
        <f t="shared" si="35"/>
        <v>210</v>
      </c>
      <c r="I130" s="389">
        <f t="shared" si="35"/>
        <v>90</v>
      </c>
      <c r="J130" s="389">
        <f t="shared" si="35"/>
        <v>36</v>
      </c>
      <c r="K130" s="389">
        <f t="shared" si="35"/>
        <v>54</v>
      </c>
      <c r="L130" s="389"/>
      <c r="M130" s="1733">
        <f t="shared" si="35"/>
        <v>120</v>
      </c>
      <c r="N130" s="468"/>
      <c r="O130" s="386"/>
      <c r="P130" s="386"/>
      <c r="Q130" s="386"/>
      <c r="R130" s="1466"/>
      <c r="S130" s="132">
        <v>5</v>
      </c>
      <c r="T130" s="386"/>
      <c r="U130" s="386"/>
      <c r="V130" s="489"/>
    </row>
    <row r="131" spans="1:22" s="27" customFormat="1" ht="51" customHeight="1">
      <c r="A131" s="469" t="s">
        <v>622</v>
      </c>
      <c r="B131" s="1375" t="s">
        <v>632</v>
      </c>
      <c r="C131" s="1419"/>
      <c r="D131" s="383" t="s">
        <v>48</v>
      </c>
      <c r="E131" s="383"/>
      <c r="F131" s="1518"/>
      <c r="G131" s="1532">
        <f>G$112</f>
        <v>7</v>
      </c>
      <c r="H131" s="1422">
        <f t="shared" si="35"/>
        <v>210</v>
      </c>
      <c r="I131" s="389">
        <f t="shared" si="35"/>
        <v>90</v>
      </c>
      <c r="J131" s="389">
        <f t="shared" si="35"/>
        <v>36</v>
      </c>
      <c r="K131" s="389">
        <f t="shared" si="35"/>
        <v>54</v>
      </c>
      <c r="L131" s="389"/>
      <c r="M131" s="1733">
        <f t="shared" si="35"/>
        <v>120</v>
      </c>
      <c r="N131" s="468"/>
      <c r="O131" s="386"/>
      <c r="P131" s="386"/>
      <c r="Q131" s="386"/>
      <c r="R131" s="1466"/>
      <c r="S131" s="132">
        <v>5</v>
      </c>
      <c r="T131" s="386"/>
      <c r="U131" s="386"/>
      <c r="V131" s="489"/>
    </row>
    <row r="132" spans="1:22" s="27" customFormat="1" ht="21.75" customHeight="1" thickBot="1">
      <c r="A132" s="470" t="s">
        <v>623</v>
      </c>
      <c r="B132" s="1717" t="s">
        <v>572</v>
      </c>
      <c r="C132" s="1734"/>
      <c r="D132" s="477" t="s">
        <v>48</v>
      </c>
      <c r="E132" s="477"/>
      <c r="F132" s="1762"/>
      <c r="G132" s="1763">
        <f>G$112</f>
        <v>7</v>
      </c>
      <c r="H132" s="1738">
        <f t="shared" si="35"/>
        <v>210</v>
      </c>
      <c r="I132" s="1739">
        <f t="shared" si="35"/>
        <v>90</v>
      </c>
      <c r="J132" s="1739">
        <f t="shared" si="35"/>
        <v>36</v>
      </c>
      <c r="K132" s="1739">
        <f t="shared" si="35"/>
        <v>54</v>
      </c>
      <c r="L132" s="1739"/>
      <c r="M132" s="1740">
        <f t="shared" si="35"/>
        <v>120</v>
      </c>
      <c r="N132" s="1551"/>
      <c r="O132" s="437"/>
      <c r="P132" s="437"/>
      <c r="Q132" s="437"/>
      <c r="R132" s="1764"/>
      <c r="S132" s="438">
        <v>5</v>
      </c>
      <c r="T132" s="437"/>
      <c r="U132" s="437"/>
      <c r="V132" s="1765"/>
    </row>
    <row r="133" spans="1:22" s="27" customFormat="1" ht="48.75" customHeight="1">
      <c r="A133" s="1560" t="s">
        <v>624</v>
      </c>
      <c r="B133" s="1708" t="s">
        <v>634</v>
      </c>
      <c r="C133" s="1724"/>
      <c r="D133" s="451" t="s">
        <v>49</v>
      </c>
      <c r="E133" s="451"/>
      <c r="F133" s="1759"/>
      <c r="G133" s="1727">
        <f>G$113</f>
        <v>7</v>
      </c>
      <c r="H133" s="1728">
        <f aca="true" t="shared" si="36" ref="H133:M136">H$113</f>
        <v>210</v>
      </c>
      <c r="I133" s="1406">
        <f t="shared" si="36"/>
        <v>75</v>
      </c>
      <c r="J133" s="1406">
        <v>45</v>
      </c>
      <c r="K133" s="1406">
        <v>30</v>
      </c>
      <c r="L133" s="1406"/>
      <c r="M133" s="1729">
        <f t="shared" si="36"/>
        <v>135</v>
      </c>
      <c r="N133" s="1409"/>
      <c r="O133" s="1410"/>
      <c r="P133" s="1410"/>
      <c r="Q133" s="1410"/>
      <c r="R133" s="1410"/>
      <c r="S133" s="1410"/>
      <c r="T133" s="1410">
        <v>5</v>
      </c>
      <c r="U133" s="1410"/>
      <c r="V133" s="1761"/>
    </row>
    <row r="134" spans="1:22" s="27" customFormat="1" ht="30.75" customHeight="1">
      <c r="A134" s="469" t="s">
        <v>625</v>
      </c>
      <c r="B134" s="1746" t="s">
        <v>633</v>
      </c>
      <c r="C134" s="1419"/>
      <c r="D134" s="383" t="s">
        <v>49</v>
      </c>
      <c r="E134" s="383"/>
      <c r="F134" s="1518"/>
      <c r="G134" s="1532">
        <f>G$113</f>
        <v>7</v>
      </c>
      <c r="H134" s="1422">
        <f t="shared" si="36"/>
        <v>210</v>
      </c>
      <c r="I134" s="389">
        <f t="shared" si="36"/>
        <v>75</v>
      </c>
      <c r="J134" s="389">
        <v>45</v>
      </c>
      <c r="K134" s="389">
        <v>30</v>
      </c>
      <c r="L134" s="389"/>
      <c r="M134" s="1733">
        <f t="shared" si="36"/>
        <v>135</v>
      </c>
      <c r="N134" s="468"/>
      <c r="O134" s="386"/>
      <c r="P134" s="386"/>
      <c r="Q134" s="386"/>
      <c r="R134" s="386"/>
      <c r="S134" s="386"/>
      <c r="T134" s="386">
        <v>5</v>
      </c>
      <c r="U134" s="386"/>
      <c r="V134" s="489"/>
    </row>
    <row r="135" spans="1:22" s="27" customFormat="1" ht="40.5" customHeight="1">
      <c r="A135" s="469" t="s">
        <v>626</v>
      </c>
      <c r="B135" s="1766" t="s">
        <v>646</v>
      </c>
      <c r="C135" s="1419"/>
      <c r="D135" s="383" t="s">
        <v>49</v>
      </c>
      <c r="E135" s="383"/>
      <c r="F135" s="1518"/>
      <c r="G135" s="1532">
        <f>G$113</f>
        <v>7</v>
      </c>
      <c r="H135" s="1422">
        <f t="shared" si="36"/>
        <v>210</v>
      </c>
      <c r="I135" s="389">
        <f t="shared" si="36"/>
        <v>75</v>
      </c>
      <c r="J135" s="389">
        <v>45</v>
      </c>
      <c r="K135" s="389">
        <v>30</v>
      </c>
      <c r="L135" s="389"/>
      <c r="M135" s="1733">
        <f t="shared" si="36"/>
        <v>135</v>
      </c>
      <c r="N135" s="468"/>
      <c r="O135" s="386"/>
      <c r="P135" s="386"/>
      <c r="Q135" s="386"/>
      <c r="R135" s="386"/>
      <c r="S135" s="386"/>
      <c r="T135" s="386">
        <v>5</v>
      </c>
      <c r="U135" s="386"/>
      <c r="V135" s="489"/>
    </row>
    <row r="136" spans="1:22" s="27" customFormat="1" ht="21.75" customHeight="1" thickBot="1">
      <c r="A136" s="470" t="s">
        <v>627</v>
      </c>
      <c r="B136" s="1717" t="s">
        <v>572</v>
      </c>
      <c r="C136" s="1734"/>
      <c r="D136" s="477" t="s">
        <v>49</v>
      </c>
      <c r="E136" s="477"/>
      <c r="F136" s="1762"/>
      <c r="G136" s="1763">
        <f>G$113</f>
        <v>7</v>
      </c>
      <c r="H136" s="1738">
        <f t="shared" si="36"/>
        <v>210</v>
      </c>
      <c r="I136" s="1739">
        <f t="shared" si="36"/>
        <v>75</v>
      </c>
      <c r="J136" s="1739">
        <v>45</v>
      </c>
      <c r="K136" s="1739">
        <v>30</v>
      </c>
      <c r="L136" s="1739"/>
      <c r="M136" s="1740">
        <f t="shared" si="36"/>
        <v>135</v>
      </c>
      <c r="N136" s="1551"/>
      <c r="O136" s="437"/>
      <c r="P136" s="437"/>
      <c r="Q136" s="437"/>
      <c r="R136" s="437"/>
      <c r="S136" s="437"/>
      <c r="T136" s="437">
        <v>5</v>
      </c>
      <c r="U136" s="437"/>
      <c r="V136" s="1765"/>
    </row>
    <row r="137" spans="1:40" s="27" customFormat="1" ht="45" customHeight="1">
      <c r="A137" s="1560" t="s">
        <v>628</v>
      </c>
      <c r="B137" s="448" t="s">
        <v>635</v>
      </c>
      <c r="C137" s="1724"/>
      <c r="D137" s="1767">
        <v>8</v>
      </c>
      <c r="E137" s="1768"/>
      <c r="F137" s="1769"/>
      <c r="G137" s="1404">
        <f>G$114</f>
        <v>7.5</v>
      </c>
      <c r="H137" s="1710">
        <f aca="true" t="shared" si="37" ref="H137:M140">H$114</f>
        <v>225</v>
      </c>
      <c r="I137" s="1711">
        <f t="shared" si="37"/>
        <v>104</v>
      </c>
      <c r="J137" s="1711">
        <f t="shared" si="37"/>
        <v>52</v>
      </c>
      <c r="K137" s="1711">
        <f t="shared" si="37"/>
        <v>52</v>
      </c>
      <c r="L137" s="1711"/>
      <c r="M137" s="1712">
        <f t="shared" si="37"/>
        <v>121</v>
      </c>
      <c r="N137" s="1770"/>
      <c r="O137" s="1767"/>
      <c r="P137" s="1767"/>
      <c r="Q137" s="1767"/>
      <c r="R137" s="1767"/>
      <c r="S137" s="1767"/>
      <c r="T137" s="1767"/>
      <c r="U137" s="1767">
        <v>8</v>
      </c>
      <c r="V137" s="1408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</row>
    <row r="138" spans="1:22" s="27" customFormat="1" ht="32.25" customHeight="1">
      <c r="A138" s="469" t="s">
        <v>629</v>
      </c>
      <c r="B138" s="364" t="s">
        <v>638</v>
      </c>
      <c r="C138" s="1419"/>
      <c r="D138" s="1520">
        <v>8</v>
      </c>
      <c r="E138" s="1771"/>
      <c r="F138" s="1772"/>
      <c r="G138" s="1421">
        <f>G$114</f>
        <v>7.5</v>
      </c>
      <c r="H138" s="1714">
        <f t="shared" si="37"/>
        <v>225</v>
      </c>
      <c r="I138" s="1432">
        <f t="shared" si="37"/>
        <v>104</v>
      </c>
      <c r="J138" s="1432">
        <f t="shared" si="37"/>
        <v>52</v>
      </c>
      <c r="K138" s="1432">
        <f t="shared" si="37"/>
        <v>52</v>
      </c>
      <c r="L138" s="1432"/>
      <c r="M138" s="1715">
        <f t="shared" si="37"/>
        <v>121</v>
      </c>
      <c r="N138" s="457"/>
      <c r="O138" s="1520"/>
      <c r="P138" s="1520"/>
      <c r="Q138" s="1520"/>
      <c r="R138" s="1520"/>
      <c r="S138" s="1520"/>
      <c r="T138" s="1520"/>
      <c r="U138" s="1520">
        <v>8</v>
      </c>
      <c r="V138" s="385"/>
    </row>
    <row r="139" spans="1:22" s="27" customFormat="1" ht="43.5" customHeight="1">
      <c r="A139" s="469" t="s">
        <v>630</v>
      </c>
      <c r="B139" s="1747" t="s">
        <v>614</v>
      </c>
      <c r="C139" s="1419"/>
      <c r="D139" s="1520">
        <v>8</v>
      </c>
      <c r="E139" s="1771"/>
      <c r="F139" s="1772"/>
      <c r="G139" s="1421">
        <f>G$114</f>
        <v>7.5</v>
      </c>
      <c r="H139" s="1714">
        <f t="shared" si="37"/>
        <v>225</v>
      </c>
      <c r="I139" s="1432">
        <f t="shared" si="37"/>
        <v>104</v>
      </c>
      <c r="J139" s="1432">
        <f t="shared" si="37"/>
        <v>52</v>
      </c>
      <c r="K139" s="1432">
        <f t="shared" si="37"/>
        <v>52</v>
      </c>
      <c r="L139" s="1432"/>
      <c r="M139" s="1715">
        <f t="shared" si="37"/>
        <v>121</v>
      </c>
      <c r="N139" s="457"/>
      <c r="O139" s="1520"/>
      <c r="P139" s="1520"/>
      <c r="Q139" s="1520"/>
      <c r="R139" s="1520"/>
      <c r="S139" s="1520"/>
      <c r="T139" s="1520"/>
      <c r="U139" s="1520">
        <v>8</v>
      </c>
      <c r="V139" s="385"/>
    </row>
    <row r="140" spans="1:22" s="20" customFormat="1" ht="21" customHeight="1" thickBot="1">
      <c r="A140" s="470" t="s">
        <v>631</v>
      </c>
      <c r="B140" s="1717" t="s">
        <v>572</v>
      </c>
      <c r="C140" s="1734"/>
      <c r="D140" s="1773">
        <v>8</v>
      </c>
      <c r="E140" s="1774"/>
      <c r="F140" s="1775"/>
      <c r="G140" s="1589">
        <f>G$114</f>
        <v>7.5</v>
      </c>
      <c r="H140" s="1719">
        <f t="shared" si="37"/>
        <v>225</v>
      </c>
      <c r="I140" s="1720">
        <f t="shared" si="37"/>
        <v>104</v>
      </c>
      <c r="J140" s="1720">
        <f t="shared" si="37"/>
        <v>52</v>
      </c>
      <c r="K140" s="1720">
        <f t="shared" si="37"/>
        <v>52</v>
      </c>
      <c r="L140" s="1720"/>
      <c r="M140" s="1721">
        <f t="shared" si="37"/>
        <v>121</v>
      </c>
      <c r="N140" s="459"/>
      <c r="O140" s="1773"/>
      <c r="P140" s="1773"/>
      <c r="Q140" s="1773"/>
      <c r="R140" s="1773"/>
      <c r="S140" s="1773"/>
      <c r="T140" s="1773"/>
      <c r="U140" s="1773">
        <v>8</v>
      </c>
      <c r="V140" s="439"/>
    </row>
    <row r="141" spans="1:23" s="27" customFormat="1" ht="20.25" customHeight="1" thickBot="1">
      <c r="A141" s="2123" t="s">
        <v>665</v>
      </c>
      <c r="B141" s="2211"/>
      <c r="C141" s="1776"/>
      <c r="D141" s="1777"/>
      <c r="E141" s="1777"/>
      <c r="F141" s="1778"/>
      <c r="G141" s="1779">
        <f aca="true" t="shared" si="38" ref="G141:U141">G115+G75</f>
        <v>60</v>
      </c>
      <c r="H141" s="1780">
        <f t="shared" si="38"/>
        <v>1800</v>
      </c>
      <c r="I141" s="1781">
        <f t="shared" si="38"/>
        <v>694</v>
      </c>
      <c r="J141" s="1781">
        <f t="shared" si="38"/>
        <v>368</v>
      </c>
      <c r="K141" s="1781">
        <f t="shared" si="38"/>
        <v>232</v>
      </c>
      <c r="L141" s="1781">
        <f t="shared" si="38"/>
        <v>94</v>
      </c>
      <c r="M141" s="1781">
        <f t="shared" si="38"/>
        <v>1106</v>
      </c>
      <c r="N141" s="1782"/>
      <c r="O141" s="1781"/>
      <c r="P141" s="1781">
        <f t="shared" si="38"/>
        <v>9</v>
      </c>
      <c r="Q141" s="1781">
        <f t="shared" si="38"/>
        <v>6</v>
      </c>
      <c r="R141" s="1781">
        <f t="shared" si="38"/>
        <v>6</v>
      </c>
      <c r="S141" s="1781">
        <f t="shared" si="38"/>
        <v>7</v>
      </c>
      <c r="T141" s="1781">
        <f t="shared" si="38"/>
        <v>7</v>
      </c>
      <c r="U141" s="1781">
        <f t="shared" si="38"/>
        <v>10</v>
      </c>
      <c r="V141" s="1783"/>
      <c r="W141" s="20">
        <f>G141*30</f>
        <v>1800</v>
      </c>
    </row>
    <row r="142" spans="1:22" s="978" customFormat="1" ht="19.5" thickBot="1">
      <c r="A142" s="2190" t="s">
        <v>503</v>
      </c>
      <c r="B142" s="2191"/>
      <c r="C142" s="2191"/>
      <c r="D142" s="2191"/>
      <c r="E142" s="2191"/>
      <c r="F142" s="2191"/>
      <c r="G142" s="2191"/>
      <c r="H142" s="2191"/>
      <c r="I142" s="2191"/>
      <c r="J142" s="2191"/>
      <c r="K142" s="2191"/>
      <c r="L142" s="2191"/>
      <c r="M142" s="2191"/>
      <c r="N142" s="2191"/>
      <c r="O142" s="2191"/>
      <c r="P142" s="2191"/>
      <c r="Q142" s="2191"/>
      <c r="R142" s="2191"/>
      <c r="S142" s="2191"/>
      <c r="T142" s="2191"/>
      <c r="U142" s="2191"/>
      <c r="V142" s="2192"/>
    </row>
    <row r="143" spans="1:22" s="27" customFormat="1" ht="30" customHeight="1" thickBot="1">
      <c r="A143" s="2198" t="s">
        <v>119</v>
      </c>
      <c r="B143" s="2199"/>
      <c r="C143" s="1908"/>
      <c r="D143" s="1700"/>
      <c r="E143" s="1700"/>
      <c r="F143" s="1701"/>
      <c r="G143" s="1481">
        <f aca="true" t="shared" si="39" ref="G143:U143">G141+G55+G32+G64</f>
        <v>240</v>
      </c>
      <c r="H143" s="1784">
        <f t="shared" si="39"/>
        <v>7200</v>
      </c>
      <c r="I143" s="1784">
        <f t="shared" si="39"/>
        <v>3137</v>
      </c>
      <c r="J143" s="1784">
        <f t="shared" si="39"/>
        <v>1558</v>
      </c>
      <c r="K143" s="1784">
        <f t="shared" si="39"/>
        <v>1036</v>
      </c>
      <c r="L143" s="1784">
        <f t="shared" si="39"/>
        <v>543</v>
      </c>
      <c r="M143" s="1784">
        <f t="shared" si="39"/>
        <v>3343</v>
      </c>
      <c r="N143" s="1784">
        <f t="shared" si="39"/>
        <v>26</v>
      </c>
      <c r="O143" s="1785">
        <f t="shared" si="39"/>
        <v>25</v>
      </c>
      <c r="P143" s="1785">
        <f t="shared" si="39"/>
        <v>25</v>
      </c>
      <c r="Q143" s="1785">
        <f t="shared" si="39"/>
        <v>23.5</v>
      </c>
      <c r="R143" s="1785">
        <f t="shared" si="39"/>
        <v>24</v>
      </c>
      <c r="S143" s="1785">
        <f t="shared" si="39"/>
        <v>26</v>
      </c>
      <c r="T143" s="1785">
        <f t="shared" si="39"/>
        <v>26</v>
      </c>
      <c r="U143" s="1785">
        <f t="shared" si="39"/>
        <v>24</v>
      </c>
      <c r="V143" s="1786"/>
    </row>
    <row r="144" spans="1:22" s="1040" customFormat="1" ht="19.5" customHeight="1" thickBot="1">
      <c r="A144" s="2122"/>
      <c r="B144" s="2122"/>
      <c r="C144" s="2122"/>
      <c r="D144" s="2122"/>
      <c r="E144" s="2122"/>
      <c r="F144" s="2122"/>
      <c r="G144" s="2182"/>
      <c r="H144" s="2195" t="s">
        <v>2</v>
      </c>
      <c r="I144" s="2196"/>
      <c r="J144" s="2196"/>
      <c r="K144" s="2196"/>
      <c r="L144" s="2196"/>
      <c r="M144" s="2197"/>
      <c r="N144" s="2117" t="s">
        <v>101</v>
      </c>
      <c r="O144" s="2118"/>
      <c r="P144" s="2119" t="s">
        <v>102</v>
      </c>
      <c r="Q144" s="2118"/>
      <c r="R144" s="2119" t="s">
        <v>103</v>
      </c>
      <c r="S144" s="2118"/>
      <c r="T144" s="2119" t="s">
        <v>104</v>
      </c>
      <c r="U144" s="2212"/>
      <c r="V144" s="2213"/>
    </row>
    <row r="145" spans="1:40" s="27" customFormat="1" ht="19.5" customHeight="1">
      <c r="A145" s="2122"/>
      <c r="B145" s="2122"/>
      <c r="C145" s="2122"/>
      <c r="D145" s="2122"/>
      <c r="E145" s="2122"/>
      <c r="F145" s="2122"/>
      <c r="G145" s="2182"/>
      <c r="H145" s="2184" t="s">
        <v>95</v>
      </c>
      <c r="I145" s="2185"/>
      <c r="J145" s="2185"/>
      <c r="K145" s="2185"/>
      <c r="L145" s="2185"/>
      <c r="M145" s="2186"/>
      <c r="N145" s="1787">
        <f aca="true" t="shared" si="40" ref="N145:U145">N143</f>
        <v>26</v>
      </c>
      <c r="O145" s="1788">
        <f t="shared" si="40"/>
        <v>25</v>
      </c>
      <c r="P145" s="1788">
        <f t="shared" si="40"/>
        <v>25</v>
      </c>
      <c r="Q145" s="1788">
        <f t="shared" si="40"/>
        <v>23.5</v>
      </c>
      <c r="R145" s="1788">
        <f t="shared" si="40"/>
        <v>24</v>
      </c>
      <c r="S145" s="1788">
        <f t="shared" si="40"/>
        <v>26</v>
      </c>
      <c r="T145" s="1788">
        <f t="shared" si="40"/>
        <v>26</v>
      </c>
      <c r="U145" s="1788">
        <f t="shared" si="40"/>
        <v>24</v>
      </c>
      <c r="V145" s="1789"/>
      <c r="AB145" s="580"/>
      <c r="AC145" s="2173" t="s">
        <v>32</v>
      </c>
      <c r="AD145" s="2173"/>
      <c r="AE145" s="2173"/>
      <c r="AF145" s="2173" t="s">
        <v>33</v>
      </c>
      <c r="AG145" s="2173"/>
      <c r="AH145" s="2173"/>
      <c r="AI145" s="2173" t="s">
        <v>34</v>
      </c>
      <c r="AJ145" s="2173"/>
      <c r="AK145" s="2173"/>
      <c r="AL145" s="2173" t="s">
        <v>35</v>
      </c>
      <c r="AM145" s="2173"/>
      <c r="AN145" s="2173"/>
    </row>
    <row r="146" spans="1:40" s="27" customFormat="1" ht="19.5" customHeight="1">
      <c r="A146" s="1392"/>
      <c r="B146" s="1790"/>
      <c r="C146" s="1790"/>
      <c r="D146" s="1790"/>
      <c r="E146" s="1790"/>
      <c r="F146" s="1790"/>
      <c r="G146" s="1791"/>
      <c r="H146" s="2103" t="s">
        <v>96</v>
      </c>
      <c r="I146" s="2104"/>
      <c r="J146" s="2104"/>
      <c r="K146" s="2104"/>
      <c r="L146" s="2104"/>
      <c r="M146" s="2105"/>
      <c r="N146" s="267">
        <v>4</v>
      </c>
      <c r="O146" s="132">
        <v>4</v>
      </c>
      <c r="P146" s="132">
        <v>3</v>
      </c>
      <c r="Q146" s="132">
        <v>3</v>
      </c>
      <c r="R146" s="132">
        <v>3</v>
      </c>
      <c r="S146" s="132">
        <v>3</v>
      </c>
      <c r="T146" s="132">
        <v>3</v>
      </c>
      <c r="U146" s="132">
        <v>3</v>
      </c>
      <c r="V146" s="385"/>
      <c r="AB146" s="580"/>
      <c r="AC146" s="60">
        <v>1</v>
      </c>
      <c r="AD146" s="60" t="s">
        <v>341</v>
      </c>
      <c r="AE146" s="60" t="s">
        <v>342</v>
      </c>
      <c r="AF146" s="60">
        <v>3</v>
      </c>
      <c r="AG146" s="60" t="s">
        <v>343</v>
      </c>
      <c r="AH146" s="60" t="s">
        <v>344</v>
      </c>
      <c r="AI146" s="60">
        <v>5</v>
      </c>
      <c r="AJ146" s="60" t="s">
        <v>345</v>
      </c>
      <c r="AK146" s="60" t="s">
        <v>346</v>
      </c>
      <c r="AL146" s="60">
        <v>7</v>
      </c>
      <c r="AM146" s="60" t="s">
        <v>347</v>
      </c>
      <c r="AN146" s="60" t="s">
        <v>348</v>
      </c>
    </row>
    <row r="147" spans="1:40" s="27" customFormat="1" ht="19.5" customHeight="1">
      <c r="A147" s="1792" t="s">
        <v>97</v>
      </c>
      <c r="B147" s="1790"/>
      <c r="C147" s="1790"/>
      <c r="D147" s="1790"/>
      <c r="E147" s="1790"/>
      <c r="F147" s="1790"/>
      <c r="G147" s="1793"/>
      <c r="H147" s="2175" t="s">
        <v>98</v>
      </c>
      <c r="I147" s="2176"/>
      <c r="J147" s="2176"/>
      <c r="K147" s="2176"/>
      <c r="L147" s="2176"/>
      <c r="M147" s="2177"/>
      <c r="N147" s="267">
        <v>3</v>
      </c>
      <c r="O147" s="132">
        <v>4</v>
      </c>
      <c r="P147" s="132">
        <v>4</v>
      </c>
      <c r="Q147" s="132">
        <v>3</v>
      </c>
      <c r="R147" s="132">
        <v>3</v>
      </c>
      <c r="S147" s="132">
        <v>3</v>
      </c>
      <c r="T147" s="132">
        <v>3</v>
      </c>
      <c r="U147" s="132">
        <v>3</v>
      </c>
      <c r="V147" s="1794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</row>
    <row r="148" spans="1:40" s="27" customFormat="1" ht="19.5" customHeight="1" thickBot="1">
      <c r="A148" s="1792"/>
      <c r="B148" s="1790"/>
      <c r="C148" s="1790"/>
      <c r="D148" s="1790"/>
      <c r="E148" s="1790"/>
      <c r="F148" s="1790"/>
      <c r="G148" s="1793"/>
      <c r="H148" s="2097" t="s">
        <v>99</v>
      </c>
      <c r="I148" s="2098"/>
      <c r="J148" s="2098"/>
      <c r="K148" s="2098"/>
      <c r="L148" s="2098"/>
      <c r="M148" s="2099"/>
      <c r="N148" s="1795"/>
      <c r="O148" s="1796"/>
      <c r="P148" s="1796"/>
      <c r="Q148" s="1796">
        <v>1</v>
      </c>
      <c r="R148" s="1797"/>
      <c r="S148" s="1796">
        <v>1</v>
      </c>
      <c r="T148" s="1798">
        <v>1</v>
      </c>
      <c r="U148" s="1798">
        <v>1</v>
      </c>
      <c r="V148" s="1799" t="s">
        <v>112</v>
      </c>
      <c r="W148" s="877" t="s">
        <v>354</v>
      </c>
      <c r="X148" s="292"/>
      <c r="Y148" s="292"/>
      <c r="Z148" s="292"/>
      <c r="AB148" s="580" t="s">
        <v>359</v>
      </c>
      <c r="AC148" s="580" t="e">
        <f>AC15+AC19+#REF!+AC72+#REF!+#REF!+#REF!</f>
        <v>#REF!</v>
      </c>
      <c r="AD148" s="580" t="e">
        <f>AD15+AD19+#REF!+AD72+#REF!+#REF!+#REF!</f>
        <v>#REF!</v>
      </c>
      <c r="AE148" s="580" t="e">
        <f>AE15+AE19+#REF!+AE72+#REF!+#REF!+#REF!</f>
        <v>#REF!</v>
      </c>
      <c r="AF148" s="580" t="e">
        <f>AF15+AF19+#REF!+AF72+#REF!+#REF!+#REF!</f>
        <v>#REF!</v>
      </c>
      <c r="AG148" s="580" t="e">
        <f>AG15+AG19+#REF!+AG72+#REF!+#REF!+#REF!</f>
        <v>#REF!</v>
      </c>
      <c r="AH148" s="580" t="e">
        <f>AH15+AH19+#REF!+AH72+#REF!+#REF!+#REF!</f>
        <v>#REF!</v>
      </c>
      <c r="AI148" s="580" t="e">
        <f>AI15+AI19+#REF!+AI72+#REF!+#REF!+#REF!</f>
        <v>#REF!</v>
      </c>
      <c r="AJ148" s="580" t="e">
        <f>AJ15+AJ19+#REF!+AJ72+#REF!+#REF!+#REF!</f>
        <v>#REF!</v>
      </c>
      <c r="AK148" s="580" t="e">
        <f>AK15+AK19+#REF!+AK72+#REF!+#REF!+#REF!</f>
        <v>#REF!</v>
      </c>
      <c r="AL148" s="580" t="e">
        <f>AL15+AL19+#REF!+AL72+#REF!+#REF!+#REF!</f>
        <v>#REF!</v>
      </c>
      <c r="AM148" s="580" t="e">
        <f>AM15+AM19+#REF!+AM72+#REF!+#REF!+#REF!</f>
        <v>#REF!</v>
      </c>
      <c r="AN148" s="580" t="e">
        <f>AN15+AN19+#REF!+AN72+#REF!+#REF!+#REF!</f>
        <v>#REF!</v>
      </c>
    </row>
    <row r="149" spans="1:40" s="27" customFormat="1" ht="19.5" customHeight="1" thickBot="1">
      <c r="A149" s="1800"/>
      <c r="B149" s="1801"/>
      <c r="C149" s="1802"/>
      <c r="D149" s="1802"/>
      <c r="E149" s="1802"/>
      <c r="F149" s="1801"/>
      <c r="G149" s="1803"/>
      <c r="H149" s="2100" t="s">
        <v>363</v>
      </c>
      <c r="I149" s="2101"/>
      <c r="J149" s="2101"/>
      <c r="K149" s="2101"/>
      <c r="L149" s="2101"/>
      <c r="M149" s="2102"/>
      <c r="N149" s="1804">
        <v>1</v>
      </c>
      <c r="O149" s="1805">
        <v>2</v>
      </c>
      <c r="P149" s="1805">
        <v>3</v>
      </c>
      <c r="Q149" s="1805">
        <v>4</v>
      </c>
      <c r="R149" s="1805">
        <v>5</v>
      </c>
      <c r="S149" s="1805">
        <v>6</v>
      </c>
      <c r="T149" s="1805">
        <v>7</v>
      </c>
      <c r="U149" s="1805">
        <v>8</v>
      </c>
      <c r="V149" s="1806"/>
      <c r="W149" s="877" t="s">
        <v>355</v>
      </c>
      <c r="X149" s="292" t="s">
        <v>356</v>
      </c>
      <c r="Y149" s="292" t="s">
        <v>357</v>
      </c>
      <c r="Z149" s="292" t="s">
        <v>358</v>
      </c>
      <c r="AB149" s="580" t="s">
        <v>360</v>
      </c>
      <c r="AC149" s="580" t="e">
        <f>AC16+#REF!+#REF!+#REF!+#REF!+#REF!+#REF!</f>
        <v>#REF!</v>
      </c>
      <c r="AD149" s="580" t="e">
        <f>AD16+#REF!+#REF!+#REF!+#REF!+#REF!+#REF!</f>
        <v>#REF!</v>
      </c>
      <c r="AE149" s="580" t="e">
        <f>AE16+#REF!+#REF!+#REF!+#REF!+#REF!+#REF!+1</f>
        <v>#REF!</v>
      </c>
      <c r="AF149" s="580" t="e">
        <f>AF16+#REF!+#REF!+#REF!+#REF!+#REF!+#REF!</f>
        <v>#REF!</v>
      </c>
      <c r="AG149" s="580" t="e">
        <f>AG16+#REF!+#REF!+#REF!+#REF!+#REF!+#REF!</f>
        <v>#REF!</v>
      </c>
      <c r="AH149" s="580" t="e">
        <f>AH16+#REF!+#REF!+#REF!+#REF!+#REF!+#REF!</f>
        <v>#REF!</v>
      </c>
      <c r="AI149" s="580" t="e">
        <f>AI16+#REF!+#REF!+#REF!+#REF!+#REF!+#REF!</f>
        <v>#REF!</v>
      </c>
      <c r="AJ149" s="580" t="e">
        <f>AJ16+#REF!+#REF!+#REF!+#REF!+#REF!+#REF!</f>
        <v>#REF!</v>
      </c>
      <c r="AK149" s="580" t="e">
        <f>AK16+#REF!+#REF!+#REF!+#REF!+#REF!+#REF!+1</f>
        <v>#REF!</v>
      </c>
      <c r="AL149" s="580" t="e">
        <f>AL16+#REF!+#REF!+#REF!+#REF!+#REF!+#REF!</f>
        <v>#REF!</v>
      </c>
      <c r="AM149" s="580" t="e">
        <f>AM16+#REF!+#REF!+#REF!+#REF!+#REF!+#REF!</f>
        <v>#REF!</v>
      </c>
      <c r="AN149" s="580" t="e">
        <f>AN16+#REF!+#REF!+#REF!+#REF!+#REF!+#REF!+1</f>
        <v>#REF!</v>
      </c>
    </row>
    <row r="150" spans="1:40" s="27" customFormat="1" ht="18" customHeight="1" thickBot="1">
      <c r="A150" s="2106"/>
      <c r="B150" s="2106"/>
      <c r="C150" s="2106"/>
      <c r="D150" s="2106"/>
      <c r="E150" s="2106"/>
      <c r="F150" s="2106"/>
      <c r="G150" s="2106"/>
      <c r="H150" s="1802"/>
      <c r="I150" s="1802"/>
      <c r="J150" s="1802"/>
      <c r="K150" s="1802"/>
      <c r="L150" s="1802"/>
      <c r="M150" s="1802"/>
      <c r="N150" s="2111">
        <f>G11+G12+G13+G14+G16+G17+G18+G19+G21+G22+G23+G27+G29+G34+G57</f>
        <v>60</v>
      </c>
      <c r="O150" s="2112"/>
      <c r="P150" s="2113">
        <f>G26+G30+G31+G35+G36+G37+G38+G39+G68+G69+G70+G109+G110+G58</f>
        <v>60</v>
      </c>
      <c r="Q150" s="2112"/>
      <c r="R150" s="2113">
        <f>G24+G40+G41+G42+G43+G44+G45+G46+G59+G71+G72+G111+G112</f>
        <v>60</v>
      </c>
      <c r="S150" s="2112"/>
      <c r="T150" s="2113">
        <f>G25+G47+G48+G49+G50+G51+G52+G53+G54+G60+G63+G73+G74+G113+G114</f>
        <v>60</v>
      </c>
      <c r="U150" s="2112"/>
      <c r="V150" s="2165"/>
      <c r="W150" s="877"/>
      <c r="X150" s="292"/>
      <c r="Y150" s="292"/>
      <c r="Z150" s="292"/>
      <c r="AB150" s="580" t="s">
        <v>361</v>
      </c>
      <c r="AC150" s="580" t="e">
        <f>AC17+AC20+#REF!+AC75+#REF!+#REF!+#REF!</f>
        <v>#REF!</v>
      </c>
      <c r="AD150" s="580" t="e">
        <f>AD17+AD20+#REF!+AD75+#REF!+#REF!+#REF!</f>
        <v>#REF!</v>
      </c>
      <c r="AE150" s="580" t="e">
        <f>AE17+AE20+#REF!+AE75+#REF!+#REF!+#REF!</f>
        <v>#REF!</v>
      </c>
      <c r="AF150" s="580" t="e">
        <f>AF17+AF20+#REF!+AF75+#REF!+#REF!+#REF!</f>
        <v>#REF!</v>
      </c>
      <c r="AG150" s="580" t="e">
        <f>AG17+AG20+#REF!+AG75+#REF!+#REF!+#REF!</f>
        <v>#REF!</v>
      </c>
      <c r="AH150" s="580" t="e">
        <f>AH17+AH20+#REF!+AH75+#REF!+#REF!+#REF!</f>
        <v>#REF!</v>
      </c>
      <c r="AI150" s="580" t="e">
        <f>AI17+AI20+#REF!+AI75+#REF!+#REF!+#REF!</f>
        <v>#REF!</v>
      </c>
      <c r="AJ150" s="580" t="e">
        <f>AJ17+AJ20+#REF!+AJ75+#REF!+#REF!+#REF!</f>
        <v>#REF!</v>
      </c>
      <c r="AK150" s="580" t="e">
        <f>AK17+AK20+#REF!+AK75+#REF!+#REF!+#REF!</f>
        <v>#REF!</v>
      </c>
      <c r="AL150" s="580" t="e">
        <f>AL17+AL20+#REF!+AL75+#REF!+#REF!+#REF!</f>
        <v>#REF!</v>
      </c>
      <c r="AM150" s="580" t="e">
        <f>AM17+AM20+#REF!+AM75+#REF!+#REF!+#REF!</f>
        <v>#REF!</v>
      </c>
      <c r="AN150" s="580" t="e">
        <f>AN17+AN20+#REF!+AN75+#REF!+#REF!+#REF!</f>
        <v>#REF!</v>
      </c>
    </row>
    <row r="151" spans="1:40" s="27" customFormat="1" ht="38.25" customHeight="1" thickBot="1">
      <c r="A151" s="2108"/>
      <c r="B151" s="2109"/>
      <c r="C151" s="2109"/>
      <c r="D151" s="2109"/>
      <c r="E151" s="2109"/>
      <c r="F151" s="2109"/>
      <c r="G151" s="2109"/>
      <c r="H151" s="2109"/>
      <c r="I151" s="2109"/>
      <c r="J151" s="2109"/>
      <c r="K151" s="2109"/>
      <c r="L151" s="2109"/>
      <c r="M151" s="2109"/>
      <c r="N151" s="2109"/>
      <c r="O151" s="2109"/>
      <c r="P151" s="2109"/>
      <c r="Q151" s="2109"/>
      <c r="R151" s="2109"/>
      <c r="S151" s="2109"/>
      <c r="T151" s="2109"/>
      <c r="U151" s="2109"/>
      <c r="V151" s="2110"/>
      <c r="W151" s="877"/>
      <c r="X151" s="292"/>
      <c r="Y151" s="292"/>
      <c r="Z151" s="292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</row>
    <row r="152" spans="1:40" s="20" customFormat="1" ht="19.5" customHeight="1">
      <c r="A152" s="1816" t="s">
        <v>22</v>
      </c>
      <c r="B152" s="1817" t="s">
        <v>41</v>
      </c>
      <c r="C152" s="1818"/>
      <c r="D152" s="1904"/>
      <c r="E152" s="1819"/>
      <c r="F152" s="1820"/>
      <c r="G152" s="1821">
        <f>G153+G154</f>
        <v>13.5</v>
      </c>
      <c r="H152" s="1822">
        <f aca="true" t="shared" si="41" ref="H152:M152">H153+H154</f>
        <v>405</v>
      </c>
      <c r="I152" s="1823">
        <f t="shared" si="41"/>
        <v>264</v>
      </c>
      <c r="J152" s="1823">
        <f t="shared" si="41"/>
        <v>4</v>
      </c>
      <c r="K152" s="1823"/>
      <c r="L152" s="1823">
        <f t="shared" si="41"/>
        <v>260</v>
      </c>
      <c r="M152" s="1824">
        <f t="shared" si="41"/>
        <v>141</v>
      </c>
      <c r="N152" s="1825"/>
      <c r="O152" s="1826"/>
      <c r="P152" s="1827"/>
      <c r="Q152" s="1828"/>
      <c r="R152" s="1826"/>
      <c r="S152" s="1829"/>
      <c r="T152" s="1825"/>
      <c r="U152" s="1826"/>
      <c r="V152" s="1827"/>
      <c r="W152" s="1812"/>
      <c r="X152" s="1811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</row>
    <row r="153" spans="1:40" s="20" customFormat="1" ht="19.5" customHeight="1">
      <c r="A153" s="1830" t="s">
        <v>568</v>
      </c>
      <c r="B153" s="1831" t="s">
        <v>41</v>
      </c>
      <c r="C153" s="1832"/>
      <c r="D153" s="1905" t="s">
        <v>569</v>
      </c>
      <c r="E153" s="1833"/>
      <c r="F153" s="1834"/>
      <c r="G153" s="1835">
        <v>6.5</v>
      </c>
      <c r="H153" s="1836">
        <f>G153*30</f>
        <v>195</v>
      </c>
      <c r="I153" s="1837">
        <f>J153+K153+L153</f>
        <v>132</v>
      </c>
      <c r="J153" s="1838">
        <v>4</v>
      </c>
      <c r="K153" s="1838"/>
      <c r="L153" s="1838">
        <v>128</v>
      </c>
      <c r="M153" s="1839">
        <f>H153-I153</f>
        <v>63</v>
      </c>
      <c r="N153" s="1840">
        <v>4</v>
      </c>
      <c r="O153" s="1841">
        <v>4</v>
      </c>
      <c r="P153" s="1842">
        <v>4</v>
      </c>
      <c r="Q153" s="1843"/>
      <c r="R153" s="1841"/>
      <c r="S153" s="1844"/>
      <c r="T153" s="1845"/>
      <c r="U153" s="1846"/>
      <c r="V153" s="1847"/>
      <c r="W153" s="1807"/>
      <c r="X153" s="1808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</row>
    <row r="154" spans="1:40" s="20" customFormat="1" ht="25.5" customHeight="1">
      <c r="A154" s="1830" t="s">
        <v>570</v>
      </c>
      <c r="B154" s="1831" t="s">
        <v>41</v>
      </c>
      <c r="C154" s="1832"/>
      <c r="D154" s="1906" t="s">
        <v>571</v>
      </c>
      <c r="E154" s="1833"/>
      <c r="F154" s="1834"/>
      <c r="G154" s="1848">
        <v>7</v>
      </c>
      <c r="H154" s="1849">
        <f>G154*30</f>
        <v>210</v>
      </c>
      <c r="I154" s="1840">
        <f>J154+K154+L154</f>
        <v>132</v>
      </c>
      <c r="J154" s="165"/>
      <c r="K154" s="165"/>
      <c r="L154" s="165">
        <v>132</v>
      </c>
      <c r="M154" s="1850">
        <f>H154-I154</f>
        <v>78</v>
      </c>
      <c r="N154" s="1840"/>
      <c r="O154" s="1841"/>
      <c r="P154" s="1842"/>
      <c r="Q154" s="1843">
        <v>4</v>
      </c>
      <c r="R154" s="1841">
        <v>4</v>
      </c>
      <c r="S154" s="1844">
        <v>4</v>
      </c>
      <c r="T154" s="1845"/>
      <c r="U154" s="1846"/>
      <c r="V154" s="1847"/>
      <c r="W154" s="1807"/>
      <c r="X154" s="1808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</row>
    <row r="155" spans="1:40" s="20" customFormat="1" ht="32.25" customHeight="1" thickBot="1">
      <c r="A155" s="1851" t="s">
        <v>431</v>
      </c>
      <c r="B155" s="1852" t="s">
        <v>41</v>
      </c>
      <c r="C155" s="1853"/>
      <c r="D155" s="1907" t="s">
        <v>656</v>
      </c>
      <c r="E155" s="1854"/>
      <c r="F155" s="1855"/>
      <c r="G155" s="1856"/>
      <c r="H155" s="1857"/>
      <c r="I155" s="1858"/>
      <c r="J155" s="1859"/>
      <c r="K155" s="1859"/>
      <c r="L155" s="1859"/>
      <c r="M155" s="1860">
        <f>H155-I155</f>
        <v>0</v>
      </c>
      <c r="N155" s="1861"/>
      <c r="O155" s="1862"/>
      <c r="P155" s="1863"/>
      <c r="Q155" s="1864"/>
      <c r="R155" s="1862"/>
      <c r="S155" s="1865"/>
      <c r="T155" s="1866" t="s">
        <v>42</v>
      </c>
      <c r="U155" s="1867" t="s">
        <v>42</v>
      </c>
      <c r="V155" s="1868" t="s">
        <v>42</v>
      </c>
      <c r="W155" s="1813" t="s">
        <v>42</v>
      </c>
      <c r="X155" s="1809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</row>
    <row r="156" spans="1:40" s="20" customFormat="1" ht="57" customHeight="1">
      <c r="A156" s="1816" t="s">
        <v>653</v>
      </c>
      <c r="B156" s="1869" t="s">
        <v>654</v>
      </c>
      <c r="C156" s="1818"/>
      <c r="D156" s="1819"/>
      <c r="E156" s="1819"/>
      <c r="F156" s="1870"/>
      <c r="G156" s="1871">
        <f>SUM(G157:G160)</f>
        <v>18</v>
      </c>
      <c r="H156" s="1872">
        <f aca="true" t="shared" si="42" ref="H156:M156">SUM(H157:H160)</f>
        <v>540</v>
      </c>
      <c r="I156" s="1873">
        <f t="shared" si="42"/>
        <v>294</v>
      </c>
      <c r="J156" s="1873">
        <f t="shared" si="42"/>
        <v>0</v>
      </c>
      <c r="K156" s="1873">
        <f t="shared" si="42"/>
        <v>0</v>
      </c>
      <c r="L156" s="1873">
        <f t="shared" si="42"/>
        <v>294</v>
      </c>
      <c r="M156" s="1874">
        <f t="shared" si="42"/>
        <v>246</v>
      </c>
      <c r="N156" s="1875"/>
      <c r="O156" s="1876"/>
      <c r="P156" s="1877"/>
      <c r="Q156" s="1878"/>
      <c r="R156" s="1876"/>
      <c r="S156" s="1879"/>
      <c r="T156" s="1880"/>
      <c r="U156" s="1881"/>
      <c r="V156" s="1882"/>
      <c r="W156" s="1815"/>
      <c r="X156" s="181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</row>
    <row r="157" spans="1:40" s="20" customFormat="1" ht="32.25" customHeight="1">
      <c r="A157" s="1830" t="s">
        <v>658</v>
      </c>
      <c r="B157" s="1883" t="s">
        <v>655</v>
      </c>
      <c r="C157" s="1884">
        <v>2</v>
      </c>
      <c r="D157" s="1885" t="s">
        <v>22</v>
      </c>
      <c r="E157" s="1886"/>
      <c r="F157" s="1887"/>
      <c r="G157" s="1888">
        <v>6</v>
      </c>
      <c r="H157" s="1889">
        <f>G157*30</f>
        <v>180</v>
      </c>
      <c r="I157" s="1837">
        <f>J157+K157+L157</f>
        <v>99</v>
      </c>
      <c r="J157" s="165"/>
      <c r="K157" s="165"/>
      <c r="L157" s="165">
        <v>99</v>
      </c>
      <c r="M157" s="1850">
        <f>H157-I157</f>
        <v>81</v>
      </c>
      <c r="N157" s="1840">
        <v>3</v>
      </c>
      <c r="O157" s="1890">
        <v>3</v>
      </c>
      <c r="P157" s="1842">
        <v>3</v>
      </c>
      <c r="Q157" s="1843"/>
      <c r="R157" s="1890"/>
      <c r="S157" s="1844"/>
      <c r="T157" s="1891"/>
      <c r="U157" s="1892"/>
      <c r="V157" s="1893"/>
      <c r="W157" s="1815"/>
      <c r="X157" s="181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</row>
    <row r="158" spans="1:40" s="20" customFormat="1" ht="32.25" customHeight="1">
      <c r="A158" s="1830" t="s">
        <v>659</v>
      </c>
      <c r="B158" s="1883" t="s">
        <v>655</v>
      </c>
      <c r="C158" s="1884">
        <v>4</v>
      </c>
      <c r="D158" s="1885" t="s">
        <v>45</v>
      </c>
      <c r="E158" s="1886"/>
      <c r="F158" s="1887"/>
      <c r="G158" s="1888">
        <v>6</v>
      </c>
      <c r="H158" s="1889">
        <f>G158*30</f>
        <v>180</v>
      </c>
      <c r="I158" s="1837">
        <f>J158+K158+L158</f>
        <v>99</v>
      </c>
      <c r="J158" s="165"/>
      <c r="K158" s="165"/>
      <c r="L158" s="165">
        <v>99</v>
      </c>
      <c r="M158" s="1850">
        <f>H158-I158</f>
        <v>81</v>
      </c>
      <c r="N158" s="1840"/>
      <c r="O158" s="1890"/>
      <c r="P158" s="1842"/>
      <c r="Q158" s="1843">
        <v>3</v>
      </c>
      <c r="R158" s="1890">
        <v>3</v>
      </c>
      <c r="S158" s="1844">
        <v>3</v>
      </c>
      <c r="T158" s="1891"/>
      <c r="U158" s="1892"/>
      <c r="V158" s="1893"/>
      <c r="W158" s="1815"/>
      <c r="X158" s="181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</row>
    <row r="159" spans="1:40" s="20" customFormat="1" ht="32.25" customHeight="1">
      <c r="A159" s="1830" t="s">
        <v>660</v>
      </c>
      <c r="B159" s="1883" t="s">
        <v>655</v>
      </c>
      <c r="C159" s="1884">
        <v>6</v>
      </c>
      <c r="D159" s="1885" t="s">
        <v>47</v>
      </c>
      <c r="E159" s="1886"/>
      <c r="F159" s="1887"/>
      <c r="G159" s="1888">
        <v>4</v>
      </c>
      <c r="H159" s="1889">
        <f>G159*30</f>
        <v>120</v>
      </c>
      <c r="I159" s="1837">
        <f>J159+K159+L159</f>
        <v>66</v>
      </c>
      <c r="J159" s="165"/>
      <c r="K159" s="165"/>
      <c r="L159" s="165">
        <v>66</v>
      </c>
      <c r="M159" s="1850">
        <f>H159-I159</f>
        <v>54</v>
      </c>
      <c r="N159" s="1840"/>
      <c r="O159" s="1890"/>
      <c r="P159" s="1842"/>
      <c r="Q159" s="1843"/>
      <c r="R159" s="1890"/>
      <c r="S159" s="1844"/>
      <c r="T159" s="1891">
        <v>2</v>
      </c>
      <c r="U159" s="1892">
        <v>2</v>
      </c>
      <c r="V159" s="1893">
        <v>2</v>
      </c>
      <c r="W159" s="1815"/>
      <c r="X159" s="181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</row>
    <row r="160" spans="1:40" s="20" customFormat="1" ht="32.25" customHeight="1" thickBot="1">
      <c r="A160" s="1851" t="s">
        <v>661</v>
      </c>
      <c r="B160" s="1894" t="s">
        <v>655</v>
      </c>
      <c r="C160" s="1895">
        <v>7</v>
      </c>
      <c r="D160" s="1896"/>
      <c r="E160" s="1897"/>
      <c r="F160" s="1898"/>
      <c r="G160" s="1899">
        <v>2</v>
      </c>
      <c r="H160" s="1900">
        <f>G160*30</f>
        <v>60</v>
      </c>
      <c r="I160" s="1901">
        <f>J160+K160+L160</f>
        <v>30</v>
      </c>
      <c r="J160" s="1859"/>
      <c r="K160" s="1859"/>
      <c r="L160" s="1859">
        <v>30</v>
      </c>
      <c r="M160" s="1860">
        <f>H160-I160</f>
        <v>30</v>
      </c>
      <c r="N160" s="1861"/>
      <c r="O160" s="1902"/>
      <c r="P160" s="1863"/>
      <c r="Q160" s="1864"/>
      <c r="R160" s="1902"/>
      <c r="S160" s="1865"/>
      <c r="T160" s="1866"/>
      <c r="U160" s="1903"/>
      <c r="V160" s="1868"/>
      <c r="W160" s="1815">
        <v>2</v>
      </c>
      <c r="X160" s="1810"/>
      <c r="Y160" s="580"/>
      <c r="Z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</row>
    <row r="161" spans="1:40" s="20" customFormat="1" ht="32.25" customHeight="1">
      <c r="A161" s="1393"/>
      <c r="B161" s="1394"/>
      <c r="C161" s="1395"/>
      <c r="D161" s="1396"/>
      <c r="E161" s="1397"/>
      <c r="F161" s="1397"/>
      <c r="G161" s="1398"/>
      <c r="H161" s="1397"/>
      <c r="I161" s="1397"/>
      <c r="J161" s="1397"/>
      <c r="K161" s="1397"/>
      <c r="L161" s="1397"/>
      <c r="M161" s="1397"/>
      <c r="N161" s="1399"/>
      <c r="O161" s="1400"/>
      <c r="P161" s="1399"/>
      <c r="Q161" s="1400"/>
      <c r="R161" s="1399"/>
      <c r="S161" s="1399"/>
      <c r="T161" s="1399"/>
      <c r="U161" s="1400"/>
      <c r="V161" s="1400"/>
      <c r="W161" s="979"/>
      <c r="X161" s="580"/>
      <c r="Y161" s="580"/>
      <c r="Z161" s="580"/>
      <c r="AB161" s="580"/>
      <c r="AC161" s="580"/>
      <c r="AD161" s="580"/>
      <c r="AE161" s="580"/>
      <c r="AF161" s="580"/>
      <c r="AG161" s="580"/>
      <c r="AH161" s="580"/>
      <c r="AI161" s="580"/>
      <c r="AJ161" s="580"/>
      <c r="AK161" s="580"/>
      <c r="AL161" s="580"/>
      <c r="AM161" s="580"/>
      <c r="AN161" s="580"/>
    </row>
    <row r="162" spans="1:40" s="20" customFormat="1" ht="18.75">
      <c r="A162" s="2114" t="s">
        <v>657</v>
      </c>
      <c r="B162" s="2114"/>
      <c r="C162" s="1395"/>
      <c r="D162" s="2093"/>
      <c r="E162" s="2093"/>
      <c r="F162" s="2094"/>
      <c r="G162" s="2094"/>
      <c r="H162" s="1814"/>
      <c r="I162" s="2095" t="s">
        <v>667</v>
      </c>
      <c r="J162" s="2107"/>
      <c r="K162" s="2107"/>
      <c r="L162" s="1397"/>
      <c r="M162" s="1397"/>
      <c r="N162" s="1399"/>
      <c r="O162" s="1400"/>
      <c r="P162" s="1399"/>
      <c r="Q162" s="1400"/>
      <c r="R162" s="1399"/>
      <c r="S162" s="1399"/>
      <c r="T162" s="1399"/>
      <c r="U162" s="1400"/>
      <c r="V162" s="1400"/>
      <c r="W162" s="979"/>
      <c r="X162" s="580"/>
      <c r="Y162" s="580"/>
      <c r="Z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</row>
    <row r="163" spans="1:40" s="27" customFormat="1" ht="20.2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354"/>
      <c r="O163" s="864"/>
      <c r="P163" s="354"/>
      <c r="Q163" s="864"/>
      <c r="R163" s="354"/>
      <c r="S163" s="864"/>
      <c r="T163" s="354"/>
      <c r="U163" s="864"/>
      <c r="V163" s="864"/>
      <c r="W163" s="292"/>
      <c r="X163" s="292"/>
      <c r="Y163" s="292"/>
      <c r="Z163" s="292"/>
      <c r="AB163" s="844"/>
      <c r="AC163" s="845"/>
      <c r="AD163" s="845"/>
      <c r="AE163" s="845"/>
      <c r="AF163" s="845"/>
      <c r="AG163" s="845"/>
      <c r="AH163" s="845"/>
      <c r="AI163" s="845"/>
      <c r="AJ163" s="845"/>
      <c r="AK163" s="845"/>
      <c r="AL163" s="845"/>
      <c r="AM163" s="845"/>
      <c r="AN163" s="845"/>
    </row>
    <row r="164" spans="1:40" s="27" customFormat="1" ht="18" customHeight="1">
      <c r="A164" s="233"/>
      <c r="B164" s="1814" t="s">
        <v>593</v>
      </c>
      <c r="C164" s="1814"/>
      <c r="D164" s="2093"/>
      <c r="E164" s="2093"/>
      <c r="F164" s="2094"/>
      <c r="G164" s="2094"/>
      <c r="H164" s="1814"/>
      <c r="I164" s="2095" t="s">
        <v>594</v>
      </c>
      <c r="J164" s="2107"/>
      <c r="K164" s="2107"/>
      <c r="L164" s="47"/>
      <c r="M164" s="47"/>
      <c r="N164" s="931"/>
      <c r="O164" s="931"/>
      <c r="P164" s="931"/>
      <c r="Q164" s="931"/>
      <c r="R164" s="931"/>
      <c r="S164" s="931"/>
      <c r="T164" s="931"/>
      <c r="U164" s="931"/>
      <c r="V164" s="231"/>
      <c r="W164" s="846">
        <f>SUMIF(W15:W149,"а",$G15:$G149)</f>
        <v>3</v>
      </c>
      <c r="X164" s="846">
        <f>SUMIF(X15:X149,"а",$G15:$G149)</f>
        <v>13.5</v>
      </c>
      <c r="Y164" s="846">
        <f>SUMIF(Y15:Y149,"а",$G15:$G149)-3</f>
        <v>11.5</v>
      </c>
      <c r="Z164" s="846">
        <f>SUMIF(Z15:Z149,"а",$G15:$G149)-0.85</f>
        <v>43.15</v>
      </c>
      <c r="AB164" s="844" t="s">
        <v>362</v>
      </c>
      <c r="AC164" s="845" t="e">
        <f>#REF!+AC21+AC35+AC81+AC113+#REF!+#REF!</f>
        <v>#REF!</v>
      </c>
      <c r="AD164" s="845" t="e">
        <f>#REF!+AD21+AD35+AD81+AD113+#REF!+#REF!</f>
        <v>#REF!</v>
      </c>
      <c r="AE164" s="845" t="e">
        <f>#REF!+AE21+AE35+AE81+AE113+#REF!+#REF!</f>
        <v>#REF!</v>
      </c>
      <c r="AF164" s="845" t="e">
        <f>#REF!+AF21+AF35+AF81+AF113+#REF!+#REF!</f>
        <v>#REF!</v>
      </c>
      <c r="AG164" s="845" t="e">
        <f>#REF!+AG21+AG35+AG81+AG113+#REF!+#REF!</f>
        <v>#REF!</v>
      </c>
      <c r="AH164" s="845" t="e">
        <f>#REF!+AH21+AH35+AH81+AH113+#REF!+#REF!</f>
        <v>#REF!</v>
      </c>
      <c r="AI164" s="845" t="e">
        <f>#REF!+AI21+AI35+AI81+AI113+#REF!+#REF!</f>
        <v>#REF!</v>
      </c>
      <c r="AJ164" s="845" t="e">
        <f>#REF!+AJ21+AJ35+AJ81+AJ113+#REF!+#REF!</f>
        <v>#REF!</v>
      </c>
      <c r="AK164" s="845" t="e">
        <f>#REF!+AK21+AK35+AK81+AK113+#REF!+#REF!</f>
        <v>#REF!</v>
      </c>
      <c r="AL164" s="845" t="e">
        <f>#REF!+AL21+AL35+AL81+AL113+#REF!+#REF!</f>
        <v>#REF!</v>
      </c>
      <c r="AM164" s="845" t="e">
        <f>#REF!+AM21+AM35+AM81+AM113+#REF!+#REF!</f>
        <v>#REF!</v>
      </c>
      <c r="AN164" s="845" t="e">
        <f>#REF!+AN21+AN35+AN81+AN113+#REF!+#REF!</f>
        <v>#REF!</v>
      </c>
    </row>
    <row r="165" spans="1:22" s="27" customFormat="1" ht="18" customHeight="1">
      <c r="A165" s="233"/>
      <c r="B165" s="1814"/>
      <c r="C165" s="1814"/>
      <c r="D165" s="1814"/>
      <c r="E165" s="1814"/>
      <c r="F165" s="1814"/>
      <c r="G165" s="1814"/>
      <c r="H165" s="1814"/>
      <c r="I165" s="1814"/>
      <c r="J165" s="1814"/>
      <c r="K165" s="1814"/>
      <c r="L165" s="47"/>
      <c r="M165" s="47"/>
      <c r="N165" s="231"/>
      <c r="O165" s="231"/>
      <c r="P165" s="231"/>
      <c r="Q165" s="231"/>
      <c r="R165" s="231"/>
      <c r="S165" s="843"/>
      <c r="T165" s="231"/>
      <c r="U165" s="843"/>
      <c r="V165" s="231"/>
    </row>
    <row r="166" spans="1:22" s="27" customFormat="1" ht="18" customHeight="1">
      <c r="A166" s="233"/>
      <c r="B166" s="1814" t="s">
        <v>138</v>
      </c>
      <c r="C166" s="1814"/>
      <c r="D166" s="2093"/>
      <c r="E166" s="2093"/>
      <c r="F166" s="2094"/>
      <c r="G166" s="2094"/>
      <c r="H166" s="1814"/>
      <c r="I166" s="2095" t="s">
        <v>139</v>
      </c>
      <c r="J166" s="2096"/>
      <c r="K166" s="2096"/>
      <c r="L166" s="47"/>
      <c r="M166" s="47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1:22" s="27" customFormat="1" ht="12.75" customHeight="1">
      <c r="A167" s="49"/>
      <c r="B167" s="49"/>
      <c r="C167" s="50"/>
      <c r="D167" s="50"/>
      <c r="E167" s="50"/>
      <c r="F167" s="50"/>
      <c r="G167" s="5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  <c r="V167" s="52"/>
    </row>
    <row r="168" ht="21.75" customHeight="1">
      <c r="Z168" s="5">
        <f>G61+G63</f>
        <v>24</v>
      </c>
    </row>
    <row r="169" spans="3:26" ht="18.75">
      <c r="C169" s="74"/>
      <c r="D169" s="354"/>
      <c r="E169" s="355"/>
      <c r="F169" s="74"/>
      <c r="G169" s="354"/>
      <c r="Y169" s="5" t="s">
        <v>353</v>
      </c>
      <c r="Z169" s="5">
        <f>Z168-0.65-0.2</f>
        <v>23.150000000000002</v>
      </c>
    </row>
    <row r="170" spans="3:7" ht="18.75">
      <c r="C170" s="74"/>
      <c r="D170" s="355"/>
      <c r="E170" s="355"/>
      <c r="F170" s="74"/>
      <c r="G170" s="354"/>
    </row>
    <row r="171" spans="1:42" ht="18.75">
      <c r="A171" s="74"/>
      <c r="B171" s="355"/>
      <c r="C171" s="355"/>
      <c r="D171" s="74"/>
      <c r="E171" s="354"/>
      <c r="G171" s="20"/>
      <c r="H171" s="20"/>
      <c r="K171" s="231"/>
      <c r="M171" s="20"/>
      <c r="U171" s="5"/>
      <c r="V171" s="5"/>
      <c r="AP171" s="1130"/>
    </row>
    <row r="172" spans="1:42" ht="18.75">
      <c r="A172" s="74"/>
      <c r="B172" s="291"/>
      <c r="C172" s="1371"/>
      <c r="D172" s="1371"/>
      <c r="E172" s="355"/>
      <c r="G172" s="20"/>
      <c r="H172" s="20"/>
      <c r="K172" s="231"/>
      <c r="M172" s="20"/>
      <c r="U172" s="5"/>
      <c r="V172" s="5"/>
      <c r="AP172" s="1130"/>
    </row>
    <row r="173" spans="1:42" ht="18.75">
      <c r="A173" s="74"/>
      <c r="B173" s="291"/>
      <c r="C173" s="1371"/>
      <c r="D173" s="1371"/>
      <c r="E173" s="354"/>
      <c r="G173" s="20"/>
      <c r="H173" s="20"/>
      <c r="K173" s="231"/>
      <c r="M173" s="20"/>
      <c r="U173" s="5"/>
      <c r="V173" s="5"/>
      <c r="AP173" s="1130"/>
    </row>
    <row r="174" spans="1:42" ht="18.75">
      <c r="A174" s="74"/>
      <c r="B174" s="291"/>
      <c r="C174" s="1371"/>
      <c r="D174" s="1371"/>
      <c r="E174" s="355"/>
      <c r="G174" s="20"/>
      <c r="H174" s="20"/>
      <c r="K174" s="231"/>
      <c r="M174" s="20"/>
      <c r="U174" s="5"/>
      <c r="V174" s="5"/>
      <c r="AP174" s="1130"/>
    </row>
    <row r="175" spans="1:42" ht="18.75">
      <c r="A175" s="74"/>
      <c r="B175" s="291"/>
      <c r="C175" s="1371"/>
      <c r="D175" s="1371"/>
      <c r="E175" s="355"/>
      <c r="G175" s="20"/>
      <c r="H175" s="20"/>
      <c r="K175" s="231"/>
      <c r="M175" s="20"/>
      <c r="U175" s="5"/>
      <c r="V175" s="5"/>
      <c r="AP175" s="1130"/>
    </row>
    <row r="176" spans="1:42" ht="18.75">
      <c r="A176" s="74"/>
      <c r="B176" s="291"/>
      <c r="C176" s="1371"/>
      <c r="D176" s="1372"/>
      <c r="E176" s="355"/>
      <c r="G176" s="20"/>
      <c r="H176" s="20"/>
      <c r="K176" s="231"/>
      <c r="M176" s="20"/>
      <c r="U176" s="5"/>
      <c r="V176" s="5"/>
      <c r="AP176" s="1130"/>
    </row>
    <row r="177" spans="1:42" ht="18.75">
      <c r="A177" s="74"/>
      <c r="B177" s="291"/>
      <c r="C177" s="1371"/>
      <c r="D177" s="1371"/>
      <c r="E177" s="354"/>
      <c r="G177" s="20"/>
      <c r="H177" s="20"/>
      <c r="K177" s="231"/>
      <c r="M177" s="20"/>
      <c r="U177" s="5"/>
      <c r="V177" s="5"/>
      <c r="AP177" s="1130"/>
    </row>
    <row r="178" spans="1:42" ht="18.75">
      <c r="A178" s="74"/>
      <c r="B178" s="291"/>
      <c r="C178" s="1371"/>
      <c r="D178" s="1371"/>
      <c r="E178" s="355"/>
      <c r="G178" s="20"/>
      <c r="H178" s="20"/>
      <c r="K178" s="231"/>
      <c r="M178" s="20"/>
      <c r="U178" s="5"/>
      <c r="V178" s="5"/>
      <c r="AP178" s="1130"/>
    </row>
    <row r="179" spans="2:7" ht="18.75">
      <c r="B179" s="291"/>
      <c r="C179" s="1371"/>
      <c r="D179" s="1372"/>
      <c r="E179" s="355"/>
      <c r="F179" s="74"/>
      <c r="G179" s="355"/>
    </row>
    <row r="180" spans="2:7" ht="18.75">
      <c r="B180" s="291"/>
      <c r="C180" s="1370"/>
      <c r="D180" s="1370"/>
      <c r="E180" s="355"/>
      <c r="F180" s="74"/>
      <c r="G180" s="355"/>
    </row>
    <row r="181" spans="2:7" ht="18.75">
      <c r="B181" s="291"/>
      <c r="C181" s="1371"/>
      <c r="D181" s="1371"/>
      <c r="E181" s="355"/>
      <c r="F181" s="74"/>
      <c r="G181" s="355"/>
    </row>
    <row r="182" spans="2:4" ht="18.75">
      <c r="B182" s="291"/>
      <c r="C182" s="1371"/>
      <c r="D182" s="1371"/>
    </row>
    <row r="183" spans="2:4" ht="18.75">
      <c r="B183" s="291"/>
      <c r="C183" s="1370"/>
      <c r="D183" s="1371"/>
    </row>
  </sheetData>
  <sheetProtection/>
  <mergeCells count="103"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L5:L7"/>
    <mergeCell ref="I3:L3"/>
    <mergeCell ref="C4:C7"/>
    <mergeCell ref="B2:B7"/>
    <mergeCell ref="R3:S4"/>
    <mergeCell ref="T3:V4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144" t="s">
        <v>300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144"/>
      <c r="Q1" s="2144"/>
      <c r="R1" s="2144"/>
      <c r="S1" s="2144"/>
      <c r="T1" s="2144"/>
      <c r="U1" s="2144"/>
      <c r="V1" s="2144"/>
      <c r="W1" s="2144"/>
      <c r="X1" s="2144"/>
      <c r="Y1" s="2144"/>
    </row>
    <row r="2" spans="1:25" s="7" customFormat="1" ht="19.5" customHeight="1" thickBot="1">
      <c r="A2" s="2315" t="s">
        <v>25</v>
      </c>
      <c r="B2" s="2318" t="s">
        <v>26</v>
      </c>
      <c r="C2" s="2087" t="s">
        <v>144</v>
      </c>
      <c r="D2" s="2088"/>
      <c r="E2" s="2088"/>
      <c r="F2" s="2089"/>
      <c r="G2" s="2073" t="s">
        <v>27</v>
      </c>
      <c r="H2" s="2151" t="s">
        <v>148</v>
      </c>
      <c r="I2" s="2151"/>
      <c r="J2" s="2151"/>
      <c r="K2" s="2151"/>
      <c r="L2" s="2151"/>
      <c r="M2" s="2152"/>
      <c r="N2" s="2320" t="s">
        <v>152</v>
      </c>
      <c r="O2" s="2321"/>
      <c r="P2" s="2321"/>
      <c r="Q2" s="2321"/>
      <c r="R2" s="2321"/>
      <c r="S2" s="2321"/>
      <c r="T2" s="2321"/>
      <c r="U2" s="2321"/>
      <c r="V2" s="2321"/>
      <c r="W2" s="2321"/>
      <c r="X2" s="2321"/>
      <c r="Y2" s="2322"/>
    </row>
    <row r="3" spans="1:25" s="7" customFormat="1" ht="19.5" customHeight="1">
      <c r="A3" s="2316"/>
      <c r="B3" s="2313"/>
      <c r="C3" s="2090"/>
      <c r="D3" s="2091"/>
      <c r="E3" s="2091"/>
      <c r="F3" s="2092"/>
      <c r="G3" s="2074"/>
      <c r="H3" s="2077" t="s">
        <v>28</v>
      </c>
      <c r="I3" s="2313" t="s">
        <v>149</v>
      </c>
      <c r="J3" s="2323"/>
      <c r="K3" s="2323"/>
      <c r="L3" s="2323"/>
      <c r="M3" s="2145" t="s">
        <v>29</v>
      </c>
      <c r="N3" s="2203" t="s">
        <v>32</v>
      </c>
      <c r="O3" s="2200"/>
      <c r="P3" s="2200"/>
      <c r="Q3" s="2200" t="s">
        <v>33</v>
      </c>
      <c r="R3" s="2200"/>
      <c r="S3" s="2200"/>
      <c r="T3" s="2200" t="s">
        <v>34</v>
      </c>
      <c r="U3" s="2200"/>
      <c r="V3" s="2200"/>
      <c r="W3" s="2200" t="s">
        <v>35</v>
      </c>
      <c r="X3" s="2200"/>
      <c r="Y3" s="2201"/>
    </row>
    <row r="4" spans="1:25" s="7" customFormat="1" ht="19.5" customHeight="1">
      <c r="A4" s="2316"/>
      <c r="B4" s="2313"/>
      <c r="C4" s="2079" t="s">
        <v>142</v>
      </c>
      <c r="D4" s="2079" t="s">
        <v>143</v>
      </c>
      <c r="E4" s="2160" t="s">
        <v>145</v>
      </c>
      <c r="F4" s="2161"/>
      <c r="G4" s="2074"/>
      <c r="H4" s="2077"/>
      <c r="I4" s="2162" t="s">
        <v>21</v>
      </c>
      <c r="J4" s="2086" t="s">
        <v>150</v>
      </c>
      <c r="K4" s="2086"/>
      <c r="L4" s="2086"/>
      <c r="M4" s="2146"/>
      <c r="N4" s="2174"/>
      <c r="O4" s="2173"/>
      <c r="P4" s="2173"/>
      <c r="Q4" s="2173"/>
      <c r="R4" s="2173"/>
      <c r="S4" s="2173"/>
      <c r="T4" s="2173"/>
      <c r="U4" s="2173"/>
      <c r="V4" s="2173"/>
      <c r="W4" s="2173"/>
      <c r="X4" s="2173"/>
      <c r="Y4" s="2202"/>
    </row>
    <row r="5" spans="1:25" s="7" customFormat="1" ht="19.5" customHeight="1">
      <c r="A5" s="2316"/>
      <c r="B5" s="2313"/>
      <c r="C5" s="2077"/>
      <c r="D5" s="2077"/>
      <c r="E5" s="2153" t="s">
        <v>146</v>
      </c>
      <c r="F5" s="2129" t="s">
        <v>147</v>
      </c>
      <c r="G5" s="2075"/>
      <c r="H5" s="2077"/>
      <c r="I5" s="2163"/>
      <c r="J5" s="2079" t="s">
        <v>30</v>
      </c>
      <c r="K5" s="2079" t="s">
        <v>151</v>
      </c>
      <c r="L5" s="2079" t="s">
        <v>31</v>
      </c>
      <c r="M5" s="2147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2316"/>
      <c r="B6" s="2313"/>
      <c r="C6" s="2077"/>
      <c r="D6" s="2077"/>
      <c r="E6" s="2154"/>
      <c r="F6" s="2129"/>
      <c r="G6" s="2075"/>
      <c r="H6" s="2077"/>
      <c r="I6" s="2163"/>
      <c r="J6" s="2079"/>
      <c r="K6" s="2079"/>
      <c r="L6" s="2079"/>
      <c r="M6" s="2147"/>
      <c r="N6" s="2312" t="s">
        <v>133</v>
      </c>
      <c r="O6" s="2313"/>
      <c r="P6" s="2313"/>
      <c r="Q6" s="2313"/>
      <c r="R6" s="2313"/>
      <c r="S6" s="2313"/>
      <c r="T6" s="2313"/>
      <c r="U6" s="2313"/>
      <c r="V6" s="2313"/>
      <c r="W6" s="2313"/>
      <c r="X6" s="2313"/>
      <c r="Y6" s="2314"/>
    </row>
    <row r="7" spans="1:25" s="7" customFormat="1" ht="49.5" customHeight="1" thickBot="1">
      <c r="A7" s="2317"/>
      <c r="B7" s="2319"/>
      <c r="C7" s="2078"/>
      <c r="D7" s="2078"/>
      <c r="E7" s="2155"/>
      <c r="F7" s="2130"/>
      <c r="G7" s="2076"/>
      <c r="H7" s="2078"/>
      <c r="I7" s="2164"/>
      <c r="J7" s="2137"/>
      <c r="K7" s="2137"/>
      <c r="L7" s="2137"/>
      <c r="M7" s="2148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2067" t="s">
        <v>253</v>
      </c>
      <c r="B9" s="2068"/>
      <c r="C9" s="2068"/>
      <c r="D9" s="2068"/>
      <c r="E9" s="2068"/>
      <c r="F9" s="2068"/>
      <c r="G9" s="2068"/>
      <c r="H9" s="2068"/>
      <c r="I9" s="2068"/>
      <c r="J9" s="2068"/>
      <c r="K9" s="2068"/>
      <c r="L9" s="2068"/>
      <c r="M9" s="2068"/>
      <c r="N9" s="2068"/>
      <c r="O9" s="2068"/>
      <c r="P9" s="2068"/>
      <c r="Q9" s="2068"/>
      <c r="R9" s="2068"/>
      <c r="S9" s="2068"/>
      <c r="T9" s="2068"/>
      <c r="U9" s="2068"/>
      <c r="V9" s="2068"/>
      <c r="W9" s="2068"/>
      <c r="X9" s="2068"/>
      <c r="Y9" s="2069"/>
    </row>
    <row r="10" spans="1:25" s="7" customFormat="1" ht="19.5" customHeight="1" hidden="1" thickBot="1">
      <c r="A10" s="2291" t="s">
        <v>113</v>
      </c>
      <c r="B10" s="2292"/>
      <c r="C10" s="2292"/>
      <c r="D10" s="2292"/>
      <c r="E10" s="2292"/>
      <c r="F10" s="2292"/>
      <c r="G10" s="2292"/>
      <c r="H10" s="2292"/>
      <c r="I10" s="2292"/>
      <c r="J10" s="2292"/>
      <c r="K10" s="2292"/>
      <c r="L10" s="2292"/>
      <c r="M10" s="2292"/>
      <c r="N10" s="2293"/>
      <c r="O10" s="2293"/>
      <c r="P10" s="2293"/>
      <c r="Q10" s="2293"/>
      <c r="R10" s="2293"/>
      <c r="S10" s="2293"/>
      <c r="T10" s="2293"/>
      <c r="U10" s="2293"/>
      <c r="V10" s="2293"/>
      <c r="W10" s="2293"/>
      <c r="X10" s="2293"/>
      <c r="Y10" s="2294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2295" t="s">
        <v>43</v>
      </c>
      <c r="B21" s="2296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2307" t="s">
        <v>297</v>
      </c>
      <c r="B30" s="2308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2309"/>
      <c r="B31" s="2310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2295" t="s">
        <v>43</v>
      </c>
      <c r="B32" s="2296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2295" t="s">
        <v>114</v>
      </c>
      <c r="B33" s="2296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2311" t="s">
        <v>115</v>
      </c>
      <c r="B34" s="2292"/>
      <c r="C34" s="2292"/>
      <c r="D34" s="2292"/>
      <c r="E34" s="2292"/>
      <c r="F34" s="2292"/>
      <c r="G34" s="2292"/>
      <c r="H34" s="2292"/>
      <c r="I34" s="2292"/>
      <c r="J34" s="2292"/>
      <c r="K34" s="2292"/>
      <c r="L34" s="2292"/>
      <c r="M34" s="2292"/>
      <c r="N34" s="2293"/>
      <c r="O34" s="2293"/>
      <c r="P34" s="2293"/>
      <c r="Q34" s="2293"/>
      <c r="R34" s="2293"/>
      <c r="S34" s="2293"/>
      <c r="T34" s="2293"/>
      <c r="U34" s="2293"/>
      <c r="V34" s="2293"/>
      <c r="W34" s="2293"/>
      <c r="X34" s="2293"/>
      <c r="Y34" s="2294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2295" t="s">
        <v>116</v>
      </c>
      <c r="B52" s="2296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2300" t="s">
        <v>212</v>
      </c>
      <c r="B53" s="2301"/>
      <c r="C53" s="2301"/>
      <c r="D53" s="2301"/>
      <c r="E53" s="2301"/>
      <c r="F53" s="2301"/>
      <c r="G53" s="2301"/>
      <c r="H53" s="2301"/>
      <c r="I53" s="2301"/>
      <c r="J53" s="2301"/>
      <c r="K53" s="2301"/>
      <c r="L53" s="2301"/>
      <c r="M53" s="2301"/>
      <c r="N53" s="2302"/>
      <c r="O53" s="2303"/>
      <c r="P53" s="2303"/>
      <c r="Q53" s="2303"/>
      <c r="R53" s="2303"/>
      <c r="S53" s="2303"/>
      <c r="T53" s="2303"/>
      <c r="U53" s="2303"/>
      <c r="V53" s="2303"/>
      <c r="W53" s="2303"/>
      <c r="X53" s="2303"/>
      <c r="Y53" s="2304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2295" t="s">
        <v>117</v>
      </c>
      <c r="B82" s="2296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2305" t="s">
        <v>94</v>
      </c>
      <c r="B83" s="2306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2067" t="s">
        <v>230</v>
      </c>
      <c r="B84" s="2068"/>
      <c r="C84" s="2068"/>
      <c r="D84" s="2068"/>
      <c r="E84" s="2068"/>
      <c r="F84" s="2068"/>
      <c r="G84" s="2068"/>
      <c r="H84" s="2068"/>
      <c r="I84" s="2068"/>
      <c r="J84" s="2068"/>
      <c r="K84" s="2068"/>
      <c r="L84" s="2068"/>
      <c r="M84" s="2068"/>
      <c r="N84" s="2068"/>
      <c r="O84" s="2068"/>
      <c r="P84" s="2068"/>
      <c r="Q84" s="2068"/>
      <c r="R84" s="2068"/>
      <c r="S84" s="2068"/>
      <c r="T84" s="2068"/>
      <c r="U84" s="2068"/>
      <c r="V84" s="2068"/>
      <c r="W84" s="2068"/>
      <c r="X84" s="2068"/>
      <c r="Y84" s="2069"/>
    </row>
    <row r="85" spans="1:25" s="337" customFormat="1" ht="19.5" customHeight="1" thickBot="1">
      <c r="A85" s="2286" t="s">
        <v>228</v>
      </c>
      <c r="B85" s="2287"/>
      <c r="C85" s="2287"/>
      <c r="D85" s="2287"/>
      <c r="E85" s="2287"/>
      <c r="F85" s="2287"/>
      <c r="G85" s="2287"/>
      <c r="H85" s="2287"/>
      <c r="I85" s="2287"/>
      <c r="J85" s="2287"/>
      <c r="K85" s="2287"/>
      <c r="L85" s="2287"/>
      <c r="M85" s="2287"/>
      <c r="N85" s="2287"/>
      <c r="O85" s="2287"/>
      <c r="P85" s="2287"/>
      <c r="Q85" s="2287"/>
      <c r="R85" s="2287"/>
      <c r="S85" s="2287"/>
      <c r="T85" s="2287"/>
      <c r="U85" s="2287"/>
      <c r="V85" s="2287"/>
      <c r="W85" s="2287"/>
      <c r="X85" s="2287"/>
      <c r="Y85" s="2288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2289" t="s">
        <v>310</v>
      </c>
      <c r="B92" s="2290"/>
      <c r="C92" s="2290"/>
      <c r="D92" s="2290"/>
      <c r="E92" s="2290"/>
      <c r="F92" s="2290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2291" t="s">
        <v>229</v>
      </c>
      <c r="B120" s="2292"/>
      <c r="C120" s="2292"/>
      <c r="D120" s="2292"/>
      <c r="E120" s="2292"/>
      <c r="F120" s="2292"/>
      <c r="G120" s="2292"/>
      <c r="H120" s="2292"/>
      <c r="I120" s="2292"/>
      <c r="J120" s="2292"/>
      <c r="K120" s="2292"/>
      <c r="L120" s="2292"/>
      <c r="M120" s="2292"/>
      <c r="N120" s="2293"/>
      <c r="O120" s="2293"/>
      <c r="P120" s="2293"/>
      <c r="Q120" s="2293"/>
      <c r="R120" s="2293"/>
      <c r="S120" s="2293"/>
      <c r="T120" s="2293"/>
      <c r="U120" s="2293"/>
      <c r="V120" s="2293"/>
      <c r="W120" s="2293"/>
      <c r="X120" s="2293"/>
      <c r="Y120" s="2294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2295" t="s">
        <v>226</v>
      </c>
      <c r="B125" s="2296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2297" t="s">
        <v>220</v>
      </c>
      <c r="B126" s="2298"/>
      <c r="C126" s="2298"/>
      <c r="D126" s="2298"/>
      <c r="E126" s="2298"/>
      <c r="F126" s="2298"/>
      <c r="G126" s="2298"/>
      <c r="H126" s="2298"/>
      <c r="I126" s="2298"/>
      <c r="J126" s="2298"/>
      <c r="K126" s="2298"/>
      <c r="L126" s="2298"/>
      <c r="M126" s="2298"/>
      <c r="N126" s="2298"/>
      <c r="O126" s="2298"/>
      <c r="P126" s="2298"/>
      <c r="Q126" s="2298"/>
      <c r="R126" s="2298"/>
      <c r="S126" s="2298"/>
      <c r="T126" s="2298"/>
      <c r="U126" s="2298"/>
      <c r="V126" s="2298"/>
      <c r="W126" s="2298"/>
      <c r="X126" s="2298"/>
      <c r="Y126" s="2299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2295" t="s">
        <v>225</v>
      </c>
      <c r="B150" s="2296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2278" t="s">
        <v>276</v>
      </c>
      <c r="B151" s="2279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2280" t="s">
        <v>277</v>
      </c>
      <c r="B152" s="2281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2280" t="s">
        <v>278</v>
      </c>
      <c r="B153" s="2281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2280" t="s">
        <v>221</v>
      </c>
      <c r="B154" s="2281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2282" t="s">
        <v>222</v>
      </c>
      <c r="B155" s="2283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2284" t="s">
        <v>223</v>
      </c>
      <c r="B156" s="2285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2262" t="s">
        <v>224</v>
      </c>
      <c r="B157" s="2263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2264" t="s">
        <v>279</v>
      </c>
      <c r="B158" s="2265"/>
      <c r="C158" s="2265"/>
      <c r="D158" s="2265"/>
      <c r="E158" s="2265"/>
      <c r="F158" s="2265"/>
      <c r="G158" s="2265"/>
      <c r="H158" s="2265"/>
      <c r="I158" s="2265"/>
      <c r="J158" s="2265"/>
      <c r="K158" s="2265"/>
      <c r="L158" s="2265"/>
      <c r="M158" s="2265"/>
      <c r="N158" s="2265"/>
      <c r="O158" s="2265"/>
      <c r="P158" s="2265"/>
      <c r="Q158" s="2265"/>
      <c r="R158" s="2265"/>
      <c r="S158" s="2265"/>
      <c r="T158" s="2265"/>
      <c r="U158" s="2265"/>
      <c r="V158" s="2265"/>
      <c r="W158" s="2265"/>
      <c r="X158" s="2265"/>
      <c r="Y158" s="2266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2267" t="s">
        <v>283</v>
      </c>
      <c r="B169" s="2268"/>
      <c r="C169" s="2268"/>
      <c r="D169" s="2268"/>
      <c r="E169" s="2268"/>
      <c r="F169" s="2268"/>
      <c r="G169" s="2268"/>
      <c r="H169" s="2268"/>
      <c r="I169" s="2268"/>
      <c r="J169" s="2268"/>
      <c r="K169" s="2268"/>
      <c r="L169" s="2268"/>
      <c r="M169" s="2268"/>
      <c r="N169" s="2268"/>
      <c r="O169" s="2268"/>
      <c r="P169" s="2268"/>
      <c r="Q169" s="2268"/>
      <c r="R169" s="2268"/>
      <c r="S169" s="2268"/>
      <c r="T169" s="2268"/>
      <c r="U169" s="2268"/>
      <c r="V169" s="2268"/>
      <c r="W169" s="2268"/>
      <c r="X169" s="2268"/>
      <c r="Y169" s="2269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2270" t="s">
        <v>118</v>
      </c>
      <c r="B183" s="2271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2272" t="s">
        <v>202</v>
      </c>
      <c r="B184" s="2273"/>
      <c r="C184" s="2273"/>
      <c r="D184" s="2273"/>
      <c r="E184" s="2273"/>
      <c r="F184" s="2273"/>
      <c r="G184" s="2273"/>
      <c r="H184" s="2273"/>
      <c r="I184" s="2273"/>
      <c r="J184" s="2273"/>
      <c r="K184" s="2273"/>
      <c r="L184" s="2273"/>
      <c r="M184" s="2273"/>
      <c r="N184" s="2274"/>
      <c r="O184" s="2274"/>
      <c r="P184" s="2274"/>
      <c r="Q184" s="2274"/>
      <c r="R184" s="2274"/>
      <c r="S184" s="2274"/>
      <c r="T184" s="2274"/>
      <c r="U184" s="2274"/>
      <c r="V184" s="2274"/>
      <c r="W184" s="2274"/>
      <c r="X184" s="2274"/>
      <c r="Y184" s="2275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2276" t="s">
        <v>201</v>
      </c>
      <c r="B189" s="2277"/>
      <c r="C189" s="2277"/>
      <c r="D189" s="2277"/>
      <c r="E189" s="2277"/>
      <c r="F189" s="2277"/>
      <c r="G189" s="2277"/>
      <c r="H189" s="2277"/>
      <c r="I189" s="2277"/>
      <c r="J189" s="2277"/>
      <c r="K189" s="2277"/>
      <c r="L189" s="2277"/>
      <c r="M189" s="2277"/>
      <c r="N189" s="2246"/>
      <c r="O189" s="2246"/>
      <c r="P189" s="2246"/>
      <c r="Q189" s="2246"/>
      <c r="R189" s="2246"/>
      <c r="S189" s="2246"/>
      <c r="T189" s="2246"/>
      <c r="U189" s="2246"/>
      <c r="V189" s="2246"/>
      <c r="W189" s="2246"/>
      <c r="X189" s="2246"/>
      <c r="Y189" s="2247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240" t="s">
        <v>141</v>
      </c>
      <c r="I190" s="2241"/>
      <c r="J190" s="2241"/>
      <c r="K190" s="2241"/>
      <c r="L190" s="2241"/>
      <c r="M190" s="2242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2243" t="s">
        <v>203</v>
      </c>
      <c r="B191" s="2244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245"/>
      <c r="J191" s="2246"/>
      <c r="K191" s="2246"/>
      <c r="L191" s="2246"/>
      <c r="M191" s="2247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2248"/>
      <c r="B192" s="2248"/>
      <c r="C192" s="2248"/>
      <c r="D192" s="2248"/>
      <c r="E192" s="2248"/>
      <c r="F192" s="2248"/>
      <c r="G192" s="2248"/>
      <c r="H192" s="2248"/>
      <c r="I192" s="2248"/>
      <c r="J192" s="2248"/>
      <c r="K192" s="2248"/>
      <c r="L192" s="2248"/>
      <c r="M192" s="2248"/>
      <c r="N192" s="2248"/>
      <c r="O192" s="2248"/>
      <c r="P192" s="2248"/>
      <c r="Q192" s="2248"/>
      <c r="R192" s="2248"/>
      <c r="S192" s="2248"/>
      <c r="T192" s="2248"/>
      <c r="U192" s="2248"/>
      <c r="V192" s="2248"/>
      <c r="W192" s="2248"/>
      <c r="X192" s="2248"/>
      <c r="Y192" s="2248"/>
    </row>
    <row r="193" spans="1:25" s="27" customFormat="1" ht="19.5" customHeight="1" hidden="1" thickBot="1">
      <c r="A193" s="2249" t="s">
        <v>119</v>
      </c>
      <c r="B193" s="2250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2251" t="s">
        <v>120</v>
      </c>
      <c r="B194" s="2252"/>
      <c r="C194" s="2252"/>
      <c r="D194" s="2252"/>
      <c r="E194" s="2252"/>
      <c r="F194" s="2252"/>
      <c r="G194" s="2255">
        <f>G193</f>
        <v>240</v>
      </c>
      <c r="H194" s="2257" t="s">
        <v>2</v>
      </c>
      <c r="I194" s="2258"/>
      <c r="J194" s="2258"/>
      <c r="K194" s="2258"/>
      <c r="L194" s="2258"/>
      <c r="M194" s="2259"/>
      <c r="N194" s="2260" t="s">
        <v>101</v>
      </c>
      <c r="O194" s="2261"/>
      <c r="P194" s="2261"/>
      <c r="Q194" s="2226" t="s">
        <v>102</v>
      </c>
      <c r="R194" s="2226"/>
      <c r="S194" s="2226"/>
      <c r="T194" s="2226" t="s">
        <v>103</v>
      </c>
      <c r="U194" s="2226"/>
      <c r="V194" s="2226"/>
      <c r="W194" s="2227" t="s">
        <v>104</v>
      </c>
      <c r="X194" s="2227"/>
      <c r="Y194" s="2228"/>
    </row>
    <row r="195" spans="1:25" s="27" customFormat="1" ht="19.5" customHeight="1" hidden="1" thickBot="1">
      <c r="A195" s="2253"/>
      <c r="B195" s="2254"/>
      <c r="C195" s="2254"/>
      <c r="D195" s="2254"/>
      <c r="E195" s="2254"/>
      <c r="F195" s="2254"/>
      <c r="G195" s="2256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2229" t="s">
        <v>95</v>
      </c>
      <c r="I196" s="2230"/>
      <c r="J196" s="2230"/>
      <c r="K196" s="2230"/>
      <c r="L196" s="2230"/>
      <c r="M196" s="2230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2231" t="s">
        <v>96</v>
      </c>
      <c r="I197" s="2232"/>
      <c r="J197" s="2232"/>
      <c r="K197" s="2232"/>
      <c r="L197" s="2232"/>
      <c r="M197" s="2233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2234" t="s">
        <v>98</v>
      </c>
      <c r="I198" s="2235"/>
      <c r="J198" s="2235"/>
      <c r="K198" s="2235"/>
      <c r="L198" s="2235"/>
      <c r="M198" s="2236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2237" t="s">
        <v>99</v>
      </c>
      <c r="I199" s="2238"/>
      <c r="J199" s="2238"/>
      <c r="K199" s="2238"/>
      <c r="L199" s="2238"/>
      <c r="M199" s="2239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2219" t="s">
        <v>100</v>
      </c>
      <c r="I200" s="2220"/>
      <c r="J200" s="2220"/>
      <c r="K200" s="2220"/>
      <c r="L200" s="2220"/>
      <c r="M200" s="2221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2222"/>
      <c r="B201" s="2222"/>
      <c r="C201" s="2222"/>
      <c r="D201" s="2222"/>
      <c r="E201" s="2222"/>
      <c r="F201" s="2222"/>
      <c r="G201" s="2222"/>
      <c r="H201" s="47"/>
      <c r="I201" s="47"/>
      <c r="J201" s="47"/>
      <c r="K201" s="47"/>
      <c r="L201" s="47"/>
      <c r="M201" s="47"/>
      <c r="N201" s="2223">
        <f>G45+G12+G13+G14+G17+G23+G24+G25+G36+G38+G39+G40+G42+G43+G44+G48+G49+G51+G123+G185</f>
        <v>60</v>
      </c>
      <c r="O201" s="2224"/>
      <c r="P201" s="2224"/>
      <c r="Q201" s="2223">
        <f>G18+G19+G20+G26+G27+G28+G35+G46+G50+G58+G59+G60+G61+G66+G67+G69+G75+G124+G151+G152+G86+G87+G88</f>
        <v>60</v>
      </c>
      <c r="R201" s="2224"/>
      <c r="S201" s="2224"/>
      <c r="T201" s="2223">
        <f>G54+G63+G70+G76+G77+G78+G129+G132+G134+G138+G142+G145+G186+G153+G154+G89+G90+G91</f>
        <v>60</v>
      </c>
      <c r="U201" s="2225"/>
      <c r="V201" s="2225"/>
      <c r="W201" s="2223">
        <f>G16+G64+G71+G121+G127+G130+G131+G133+G139+G146+G147+G159+G160+G162+G187+G190+G188</f>
        <v>60</v>
      </c>
      <c r="X201" s="2225"/>
      <c r="Y201" s="2225"/>
    </row>
    <row r="202" spans="1:25" s="27" customFormat="1" ht="18" customHeight="1" hidden="1">
      <c r="A202" s="233"/>
      <c r="B202" s="266" t="s">
        <v>136</v>
      </c>
      <c r="C202" s="266"/>
      <c r="D202" s="2214"/>
      <c r="E202" s="2214"/>
      <c r="F202" s="2215"/>
      <c r="G202" s="2215"/>
      <c r="H202" s="266"/>
      <c r="I202" s="2216" t="s">
        <v>137</v>
      </c>
      <c r="J202" s="2217"/>
      <c r="K202" s="2217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2214"/>
      <c r="E204" s="2214"/>
      <c r="F204" s="2215"/>
      <c r="G204" s="2215"/>
      <c r="H204" s="266"/>
      <c r="I204" s="2216" t="s">
        <v>139</v>
      </c>
      <c r="J204" s="2218"/>
      <c r="K204" s="2218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7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324" t="s">
        <v>452</v>
      </c>
      <c r="C2" s="2325"/>
      <c r="D2" s="2325"/>
      <c r="E2" s="2325"/>
      <c r="F2" s="2326"/>
      <c r="G2" s="1338"/>
      <c r="H2" s="1102"/>
      <c r="I2" s="1103"/>
    </row>
    <row r="3" spans="2:9" ht="12.75">
      <c r="B3" s="2327" t="s">
        <v>445</v>
      </c>
      <c r="C3" s="2328"/>
      <c r="D3" s="2328"/>
      <c r="E3" s="2328"/>
      <c r="F3" s="2329"/>
      <c r="G3" s="1338"/>
      <c r="H3" s="1344" t="s">
        <v>522</v>
      </c>
      <c r="I3" s="1345" t="s">
        <v>521</v>
      </c>
    </row>
    <row r="4" spans="2:9" ht="12.75">
      <c r="B4" s="1249"/>
      <c r="C4" s="1254" t="s">
        <v>442</v>
      </c>
      <c r="D4" s="1254" t="s">
        <v>17</v>
      </c>
      <c r="E4" s="1254" t="s">
        <v>20</v>
      </c>
      <c r="F4" s="1255" t="s">
        <v>443</v>
      </c>
      <c r="G4" s="1339"/>
      <c r="H4" s="1342"/>
      <c r="I4" s="1334"/>
    </row>
    <row r="5" spans="2:9" ht="12.75">
      <c r="B5" s="1252" t="s">
        <v>451</v>
      </c>
      <c r="C5" s="1104">
        <f>план!G32</f>
        <v>74</v>
      </c>
      <c r="D5" s="1104">
        <f>план!G55</f>
        <v>82</v>
      </c>
      <c r="E5" s="1104">
        <f>план!G64</f>
        <v>24</v>
      </c>
      <c r="F5" s="1250">
        <f>C5+D5+E5</f>
        <v>180</v>
      </c>
      <c r="G5" s="1340"/>
      <c r="H5" s="1342" t="e">
        <f>план!#REF!+план!G55+план!G64</f>
        <v>#REF!</v>
      </c>
      <c r="I5" s="1334" t="e">
        <f>H5/F5*100</f>
        <v>#REF!</v>
      </c>
    </row>
    <row r="6" spans="2:9" ht="13.5" thickBot="1">
      <c r="B6" s="1253" t="s">
        <v>444</v>
      </c>
      <c r="C6" s="1251">
        <f>C5/C13*100</f>
        <v>77.08333333333334</v>
      </c>
      <c r="D6" s="2340">
        <f>(D5+E5)/(D13+E13)*100</f>
        <v>73.61111111111111</v>
      </c>
      <c r="E6" s="2340"/>
      <c r="F6" s="1258">
        <f>F5/F13*100</f>
        <v>75</v>
      </c>
      <c r="G6" s="1340"/>
      <c r="H6" s="2336" t="s">
        <v>526</v>
      </c>
      <c r="I6" s="2336"/>
    </row>
    <row r="7" spans="2:9" ht="12.75">
      <c r="B7" s="2330" t="s">
        <v>446</v>
      </c>
      <c r="C7" s="2331"/>
      <c r="D7" s="2331"/>
      <c r="E7" s="2331"/>
      <c r="F7" s="2332"/>
      <c r="G7" s="1338"/>
      <c r="H7" s="1342"/>
      <c r="I7" s="1334"/>
    </row>
    <row r="8" spans="2:9" ht="12.75">
      <c r="B8" s="1249"/>
      <c r="C8" s="1254" t="s">
        <v>442</v>
      </c>
      <c r="D8" s="1254" t="s">
        <v>17</v>
      </c>
      <c r="E8" s="1254" t="s">
        <v>20</v>
      </c>
      <c r="F8" s="1255" t="s">
        <v>443</v>
      </c>
      <c r="G8" s="1339"/>
      <c r="H8" s="1342"/>
      <c r="I8" s="1334"/>
    </row>
    <row r="9" spans="2:9" ht="12.75">
      <c r="B9" s="1252" t="s">
        <v>451</v>
      </c>
      <c r="C9" s="1104">
        <f>план!G75</f>
        <v>22</v>
      </c>
      <c r="D9" s="1104">
        <f>план!G115</f>
        <v>38</v>
      </c>
      <c r="E9" s="1104">
        <v>0</v>
      </c>
      <c r="F9" s="1250">
        <f>C9+D9</f>
        <v>60</v>
      </c>
      <c r="G9" s="1340"/>
      <c r="H9" s="1343">
        <f>план!G115</f>
        <v>38</v>
      </c>
      <c r="I9" s="1334">
        <f>H9/F9*100</f>
        <v>63.33333333333333</v>
      </c>
    </row>
    <row r="10" spans="2:9" ht="13.5" thickBot="1">
      <c r="B10" s="1256" t="s">
        <v>444</v>
      </c>
      <c r="C10" s="1257">
        <f>C9/C13*100</f>
        <v>22.916666666666664</v>
      </c>
      <c r="D10" s="2333">
        <f>(D9+E9)/(D13+E13)*100</f>
        <v>26.38888888888889</v>
      </c>
      <c r="E10" s="2333"/>
      <c r="F10" s="1259">
        <f>F9/F13*100</f>
        <v>25</v>
      </c>
      <c r="G10" s="1340"/>
      <c r="H10" s="2336" t="s">
        <v>527</v>
      </c>
      <c r="I10" s="2336"/>
    </row>
    <row r="11" spans="2:9" ht="12.75">
      <c r="B11" s="2327" t="s">
        <v>447</v>
      </c>
      <c r="C11" s="2328"/>
      <c r="D11" s="2328"/>
      <c r="E11" s="2328"/>
      <c r="F11" s="2329"/>
      <c r="G11" s="1338"/>
      <c r="H11" s="1342"/>
      <c r="I11" s="1334"/>
    </row>
    <row r="12" spans="2:9" ht="12.75">
      <c r="B12" s="1249"/>
      <c r="C12" s="1254" t="s">
        <v>442</v>
      </c>
      <c r="D12" s="1254" t="s">
        <v>17</v>
      </c>
      <c r="E12" s="1254" t="s">
        <v>20</v>
      </c>
      <c r="F12" s="1255" t="s">
        <v>443</v>
      </c>
      <c r="G12" s="1339"/>
      <c r="H12" s="1342"/>
      <c r="I12" s="1334"/>
    </row>
    <row r="13" spans="2:9" ht="12.75">
      <c r="B13" s="1252" t="s">
        <v>451</v>
      </c>
      <c r="C13" s="1104">
        <f>C5+C9</f>
        <v>96</v>
      </c>
      <c r="D13" s="1104">
        <f>D5+D9</f>
        <v>120</v>
      </c>
      <c r="E13" s="1104">
        <f>E5+E9</f>
        <v>24</v>
      </c>
      <c r="F13" s="1250">
        <f>F5+F9</f>
        <v>240</v>
      </c>
      <c r="G13" s="1340"/>
      <c r="H13" s="1342" t="e">
        <f>H5+H9</f>
        <v>#REF!</v>
      </c>
      <c r="I13" s="1334" t="e">
        <f>(I5+I9)/2</f>
        <v>#REF!</v>
      </c>
    </row>
    <row r="14" spans="2:10" ht="13.5" thickBot="1">
      <c r="B14" s="1253" t="s">
        <v>444</v>
      </c>
      <c r="C14" s="1251">
        <f>C13/C13*100</f>
        <v>100</v>
      </c>
      <c r="D14" s="2340">
        <f>(D13+E13)/(D13+E13)*100</f>
        <v>100</v>
      </c>
      <c r="E14" s="2340"/>
      <c r="F14" s="1258">
        <f>F13/F13*100</f>
        <v>100</v>
      </c>
      <c r="G14" s="1340"/>
      <c r="H14" s="1342"/>
      <c r="I14" s="1335"/>
      <c r="J14" s="1269"/>
    </row>
    <row r="15" spans="2:10" ht="12.75">
      <c r="B15" s="1103"/>
      <c r="C15" s="1102"/>
      <c r="D15" s="1102"/>
      <c r="E15" s="1102"/>
      <c r="F15" s="1102"/>
      <c r="G15" s="1341"/>
      <c r="H15" s="1342"/>
      <c r="I15" s="1336"/>
      <c r="J15" s="1132"/>
    </row>
    <row r="16" spans="2:10" ht="15.75" customHeight="1">
      <c r="B16" s="1103"/>
      <c r="C16" s="1102"/>
      <c r="D16" s="1102"/>
      <c r="E16" s="1102"/>
      <c r="F16" s="1102"/>
      <c r="G16" s="1341"/>
      <c r="H16" s="2337" t="s">
        <v>523</v>
      </c>
      <c r="I16" s="2337"/>
      <c r="J16" s="1136"/>
    </row>
    <row r="17" spans="2:10" ht="21.75" customHeight="1">
      <c r="B17" s="1103"/>
      <c r="C17" s="1102"/>
      <c r="D17" s="1102"/>
      <c r="E17" s="2335" t="s">
        <v>524</v>
      </c>
      <c r="F17" s="2335"/>
      <c r="G17" s="2335"/>
      <c r="H17" s="2338" t="s">
        <v>525</v>
      </c>
      <c r="I17" s="1348" t="e">
        <f>I13/18</f>
        <v>#REF!</v>
      </c>
      <c r="J17" s="1349"/>
    </row>
    <row r="18" spans="2:10" ht="21" customHeight="1">
      <c r="B18" s="1132"/>
      <c r="C18" s="1133"/>
      <c r="D18" s="1133"/>
      <c r="E18" s="2334" t="s">
        <v>528</v>
      </c>
      <c r="F18" s="2334"/>
      <c r="G18" s="2334"/>
      <c r="H18" s="2339"/>
      <c r="I18" s="1346" t="e">
        <f>H13*30/18</f>
        <v>#REF!</v>
      </c>
      <c r="J18" s="1349"/>
    </row>
    <row r="19" spans="2:10" ht="23.25" customHeight="1">
      <c r="B19" s="1132"/>
      <c r="C19" s="1134"/>
      <c r="D19" s="1135"/>
      <c r="E19" s="2341" t="s">
        <v>529</v>
      </c>
      <c r="F19" s="2341"/>
      <c r="G19" s="2341"/>
      <c r="H19" s="2339"/>
      <c r="I19" s="1347" t="e">
        <f>I18/600</f>
        <v>#REF!</v>
      </c>
      <c r="J19" s="1349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3" customWidth="1"/>
    <col min="45" max="45" width="12.625" style="1353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2144" t="s">
        <v>537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342"/>
      <c r="P1" s="2144"/>
      <c r="Q1" s="2144"/>
      <c r="R1" s="2144"/>
      <c r="S1" s="2144"/>
      <c r="T1" s="2144"/>
      <c r="U1" s="2144"/>
      <c r="V1" s="2144"/>
      <c r="AR1" s="845"/>
      <c r="AS1" s="845"/>
      <c r="AT1" s="231"/>
    </row>
    <row r="2" spans="1:46" s="7" customFormat="1" ht="19.5" customHeight="1" thickBot="1">
      <c r="A2" s="2070" t="s">
        <v>25</v>
      </c>
      <c r="B2" s="2140" t="s">
        <v>26</v>
      </c>
      <c r="C2" s="2087" t="s">
        <v>372</v>
      </c>
      <c r="D2" s="2088"/>
      <c r="E2" s="2088"/>
      <c r="F2" s="2089"/>
      <c r="G2" s="2073" t="s">
        <v>27</v>
      </c>
      <c r="H2" s="2151" t="s">
        <v>148</v>
      </c>
      <c r="I2" s="2151"/>
      <c r="J2" s="2151"/>
      <c r="K2" s="2151"/>
      <c r="L2" s="2151"/>
      <c r="M2" s="2152"/>
      <c r="N2" s="2080" t="s">
        <v>533</v>
      </c>
      <c r="O2" s="2086" t="s">
        <v>534</v>
      </c>
      <c r="P2" s="1354"/>
      <c r="Q2" s="1354"/>
      <c r="R2" s="1354"/>
      <c r="S2" s="1354"/>
      <c r="T2" s="1354"/>
      <c r="U2" s="1354"/>
      <c r="V2" s="1355"/>
      <c r="AR2" s="845"/>
      <c r="AS2" s="845"/>
      <c r="AT2" s="231"/>
    </row>
    <row r="3" spans="1:46" s="7" customFormat="1" ht="19.5" customHeight="1">
      <c r="A3" s="2071"/>
      <c r="B3" s="2138"/>
      <c r="C3" s="2090"/>
      <c r="D3" s="2091"/>
      <c r="E3" s="2091"/>
      <c r="F3" s="2092"/>
      <c r="G3" s="2074"/>
      <c r="H3" s="2077" t="s">
        <v>28</v>
      </c>
      <c r="I3" s="2138" t="s">
        <v>149</v>
      </c>
      <c r="J3" s="2139"/>
      <c r="K3" s="2139"/>
      <c r="L3" s="2139"/>
      <c r="M3" s="2145" t="s">
        <v>29</v>
      </c>
      <c r="N3" s="2343"/>
      <c r="O3" s="2086"/>
      <c r="P3" s="1362" t="s">
        <v>33</v>
      </c>
      <c r="Q3" s="1356"/>
      <c r="R3" s="1356" t="s">
        <v>34</v>
      </c>
      <c r="S3" s="1356"/>
      <c r="T3" s="1356" t="s">
        <v>35</v>
      </c>
      <c r="U3" s="1356"/>
      <c r="V3" s="1357"/>
      <c r="AR3" s="845"/>
      <c r="AS3" s="845"/>
      <c r="AT3" s="231"/>
    </row>
    <row r="4" spans="1:46" s="7" customFormat="1" ht="19.5" customHeight="1">
      <c r="A4" s="2071"/>
      <c r="B4" s="2138"/>
      <c r="C4" s="2079" t="s">
        <v>142</v>
      </c>
      <c r="D4" s="2079" t="s">
        <v>143</v>
      </c>
      <c r="E4" s="2160" t="s">
        <v>145</v>
      </c>
      <c r="F4" s="2161"/>
      <c r="G4" s="2074"/>
      <c r="H4" s="2077"/>
      <c r="I4" s="2162" t="s">
        <v>21</v>
      </c>
      <c r="J4" s="2086" t="s">
        <v>150</v>
      </c>
      <c r="K4" s="2086"/>
      <c r="L4" s="2086"/>
      <c r="M4" s="2146"/>
      <c r="N4" s="2343"/>
      <c r="O4" s="2086"/>
      <c r="P4" s="1363"/>
      <c r="Q4" s="1358"/>
      <c r="R4" s="1358"/>
      <c r="S4" s="1358"/>
      <c r="T4" s="1358"/>
      <c r="U4" s="1358"/>
      <c r="V4" s="1359"/>
      <c r="AR4" s="845"/>
      <c r="AS4" s="845"/>
      <c r="AT4" s="231"/>
    </row>
    <row r="5" spans="1:46" s="7" customFormat="1" ht="19.5" customHeight="1">
      <c r="A5" s="2071"/>
      <c r="B5" s="2138"/>
      <c r="C5" s="2077"/>
      <c r="D5" s="2077"/>
      <c r="E5" s="2153" t="s">
        <v>146</v>
      </c>
      <c r="F5" s="2129" t="s">
        <v>147</v>
      </c>
      <c r="G5" s="2075"/>
      <c r="H5" s="2077"/>
      <c r="I5" s="2163"/>
      <c r="J5" s="2079" t="s">
        <v>30</v>
      </c>
      <c r="K5" s="2079" t="s">
        <v>453</v>
      </c>
      <c r="L5" s="2079" t="s">
        <v>31</v>
      </c>
      <c r="M5" s="2147"/>
      <c r="N5" s="2343"/>
      <c r="O5" s="2086"/>
      <c r="P5" s="1364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5"/>
      <c r="AS5" s="845"/>
      <c r="AT5" s="231"/>
    </row>
    <row r="6" spans="1:46" s="7" customFormat="1" ht="19.5" customHeight="1" thickBot="1">
      <c r="A6" s="2071"/>
      <c r="B6" s="2138"/>
      <c r="C6" s="2077"/>
      <c r="D6" s="2077"/>
      <c r="E6" s="2154"/>
      <c r="F6" s="2129"/>
      <c r="G6" s="2075"/>
      <c r="H6" s="2077"/>
      <c r="I6" s="2163"/>
      <c r="J6" s="2079"/>
      <c r="K6" s="2079"/>
      <c r="L6" s="2079"/>
      <c r="M6" s="2147"/>
      <c r="N6" s="2343"/>
      <c r="O6" s="2086"/>
      <c r="P6" s="300"/>
      <c r="Q6" s="1360"/>
      <c r="R6" s="1360"/>
      <c r="S6" s="1360"/>
      <c r="T6" s="1360"/>
      <c r="U6" s="1360"/>
      <c r="V6" s="1361"/>
      <c r="AR6" s="845"/>
      <c r="AS6" s="845"/>
      <c r="AT6" s="231"/>
    </row>
    <row r="7" spans="1:46" s="7" customFormat="1" ht="22.5" customHeight="1" thickBot="1">
      <c r="A7" s="2072"/>
      <c r="B7" s="2141"/>
      <c r="C7" s="2078"/>
      <c r="D7" s="2078"/>
      <c r="E7" s="2155"/>
      <c r="F7" s="2130"/>
      <c r="G7" s="2076"/>
      <c r="H7" s="2078"/>
      <c r="I7" s="2164"/>
      <c r="J7" s="2137"/>
      <c r="K7" s="2137"/>
      <c r="L7" s="2137"/>
      <c r="M7" s="2148"/>
      <c r="N7" s="2344"/>
      <c r="O7" s="2086"/>
      <c r="P7" s="1365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3" t="s">
        <v>32</v>
      </c>
      <c r="AD7" s="2200"/>
      <c r="AE7" s="2200"/>
      <c r="AF7" s="2200" t="s">
        <v>33</v>
      </c>
      <c r="AG7" s="2200"/>
      <c r="AH7" s="2200"/>
      <c r="AI7" s="2200" t="s">
        <v>34</v>
      </c>
      <c r="AJ7" s="2200"/>
      <c r="AK7" s="2200"/>
      <c r="AL7" s="2200" t="s">
        <v>35</v>
      </c>
      <c r="AM7" s="2200"/>
      <c r="AN7" s="2201"/>
      <c r="AR7" s="845"/>
      <c r="AS7" s="845"/>
      <c r="AT7" s="231"/>
    </row>
    <row r="8" spans="1:46" s="7" customFormat="1" ht="19.5" customHeight="1">
      <c r="A8" s="2345" t="s">
        <v>535</v>
      </c>
      <c r="B8" s="2346"/>
      <c r="C8" s="2346"/>
      <c r="D8" s="2346"/>
      <c r="E8" s="2346"/>
      <c r="F8" s="2346"/>
      <c r="G8" s="2346"/>
      <c r="H8" s="2346"/>
      <c r="I8" s="2346"/>
      <c r="J8" s="2346"/>
      <c r="K8" s="2346"/>
      <c r="L8" s="2346"/>
      <c r="M8" s="2346"/>
      <c r="N8" s="2346"/>
      <c r="O8" s="2347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4"/>
      <c r="AD8" s="2173"/>
      <c r="AE8" s="2173"/>
      <c r="AF8" s="2173"/>
      <c r="AG8" s="2173"/>
      <c r="AH8" s="2173"/>
      <c r="AI8" s="2173"/>
      <c r="AJ8" s="2173"/>
      <c r="AK8" s="2173"/>
      <c r="AL8" s="2173"/>
      <c r="AM8" s="2173"/>
      <c r="AN8" s="2202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549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2"/>
      <c r="G10" s="1062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3">
        <v>3</v>
      </c>
      <c r="O10" s="295"/>
      <c r="P10" s="845" t="b">
        <v>0</v>
      </c>
      <c r="Q10" s="845" t="b">
        <v>1</v>
      </c>
      <c r="R10" s="231" t="s">
        <v>462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1"/>
      <c r="D11" s="55" t="s">
        <v>22</v>
      </c>
      <c r="E11" s="55"/>
      <c r="F11" s="865"/>
      <c r="G11" s="991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541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4"/>
      <c r="G12" s="1056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542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1" t="s">
        <v>22</v>
      </c>
      <c r="D13" s="55"/>
      <c r="E13" s="55"/>
      <c r="F13" s="865"/>
      <c r="G13" s="991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543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1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463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6" t="s">
        <v>41</v>
      </c>
      <c r="C15" s="997"/>
      <c r="D15" s="80">
        <v>1</v>
      </c>
      <c r="E15" s="128"/>
      <c r="F15" s="987"/>
      <c r="G15" s="998">
        <v>3</v>
      </c>
      <c r="H15" s="948">
        <v>90</v>
      </c>
      <c r="I15" s="999">
        <v>60</v>
      </c>
      <c r="J15" s="626">
        <v>8</v>
      </c>
      <c r="K15" s="626"/>
      <c r="L15" s="626">
        <v>52</v>
      </c>
      <c r="M15" s="1000">
        <v>30</v>
      </c>
      <c r="N15" s="87">
        <v>4</v>
      </c>
      <c r="O15" s="80"/>
      <c r="P15" s="845" t="b">
        <v>0</v>
      </c>
      <c r="Q15" s="845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460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4" t="s">
        <v>169</v>
      </c>
      <c r="B16" s="1366" t="s">
        <v>498</v>
      </c>
      <c r="C16" s="1330"/>
      <c r="D16" s="1331" t="s">
        <v>22</v>
      </c>
      <c r="E16" s="1331"/>
      <c r="F16" s="1332"/>
      <c r="G16" s="1054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345" t="s">
        <v>536</v>
      </c>
      <c r="B19" s="2346"/>
      <c r="C19" s="2346"/>
      <c r="D19" s="2346"/>
      <c r="E19" s="2346"/>
      <c r="F19" s="2346"/>
      <c r="G19" s="2346"/>
      <c r="H19" s="2346"/>
      <c r="I19" s="2346"/>
      <c r="J19" s="2346"/>
      <c r="K19" s="2346"/>
      <c r="L19" s="2346"/>
      <c r="M19" s="2346"/>
      <c r="N19" s="2346"/>
      <c r="O19" s="2348"/>
    </row>
    <row r="20" spans="1:228" ht="28.5" customHeight="1">
      <c r="A20" s="77"/>
      <c r="B20" s="848" t="s">
        <v>517</v>
      </c>
      <c r="C20" s="168"/>
      <c r="D20" s="16" t="s">
        <v>341</v>
      </c>
      <c r="E20" s="16"/>
      <c r="F20" s="985"/>
      <c r="G20" s="1281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540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4"/>
      <c r="G21" s="1056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457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542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1"/>
      <c r="D22" s="55"/>
      <c r="E22" s="55"/>
      <c r="F22" s="865"/>
      <c r="G22" s="991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1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518</v>
      </c>
      <c r="C24" s="168" t="s">
        <v>341</v>
      </c>
      <c r="D24" s="16"/>
      <c r="E24" s="16"/>
      <c r="F24" s="985"/>
      <c r="G24" s="1281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462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3"/>
      <c r="D25" s="239"/>
      <c r="E25" s="239"/>
      <c r="F25" s="987"/>
      <c r="G25" s="991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6"/>
      <c r="B26" s="996" t="s">
        <v>41</v>
      </c>
      <c r="C26" s="997"/>
      <c r="D26" s="21"/>
      <c r="E26" s="128"/>
      <c r="F26" s="987"/>
      <c r="G26" s="991">
        <v>3</v>
      </c>
      <c r="H26" s="936">
        <v>90</v>
      </c>
      <c r="I26" s="1001">
        <v>72</v>
      </c>
      <c r="J26" s="58"/>
      <c r="K26" s="58"/>
      <c r="L26" s="58">
        <v>36</v>
      </c>
      <c r="M26" s="1002">
        <v>18</v>
      </c>
      <c r="N26" s="80">
        <v>4</v>
      </c>
      <c r="O26" s="580"/>
      <c r="P26" s="845" t="b">
        <v>1</v>
      </c>
      <c r="Q26" s="845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345" t="s">
        <v>538</v>
      </c>
      <c r="B28" s="2346"/>
      <c r="C28" s="2346"/>
      <c r="D28" s="2346"/>
      <c r="E28" s="2346"/>
      <c r="F28" s="2346"/>
      <c r="G28" s="2346"/>
      <c r="H28" s="2346"/>
      <c r="I28" s="2346"/>
      <c r="J28" s="2346"/>
      <c r="K28" s="2346"/>
      <c r="L28" s="2346"/>
      <c r="M28" s="2346"/>
      <c r="N28" s="2346"/>
      <c r="O28" s="2348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4"/>
      <c r="G29" s="1056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457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1" t="s">
        <v>23</v>
      </c>
      <c r="D30" s="55"/>
      <c r="E30" s="55"/>
      <c r="F30" s="865"/>
      <c r="G30" s="991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1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6"/>
      <c r="E32" s="356"/>
      <c r="F32" s="1306"/>
      <c r="G32" s="1307"/>
      <c r="H32" s="1312"/>
      <c r="I32" s="356"/>
      <c r="J32" s="356"/>
      <c r="K32" s="356"/>
      <c r="L32" s="356"/>
      <c r="M32" s="1309"/>
      <c r="N32" s="1311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3">
        <v>2</v>
      </c>
      <c r="D33" s="239"/>
      <c r="E33" s="239"/>
      <c r="F33" s="987"/>
      <c r="G33" s="991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6"/>
      <c r="B34" s="996" t="s">
        <v>41</v>
      </c>
      <c r="C34" s="997"/>
      <c r="D34" s="21">
        <v>2</v>
      </c>
      <c r="E34" s="128"/>
      <c r="F34" s="987"/>
      <c r="G34" s="991">
        <v>3</v>
      </c>
      <c r="H34" s="936">
        <v>90</v>
      </c>
      <c r="I34" s="1001">
        <v>72</v>
      </c>
      <c r="J34" s="58"/>
      <c r="K34" s="58"/>
      <c r="L34" s="58">
        <v>36</v>
      </c>
      <c r="M34" s="1002">
        <v>18</v>
      </c>
      <c r="N34" s="80">
        <v>4</v>
      </c>
      <c r="O34" s="580"/>
      <c r="P34" s="845" t="b">
        <v>1</v>
      </c>
      <c r="Q34" s="845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2144" t="s">
        <v>519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31"/>
    </row>
    <row r="2" spans="1:16" s="7" customFormat="1" ht="19.5" customHeight="1" thickBot="1">
      <c r="A2" s="2070" t="s">
        <v>25</v>
      </c>
      <c r="B2" s="2140" t="s">
        <v>26</v>
      </c>
      <c r="C2" s="2087" t="s">
        <v>372</v>
      </c>
      <c r="D2" s="2088"/>
      <c r="E2" s="2088"/>
      <c r="F2" s="2089"/>
      <c r="G2" s="2073" t="s">
        <v>27</v>
      </c>
      <c r="H2" s="2151" t="s">
        <v>148</v>
      </c>
      <c r="I2" s="2151"/>
      <c r="J2" s="2151"/>
      <c r="K2" s="2151"/>
      <c r="L2" s="2151"/>
      <c r="M2" s="2152"/>
      <c r="N2" s="2080" t="s">
        <v>349</v>
      </c>
      <c r="O2" s="2081"/>
      <c r="P2" s="231"/>
    </row>
    <row r="3" spans="1:16" s="7" customFormat="1" ht="19.5" customHeight="1">
      <c r="A3" s="2071"/>
      <c r="B3" s="2138"/>
      <c r="C3" s="2090"/>
      <c r="D3" s="2091"/>
      <c r="E3" s="2091"/>
      <c r="F3" s="2092"/>
      <c r="G3" s="2074"/>
      <c r="H3" s="2077" t="s">
        <v>28</v>
      </c>
      <c r="I3" s="2138" t="s">
        <v>149</v>
      </c>
      <c r="J3" s="2139"/>
      <c r="K3" s="2139"/>
      <c r="L3" s="2139"/>
      <c r="M3" s="2145" t="s">
        <v>29</v>
      </c>
      <c r="N3" s="2083" t="s">
        <v>32</v>
      </c>
      <c r="O3" s="2084"/>
      <c r="P3" s="231"/>
    </row>
    <row r="4" spans="1:16" s="7" customFormat="1" ht="19.5" customHeight="1">
      <c r="A4" s="2071"/>
      <c r="B4" s="2138"/>
      <c r="C4" s="2079" t="s">
        <v>142</v>
      </c>
      <c r="D4" s="2079" t="s">
        <v>143</v>
      </c>
      <c r="E4" s="2160" t="s">
        <v>145</v>
      </c>
      <c r="F4" s="2161"/>
      <c r="G4" s="2074"/>
      <c r="H4" s="2077"/>
      <c r="I4" s="2162" t="s">
        <v>21</v>
      </c>
      <c r="J4" s="2086" t="s">
        <v>150</v>
      </c>
      <c r="K4" s="2086"/>
      <c r="L4" s="2086"/>
      <c r="M4" s="2146"/>
      <c r="N4" s="2085"/>
      <c r="O4" s="2086"/>
      <c r="P4" s="231"/>
    </row>
    <row r="5" spans="1:16" s="7" customFormat="1" ht="19.5" customHeight="1">
      <c r="A5" s="2071"/>
      <c r="B5" s="2138"/>
      <c r="C5" s="2077"/>
      <c r="D5" s="2077"/>
      <c r="E5" s="2153" t="s">
        <v>146</v>
      </c>
      <c r="F5" s="2129" t="s">
        <v>147</v>
      </c>
      <c r="G5" s="2075"/>
      <c r="H5" s="2077"/>
      <c r="I5" s="2163"/>
      <c r="J5" s="2079" t="s">
        <v>30</v>
      </c>
      <c r="K5" s="2079" t="s">
        <v>453</v>
      </c>
      <c r="L5" s="2079" t="s">
        <v>31</v>
      </c>
      <c r="M5" s="2147"/>
      <c r="N5" s="1105">
        <v>1</v>
      </c>
      <c r="O5" s="1106">
        <v>2</v>
      </c>
      <c r="P5" s="231"/>
    </row>
    <row r="6" spans="1:16" s="7" customFormat="1" ht="19.5" customHeight="1">
      <c r="A6" s="2071"/>
      <c r="B6" s="2138"/>
      <c r="C6" s="2077"/>
      <c r="D6" s="2077"/>
      <c r="E6" s="2154"/>
      <c r="F6" s="2129"/>
      <c r="G6" s="2075"/>
      <c r="H6" s="2077"/>
      <c r="I6" s="2163"/>
      <c r="J6" s="2079"/>
      <c r="K6" s="2079"/>
      <c r="L6" s="2079"/>
      <c r="M6" s="2147"/>
      <c r="N6" s="2149" t="s">
        <v>350</v>
      </c>
      <c r="O6" s="2138"/>
      <c r="P6" s="231"/>
    </row>
    <row r="7" spans="1:16" s="7" customFormat="1" ht="22.5" customHeight="1" thickBot="1">
      <c r="A7" s="2072"/>
      <c r="B7" s="2141"/>
      <c r="C7" s="2078"/>
      <c r="D7" s="2078"/>
      <c r="E7" s="2155"/>
      <c r="F7" s="2130"/>
      <c r="G7" s="2076"/>
      <c r="H7" s="2078"/>
      <c r="I7" s="2164"/>
      <c r="J7" s="2137"/>
      <c r="K7" s="2137"/>
      <c r="L7" s="2137"/>
      <c r="M7" s="2148"/>
      <c r="N7" s="1108">
        <v>15</v>
      </c>
      <c r="O7" s="1109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2067" t="s">
        <v>253</v>
      </c>
      <c r="B9" s="2068"/>
      <c r="C9" s="2068"/>
      <c r="D9" s="2068"/>
      <c r="E9" s="2068"/>
      <c r="F9" s="2068"/>
      <c r="G9" s="2068"/>
      <c r="H9" s="2068"/>
      <c r="I9" s="2068"/>
      <c r="J9" s="2068"/>
      <c r="K9" s="2068"/>
      <c r="L9" s="2068"/>
      <c r="M9" s="2068"/>
      <c r="N9" s="2068"/>
      <c r="O9" s="2068"/>
      <c r="P9" s="231"/>
    </row>
    <row r="10" spans="1:16" s="7" customFormat="1" ht="19.5" customHeight="1" thickBot="1">
      <c r="A10" s="2067" t="s">
        <v>499</v>
      </c>
      <c r="B10" s="2068"/>
      <c r="C10" s="2068"/>
      <c r="D10" s="2068"/>
      <c r="E10" s="2068"/>
      <c r="F10" s="2068"/>
      <c r="G10" s="2068"/>
      <c r="H10" s="2068"/>
      <c r="I10" s="2068"/>
      <c r="J10" s="2068"/>
      <c r="K10" s="2068"/>
      <c r="L10" s="2068"/>
      <c r="M10" s="2068"/>
      <c r="N10" s="2068"/>
      <c r="O10" s="2068"/>
      <c r="P10" s="231"/>
    </row>
    <row r="11" spans="1:16" s="7" customFormat="1" ht="19.5" customHeight="1">
      <c r="A11" s="141" t="s">
        <v>156</v>
      </c>
      <c r="B11" s="939" t="s">
        <v>285</v>
      </c>
      <c r="C11" s="942"/>
      <c r="D11" s="887" t="s">
        <v>22</v>
      </c>
      <c r="E11" s="887"/>
      <c r="F11" s="870"/>
      <c r="G11" s="1054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549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5"/>
      <c r="G12" s="1281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540</v>
      </c>
    </row>
    <row r="13" spans="1:16" s="20" customFormat="1" ht="19.5" customHeight="1">
      <c r="A13" s="77" t="s">
        <v>158</v>
      </c>
      <c r="B13" s="1304" t="s">
        <v>517</v>
      </c>
      <c r="C13" s="1305"/>
      <c r="D13" s="356">
        <v>2</v>
      </c>
      <c r="E13" s="356"/>
      <c r="F13" s="1306"/>
      <c r="G13" s="1307">
        <v>2</v>
      </c>
      <c r="H13" s="1308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9">
        <f>H13-I13</f>
        <v>33</v>
      </c>
      <c r="N13" s="1310"/>
      <c r="O13" s="1311">
        <v>1.5</v>
      </c>
      <c r="P13" s="231" t="s">
        <v>540</v>
      </c>
    </row>
    <row r="14" spans="1:16" s="20" customFormat="1" ht="19.5" customHeight="1">
      <c r="A14" s="77" t="s">
        <v>159</v>
      </c>
      <c r="B14" s="850" t="s">
        <v>58</v>
      </c>
      <c r="C14" s="941"/>
      <c r="D14" s="55" t="s">
        <v>22</v>
      </c>
      <c r="E14" s="55"/>
      <c r="F14" s="865"/>
      <c r="G14" s="991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541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21"/>
      <c r="G15" s="1122">
        <f>SUM(G16:G17)</f>
        <v>4</v>
      </c>
      <c r="H15" s="1023">
        <f>SUM(H16:H17)</f>
        <v>120</v>
      </c>
      <c r="I15" s="1024">
        <f>SUM(I16:I17)</f>
        <v>66</v>
      </c>
      <c r="J15" s="1024"/>
      <c r="K15" s="1024"/>
      <c r="L15" s="1024">
        <f>SUM(L16:L17)</f>
        <v>66</v>
      </c>
      <c r="M15" s="1024">
        <f>SUM(M16:M17)</f>
        <v>54</v>
      </c>
      <c r="N15" s="933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4"/>
      <c r="G16" s="1056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542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4"/>
      <c r="G17" s="1056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542</v>
      </c>
    </row>
    <row r="18" spans="1:16" s="27" customFormat="1" ht="19.5" customHeight="1">
      <c r="A18" s="77" t="s">
        <v>161</v>
      </c>
      <c r="B18" s="850" t="s">
        <v>59</v>
      </c>
      <c r="C18" s="941"/>
      <c r="D18" s="55"/>
      <c r="E18" s="55"/>
      <c r="F18" s="865"/>
      <c r="G18" s="991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50" t="s">
        <v>59</v>
      </c>
      <c r="C19" s="941" t="s">
        <v>22</v>
      </c>
      <c r="D19" s="55"/>
      <c r="E19" s="55"/>
      <c r="F19" s="865"/>
      <c r="G19" s="991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543</v>
      </c>
    </row>
    <row r="20" spans="1:16" s="20" customFormat="1" ht="19.5" customHeight="1">
      <c r="A20" s="77"/>
      <c r="B20" s="850" t="s">
        <v>59</v>
      </c>
      <c r="C20" s="941" t="s">
        <v>23</v>
      </c>
      <c r="D20" s="55"/>
      <c r="E20" s="55"/>
      <c r="F20" s="865"/>
      <c r="G20" s="991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543</v>
      </c>
    </row>
    <row r="21" spans="1:16" s="20" customFormat="1" ht="19.5" customHeight="1">
      <c r="A21" s="77" t="s">
        <v>487</v>
      </c>
      <c r="B21" s="850" t="s">
        <v>227</v>
      </c>
      <c r="C21" s="941"/>
      <c r="D21" s="55"/>
      <c r="E21" s="55"/>
      <c r="F21" s="865"/>
      <c r="G21" s="991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1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463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1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463</v>
      </c>
    </row>
    <row r="24" spans="1:16" s="20" customFormat="1" ht="39.75" customHeight="1">
      <c r="A24" s="77" t="s">
        <v>488</v>
      </c>
      <c r="B24" s="850" t="s">
        <v>63</v>
      </c>
      <c r="C24" s="941" t="s">
        <v>45</v>
      </c>
      <c r="D24" s="55"/>
      <c r="E24" s="55"/>
      <c r="F24" s="865"/>
      <c r="G24" s="991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489</v>
      </c>
      <c r="B25" s="1304" t="s">
        <v>518</v>
      </c>
      <c r="C25" s="1305">
        <v>2</v>
      </c>
      <c r="D25" s="356"/>
      <c r="E25" s="356"/>
      <c r="F25" s="1306"/>
      <c r="G25" s="1307">
        <v>3</v>
      </c>
      <c r="H25" s="1312">
        <f>G25*30</f>
        <v>90</v>
      </c>
      <c r="I25" s="356">
        <f>L25+J25</f>
        <v>27</v>
      </c>
      <c r="J25" s="356"/>
      <c r="K25" s="356"/>
      <c r="L25" s="356">
        <v>27</v>
      </c>
      <c r="M25" s="1309">
        <f>H25-I25</f>
        <v>63</v>
      </c>
      <c r="N25" s="1310"/>
      <c r="O25" s="1311">
        <v>1.5</v>
      </c>
      <c r="P25" s="231" t="s">
        <v>542</v>
      </c>
    </row>
    <row r="26" spans="1:16" s="27" customFormat="1" ht="19.5" customHeight="1">
      <c r="A26" s="77" t="s">
        <v>490</v>
      </c>
      <c r="B26" s="850" t="s">
        <v>64</v>
      </c>
      <c r="C26" s="941"/>
      <c r="D26" s="55"/>
      <c r="E26" s="55"/>
      <c r="F26" s="865"/>
      <c r="G26" s="991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50" t="s">
        <v>64</v>
      </c>
      <c r="C27" s="953">
        <v>2</v>
      </c>
      <c r="D27" s="239"/>
      <c r="E27" s="239"/>
      <c r="F27" s="987"/>
      <c r="G27" s="991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30" t="s">
        <v>544</v>
      </c>
    </row>
    <row r="28" spans="1:16" s="978" customFormat="1" ht="19.5" customHeight="1">
      <c r="A28" s="77"/>
      <c r="B28" s="850" t="s">
        <v>64</v>
      </c>
      <c r="C28" s="953">
        <v>3</v>
      </c>
      <c r="D28" s="239"/>
      <c r="E28" s="239"/>
      <c r="F28" s="987"/>
      <c r="G28" s="1057">
        <v>5</v>
      </c>
      <c r="H28" s="950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30"/>
    </row>
    <row r="29" spans="1:16" s="20" customFormat="1" ht="19.5" customHeight="1">
      <c r="A29" s="77" t="s">
        <v>504</v>
      </c>
      <c r="B29" s="1313" t="s">
        <v>516</v>
      </c>
      <c r="C29" s="892">
        <v>4</v>
      </c>
      <c r="D29" s="890"/>
      <c r="E29" s="890"/>
      <c r="F29" s="986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9">
        <f>H29-I29</f>
        <v>45</v>
      </c>
      <c r="N29" s="893"/>
      <c r="O29" s="58"/>
      <c r="P29" s="231"/>
    </row>
    <row r="30" spans="1:16" s="27" customFormat="1" ht="19.5" customHeight="1">
      <c r="A30" s="1066" t="s">
        <v>505</v>
      </c>
      <c r="B30" s="1033" t="s">
        <v>41</v>
      </c>
      <c r="C30" s="993"/>
      <c r="D30" s="994"/>
      <c r="E30" s="994"/>
      <c r="F30" s="995"/>
      <c r="G30" s="105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6"/>
      <c r="P30" s="1129"/>
    </row>
    <row r="31" spans="1:16" s="978" customFormat="1" ht="19.5" customHeight="1">
      <c r="A31" s="606"/>
      <c r="B31" s="996" t="s">
        <v>41</v>
      </c>
      <c r="C31" s="997"/>
      <c r="D31" s="80">
        <v>1</v>
      </c>
      <c r="E31" s="128"/>
      <c r="F31" s="987"/>
      <c r="G31" s="998">
        <v>3</v>
      </c>
      <c r="H31" s="948">
        <f>G31*30</f>
        <v>90</v>
      </c>
      <c r="I31" s="999">
        <f>SUM($J31:$L31)</f>
        <v>60</v>
      </c>
      <c r="J31" s="626">
        <v>8</v>
      </c>
      <c r="K31" s="626"/>
      <c r="L31" s="626">
        <v>52</v>
      </c>
      <c r="M31" s="1000">
        <f>H31-I31</f>
        <v>30</v>
      </c>
      <c r="N31" s="87">
        <v>4</v>
      </c>
      <c r="O31" s="80"/>
      <c r="P31" s="1130" t="s">
        <v>460</v>
      </c>
    </row>
    <row r="32" spans="1:16" s="978" customFormat="1" ht="19.5" customHeight="1">
      <c r="A32" s="606"/>
      <c r="B32" s="996" t="s">
        <v>41</v>
      </c>
      <c r="C32" s="997"/>
      <c r="D32" s="21">
        <v>2</v>
      </c>
      <c r="E32" s="128"/>
      <c r="F32" s="987"/>
      <c r="G32" s="991">
        <v>3</v>
      </c>
      <c r="H32" s="936">
        <f>G32*30</f>
        <v>90</v>
      </c>
      <c r="I32" s="1001">
        <v>72</v>
      </c>
      <c r="J32" s="58"/>
      <c r="K32" s="58"/>
      <c r="L32" s="58">
        <v>72</v>
      </c>
      <c r="M32" s="1002">
        <f>H32-I32</f>
        <v>18</v>
      </c>
      <c r="N32" s="87"/>
      <c r="O32" s="80">
        <v>4</v>
      </c>
      <c r="P32" s="1130" t="s">
        <v>460</v>
      </c>
    </row>
    <row r="33" spans="1:16" s="978" customFormat="1" ht="19.5" customHeight="1">
      <c r="A33" s="606"/>
      <c r="B33" s="996" t="s">
        <v>41</v>
      </c>
      <c r="C33" s="997"/>
      <c r="D33" s="21">
        <v>3</v>
      </c>
      <c r="E33" s="128"/>
      <c r="F33" s="987"/>
      <c r="G33" s="991">
        <v>3</v>
      </c>
      <c r="H33" s="936">
        <f>G33*30</f>
        <v>90</v>
      </c>
      <c r="I33" s="1001">
        <v>60</v>
      </c>
      <c r="J33" s="58">
        <v>4</v>
      </c>
      <c r="K33" s="58"/>
      <c r="L33" s="58">
        <v>56</v>
      </c>
      <c r="M33" s="1002">
        <f>H33-I33</f>
        <v>30</v>
      </c>
      <c r="N33" s="87"/>
      <c r="O33" s="80"/>
      <c r="P33" s="1130"/>
    </row>
    <row r="34" spans="1:16" s="978" customFormat="1" ht="19.5" customHeight="1">
      <c r="A34" s="606"/>
      <c r="B34" s="996" t="s">
        <v>41</v>
      </c>
      <c r="C34" s="997"/>
      <c r="D34" s="21">
        <v>4</v>
      </c>
      <c r="E34" s="128"/>
      <c r="F34" s="987"/>
      <c r="G34" s="991">
        <v>3</v>
      </c>
      <c r="H34" s="936">
        <f>G34*30</f>
        <v>90</v>
      </c>
      <c r="I34" s="1001">
        <v>72</v>
      </c>
      <c r="J34" s="58"/>
      <c r="K34" s="58"/>
      <c r="L34" s="58">
        <v>72</v>
      </c>
      <c r="M34" s="1002">
        <f>H34-I34</f>
        <v>18</v>
      </c>
      <c r="N34" s="87"/>
      <c r="O34" s="80"/>
      <c r="P34" s="1130"/>
    </row>
    <row r="35" spans="1:16" s="978" customFormat="1" ht="20.25" customHeight="1" thickBot="1">
      <c r="A35" s="606"/>
      <c r="B35" s="1003" t="s">
        <v>41</v>
      </c>
      <c r="C35" s="1004"/>
      <c r="D35" s="972" t="s">
        <v>422</v>
      </c>
      <c r="E35" s="334"/>
      <c r="F35" s="1005"/>
      <c r="G35" s="1006"/>
      <c r="H35" s="2400" t="s">
        <v>455</v>
      </c>
      <c r="I35" s="2401"/>
      <c r="J35" s="2401"/>
      <c r="K35" s="2401"/>
      <c r="L35" s="2401"/>
      <c r="M35" s="2402"/>
      <c r="N35" s="982"/>
      <c r="O35" s="619"/>
      <c r="P35" s="1130"/>
    </row>
    <row r="36" spans="1:16" s="20" customFormat="1" ht="19.5" customHeight="1" thickBot="1">
      <c r="A36" s="2391" t="s">
        <v>378</v>
      </c>
      <c r="B36" s="2247"/>
      <c r="C36" s="912"/>
      <c r="D36" s="109"/>
      <c r="E36" s="109"/>
      <c r="F36" s="990"/>
      <c r="G36" s="992">
        <f>G11+G14+G18+G21+G26+G24+G15+G12+G13+G25+G29+G30</f>
        <v>71</v>
      </c>
      <c r="H36" s="1020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5">
        <f t="shared" si="3"/>
        <v>996</v>
      </c>
      <c r="N36" s="1124">
        <f>SUM(N11:N35)</f>
        <v>27</v>
      </c>
      <c r="O36" s="1125">
        <f>SUM(O12:O35)</f>
        <v>24</v>
      </c>
      <c r="P36" s="231"/>
    </row>
    <row r="37" spans="1:16" s="27" customFormat="1" ht="19.5" customHeight="1" thickBot="1">
      <c r="A37" s="2403" t="s">
        <v>501</v>
      </c>
      <c r="B37" s="2404"/>
      <c r="C37" s="2404"/>
      <c r="D37" s="2404"/>
      <c r="E37" s="2404"/>
      <c r="F37" s="2404"/>
      <c r="G37" s="2404"/>
      <c r="H37" s="2405"/>
      <c r="I37" s="2405"/>
      <c r="J37" s="2405"/>
      <c r="K37" s="2405"/>
      <c r="L37" s="2405"/>
      <c r="M37" s="2405"/>
      <c r="N37" s="2404"/>
      <c r="O37" s="2404"/>
      <c r="P37" s="1129"/>
    </row>
    <row r="38" spans="1:16" s="27" customFormat="1" ht="19.5" customHeight="1">
      <c r="A38" s="494" t="s">
        <v>169</v>
      </c>
      <c r="B38" s="1350" t="s">
        <v>498</v>
      </c>
      <c r="C38" s="1330"/>
      <c r="D38" s="1331" t="s">
        <v>22</v>
      </c>
      <c r="E38" s="1331"/>
      <c r="F38" s="1332"/>
      <c r="G38" s="1054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29" t="s">
        <v>543</v>
      </c>
    </row>
    <row r="39" spans="1:16" s="27" customFormat="1" ht="19.5" customHeight="1">
      <c r="A39" s="896" t="s">
        <v>170</v>
      </c>
      <c r="B39" s="853" t="s">
        <v>71</v>
      </c>
      <c r="C39" s="851" t="s">
        <v>45</v>
      </c>
      <c r="D39" s="23"/>
      <c r="E39" s="23"/>
      <c r="F39" s="144"/>
      <c r="G39" s="1061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171</v>
      </c>
      <c r="B40" s="853" t="s">
        <v>73</v>
      </c>
      <c r="C40" s="847"/>
      <c r="D40" s="16">
        <v>3</v>
      </c>
      <c r="E40" s="16"/>
      <c r="F40" s="985"/>
      <c r="G40" s="1061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386</v>
      </c>
      <c r="B41" s="880" t="s">
        <v>68</v>
      </c>
      <c r="C41" s="852" t="s">
        <v>46</v>
      </c>
      <c r="D41" s="29"/>
      <c r="E41" s="29"/>
      <c r="F41" s="1012"/>
      <c r="G41" s="1062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29"/>
    </row>
    <row r="42" spans="1:16" s="27" customFormat="1" ht="19.5" customHeight="1">
      <c r="A42" s="896" t="s">
        <v>172</v>
      </c>
      <c r="B42" s="853" t="s">
        <v>69</v>
      </c>
      <c r="C42" s="851" t="s">
        <v>46</v>
      </c>
      <c r="D42" s="29"/>
      <c r="E42" s="29"/>
      <c r="F42" s="507"/>
      <c r="G42" s="1063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173</v>
      </c>
      <c r="B43" s="853" t="s">
        <v>417</v>
      </c>
      <c r="C43" s="851"/>
      <c r="D43" s="23"/>
      <c r="E43" s="23"/>
      <c r="F43" s="507" t="s">
        <v>46</v>
      </c>
      <c r="G43" s="1061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174</v>
      </c>
      <c r="B44" s="853" t="s">
        <v>110</v>
      </c>
      <c r="C44" s="851" t="s">
        <v>47</v>
      </c>
      <c r="D44" s="23"/>
      <c r="E44" s="23"/>
      <c r="F44" s="507"/>
      <c r="G44" s="1063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289</v>
      </c>
      <c r="B45" s="853" t="s">
        <v>416</v>
      </c>
      <c r="C45" s="851"/>
      <c r="D45" s="23"/>
      <c r="E45" s="23"/>
      <c r="F45" s="272">
        <v>5</v>
      </c>
      <c r="G45" s="1061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293</v>
      </c>
      <c r="B46" s="853" t="s">
        <v>75</v>
      </c>
      <c r="C46" s="852" t="s">
        <v>47</v>
      </c>
      <c r="D46" s="29"/>
      <c r="E46" s="29"/>
      <c r="F46" s="507"/>
      <c r="G46" s="1063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387</v>
      </c>
      <c r="B47" s="853" t="s">
        <v>79</v>
      </c>
      <c r="C47" s="851" t="s">
        <v>47</v>
      </c>
      <c r="D47" s="23"/>
      <c r="E47" s="23"/>
      <c r="F47" s="507"/>
      <c r="G47" s="1063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388</v>
      </c>
      <c r="B48" s="853" t="s">
        <v>72</v>
      </c>
      <c r="C48" s="851"/>
      <c r="D48" s="23" t="s">
        <v>47</v>
      </c>
      <c r="E48" s="23"/>
      <c r="F48" s="507"/>
      <c r="G48" s="1062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389</v>
      </c>
      <c r="B49" s="853" t="s">
        <v>82</v>
      </c>
      <c r="C49" s="855" t="s">
        <v>48</v>
      </c>
      <c r="D49" s="37"/>
      <c r="E49" s="37"/>
      <c r="F49" s="143"/>
      <c r="G49" s="1063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485</v>
      </c>
      <c r="B50" s="1247" t="s">
        <v>418</v>
      </c>
      <c r="C50" s="946" t="s">
        <v>48</v>
      </c>
      <c r="D50" s="284"/>
      <c r="E50" s="284"/>
      <c r="F50" s="1013"/>
      <c r="G50" s="1063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486</v>
      </c>
      <c r="B51" s="1352" t="s">
        <v>419</v>
      </c>
      <c r="C51" s="968"/>
      <c r="D51" s="624"/>
      <c r="E51" s="624"/>
      <c r="F51" s="1014" t="s">
        <v>48</v>
      </c>
      <c r="G51" s="1064">
        <v>1</v>
      </c>
      <c r="H51" s="892">
        <f t="shared" si="4"/>
        <v>30</v>
      </c>
      <c r="I51" s="894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506</v>
      </c>
      <c r="B52" s="853" t="s">
        <v>74</v>
      </c>
      <c r="C52" s="851" t="s">
        <v>49</v>
      </c>
      <c r="D52" s="23"/>
      <c r="E52" s="23"/>
      <c r="F52" s="507"/>
      <c r="G52" s="1061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507</v>
      </c>
      <c r="B53" s="969" t="s">
        <v>78</v>
      </c>
      <c r="C53" s="851" t="s">
        <v>49</v>
      </c>
      <c r="D53" s="23"/>
      <c r="E53" s="23"/>
      <c r="F53" s="144"/>
      <c r="G53" s="1063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29"/>
    </row>
    <row r="54" spans="1:16" s="27" customFormat="1" ht="19.5" customHeight="1">
      <c r="A54" s="896" t="s">
        <v>508</v>
      </c>
      <c r="B54" s="970" t="s">
        <v>420</v>
      </c>
      <c r="C54" s="851"/>
      <c r="D54" s="23"/>
      <c r="E54" s="23" t="s">
        <v>49</v>
      </c>
      <c r="F54" s="144"/>
      <c r="G54" s="1061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9"/>
    </row>
    <row r="55" spans="1:16" s="27" customFormat="1" ht="19.5" customHeight="1">
      <c r="A55" s="896" t="s">
        <v>509</v>
      </c>
      <c r="B55" s="856" t="s">
        <v>86</v>
      </c>
      <c r="C55" s="851" t="s">
        <v>49</v>
      </c>
      <c r="D55" s="23"/>
      <c r="E55" s="23"/>
      <c r="F55" s="273"/>
      <c r="G55" s="1065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510</v>
      </c>
      <c r="B56" s="932" t="s">
        <v>421</v>
      </c>
      <c r="C56" s="897"/>
      <c r="D56" s="624"/>
      <c r="E56" s="624" t="s">
        <v>50</v>
      </c>
      <c r="F56" s="938"/>
      <c r="G56" s="1060">
        <v>2</v>
      </c>
      <c r="H56" s="947">
        <f t="shared" si="4"/>
        <v>60</v>
      </c>
      <c r="I56" s="894">
        <f>SUM(J56:L56)</f>
        <v>26</v>
      </c>
      <c r="J56" s="627"/>
      <c r="K56" s="628"/>
      <c r="L56" s="628">
        <v>26</v>
      </c>
      <c r="M56" s="289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511</v>
      </c>
      <c r="B57" s="880" t="s">
        <v>83</v>
      </c>
      <c r="C57" s="852" t="s">
        <v>50</v>
      </c>
      <c r="D57" s="29"/>
      <c r="E57" s="29"/>
      <c r="F57" s="881"/>
      <c r="G57" s="1065">
        <v>7.5</v>
      </c>
      <c r="H57" s="1100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1"/>
      <c r="O57" s="124"/>
      <c r="P57" s="1129"/>
    </row>
    <row r="58" spans="1:16" s="27" customFormat="1" ht="19.5" customHeight="1" thickBot="1">
      <c r="A58" s="2295" t="s">
        <v>441</v>
      </c>
      <c r="B58" s="2399"/>
      <c r="C58" s="213"/>
      <c r="D58" s="105"/>
      <c r="E58" s="105"/>
      <c r="F58" s="930"/>
      <c r="G58" s="1015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9">
        <f t="shared" si="6"/>
        <v>1312</v>
      </c>
      <c r="N58" s="1022">
        <f>SUM(N38:N57)</f>
        <v>3</v>
      </c>
      <c r="O58" s="592">
        <f>SUM(O38:O57)</f>
        <v>0</v>
      </c>
      <c r="P58" s="1129"/>
    </row>
    <row r="59" spans="1:16" s="27" customFormat="1" ht="19.5" customHeight="1" thickBot="1">
      <c r="A59" s="2374" t="s">
        <v>512</v>
      </c>
      <c r="B59" s="2375"/>
      <c r="C59" s="2375"/>
      <c r="D59" s="2375"/>
      <c r="E59" s="2375"/>
      <c r="F59" s="2375"/>
      <c r="G59" s="2375"/>
      <c r="H59" s="2274"/>
      <c r="I59" s="2274"/>
      <c r="J59" s="2274"/>
      <c r="K59" s="2274"/>
      <c r="L59" s="2274"/>
      <c r="M59" s="2274"/>
      <c r="N59" s="2375"/>
      <c r="O59" s="2375"/>
      <c r="P59" s="1129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76"/>
      <c r="G60" s="1280">
        <v>3</v>
      </c>
      <c r="H60" s="410">
        <f>G60*30</f>
        <v>90</v>
      </c>
      <c r="I60" s="495"/>
      <c r="J60" s="495"/>
      <c r="K60" s="495"/>
      <c r="L60" s="495"/>
      <c r="M60" s="496"/>
      <c r="N60" s="914"/>
      <c r="O60" s="185"/>
      <c r="P60" s="1129" t="s">
        <v>543</v>
      </c>
    </row>
    <row r="61" spans="1:16" s="27" customFormat="1" ht="19.5" customHeight="1">
      <c r="A61" s="1066" t="s">
        <v>176</v>
      </c>
      <c r="B61" s="858" t="s">
        <v>90</v>
      </c>
      <c r="C61" s="841"/>
      <c r="D61" s="40">
        <v>4</v>
      </c>
      <c r="E61" s="40"/>
      <c r="F61" s="1277"/>
      <c r="G61" s="1062">
        <v>4.5</v>
      </c>
      <c r="H61" s="167">
        <f>G61*30</f>
        <v>135</v>
      </c>
      <c r="I61" s="963"/>
      <c r="J61" s="963"/>
      <c r="K61" s="963"/>
      <c r="L61" s="963"/>
      <c r="M61" s="1068"/>
      <c r="N61" s="1069"/>
      <c r="O61" s="1070"/>
      <c r="P61" s="1129"/>
    </row>
    <row r="62" spans="1:16" s="27" customFormat="1" ht="19.5" customHeight="1">
      <c r="A62" s="1066" t="s">
        <v>179</v>
      </c>
      <c r="B62" s="858" t="s">
        <v>90</v>
      </c>
      <c r="C62" s="847"/>
      <c r="D62" s="16">
        <v>6</v>
      </c>
      <c r="E62" s="16"/>
      <c r="F62" s="1278"/>
      <c r="G62" s="1281">
        <v>4.5</v>
      </c>
      <c r="H62" s="167">
        <f>G62*30</f>
        <v>135</v>
      </c>
      <c r="I62" s="58"/>
      <c r="J62" s="58"/>
      <c r="K62" s="58"/>
      <c r="L62" s="58"/>
      <c r="M62" s="497"/>
      <c r="N62" s="915"/>
      <c r="O62" s="189"/>
      <c r="P62" s="1129"/>
    </row>
    <row r="63" spans="1:16" s="27" customFormat="1" ht="19.5" customHeight="1">
      <c r="A63" s="1066" t="s">
        <v>183</v>
      </c>
      <c r="B63" s="859" t="s">
        <v>91</v>
      </c>
      <c r="C63" s="847"/>
      <c r="D63" s="16">
        <v>8</v>
      </c>
      <c r="E63" s="16"/>
      <c r="F63" s="1278"/>
      <c r="G63" s="1281">
        <v>4.5</v>
      </c>
      <c r="H63" s="167">
        <f>G63*30</f>
        <v>135</v>
      </c>
      <c r="I63" s="58"/>
      <c r="J63" s="58"/>
      <c r="K63" s="58"/>
      <c r="L63" s="58"/>
      <c r="M63" s="497"/>
      <c r="N63" s="915"/>
      <c r="O63" s="189"/>
      <c r="P63" s="1129"/>
    </row>
    <row r="64" spans="1:16" s="27" customFormat="1" ht="19.5" customHeight="1" thickBot="1">
      <c r="A64" s="1066" t="s">
        <v>184</v>
      </c>
      <c r="B64" s="860" t="s">
        <v>92</v>
      </c>
      <c r="C64" s="604"/>
      <c r="D64" s="237">
        <v>8</v>
      </c>
      <c r="E64" s="237"/>
      <c r="F64" s="1279"/>
      <c r="G64" s="1006">
        <v>6</v>
      </c>
      <c r="H64" s="875">
        <f>G64*30</f>
        <v>180</v>
      </c>
      <c r="I64" s="237"/>
      <c r="J64" s="237"/>
      <c r="K64" s="237"/>
      <c r="L64" s="237"/>
      <c r="M64" s="501"/>
      <c r="N64" s="916"/>
      <c r="O64" s="917"/>
      <c r="P64" s="1129"/>
    </row>
    <row r="65" spans="1:16" s="27" customFormat="1" ht="19.5" customHeight="1" thickBot="1">
      <c r="A65" s="2276" t="s">
        <v>514</v>
      </c>
      <c r="B65" s="2277"/>
      <c r="C65" s="2277"/>
      <c r="D65" s="2277"/>
      <c r="E65" s="2277"/>
      <c r="F65" s="2277"/>
      <c r="G65" s="2277"/>
      <c r="H65" s="2277"/>
      <c r="I65" s="2277"/>
      <c r="J65" s="2277"/>
      <c r="K65" s="2277"/>
      <c r="L65" s="2277"/>
      <c r="M65" s="2277"/>
      <c r="N65" s="2246"/>
      <c r="O65" s="2246"/>
      <c r="P65" s="1129"/>
    </row>
    <row r="66" spans="1:16" s="978" customFormat="1" ht="19.5" customHeight="1" thickBot="1">
      <c r="A66" s="494" t="s">
        <v>513</v>
      </c>
      <c r="B66" s="862" t="s">
        <v>93</v>
      </c>
      <c r="C66" s="861">
        <v>8</v>
      </c>
      <c r="D66" s="95"/>
      <c r="E66" s="95"/>
      <c r="F66" s="1261"/>
      <c r="G66" s="1283">
        <v>1.5</v>
      </c>
      <c r="H66" s="2393" t="s">
        <v>141</v>
      </c>
      <c r="I66" s="2394"/>
      <c r="J66" s="2394"/>
      <c r="K66" s="2394"/>
      <c r="L66" s="2394"/>
      <c r="M66" s="2395"/>
      <c r="N66" s="919"/>
      <c r="O66" s="920"/>
      <c r="P66" s="1130"/>
    </row>
    <row r="67" spans="1:16" s="27" customFormat="1" ht="19.5" customHeight="1" thickBot="1">
      <c r="A67" s="2243" t="s">
        <v>203</v>
      </c>
      <c r="B67" s="2396"/>
      <c r="C67" s="854"/>
      <c r="D67" s="90"/>
      <c r="E67" s="90"/>
      <c r="F67" s="1282"/>
      <c r="G67" s="1284">
        <f>G60+G62+G63+G64+G66+G61</f>
        <v>24</v>
      </c>
      <c r="H67" s="876">
        <f>G67*30</f>
        <v>720</v>
      </c>
      <c r="I67" s="2245"/>
      <c r="J67" s="2246"/>
      <c r="K67" s="2246"/>
      <c r="L67" s="2246"/>
      <c r="M67" s="2247"/>
      <c r="N67" s="922">
        <f>SUM(N60:N66)</f>
        <v>0</v>
      </c>
      <c r="O67" s="200">
        <f>SUM(O60:O66)</f>
        <v>0</v>
      </c>
      <c r="P67" s="1129"/>
    </row>
    <row r="68" spans="1:16" s="41" customFormat="1" ht="19.5" customHeight="1" thickBot="1">
      <c r="A68" s="2397" t="s">
        <v>456</v>
      </c>
      <c r="B68" s="2398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1"/>
    </row>
    <row r="69" spans="1:16" s="27" customFormat="1" ht="19.5" customHeight="1" thickBot="1">
      <c r="A69" s="2391" t="s">
        <v>230</v>
      </c>
      <c r="B69" s="2246"/>
      <c r="C69" s="2246"/>
      <c r="D69" s="2246"/>
      <c r="E69" s="2246"/>
      <c r="F69" s="2246"/>
      <c r="G69" s="2246"/>
      <c r="H69" s="2246"/>
      <c r="I69" s="2246"/>
      <c r="J69" s="2246"/>
      <c r="K69" s="2246"/>
      <c r="L69" s="2246"/>
      <c r="M69" s="2246"/>
      <c r="N69" s="2246"/>
      <c r="O69" s="2246"/>
      <c r="P69" s="1129"/>
    </row>
    <row r="70" spans="1:16" s="27" customFormat="1" ht="19.5" customHeight="1" thickBot="1">
      <c r="A70" s="2391" t="s">
        <v>500</v>
      </c>
      <c r="B70" s="2246"/>
      <c r="C70" s="2246"/>
      <c r="D70" s="2246"/>
      <c r="E70" s="2246"/>
      <c r="F70" s="2246"/>
      <c r="G70" s="2246"/>
      <c r="H70" s="2246"/>
      <c r="I70" s="2246"/>
      <c r="J70" s="2246"/>
      <c r="K70" s="2246"/>
      <c r="L70" s="2246"/>
      <c r="M70" s="2246"/>
      <c r="N70" s="2246"/>
      <c r="O70" s="2246"/>
      <c r="P70" s="1129"/>
    </row>
    <row r="71" spans="1:16" s="27" customFormat="1" ht="19.5" customHeight="1">
      <c r="A71" s="2381" t="s">
        <v>530</v>
      </c>
      <c r="B71" s="2392"/>
      <c r="C71" s="946"/>
      <c r="D71" s="284" t="s">
        <v>45</v>
      </c>
      <c r="E71" s="284"/>
      <c r="F71" s="891"/>
      <c r="G71" s="1055">
        <v>4</v>
      </c>
      <c r="H71" s="947">
        <f>G71*30</f>
        <v>120</v>
      </c>
      <c r="I71" s="894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9"/>
    </row>
    <row r="72" spans="1:16" s="978" customFormat="1" ht="19.5" customHeight="1">
      <c r="A72" s="2381" t="s">
        <v>531</v>
      </c>
      <c r="B72" s="2392"/>
      <c r="C72" s="946"/>
      <c r="D72" s="284" t="s">
        <v>45</v>
      </c>
      <c r="E72" s="284"/>
      <c r="F72" s="891"/>
      <c r="G72" s="105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389" t="s">
        <v>414</v>
      </c>
      <c r="B73" s="2390"/>
      <c r="C73" s="973"/>
      <c r="D73" s="903">
        <v>4</v>
      </c>
      <c r="E73" s="903"/>
      <c r="F73" s="1009"/>
      <c r="G73" s="1055">
        <v>3</v>
      </c>
      <c r="H73" s="947">
        <f t="shared" si="8"/>
        <v>90</v>
      </c>
      <c r="I73" s="894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4"/>
      <c r="O73" s="975"/>
      <c r="P73" s="231"/>
    </row>
    <row r="74" spans="1:16" s="902" customFormat="1" ht="19.5" customHeight="1">
      <c r="A74" s="2389" t="s">
        <v>401</v>
      </c>
      <c r="B74" s="2390"/>
      <c r="C74" s="973"/>
      <c r="D74" s="903">
        <v>5</v>
      </c>
      <c r="E74" s="903"/>
      <c r="F74" s="1009"/>
      <c r="G74" s="991">
        <v>3</v>
      </c>
      <c r="H74" s="1026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1"/>
    </row>
    <row r="75" spans="1:16" s="902" customFormat="1" ht="19.5" customHeight="1">
      <c r="A75" s="2389" t="s">
        <v>492</v>
      </c>
      <c r="B75" s="2390"/>
      <c r="C75" s="1316" t="s">
        <v>48</v>
      </c>
      <c r="D75" s="624"/>
      <c r="E75" s="624"/>
      <c r="F75" s="1014"/>
      <c r="G75" s="1050">
        <v>4</v>
      </c>
      <c r="H75" s="951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2" customFormat="1" ht="19.5" customHeight="1">
      <c r="A76" s="2389" t="s">
        <v>493</v>
      </c>
      <c r="B76" s="2390"/>
      <c r="C76" s="973"/>
      <c r="D76" s="903">
        <v>6</v>
      </c>
      <c r="E76" s="903"/>
      <c r="F76" s="1009"/>
      <c r="G76" s="1055">
        <v>3</v>
      </c>
      <c r="H76" s="947">
        <f t="shared" si="8"/>
        <v>90</v>
      </c>
      <c r="I76" s="894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4"/>
      <c r="O76" s="975"/>
      <c r="P76" s="231"/>
    </row>
    <row r="77" spans="1:16" s="902" customFormat="1" ht="19.5" customHeight="1">
      <c r="A77" s="2383" t="s">
        <v>494</v>
      </c>
      <c r="B77" s="2384"/>
      <c r="C77" s="961"/>
      <c r="D77" s="962">
        <v>7</v>
      </c>
      <c r="E77" s="962"/>
      <c r="F77" s="1319"/>
      <c r="G77" s="991">
        <v>3</v>
      </c>
      <c r="H77" s="1026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1"/>
    </row>
    <row r="78" spans="1:16" s="902" customFormat="1" ht="19.5" customHeight="1">
      <c r="A78" s="2383" t="s">
        <v>495</v>
      </c>
      <c r="B78" s="2384"/>
      <c r="C78" s="949"/>
      <c r="D78" s="40">
        <v>7</v>
      </c>
      <c r="E78" s="40"/>
      <c r="F78" s="1010"/>
      <c r="G78" s="998">
        <v>3</v>
      </c>
      <c r="H78" s="947">
        <f>G78*30</f>
        <v>90</v>
      </c>
      <c r="I78" s="1320">
        <f>J78+K78+L78</f>
        <v>30</v>
      </c>
      <c r="J78" s="627">
        <v>20</v>
      </c>
      <c r="K78" s="628"/>
      <c r="L78" s="628">
        <v>10</v>
      </c>
      <c r="M78" s="1321">
        <f>H78-I78</f>
        <v>60</v>
      </c>
      <c r="N78" s="933"/>
      <c r="O78" s="626"/>
      <c r="P78" s="231"/>
    </row>
    <row r="79" spans="1:16" s="978" customFormat="1" ht="19.5" customHeight="1" thickBot="1">
      <c r="A79" s="2383" t="s">
        <v>415</v>
      </c>
      <c r="B79" s="2384"/>
      <c r="C79" s="949"/>
      <c r="D79" s="40">
        <v>8</v>
      </c>
      <c r="E79" s="40"/>
      <c r="F79" s="1010"/>
      <c r="G79" s="1055">
        <v>3</v>
      </c>
      <c r="H79" s="947">
        <f t="shared" si="8"/>
        <v>90</v>
      </c>
      <c r="I79" s="894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3"/>
      <c r="O79" s="626"/>
      <c r="P79" s="1130"/>
    </row>
    <row r="80" spans="1:16" s="902" customFormat="1" ht="19.5" customHeight="1" thickBot="1">
      <c r="A80" s="2385" t="s">
        <v>400</v>
      </c>
      <c r="B80" s="2386"/>
      <c r="C80" s="1126"/>
      <c r="D80" s="1127"/>
      <c r="E80" s="1127"/>
      <c r="F80" s="1128"/>
      <c r="G80" s="1011">
        <f aca="true" t="shared" si="11" ref="G80:M80">SUM(G71:G79)</f>
        <v>29</v>
      </c>
      <c r="H80" s="980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1"/>
    </row>
    <row r="81" spans="1:16" s="902" customFormat="1" ht="19.5" customHeight="1" thickBot="1">
      <c r="A81" s="2387" t="s">
        <v>424</v>
      </c>
      <c r="B81" s="2388"/>
      <c r="C81" s="2388"/>
      <c r="D81" s="2388"/>
      <c r="E81" s="2388"/>
      <c r="F81" s="2388"/>
      <c r="G81" s="2388"/>
      <c r="H81" s="2388"/>
      <c r="I81" s="2388"/>
      <c r="J81" s="2388"/>
      <c r="K81" s="2388"/>
      <c r="L81" s="2388"/>
      <c r="M81" s="2388"/>
      <c r="N81" s="2388"/>
      <c r="O81" s="2388"/>
      <c r="P81" s="231"/>
    </row>
    <row r="82" spans="1:16" s="27" customFormat="1" ht="19.5" customHeight="1">
      <c r="A82" s="141" t="s">
        <v>311</v>
      </c>
      <c r="B82" s="1351" t="s">
        <v>67</v>
      </c>
      <c r="C82" s="941"/>
      <c r="D82" s="59">
        <v>3</v>
      </c>
      <c r="E82" s="59"/>
      <c r="F82" s="865"/>
      <c r="G82" s="991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7" t="s">
        <v>313</v>
      </c>
      <c r="B83" s="1333" t="s">
        <v>213</v>
      </c>
      <c r="C83" s="1316" t="s">
        <v>48</v>
      </c>
      <c r="D83" s="624"/>
      <c r="E83" s="624"/>
      <c r="F83" s="1014"/>
      <c r="G83" s="1050">
        <v>4</v>
      </c>
      <c r="H83" s="951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30"/>
    </row>
    <row r="84" spans="1:16" s="978" customFormat="1" ht="19.5" customHeight="1">
      <c r="A84" s="207" t="s">
        <v>315</v>
      </c>
      <c r="B84" s="1322" t="s">
        <v>111</v>
      </c>
      <c r="C84" s="961"/>
      <c r="D84" s="962">
        <v>7</v>
      </c>
      <c r="E84" s="962"/>
      <c r="F84" s="1319"/>
      <c r="G84" s="991">
        <v>3</v>
      </c>
      <c r="H84" s="1026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21"/>
      <c r="G85" s="998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7">
        <v>18</v>
      </c>
      <c r="K85" s="628"/>
      <c r="L85" s="628">
        <v>18</v>
      </c>
      <c r="M85" s="1321">
        <f aca="true" t="shared" si="14" ref="M85:M90">H85-I85</f>
        <v>54</v>
      </c>
      <c r="N85" s="1314"/>
      <c r="O85" s="1315"/>
      <c r="P85" s="231"/>
    </row>
    <row r="86" spans="1:16" s="902" customFormat="1" ht="19.5" customHeight="1">
      <c r="A86" s="943"/>
      <c r="B86" s="848" t="s">
        <v>36</v>
      </c>
      <c r="C86" s="168"/>
      <c r="D86" s="21">
        <v>4</v>
      </c>
      <c r="E86" s="21"/>
      <c r="F86" s="984"/>
      <c r="G86" s="1055">
        <v>3</v>
      </c>
      <c r="H86" s="947">
        <f t="shared" si="12"/>
        <v>90</v>
      </c>
      <c r="I86" s="894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4"/>
      <c r="O86" s="975"/>
      <c r="P86" s="231"/>
    </row>
    <row r="87" spans="1:16" s="902" customFormat="1" ht="19.5" customHeight="1">
      <c r="A87" s="943"/>
      <c r="B87" s="848" t="s">
        <v>36</v>
      </c>
      <c r="C87" s="168"/>
      <c r="D87" s="21">
        <v>5</v>
      </c>
      <c r="E87" s="21"/>
      <c r="F87" s="984"/>
      <c r="G87" s="1055">
        <v>3</v>
      </c>
      <c r="H87" s="947">
        <f t="shared" si="12"/>
        <v>90</v>
      </c>
      <c r="I87" s="894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4"/>
      <c r="O87" s="975"/>
      <c r="P87" s="231"/>
    </row>
    <row r="88" spans="1:16" s="902" customFormat="1" ht="19.5" customHeight="1">
      <c r="A88" s="943"/>
      <c r="B88" s="848" t="s">
        <v>36</v>
      </c>
      <c r="C88" s="168"/>
      <c r="D88" s="21">
        <v>6</v>
      </c>
      <c r="E88" s="21"/>
      <c r="F88" s="984"/>
      <c r="G88" s="1055">
        <v>3</v>
      </c>
      <c r="H88" s="947">
        <f t="shared" si="12"/>
        <v>90</v>
      </c>
      <c r="I88" s="894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3"/>
      <c r="O88" s="626"/>
      <c r="P88" s="231"/>
    </row>
    <row r="89" spans="1:16" s="902" customFormat="1" ht="19.5" customHeight="1">
      <c r="A89" s="943"/>
      <c r="B89" s="848" t="s">
        <v>36</v>
      </c>
      <c r="C89" s="168"/>
      <c r="D89" s="21">
        <v>7</v>
      </c>
      <c r="E89" s="21"/>
      <c r="F89" s="984"/>
      <c r="G89" s="1058">
        <v>3</v>
      </c>
      <c r="H89" s="933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8"/>
      <c r="O89" s="626"/>
      <c r="P89" s="231"/>
    </row>
    <row r="90" spans="1:16" s="902" customFormat="1" ht="19.5" customHeight="1" thickBot="1">
      <c r="A90" s="943"/>
      <c r="B90" s="848" t="s">
        <v>36</v>
      </c>
      <c r="C90" s="168"/>
      <c r="D90" s="21">
        <v>8</v>
      </c>
      <c r="E90" s="21"/>
      <c r="F90" s="984"/>
      <c r="G90" s="1055">
        <v>3</v>
      </c>
      <c r="H90" s="947">
        <f t="shared" si="12"/>
        <v>90</v>
      </c>
      <c r="I90" s="894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3"/>
      <c r="O90" s="626"/>
      <c r="P90" s="231"/>
    </row>
    <row r="91" spans="1:16" s="978" customFormat="1" ht="19.5" thickBot="1">
      <c r="A91" s="2368" t="s">
        <v>425</v>
      </c>
      <c r="B91" s="2369"/>
      <c r="C91" s="2369"/>
      <c r="D91" s="2369"/>
      <c r="E91" s="2369"/>
      <c r="F91" s="2369"/>
      <c r="G91" s="2369"/>
      <c r="H91" s="2369"/>
      <c r="I91" s="2369"/>
      <c r="J91" s="2369"/>
      <c r="K91" s="2369"/>
      <c r="L91" s="2369"/>
      <c r="M91" s="2369"/>
      <c r="N91" s="2369"/>
      <c r="O91" s="2369"/>
      <c r="P91" s="1130"/>
    </row>
    <row r="92" spans="1:16" s="27" customFormat="1" ht="19.5" customHeight="1">
      <c r="A92" s="141" t="s">
        <v>318</v>
      </c>
      <c r="B92" s="1351" t="s">
        <v>280</v>
      </c>
      <c r="C92" s="941"/>
      <c r="D92" s="59">
        <v>3</v>
      </c>
      <c r="E92" s="59"/>
      <c r="F92" s="865"/>
      <c r="G92" s="991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326</v>
      </c>
      <c r="B93" s="1303" t="s">
        <v>497</v>
      </c>
      <c r="C93" s="1036" t="s">
        <v>48</v>
      </c>
      <c r="D93" s="1323"/>
      <c r="E93" s="55"/>
      <c r="F93" s="1324"/>
      <c r="G93" s="1050">
        <v>4</v>
      </c>
      <c r="H93" s="951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22" t="s">
        <v>496</v>
      </c>
      <c r="C94" s="1036"/>
      <c r="D94" s="1017" t="s">
        <v>49</v>
      </c>
      <c r="E94" s="55"/>
      <c r="F94" s="1325"/>
      <c r="G94" s="991">
        <v>3</v>
      </c>
      <c r="H94" s="1026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1"/>
    </row>
    <row r="95" spans="1:16" s="1115" customFormat="1" ht="19.5" customHeight="1">
      <c r="A95" s="141" t="s">
        <v>328</v>
      </c>
      <c r="B95" s="1264" t="s">
        <v>56</v>
      </c>
      <c r="C95" s="1116"/>
      <c r="D95" s="360">
        <v>3</v>
      </c>
      <c r="E95" s="360"/>
      <c r="F95" s="1286"/>
      <c r="G95" s="998">
        <v>3</v>
      </c>
      <c r="H95" s="951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3"/>
      <c r="O95" s="626"/>
      <c r="P95" s="231"/>
    </row>
    <row r="96" spans="1:16" s="1115" customFormat="1" ht="19.5" customHeight="1">
      <c r="A96" s="141" t="s">
        <v>330</v>
      </c>
      <c r="B96" s="1264" t="s">
        <v>65</v>
      </c>
      <c r="C96" s="1117"/>
      <c r="D96" s="1287">
        <v>4</v>
      </c>
      <c r="E96" s="1287"/>
      <c r="F96" s="1288"/>
      <c r="G96" s="998">
        <v>3</v>
      </c>
      <c r="H96" s="951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9"/>
      <c r="O96" s="1287"/>
      <c r="P96" s="231"/>
    </row>
    <row r="97" spans="1:16" s="1115" customFormat="1" ht="19.5" customHeight="1">
      <c r="A97" s="141" t="s">
        <v>331</v>
      </c>
      <c r="B97" s="1007" t="s">
        <v>256</v>
      </c>
      <c r="C97" s="1118"/>
      <c r="D97" s="1287">
        <v>5</v>
      </c>
      <c r="E97" s="1287"/>
      <c r="F97" s="1290"/>
      <c r="G97" s="998">
        <v>3</v>
      </c>
      <c r="H97" s="951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91"/>
      <c r="O97" s="1292"/>
      <c r="P97" s="231"/>
    </row>
    <row r="98" spans="1:16" s="20" customFormat="1" ht="19.5" customHeight="1">
      <c r="A98" s="141" t="s">
        <v>333</v>
      </c>
      <c r="B98" s="1008" t="s">
        <v>57</v>
      </c>
      <c r="C98" s="964"/>
      <c r="D98" s="904">
        <v>6</v>
      </c>
      <c r="E98" s="904"/>
      <c r="F98" s="966"/>
      <c r="G98" s="998">
        <v>3</v>
      </c>
      <c r="H98" s="951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3"/>
      <c r="O98" s="965"/>
      <c r="P98" s="231"/>
    </row>
    <row r="99" spans="1:16" s="1115" customFormat="1" ht="19.5" customHeight="1">
      <c r="A99" s="141" t="s">
        <v>334</v>
      </c>
      <c r="B99" s="1008" t="s">
        <v>329</v>
      </c>
      <c r="C99" s="1119"/>
      <c r="D99" s="58">
        <v>7</v>
      </c>
      <c r="E99" s="58"/>
      <c r="F99" s="1293"/>
      <c r="G99" s="998">
        <v>3</v>
      </c>
      <c r="H99" s="951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91"/>
      <c r="O99" s="1292"/>
      <c r="P99" s="231"/>
    </row>
    <row r="100" spans="1:16" s="1115" customFormat="1" ht="19.5" customHeight="1" thickBot="1">
      <c r="A100" s="141" t="s">
        <v>335</v>
      </c>
      <c r="B100" s="967" t="s">
        <v>412</v>
      </c>
      <c r="C100" s="1120"/>
      <c r="D100" s="58">
        <v>8</v>
      </c>
      <c r="E100" s="580"/>
      <c r="F100" s="1294"/>
      <c r="G100" s="998">
        <v>3</v>
      </c>
      <c r="H100" s="951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5"/>
      <c r="O100" s="1296"/>
      <c r="P100" s="231"/>
    </row>
    <row r="101" spans="1:16" s="1115" customFormat="1" ht="19.5" customHeight="1" thickBot="1">
      <c r="A101" s="2374" t="s">
        <v>502</v>
      </c>
      <c r="B101" s="2375"/>
      <c r="C101" s="2375"/>
      <c r="D101" s="2375"/>
      <c r="E101" s="2375"/>
      <c r="F101" s="2375"/>
      <c r="G101" s="2375"/>
      <c r="H101" s="2375"/>
      <c r="I101" s="2375"/>
      <c r="J101" s="2375"/>
      <c r="K101" s="2375"/>
      <c r="L101" s="2375"/>
      <c r="M101" s="2375"/>
      <c r="N101" s="2375"/>
      <c r="O101" s="2375"/>
      <c r="P101" s="231"/>
    </row>
    <row r="102" spans="1:16" s="27" customFormat="1" ht="21" customHeight="1">
      <c r="A102" s="2376" t="s">
        <v>409</v>
      </c>
      <c r="B102" s="2377"/>
      <c r="C102" s="941"/>
      <c r="D102" s="59">
        <v>3</v>
      </c>
      <c r="E102" s="59"/>
      <c r="F102" s="865"/>
      <c r="G102" s="991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2280" t="s">
        <v>414</v>
      </c>
      <c r="B103" s="2378"/>
      <c r="C103" s="517"/>
      <c r="D103" s="887" t="s">
        <v>46</v>
      </c>
      <c r="E103" s="1028"/>
      <c r="F103" s="1029"/>
      <c r="G103" s="1050">
        <v>5.5</v>
      </c>
      <c r="H103" s="933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1"/>
      <c r="O103" s="515"/>
      <c r="P103" s="1129"/>
    </row>
    <row r="104" spans="1:16" s="27" customFormat="1" ht="19.5" customHeight="1">
      <c r="A104" s="2280" t="s">
        <v>401</v>
      </c>
      <c r="B104" s="2378"/>
      <c r="C104" s="518"/>
      <c r="D104" s="55" t="s">
        <v>47</v>
      </c>
      <c r="E104" s="513"/>
      <c r="F104" s="1016"/>
      <c r="G104" s="1051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2"/>
      <c r="P104" s="1129"/>
    </row>
    <row r="105" spans="1:16" s="27" customFormat="1" ht="19.5" customHeight="1">
      <c r="A105" s="2379" t="s">
        <v>413</v>
      </c>
      <c r="B105" s="2380"/>
      <c r="C105" s="849"/>
      <c r="D105" s="55" t="s">
        <v>48</v>
      </c>
      <c r="E105" s="55"/>
      <c r="F105" s="1017"/>
      <c r="G105" s="1051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2381" t="s">
        <v>410</v>
      </c>
      <c r="B106" s="2382"/>
      <c r="C106" s="852"/>
      <c r="D106" s="29" t="s">
        <v>49</v>
      </c>
      <c r="E106" s="29"/>
      <c r="F106" s="1025"/>
      <c r="G106" s="1052">
        <v>5</v>
      </c>
      <c r="H106" s="1026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9"/>
      <c r="O106" s="30"/>
      <c r="P106" s="231"/>
    </row>
    <row r="107" spans="1:16" s="20" customFormat="1" ht="19.5" customHeight="1" thickBot="1">
      <c r="A107" s="2366" t="s">
        <v>415</v>
      </c>
      <c r="B107" s="2367"/>
      <c r="C107" s="909"/>
      <c r="D107" s="908">
        <v>8</v>
      </c>
      <c r="E107" s="910"/>
      <c r="F107" s="1018"/>
      <c r="G107" s="1053">
        <v>6</v>
      </c>
      <c r="H107" s="925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4"/>
      <c r="O107" s="908"/>
      <c r="P107" s="231"/>
    </row>
    <row r="108" spans="1:16" s="41" customFormat="1" ht="19.5" customHeight="1" thickBot="1">
      <c r="A108" s="2262" t="s">
        <v>380</v>
      </c>
      <c r="B108" s="2263"/>
      <c r="C108" s="104"/>
      <c r="D108" s="76"/>
      <c r="E108" s="76"/>
      <c r="F108" s="927"/>
      <c r="G108" s="1020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1" t="s">
        <v>427</v>
      </c>
    </row>
    <row r="109" spans="1:16" s="41" customFormat="1" ht="19.5" customHeight="1" thickBot="1">
      <c r="A109" s="2368" t="s">
        <v>424</v>
      </c>
      <c r="B109" s="2369"/>
      <c r="C109" s="2369"/>
      <c r="D109" s="2369"/>
      <c r="E109" s="2369"/>
      <c r="F109" s="2369"/>
      <c r="G109" s="2369"/>
      <c r="H109" s="2370"/>
      <c r="I109" s="2370"/>
      <c r="J109" s="2370"/>
      <c r="K109" s="2370"/>
      <c r="L109" s="2370"/>
      <c r="M109" s="2370"/>
      <c r="N109" s="2370"/>
      <c r="O109" s="2370"/>
      <c r="P109" s="231"/>
    </row>
    <row r="110" spans="1:16" s="1038" customFormat="1" ht="19.5" customHeight="1">
      <c r="A110" s="896" t="s">
        <v>282</v>
      </c>
      <c r="B110" s="850" t="s">
        <v>515</v>
      </c>
      <c r="C110" s="1066"/>
      <c r="D110" s="887" t="s">
        <v>45</v>
      </c>
      <c r="E110" s="887"/>
      <c r="F110" s="511"/>
      <c r="G110" s="998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6" t="s">
        <v>393</v>
      </c>
      <c r="B111" s="850" t="s">
        <v>77</v>
      </c>
      <c r="C111" s="942"/>
      <c r="D111" s="887" t="s">
        <v>46</v>
      </c>
      <c r="E111" s="1028"/>
      <c r="F111" s="1029"/>
      <c r="G111" s="1050">
        <v>5.5</v>
      </c>
      <c r="H111" s="933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1"/>
      <c r="O111" s="515"/>
      <c r="P111" s="231"/>
    </row>
    <row r="112" spans="1:16" s="27" customFormat="1" ht="21.75" customHeight="1">
      <c r="A112" s="896" t="s">
        <v>394</v>
      </c>
      <c r="B112" s="850" t="s">
        <v>66</v>
      </c>
      <c r="C112" s="942"/>
      <c r="D112" s="55" t="s">
        <v>47</v>
      </c>
      <c r="E112" s="513"/>
      <c r="F112" s="1016"/>
      <c r="G112" s="1051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2"/>
      <c r="P112" s="231"/>
    </row>
    <row r="113" spans="1:16" s="27" customFormat="1" ht="21.75" customHeight="1">
      <c r="A113" s="896" t="s">
        <v>395</v>
      </c>
      <c r="B113" s="850" t="s">
        <v>88</v>
      </c>
      <c r="C113" s="942"/>
      <c r="D113" s="55" t="s">
        <v>48</v>
      </c>
      <c r="E113" s="55"/>
      <c r="F113" s="1017"/>
      <c r="G113" s="1051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6" t="s">
        <v>396</v>
      </c>
      <c r="B114" s="850" t="s">
        <v>81</v>
      </c>
      <c r="C114" s="1030"/>
      <c r="D114" s="29" t="s">
        <v>49</v>
      </c>
      <c r="E114" s="29"/>
      <c r="F114" s="1025"/>
      <c r="G114" s="1052">
        <v>5</v>
      </c>
      <c r="H114" s="1026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9"/>
      <c r="O114" s="30"/>
      <c r="P114" s="231"/>
    </row>
    <row r="115" spans="1:16" s="27" customFormat="1" ht="19.5" customHeight="1" thickBot="1">
      <c r="A115" s="896" t="s">
        <v>397</v>
      </c>
      <c r="B115" s="1039" t="s">
        <v>140</v>
      </c>
      <c r="C115" s="1027"/>
      <c r="D115" s="908">
        <v>8</v>
      </c>
      <c r="E115" s="910"/>
      <c r="F115" s="1018"/>
      <c r="G115" s="1053">
        <v>6</v>
      </c>
      <c r="H115" s="925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4"/>
      <c r="O115" s="908"/>
      <c r="P115" s="231"/>
    </row>
    <row r="116" spans="1:16" s="978" customFormat="1" ht="19.5" thickBot="1">
      <c r="A116" s="2368" t="s">
        <v>425</v>
      </c>
      <c r="B116" s="2369"/>
      <c r="C116" s="2369"/>
      <c r="D116" s="2369"/>
      <c r="E116" s="2369"/>
      <c r="F116" s="2369"/>
      <c r="G116" s="2369"/>
      <c r="H116" s="2369"/>
      <c r="I116" s="2369"/>
      <c r="J116" s="2369"/>
      <c r="K116" s="2369"/>
      <c r="L116" s="2369"/>
      <c r="M116" s="2369"/>
      <c r="N116" s="2369"/>
      <c r="O116" s="2369"/>
      <c r="P116" s="1130"/>
    </row>
    <row r="117" spans="1:16" s="20" customFormat="1" ht="19.5" customHeight="1">
      <c r="A117" s="1041" t="s">
        <v>398</v>
      </c>
      <c r="B117" s="1263" t="s">
        <v>423</v>
      </c>
      <c r="C117" s="941"/>
      <c r="D117" s="59">
        <v>3</v>
      </c>
      <c r="E117" s="59"/>
      <c r="F117" s="865"/>
      <c r="G117" s="991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1" t="s">
        <v>399</v>
      </c>
      <c r="B118" s="940" t="s">
        <v>405</v>
      </c>
      <c r="C118" s="941"/>
      <c r="D118" s="887" t="s">
        <v>46</v>
      </c>
      <c r="E118" s="1028"/>
      <c r="F118" s="1029"/>
      <c r="G118" s="1050">
        <v>5.5</v>
      </c>
      <c r="H118" s="933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1"/>
      <c r="O118" s="515"/>
      <c r="P118" s="1129"/>
    </row>
    <row r="119" spans="1:16" s="27" customFormat="1" ht="18.75" customHeight="1">
      <c r="A119" s="1041" t="s">
        <v>402</v>
      </c>
      <c r="B119" s="1263" t="s">
        <v>406</v>
      </c>
      <c r="C119" s="942"/>
      <c r="D119" s="55" t="s">
        <v>47</v>
      </c>
      <c r="E119" s="513"/>
      <c r="F119" s="1016"/>
      <c r="G119" s="1051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2"/>
      <c r="P119" s="1129"/>
    </row>
    <row r="120" spans="1:16" s="41" customFormat="1" ht="19.5" customHeight="1">
      <c r="A120" s="1041" t="s">
        <v>403</v>
      </c>
      <c r="B120" s="1263" t="s">
        <v>87</v>
      </c>
      <c r="C120" s="942"/>
      <c r="D120" s="55" t="s">
        <v>48</v>
      </c>
      <c r="E120" s="55"/>
      <c r="F120" s="1017"/>
      <c r="G120" s="1051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1" t="s">
        <v>404</v>
      </c>
      <c r="B121" s="1263" t="s">
        <v>264</v>
      </c>
      <c r="C121" s="1030"/>
      <c r="D121" s="29" t="s">
        <v>49</v>
      </c>
      <c r="E121" s="29"/>
      <c r="F121" s="1025"/>
      <c r="G121" s="1052">
        <v>5</v>
      </c>
      <c r="H121" s="1026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9"/>
      <c r="O121" s="30"/>
      <c r="P121" s="1129"/>
    </row>
    <row r="122" spans="1:16" s="41" customFormat="1" ht="19.5" customHeight="1" thickBot="1">
      <c r="A122" s="1041" t="s">
        <v>408</v>
      </c>
      <c r="B122" s="1170" t="s">
        <v>407</v>
      </c>
      <c r="C122" s="1027"/>
      <c r="D122" s="908">
        <v>8</v>
      </c>
      <c r="E122" s="910"/>
      <c r="F122" s="1018"/>
      <c r="G122" s="1053">
        <v>6</v>
      </c>
      <c r="H122" s="925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4"/>
      <c r="O122" s="908"/>
      <c r="P122" s="1129"/>
    </row>
    <row r="123" spans="1:16" s="27" customFormat="1" ht="20.25" customHeight="1" thickBot="1">
      <c r="A123" s="2295" t="s">
        <v>381</v>
      </c>
      <c r="B123" s="2371"/>
      <c r="C123" s="104"/>
      <c r="D123" s="76"/>
      <c r="E123" s="76"/>
      <c r="F123" s="927"/>
      <c r="G123" s="992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2372" t="s">
        <v>503</v>
      </c>
      <c r="B124" s="2373"/>
      <c r="C124" s="2373"/>
      <c r="D124" s="2373"/>
      <c r="E124" s="2373"/>
      <c r="F124" s="2373"/>
      <c r="G124" s="2373"/>
      <c r="H124" s="2373"/>
      <c r="I124" s="2373"/>
      <c r="J124" s="2373"/>
      <c r="K124" s="2373"/>
      <c r="L124" s="2373"/>
      <c r="M124" s="2373"/>
      <c r="N124" s="2373"/>
      <c r="O124" s="2373"/>
      <c r="P124" s="1130"/>
    </row>
    <row r="125" spans="1:16" s="27" customFormat="1" ht="30" customHeight="1" thickBot="1">
      <c r="A125" s="2359" t="s">
        <v>119</v>
      </c>
      <c r="B125" s="2360"/>
      <c r="C125" s="924"/>
      <c r="D125" s="177"/>
      <c r="E125" s="177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0" customFormat="1" ht="19.5" customHeight="1" thickBot="1">
      <c r="A126" s="2361"/>
      <c r="B126" s="2361"/>
      <c r="C126" s="2361"/>
      <c r="D126" s="2361"/>
      <c r="E126" s="2361"/>
      <c r="F126" s="2361"/>
      <c r="G126" s="2362"/>
      <c r="H126" s="2363" t="s">
        <v>2</v>
      </c>
      <c r="I126" s="2364"/>
      <c r="J126" s="2364"/>
      <c r="K126" s="2364"/>
      <c r="L126" s="2364"/>
      <c r="M126" s="2365"/>
      <c r="N126" s="2260" t="s">
        <v>101</v>
      </c>
      <c r="O126" s="2261"/>
      <c r="P126" s="1131"/>
    </row>
    <row r="127" spans="1:16" s="27" customFormat="1" ht="19.5" customHeight="1">
      <c r="A127" s="2361"/>
      <c r="B127" s="2361"/>
      <c r="C127" s="2361"/>
      <c r="D127" s="2361"/>
      <c r="E127" s="2361"/>
      <c r="F127" s="2361"/>
      <c r="G127" s="2362"/>
      <c r="H127" s="2229" t="s">
        <v>95</v>
      </c>
      <c r="I127" s="2230"/>
      <c r="J127" s="2230"/>
      <c r="K127" s="2230"/>
      <c r="L127" s="2230"/>
      <c r="M127" s="2358"/>
      <c r="N127" s="923">
        <f>N125</f>
        <v>30</v>
      </c>
      <c r="O127" s="586">
        <f>O125</f>
        <v>24</v>
      </c>
      <c r="P127" s="1129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2231" t="s">
        <v>96</v>
      </c>
      <c r="I128" s="2232"/>
      <c r="J128" s="2232"/>
      <c r="K128" s="2232"/>
      <c r="L128" s="2232"/>
      <c r="M128" s="2353"/>
      <c r="N128" s="167">
        <v>3</v>
      </c>
      <c r="O128" s="58">
        <v>4</v>
      </c>
      <c r="P128" s="1129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2234" t="s">
        <v>98</v>
      </c>
      <c r="I129" s="2235"/>
      <c r="J129" s="2235"/>
      <c r="K129" s="2235"/>
      <c r="L129" s="2235"/>
      <c r="M129" s="2354"/>
      <c r="N129" s="167">
        <v>5</v>
      </c>
      <c r="O129" s="58">
        <v>4</v>
      </c>
      <c r="P129" s="1129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2237" t="s">
        <v>99</v>
      </c>
      <c r="I130" s="2238"/>
      <c r="J130" s="2238"/>
      <c r="K130" s="2238"/>
      <c r="L130" s="2238"/>
      <c r="M130" s="2355"/>
      <c r="N130" s="260"/>
      <c r="O130" s="101"/>
      <c r="P130" s="1129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2257" t="s">
        <v>363</v>
      </c>
      <c r="I131" s="2258"/>
      <c r="J131" s="2258"/>
      <c r="K131" s="2258"/>
      <c r="L131" s="2258"/>
      <c r="M131" s="2259"/>
      <c r="N131" s="878">
        <v>1</v>
      </c>
      <c r="O131" s="879">
        <v>2</v>
      </c>
      <c r="P131" s="1129"/>
    </row>
    <row r="132" spans="1:16" s="27" customFormat="1" ht="18" customHeight="1" thickBot="1">
      <c r="A132" s="2222"/>
      <c r="B132" s="2222"/>
      <c r="C132" s="2222"/>
      <c r="D132" s="2222"/>
      <c r="E132" s="2222"/>
      <c r="F132" s="2222"/>
      <c r="G132" s="2222"/>
      <c r="H132" s="47"/>
      <c r="I132" s="47"/>
      <c r="J132" s="47"/>
      <c r="K132" s="47"/>
      <c r="L132" s="47"/>
      <c r="M132" s="47"/>
      <c r="N132" s="2356">
        <f>G11+G16+G17+G12+G13+G14+G19+G20+G22+G23+G25+G27+G38+G31+G32+G60</f>
        <v>60</v>
      </c>
      <c r="O132" s="2357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29"/>
    </row>
    <row r="134" spans="1:16" s="27" customFormat="1" ht="18" customHeight="1">
      <c r="A134" s="233"/>
      <c r="B134" s="266" t="s">
        <v>136</v>
      </c>
      <c r="C134" s="266"/>
      <c r="D134" s="2214"/>
      <c r="E134" s="2214"/>
      <c r="F134" s="2349"/>
      <c r="G134" s="2349"/>
      <c r="H134" s="266"/>
      <c r="I134" s="2350" t="s">
        <v>137</v>
      </c>
      <c r="J134" s="2351"/>
      <c r="K134" s="2351"/>
      <c r="L134" s="47"/>
      <c r="M134" s="47"/>
      <c r="N134" s="931"/>
      <c r="O134" s="931"/>
      <c r="P134" s="1129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9"/>
    </row>
    <row r="136" spans="1:16" s="27" customFormat="1" ht="18" customHeight="1">
      <c r="A136" s="233"/>
      <c r="B136" s="266" t="s">
        <v>428</v>
      </c>
      <c r="C136" s="266"/>
      <c r="D136" s="2214"/>
      <c r="E136" s="2214"/>
      <c r="F136" s="2349"/>
      <c r="G136" s="2349"/>
      <c r="H136" s="266"/>
      <c r="I136" s="2350" t="s">
        <v>429</v>
      </c>
      <c r="J136" s="2352"/>
      <c r="K136" s="2352"/>
      <c r="L136" s="47"/>
      <c r="M136" s="47"/>
      <c r="N136" s="231"/>
      <c r="O136" s="231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4"/>
      <c r="E139" s="355"/>
      <c r="F139" s="74"/>
      <c r="G139" s="354"/>
      <c r="P139" s="1367" t="s">
        <v>545</v>
      </c>
      <c r="Q139" s="1368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7" t="s">
        <v>543</v>
      </c>
      <c r="Q140" s="1368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7" t="s">
        <v>546</v>
      </c>
      <c r="Q141" s="1368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7" t="s">
        <v>547</v>
      </c>
      <c r="Q142" s="1368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7" t="s">
        <v>539</v>
      </c>
      <c r="Q143" s="1368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7" t="s">
        <v>541</v>
      </c>
      <c r="Q144" s="1368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7" t="s">
        <v>548</v>
      </c>
      <c r="Q145" s="1368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7" t="s">
        <v>549</v>
      </c>
      <c r="Q146" s="1368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7" t="s">
        <v>550</v>
      </c>
      <c r="Q147" s="1368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7" t="s">
        <v>463</v>
      </c>
      <c r="Q148" s="1368">
        <f t="shared" si="27"/>
        <v>15</v>
      </c>
    </row>
    <row r="149" spans="3:17" ht="18.75">
      <c r="C149" s="74"/>
      <c r="D149" s="355"/>
      <c r="E149" s="355"/>
      <c r="F149" s="74"/>
      <c r="G149" s="355"/>
      <c r="P149" s="1367" t="s">
        <v>544</v>
      </c>
      <c r="Q149" s="1368">
        <f t="shared" si="27"/>
        <v>6</v>
      </c>
    </row>
    <row r="150" spans="3:17" ht="18.75">
      <c r="C150" s="74"/>
      <c r="D150" s="355"/>
      <c r="E150" s="355"/>
      <c r="F150" s="74"/>
      <c r="G150" s="355"/>
      <c r="P150" s="1367" t="s">
        <v>551</v>
      </c>
      <c r="Q150" s="1368">
        <f t="shared" si="27"/>
        <v>0</v>
      </c>
    </row>
    <row r="151" spans="3:17" ht="18.75">
      <c r="C151" s="74"/>
      <c r="D151" s="354"/>
      <c r="E151" s="355"/>
      <c r="F151" s="74"/>
      <c r="G151" s="355"/>
      <c r="P151" s="1367" t="s">
        <v>552</v>
      </c>
      <c r="Q151" s="1368">
        <f t="shared" si="27"/>
        <v>0</v>
      </c>
    </row>
    <row r="152" spans="16:17" ht="18.75">
      <c r="P152" s="1367" t="s">
        <v>553</v>
      </c>
      <c r="Q152" s="1368">
        <f t="shared" si="27"/>
        <v>0</v>
      </c>
    </row>
    <row r="153" spans="16:17" ht="18.75">
      <c r="P153" s="1367" t="s">
        <v>554</v>
      </c>
      <c r="Q153" s="1368">
        <f t="shared" si="27"/>
        <v>0</v>
      </c>
    </row>
    <row r="154" spans="16:17" ht="18.75">
      <c r="P154" s="1367" t="s">
        <v>555</v>
      </c>
      <c r="Q154" s="1368">
        <f t="shared" si="27"/>
        <v>0</v>
      </c>
    </row>
    <row r="155" spans="16:17" ht="18.75">
      <c r="P155" s="1367" t="s">
        <v>556</v>
      </c>
      <c r="Q155" s="1368">
        <f t="shared" si="27"/>
        <v>0</v>
      </c>
    </row>
    <row r="156" spans="16:17" ht="18.75">
      <c r="P156" s="1367" t="s">
        <v>557</v>
      </c>
      <c r="Q156" s="1368">
        <f t="shared" si="27"/>
        <v>0</v>
      </c>
    </row>
    <row r="157" spans="16:17" ht="18.75">
      <c r="P157" s="1367" t="s">
        <v>558</v>
      </c>
      <c r="Q157" s="1368">
        <f t="shared" si="27"/>
        <v>0</v>
      </c>
    </row>
    <row r="158" spans="16:17" ht="18.75">
      <c r="P158" s="1367" t="s">
        <v>464</v>
      </c>
      <c r="Q158" s="1368">
        <f t="shared" si="27"/>
        <v>0</v>
      </c>
    </row>
    <row r="159" spans="16:17" ht="18.75">
      <c r="P159" s="1367" t="s">
        <v>559</v>
      </c>
      <c r="Q159" s="1368">
        <f t="shared" si="27"/>
        <v>0</v>
      </c>
    </row>
    <row r="160" spans="16:17" ht="18.75">
      <c r="P160" s="1367" t="s">
        <v>542</v>
      </c>
      <c r="Q160" s="1368">
        <f t="shared" si="27"/>
        <v>7</v>
      </c>
    </row>
    <row r="161" spans="16:17" ht="18.75">
      <c r="P161" s="1367" t="s">
        <v>540</v>
      </c>
      <c r="Q161" s="1368">
        <f t="shared" si="27"/>
        <v>5</v>
      </c>
    </row>
    <row r="162" spans="16:17" ht="18.75">
      <c r="P162" s="1367" t="s">
        <v>460</v>
      </c>
      <c r="Q162" s="1368">
        <f t="shared" si="27"/>
        <v>6</v>
      </c>
    </row>
    <row r="163" spans="16:17" ht="18.75">
      <c r="P163" s="1369" t="s">
        <v>560</v>
      </c>
      <c r="Q163" s="1368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070" t="s">
        <v>25</v>
      </c>
      <c r="B1" s="2140" t="s">
        <v>26</v>
      </c>
      <c r="C1" s="2087" t="s">
        <v>372</v>
      </c>
      <c r="D1" s="2088"/>
      <c r="E1" s="2088"/>
      <c r="F1" s="2089"/>
      <c r="G1" s="2416" t="s">
        <v>27</v>
      </c>
      <c r="H1" s="2151" t="s">
        <v>148</v>
      </c>
      <c r="I1" s="2151"/>
      <c r="J1" s="2151"/>
      <c r="K1" s="2151"/>
      <c r="L1" s="2151"/>
      <c r="M1" s="2152"/>
      <c r="N1" s="2080" t="s">
        <v>349</v>
      </c>
      <c r="O1" s="2081"/>
      <c r="P1" s="2081"/>
      <c r="Q1" s="2081"/>
      <c r="R1" s="2081"/>
      <c r="S1" s="2081"/>
      <c r="T1" s="2081"/>
      <c r="U1" s="2081"/>
      <c r="V1" s="2082"/>
      <c r="AR1" s="231"/>
    </row>
    <row r="2" spans="1:44" s="7" customFormat="1" ht="19.5" customHeight="1">
      <c r="A2" s="2071"/>
      <c r="B2" s="2138"/>
      <c r="C2" s="2090"/>
      <c r="D2" s="2091"/>
      <c r="E2" s="2091"/>
      <c r="F2" s="2092"/>
      <c r="G2" s="2417"/>
      <c r="H2" s="2077" t="s">
        <v>28</v>
      </c>
      <c r="I2" s="2138" t="s">
        <v>149</v>
      </c>
      <c r="J2" s="2139"/>
      <c r="K2" s="2139"/>
      <c r="L2" s="2139"/>
      <c r="M2" s="2145" t="s">
        <v>29</v>
      </c>
      <c r="N2" s="2083" t="s">
        <v>32</v>
      </c>
      <c r="O2" s="2084"/>
      <c r="P2" s="2084" t="s">
        <v>33</v>
      </c>
      <c r="Q2" s="2084"/>
      <c r="R2" s="2084" t="s">
        <v>34</v>
      </c>
      <c r="S2" s="2084"/>
      <c r="T2" s="2084" t="s">
        <v>35</v>
      </c>
      <c r="U2" s="2084"/>
      <c r="V2" s="2142"/>
      <c r="AR2" s="231"/>
    </row>
    <row r="3" spans="1:44" s="7" customFormat="1" ht="19.5" customHeight="1">
      <c r="A3" s="2071"/>
      <c r="B3" s="2138"/>
      <c r="C3" s="2079" t="s">
        <v>142</v>
      </c>
      <c r="D3" s="2079" t="s">
        <v>143</v>
      </c>
      <c r="E3" s="2160" t="s">
        <v>145</v>
      </c>
      <c r="F3" s="2161"/>
      <c r="G3" s="2417"/>
      <c r="H3" s="2077"/>
      <c r="I3" s="2162" t="s">
        <v>21</v>
      </c>
      <c r="J3" s="2086" t="s">
        <v>150</v>
      </c>
      <c r="K3" s="2086"/>
      <c r="L3" s="2086"/>
      <c r="M3" s="2146"/>
      <c r="N3" s="2085"/>
      <c r="O3" s="2086"/>
      <c r="P3" s="2086"/>
      <c r="Q3" s="2086"/>
      <c r="R3" s="2086"/>
      <c r="S3" s="2086"/>
      <c r="T3" s="2086"/>
      <c r="U3" s="2086"/>
      <c r="V3" s="2143"/>
      <c r="AR3" s="231"/>
    </row>
    <row r="4" spans="1:44" s="7" customFormat="1" ht="19.5" customHeight="1">
      <c r="A4" s="2071"/>
      <c r="B4" s="2138"/>
      <c r="C4" s="2077"/>
      <c r="D4" s="2077"/>
      <c r="E4" s="2153" t="s">
        <v>146</v>
      </c>
      <c r="F4" s="2129" t="s">
        <v>147</v>
      </c>
      <c r="G4" s="2418"/>
      <c r="H4" s="2077"/>
      <c r="I4" s="2163"/>
      <c r="J4" s="2079" t="s">
        <v>30</v>
      </c>
      <c r="K4" s="2079" t="s">
        <v>453</v>
      </c>
      <c r="L4" s="2079" t="s">
        <v>31</v>
      </c>
      <c r="M4" s="2147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1"/>
    </row>
    <row r="5" spans="1:44" s="7" customFormat="1" ht="19.5" customHeight="1" thickBot="1">
      <c r="A5" s="2071"/>
      <c r="B5" s="2138"/>
      <c r="C5" s="2077"/>
      <c r="D5" s="2077"/>
      <c r="E5" s="2154"/>
      <c r="F5" s="2129"/>
      <c r="G5" s="2418"/>
      <c r="H5" s="2077"/>
      <c r="I5" s="2163"/>
      <c r="J5" s="2079"/>
      <c r="K5" s="2079"/>
      <c r="L5" s="2079"/>
      <c r="M5" s="2147"/>
      <c r="N5" s="2149" t="s">
        <v>350</v>
      </c>
      <c r="O5" s="2138"/>
      <c r="P5" s="2138"/>
      <c r="Q5" s="2138"/>
      <c r="R5" s="2138"/>
      <c r="S5" s="2138"/>
      <c r="T5" s="2138"/>
      <c r="U5" s="2138"/>
      <c r="V5" s="2150"/>
      <c r="AR5" s="231"/>
    </row>
    <row r="6" spans="1:44" s="7" customFormat="1" ht="22.5" customHeight="1" thickBot="1">
      <c r="A6" s="2072"/>
      <c r="B6" s="2141"/>
      <c r="C6" s="2078"/>
      <c r="D6" s="2078"/>
      <c r="E6" s="2155"/>
      <c r="F6" s="2130"/>
      <c r="G6" s="2419"/>
      <c r="H6" s="2078"/>
      <c r="I6" s="2164"/>
      <c r="J6" s="2137"/>
      <c r="K6" s="2137"/>
      <c r="L6" s="2137"/>
      <c r="M6" s="2148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2203" t="s">
        <v>32</v>
      </c>
      <c r="AD6" s="2200"/>
      <c r="AE6" s="2200"/>
      <c r="AF6" s="2200" t="s">
        <v>33</v>
      </c>
      <c r="AG6" s="2200"/>
      <c r="AH6" s="2200"/>
      <c r="AI6" s="2200" t="s">
        <v>34</v>
      </c>
      <c r="AJ6" s="2200"/>
      <c r="AK6" s="2200"/>
      <c r="AL6" s="2200" t="s">
        <v>35</v>
      </c>
      <c r="AM6" s="2200"/>
      <c r="AN6" s="2201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6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2174"/>
      <c r="AD7" s="2173"/>
      <c r="AE7" s="2173"/>
      <c r="AF7" s="2173"/>
      <c r="AG7" s="2173"/>
      <c r="AH7" s="2173"/>
      <c r="AI7" s="2173"/>
      <c r="AJ7" s="2173"/>
      <c r="AK7" s="2173"/>
      <c r="AL7" s="2173"/>
      <c r="AM7" s="2173"/>
      <c r="AN7" s="2202"/>
      <c r="AR7" s="231"/>
    </row>
    <row r="8" spans="1:44" s="7" customFormat="1" ht="19.5" customHeight="1" thickBot="1">
      <c r="A8" s="2067" t="s">
        <v>373</v>
      </c>
      <c r="B8" s="2068"/>
      <c r="C8" s="2068"/>
      <c r="D8" s="2068"/>
      <c r="E8" s="2068"/>
      <c r="F8" s="2068"/>
      <c r="G8" s="2068"/>
      <c r="H8" s="2068"/>
      <c r="I8" s="2068"/>
      <c r="J8" s="2068"/>
      <c r="K8" s="2068"/>
      <c r="L8" s="2068"/>
      <c r="M8" s="2068"/>
      <c r="N8" s="2068"/>
      <c r="O8" s="2068"/>
      <c r="P8" s="2068"/>
      <c r="Q8" s="2068"/>
      <c r="R8" s="2068"/>
      <c r="S8" s="2068"/>
      <c r="T8" s="2068"/>
      <c r="U8" s="2068"/>
      <c r="V8" s="2069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2067" t="s">
        <v>382</v>
      </c>
      <c r="B9" s="2068"/>
      <c r="C9" s="2068"/>
      <c r="D9" s="2068"/>
      <c r="E9" s="2068"/>
      <c r="F9" s="2068"/>
      <c r="G9" s="2068"/>
      <c r="H9" s="2068"/>
      <c r="I9" s="2068"/>
      <c r="J9" s="2068"/>
      <c r="K9" s="2068"/>
      <c r="L9" s="2068"/>
      <c r="M9" s="2068"/>
      <c r="N9" s="2068"/>
      <c r="O9" s="2068"/>
      <c r="P9" s="2068"/>
      <c r="Q9" s="2068"/>
      <c r="R9" s="2068"/>
      <c r="S9" s="2068"/>
      <c r="T9" s="2068"/>
      <c r="U9" s="2068"/>
      <c r="V9" s="2069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5"/>
      <c r="G10" s="1195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462</v>
      </c>
    </row>
    <row r="11" spans="1:44" s="20" customFormat="1" ht="19.5" customHeight="1">
      <c r="A11" s="1123"/>
      <c r="B11" s="850" t="s">
        <v>58</v>
      </c>
      <c r="C11" s="941"/>
      <c r="D11" s="55" t="s">
        <v>22</v>
      </c>
      <c r="E11" s="55"/>
      <c r="F11" s="865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2174"/>
      <c r="AD11" s="2173"/>
      <c r="AE11" s="2173"/>
      <c r="AF11" s="2173"/>
      <c r="AG11" s="2173"/>
      <c r="AH11" s="2173"/>
      <c r="AI11" s="2173"/>
      <c r="AJ11" s="2173"/>
      <c r="AK11" s="2173"/>
      <c r="AL11" s="2173"/>
      <c r="AM11" s="2173"/>
      <c r="AN11" s="2202"/>
      <c r="AR11" s="231" t="s">
        <v>461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4"/>
      <c r="G12" s="1197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462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4"/>
      <c r="G13" s="1197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1" t="s">
        <v>22</v>
      </c>
      <c r="D14" s="55"/>
      <c r="E14" s="55"/>
      <c r="F14" s="865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457</v>
      </c>
    </row>
    <row r="15" spans="1:44" s="20" customFormat="1" ht="19.5" customHeight="1">
      <c r="A15" s="77"/>
      <c r="B15" s="850" t="s">
        <v>59</v>
      </c>
      <c r="C15" s="941" t="s">
        <v>23</v>
      </c>
      <c r="D15" s="55"/>
      <c r="E15" s="55"/>
      <c r="F15" s="865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463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80"/>
      <c r="Y17" s="580"/>
      <c r="Z17" s="580"/>
      <c r="AR17" s="231"/>
    </row>
    <row r="18" spans="1:44" s="978" customFormat="1" ht="19.5" customHeight="1">
      <c r="A18" s="77"/>
      <c r="B18" s="850" t="s">
        <v>64</v>
      </c>
      <c r="C18" s="953">
        <v>2</v>
      </c>
      <c r="D18" s="239"/>
      <c r="E18" s="239"/>
      <c r="F18" s="987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6"/>
      <c r="X18" s="977"/>
      <c r="Y18" s="977"/>
      <c r="Z18" s="977"/>
      <c r="AR18" s="1130" t="s">
        <v>483</v>
      </c>
    </row>
    <row r="19" spans="1:44" s="978" customFormat="1" ht="19.5" customHeight="1">
      <c r="A19" s="606"/>
      <c r="B19" s="996" t="s">
        <v>41</v>
      </c>
      <c r="C19" s="997"/>
      <c r="D19" s="80">
        <v>1</v>
      </c>
      <c r="E19" s="128"/>
      <c r="F19" s="987"/>
      <c r="G19" s="1198">
        <v>3</v>
      </c>
      <c r="H19" s="948">
        <f t="shared" si="0"/>
        <v>90</v>
      </c>
      <c r="I19" s="999">
        <f>SUM($J19:$L19)</f>
        <v>60</v>
      </c>
      <c r="J19" s="626">
        <v>8</v>
      </c>
      <c r="K19" s="626"/>
      <c r="L19" s="626">
        <v>52</v>
      </c>
      <c r="M19" s="1000">
        <f t="shared" si="1"/>
        <v>30</v>
      </c>
      <c r="N19" s="87">
        <v>4</v>
      </c>
      <c r="O19" s="80"/>
      <c r="P19" s="80"/>
      <c r="Q19" s="80"/>
      <c r="R19" s="981"/>
      <c r="S19" s="981"/>
      <c r="T19" s="981"/>
      <c r="U19" s="981"/>
      <c r="V19" s="573"/>
      <c r="AR19" s="1130" t="s">
        <v>481</v>
      </c>
    </row>
    <row r="20" spans="1:44" s="978" customFormat="1" ht="19.5" customHeight="1" thickBot="1">
      <c r="A20" s="606"/>
      <c r="B20" s="996" t="s">
        <v>41</v>
      </c>
      <c r="C20" s="997"/>
      <c r="D20" s="21">
        <v>2</v>
      </c>
      <c r="E20" s="128"/>
      <c r="F20" s="987"/>
      <c r="G20" s="1196">
        <v>3</v>
      </c>
      <c r="H20" s="936">
        <f t="shared" si="0"/>
        <v>90</v>
      </c>
      <c r="I20" s="1001">
        <v>72</v>
      </c>
      <c r="J20" s="58"/>
      <c r="K20" s="58"/>
      <c r="L20" s="58">
        <v>72</v>
      </c>
      <c r="M20" s="1002">
        <f t="shared" si="1"/>
        <v>18</v>
      </c>
      <c r="N20" s="87"/>
      <c r="O20" s="80">
        <v>4</v>
      </c>
      <c r="P20" s="80"/>
      <c r="Q20" s="80"/>
      <c r="R20" s="981"/>
      <c r="S20" s="981"/>
      <c r="T20" s="981"/>
      <c r="U20" s="981"/>
      <c r="V20" s="573"/>
      <c r="AR20" s="1130"/>
    </row>
    <row r="21" spans="1:44" s="20" customFormat="1" ht="19.5" customHeight="1" thickBot="1">
      <c r="A21" s="2391" t="s">
        <v>384</v>
      </c>
      <c r="B21" s="2246"/>
      <c r="C21" s="2246"/>
      <c r="D21" s="2246"/>
      <c r="E21" s="2246"/>
      <c r="F21" s="2246"/>
      <c r="G21" s="2246"/>
      <c r="H21" s="2277"/>
      <c r="I21" s="2277"/>
      <c r="J21" s="2277"/>
      <c r="K21" s="2277"/>
      <c r="L21" s="2277"/>
      <c r="M21" s="2277"/>
      <c r="N21" s="2277"/>
      <c r="O21" s="2277"/>
      <c r="P21" s="2277"/>
      <c r="Q21" s="2277"/>
      <c r="R21" s="2277"/>
      <c r="S21" s="2277"/>
      <c r="T21" s="2277"/>
      <c r="U21" s="2277"/>
      <c r="V21" s="2406"/>
      <c r="W21" s="905"/>
      <c r="X21" s="580"/>
      <c r="Y21" s="580"/>
      <c r="Z21" s="580"/>
      <c r="AR21" s="231"/>
    </row>
    <row r="22" spans="1:44" s="978" customFormat="1" ht="19.5" customHeight="1">
      <c r="A22" s="141"/>
      <c r="B22" s="939" t="s">
        <v>466</v>
      </c>
      <c r="C22" s="942"/>
      <c r="D22" s="887" t="s">
        <v>22</v>
      </c>
      <c r="E22" s="887"/>
      <c r="F22" s="870"/>
      <c r="G22" s="1199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6"/>
      <c r="X22" s="977"/>
      <c r="Y22" s="977"/>
      <c r="Z22" s="977"/>
      <c r="AR22" s="1130" t="s">
        <v>465</v>
      </c>
    </row>
    <row r="23" spans="1:44" s="20" customFormat="1" ht="38.25" customHeight="1" thickBot="1">
      <c r="A23" s="943"/>
      <c r="B23" s="880" t="s">
        <v>484</v>
      </c>
      <c r="C23" s="852"/>
      <c r="D23" s="29" t="s">
        <v>23</v>
      </c>
      <c r="E23" s="29"/>
      <c r="F23" s="881"/>
      <c r="G23" s="1198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3"/>
      <c r="AR23" s="231" t="s">
        <v>457</v>
      </c>
    </row>
    <row r="24" spans="1:44" s="27" customFormat="1" ht="19.5" customHeight="1" thickBot="1">
      <c r="A24" s="2403" t="s">
        <v>377</v>
      </c>
      <c r="B24" s="2404"/>
      <c r="C24" s="2404"/>
      <c r="D24" s="2404"/>
      <c r="E24" s="2404"/>
      <c r="F24" s="2404"/>
      <c r="G24" s="2404"/>
      <c r="H24" s="2404"/>
      <c r="I24" s="2404"/>
      <c r="J24" s="2404"/>
      <c r="K24" s="2404"/>
      <c r="L24" s="2404"/>
      <c r="M24" s="2404"/>
      <c r="N24" s="2404"/>
      <c r="O24" s="2404"/>
      <c r="P24" s="2404"/>
      <c r="Q24" s="2404"/>
      <c r="R24" s="2404"/>
      <c r="S24" s="2404"/>
      <c r="T24" s="2404"/>
      <c r="U24" s="2404"/>
      <c r="V24" s="2407"/>
      <c r="W24" s="877"/>
      <c r="X24" s="292"/>
      <c r="Y24" s="292"/>
      <c r="Z24" s="292"/>
      <c r="AR24" s="1129"/>
    </row>
    <row r="25" spans="1:44" s="27" customFormat="1" ht="19.5" customHeight="1" thickBot="1">
      <c r="A25" s="2403" t="s">
        <v>383</v>
      </c>
      <c r="B25" s="2404"/>
      <c r="C25" s="2404"/>
      <c r="D25" s="2404"/>
      <c r="E25" s="2404"/>
      <c r="F25" s="2404"/>
      <c r="G25" s="2404"/>
      <c r="H25" s="2404"/>
      <c r="I25" s="2404"/>
      <c r="J25" s="2404"/>
      <c r="K25" s="2404"/>
      <c r="L25" s="2404"/>
      <c r="M25" s="2404"/>
      <c r="N25" s="2404"/>
      <c r="O25" s="2404"/>
      <c r="P25" s="2404"/>
      <c r="Q25" s="2404"/>
      <c r="R25" s="2404"/>
      <c r="S25" s="2404"/>
      <c r="T25" s="2404"/>
      <c r="U25" s="2404"/>
      <c r="V25" s="2407"/>
      <c r="W25" s="877"/>
      <c r="X25" s="292"/>
      <c r="Y25" s="292"/>
      <c r="Z25" s="292"/>
      <c r="AR25" s="1129"/>
    </row>
    <row r="26" spans="1:44" s="902" customFormat="1" ht="19.5" customHeight="1" thickBot="1">
      <c r="A26" s="2408" t="s">
        <v>385</v>
      </c>
      <c r="B26" s="2409"/>
      <c r="C26" s="2409"/>
      <c r="D26" s="2409"/>
      <c r="E26" s="2409"/>
      <c r="F26" s="2409"/>
      <c r="G26" s="2409"/>
      <c r="H26" s="2414"/>
      <c r="I26" s="2414"/>
      <c r="J26" s="2414"/>
      <c r="K26" s="2414"/>
      <c r="L26" s="2414"/>
      <c r="M26" s="2414"/>
      <c r="N26" s="2414"/>
      <c r="O26" s="2414"/>
      <c r="P26" s="2414"/>
      <c r="Q26" s="2414"/>
      <c r="R26" s="2414"/>
      <c r="S26" s="2414"/>
      <c r="T26" s="2414"/>
      <c r="U26" s="2414"/>
      <c r="V26" s="2415"/>
      <c r="AR26" s="231"/>
    </row>
    <row r="27" spans="1:44" s="1038" customFormat="1" ht="42" customHeight="1" thickBot="1">
      <c r="A27" s="1150"/>
      <c r="B27" s="1226" t="s">
        <v>467</v>
      </c>
      <c r="C27" s="315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70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1" t="s">
        <v>457</v>
      </c>
    </row>
    <row r="28" spans="1:44" s="27" customFormat="1" ht="19.5" customHeight="1" thickBot="1">
      <c r="A28" s="2374" t="s">
        <v>202</v>
      </c>
      <c r="B28" s="2375"/>
      <c r="C28" s="2375"/>
      <c r="D28" s="2375"/>
      <c r="E28" s="2375"/>
      <c r="F28" s="2375"/>
      <c r="G28" s="2375"/>
      <c r="H28" s="2375"/>
      <c r="I28" s="2375"/>
      <c r="J28" s="2375"/>
      <c r="K28" s="2375"/>
      <c r="L28" s="2375"/>
      <c r="M28" s="2375"/>
      <c r="N28" s="2375"/>
      <c r="O28" s="2375"/>
      <c r="P28" s="2375"/>
      <c r="Q28" s="2375"/>
      <c r="R28" s="2375"/>
      <c r="S28" s="2375"/>
      <c r="T28" s="2375"/>
      <c r="U28" s="2375"/>
      <c r="V28" s="2411"/>
      <c r="AR28" s="1129"/>
    </row>
    <row r="29" spans="1:44" s="27" customFormat="1" ht="19.5" customHeight="1" thickBot="1">
      <c r="A29" s="1032"/>
      <c r="B29" s="1176" t="s">
        <v>89</v>
      </c>
      <c r="C29" s="1177"/>
      <c r="D29" s="257">
        <v>2</v>
      </c>
      <c r="E29" s="257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352</v>
      </c>
      <c r="AR29" s="1129" t="s">
        <v>457</v>
      </c>
    </row>
    <row r="30" spans="1:44" s="41" customFormat="1" ht="30" customHeight="1" thickBot="1">
      <c r="A30" s="2391" t="s">
        <v>119</v>
      </c>
      <c r="B30" s="2246"/>
      <c r="C30" s="104"/>
      <c r="D30" s="76"/>
      <c r="E30" s="76"/>
      <c r="F30" s="76"/>
      <c r="G30" s="1153">
        <f>G31+G32</f>
        <v>60</v>
      </c>
      <c r="H30" s="1020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0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397" t="s">
        <v>456</v>
      </c>
      <c r="B31" s="2412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1"/>
    </row>
    <row r="32" spans="1:44" s="27" customFormat="1" ht="20.25" customHeight="1" thickBot="1">
      <c r="A32" s="2295" t="s">
        <v>381</v>
      </c>
      <c r="B32" s="2413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2067" t="s">
        <v>373</v>
      </c>
      <c r="B35" s="2068"/>
      <c r="C35" s="2068"/>
      <c r="D35" s="2068"/>
      <c r="E35" s="2068"/>
      <c r="F35" s="2068"/>
      <c r="G35" s="2068"/>
      <c r="H35" s="2068"/>
      <c r="I35" s="2068"/>
      <c r="J35" s="2068"/>
      <c r="K35" s="2068"/>
      <c r="L35" s="2068"/>
      <c r="M35" s="2068"/>
      <c r="N35" s="2068"/>
      <c r="O35" s="2068"/>
      <c r="P35" s="2068"/>
      <c r="Q35" s="2068"/>
      <c r="R35" s="2068"/>
      <c r="S35" s="2068"/>
      <c r="T35" s="2068"/>
      <c r="U35" s="2068"/>
      <c r="V35" s="2069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2067" t="s">
        <v>382</v>
      </c>
      <c r="B36" s="2068"/>
      <c r="C36" s="2068"/>
      <c r="D36" s="2068"/>
      <c r="E36" s="2068"/>
      <c r="F36" s="2068"/>
      <c r="G36" s="2068"/>
      <c r="H36" s="2068"/>
      <c r="I36" s="2068"/>
      <c r="J36" s="2068"/>
      <c r="K36" s="2068"/>
      <c r="L36" s="2068"/>
      <c r="M36" s="2068"/>
      <c r="N36" s="2068"/>
      <c r="O36" s="2068"/>
      <c r="P36" s="2068"/>
      <c r="Q36" s="2068"/>
      <c r="R36" s="2068"/>
      <c r="S36" s="2068"/>
      <c r="T36" s="2068"/>
      <c r="U36" s="2068"/>
      <c r="V36" s="2069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5"/>
      <c r="G37" s="1195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23"/>
      <c r="B38" s="850" t="s">
        <v>58</v>
      </c>
      <c r="C38" s="941"/>
      <c r="D38" s="55" t="s">
        <v>22</v>
      </c>
      <c r="E38" s="55"/>
      <c r="F38" s="865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2174"/>
      <c r="AD38" s="2173"/>
      <c r="AE38" s="2173"/>
      <c r="AF38" s="2173"/>
      <c r="AG38" s="2173"/>
      <c r="AH38" s="2173"/>
      <c r="AI38" s="2173"/>
      <c r="AJ38" s="2173"/>
      <c r="AK38" s="2173"/>
      <c r="AL38" s="2173"/>
      <c r="AM38" s="2173"/>
      <c r="AN38" s="2202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4"/>
      <c r="G39" s="1197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1" t="s">
        <v>22</v>
      </c>
      <c r="D40" s="55"/>
      <c r="E40" s="55"/>
      <c r="F40" s="865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8" customFormat="1" ht="19.5" customHeight="1" thickBot="1">
      <c r="A42" s="606"/>
      <c r="B42" s="996" t="s">
        <v>41</v>
      </c>
      <c r="C42" s="997"/>
      <c r="D42" s="80">
        <v>1</v>
      </c>
      <c r="E42" s="128"/>
      <c r="F42" s="987"/>
      <c r="G42" s="1198">
        <v>3</v>
      </c>
      <c r="H42" s="948">
        <f t="shared" si="7"/>
        <v>90</v>
      </c>
      <c r="I42" s="999">
        <f>SUM($J42:$L42)</f>
        <v>60</v>
      </c>
      <c r="J42" s="626">
        <v>8</v>
      </c>
      <c r="K42" s="626"/>
      <c r="L42" s="626">
        <v>52</v>
      </c>
      <c r="M42" s="1000">
        <f t="shared" si="8"/>
        <v>30</v>
      </c>
      <c r="N42" s="87">
        <v>4</v>
      </c>
      <c r="O42" s="80"/>
      <c r="P42" s="80"/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391" t="s">
        <v>384</v>
      </c>
      <c r="B43" s="2246"/>
      <c r="C43" s="2246"/>
      <c r="D43" s="2246"/>
      <c r="E43" s="2246"/>
      <c r="F43" s="2246"/>
      <c r="G43" s="2246"/>
      <c r="H43" s="2277"/>
      <c r="I43" s="2277"/>
      <c r="J43" s="2277"/>
      <c r="K43" s="2277"/>
      <c r="L43" s="2277"/>
      <c r="M43" s="2277"/>
      <c r="N43" s="2277"/>
      <c r="O43" s="2277"/>
      <c r="P43" s="2277"/>
      <c r="Q43" s="2277"/>
      <c r="R43" s="2277"/>
      <c r="S43" s="2277"/>
      <c r="T43" s="2277"/>
      <c r="U43" s="2277"/>
      <c r="V43" s="2406"/>
      <c r="W43" s="905"/>
      <c r="X43" s="580"/>
      <c r="Y43" s="580"/>
      <c r="Z43" s="580"/>
      <c r="AR43" s="231"/>
    </row>
    <row r="44" spans="1:44" s="978" customFormat="1" ht="19.5" customHeight="1" thickBot="1">
      <c r="A44" s="141"/>
      <c r="B44" s="939" t="s">
        <v>466</v>
      </c>
      <c r="C44" s="942"/>
      <c r="D44" s="887" t="s">
        <v>22</v>
      </c>
      <c r="E44" s="887"/>
      <c r="F44" s="870"/>
      <c r="G44" s="1199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6"/>
      <c r="X44" s="977"/>
      <c r="Y44" s="977"/>
      <c r="Z44" s="977"/>
      <c r="AR44" s="1130"/>
    </row>
    <row r="45" spans="1:44" s="27" customFormat="1" ht="19.5" customHeight="1" thickBot="1">
      <c r="A45" s="2403" t="s">
        <v>377</v>
      </c>
      <c r="B45" s="2404"/>
      <c r="C45" s="2404"/>
      <c r="D45" s="2404"/>
      <c r="E45" s="2404"/>
      <c r="F45" s="2404"/>
      <c r="G45" s="2404"/>
      <c r="H45" s="2404"/>
      <c r="I45" s="2404"/>
      <c r="J45" s="2404"/>
      <c r="K45" s="2404"/>
      <c r="L45" s="2404"/>
      <c r="M45" s="2404"/>
      <c r="N45" s="2404"/>
      <c r="O45" s="2404"/>
      <c r="P45" s="2404"/>
      <c r="Q45" s="2404"/>
      <c r="R45" s="2404"/>
      <c r="S45" s="2404"/>
      <c r="T45" s="2404"/>
      <c r="U45" s="2404"/>
      <c r="V45" s="2407"/>
      <c r="W45" s="877"/>
      <c r="X45" s="292"/>
      <c r="Y45" s="292"/>
      <c r="Z45" s="292"/>
      <c r="AR45" s="1129"/>
    </row>
    <row r="46" spans="1:44" s="27" customFormat="1" ht="19.5" customHeight="1" thickBot="1">
      <c r="A46" s="2403" t="s">
        <v>383</v>
      </c>
      <c r="B46" s="2404"/>
      <c r="C46" s="2404"/>
      <c r="D46" s="2404"/>
      <c r="E46" s="2404"/>
      <c r="F46" s="2404"/>
      <c r="G46" s="2404"/>
      <c r="H46" s="2404"/>
      <c r="I46" s="2404"/>
      <c r="J46" s="2404"/>
      <c r="K46" s="2404"/>
      <c r="L46" s="2404"/>
      <c r="M46" s="2404"/>
      <c r="N46" s="2404"/>
      <c r="O46" s="2404"/>
      <c r="P46" s="2404"/>
      <c r="Q46" s="2404"/>
      <c r="R46" s="2404"/>
      <c r="S46" s="2404"/>
      <c r="T46" s="2404"/>
      <c r="U46" s="2404"/>
      <c r="V46" s="2407"/>
      <c r="W46" s="877"/>
      <c r="X46" s="292"/>
      <c r="Y46" s="292"/>
      <c r="Z46" s="292"/>
      <c r="AR46" s="1129"/>
    </row>
    <row r="47" spans="1:44" s="902" customFormat="1" ht="19.5" customHeight="1" thickBot="1">
      <c r="A47" s="2408" t="s">
        <v>385</v>
      </c>
      <c r="B47" s="2409"/>
      <c r="C47" s="2409"/>
      <c r="D47" s="2409"/>
      <c r="E47" s="2409"/>
      <c r="F47" s="2409"/>
      <c r="G47" s="2409"/>
      <c r="H47" s="2409"/>
      <c r="I47" s="2409"/>
      <c r="J47" s="2409"/>
      <c r="K47" s="2409"/>
      <c r="L47" s="2409"/>
      <c r="M47" s="2409"/>
      <c r="N47" s="2409"/>
      <c r="O47" s="2409"/>
      <c r="P47" s="2409"/>
      <c r="Q47" s="2409"/>
      <c r="R47" s="2409"/>
      <c r="S47" s="2409"/>
      <c r="T47" s="2409"/>
      <c r="U47" s="2409"/>
      <c r="V47" s="2410"/>
      <c r="AR47" s="231"/>
    </row>
    <row r="48" spans="1:44" s="27" customFormat="1" ht="19.5" customHeight="1" thickBot="1">
      <c r="A48" s="2374" t="s">
        <v>202</v>
      </c>
      <c r="B48" s="2375"/>
      <c r="C48" s="2375"/>
      <c r="D48" s="2375"/>
      <c r="E48" s="2375"/>
      <c r="F48" s="2375"/>
      <c r="G48" s="2375"/>
      <c r="H48" s="2375"/>
      <c r="I48" s="2375"/>
      <c r="J48" s="2375"/>
      <c r="K48" s="2375"/>
      <c r="L48" s="2375"/>
      <c r="M48" s="2375"/>
      <c r="N48" s="2375"/>
      <c r="O48" s="2375"/>
      <c r="P48" s="2375"/>
      <c r="Q48" s="2375"/>
      <c r="R48" s="2375"/>
      <c r="S48" s="2375"/>
      <c r="T48" s="2375"/>
      <c r="U48" s="2375"/>
      <c r="V48" s="2411"/>
      <c r="AR48" s="1129"/>
    </row>
    <row r="49" spans="1:44" s="41" customFormat="1" ht="30" customHeight="1" thickBot="1">
      <c r="A49" s="2391" t="s">
        <v>119</v>
      </c>
      <c r="B49" s="2246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397" t="s">
        <v>456</v>
      </c>
      <c r="B50" s="2412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1"/>
    </row>
    <row r="51" spans="1:44" s="27" customFormat="1" ht="20.25" customHeight="1" thickBot="1">
      <c r="A51" s="2295" t="s">
        <v>381</v>
      </c>
      <c r="B51" s="2413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2067" t="s">
        <v>373</v>
      </c>
      <c r="B54" s="2068"/>
      <c r="C54" s="2068"/>
      <c r="D54" s="2068"/>
      <c r="E54" s="2068"/>
      <c r="F54" s="2068"/>
      <c r="G54" s="2068"/>
      <c r="H54" s="2068"/>
      <c r="I54" s="2068"/>
      <c r="J54" s="2068"/>
      <c r="K54" s="2068"/>
      <c r="L54" s="2068"/>
      <c r="M54" s="2068"/>
      <c r="N54" s="2068"/>
      <c r="O54" s="2068"/>
      <c r="P54" s="2068"/>
      <c r="Q54" s="2068"/>
      <c r="R54" s="2068"/>
      <c r="S54" s="2068"/>
      <c r="T54" s="2068"/>
      <c r="U54" s="2068"/>
      <c r="V54" s="2069"/>
    </row>
    <row r="55" spans="1:22" ht="19.5" thickBot="1">
      <c r="A55" s="2067" t="s">
        <v>382</v>
      </c>
      <c r="B55" s="2068"/>
      <c r="C55" s="2068"/>
      <c r="D55" s="2068"/>
      <c r="E55" s="2068"/>
      <c r="F55" s="2068"/>
      <c r="G55" s="2068"/>
      <c r="H55" s="2068"/>
      <c r="I55" s="2068"/>
      <c r="J55" s="2068"/>
      <c r="K55" s="2068"/>
      <c r="L55" s="2068"/>
      <c r="M55" s="2068"/>
      <c r="N55" s="2068"/>
      <c r="O55" s="2068"/>
      <c r="P55" s="2068"/>
      <c r="Q55" s="2068"/>
      <c r="R55" s="2068"/>
      <c r="S55" s="2068"/>
      <c r="T55" s="2068"/>
      <c r="U55" s="2068"/>
      <c r="V55" s="2069"/>
    </row>
    <row r="56" spans="1:22" ht="18.75">
      <c r="A56" s="77"/>
      <c r="B56" s="848" t="s">
        <v>36</v>
      </c>
      <c r="C56" s="168"/>
      <c r="D56" s="21">
        <v>2</v>
      </c>
      <c r="E56" s="21"/>
      <c r="F56" s="984"/>
      <c r="G56" s="1197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1" t="s">
        <v>23</v>
      </c>
      <c r="D57" s="55"/>
      <c r="E57" s="55"/>
      <c r="F57" s="865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3">
        <v>2</v>
      </c>
      <c r="D59" s="239"/>
      <c r="E59" s="239"/>
      <c r="F59" s="987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6" t="s">
        <v>41</v>
      </c>
      <c r="C60" s="997"/>
      <c r="D60" s="21">
        <v>2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>
        <v>4</v>
      </c>
      <c r="P60" s="80"/>
      <c r="Q60" s="80"/>
      <c r="R60" s="981"/>
      <c r="S60" s="981"/>
      <c r="T60" s="981"/>
      <c r="U60" s="981"/>
      <c r="V60" s="573"/>
    </row>
    <row r="61" spans="1:22" ht="19.5" thickBot="1">
      <c r="A61" s="2391" t="s">
        <v>384</v>
      </c>
      <c r="B61" s="2246"/>
      <c r="C61" s="2246"/>
      <c r="D61" s="2246"/>
      <c r="E61" s="2246"/>
      <c r="F61" s="2246"/>
      <c r="G61" s="2246"/>
      <c r="H61" s="2277"/>
      <c r="I61" s="2277"/>
      <c r="J61" s="2277"/>
      <c r="K61" s="2277"/>
      <c r="L61" s="2277"/>
      <c r="M61" s="2277"/>
      <c r="N61" s="2277"/>
      <c r="O61" s="2277"/>
      <c r="P61" s="2277"/>
      <c r="Q61" s="2277"/>
      <c r="R61" s="2277"/>
      <c r="S61" s="2277"/>
      <c r="T61" s="2277"/>
      <c r="U61" s="2277"/>
      <c r="V61" s="2406"/>
    </row>
    <row r="62" spans="1:22" ht="39" customHeight="1" thickBot="1">
      <c r="A62" s="943"/>
      <c r="B62" s="880" t="s">
        <v>484</v>
      </c>
      <c r="C62" s="852"/>
      <c r="D62" s="29" t="s">
        <v>23</v>
      </c>
      <c r="E62" s="29"/>
      <c r="F62" s="881"/>
      <c r="G62" s="1198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3"/>
    </row>
    <row r="63" spans="1:22" ht="19.5" thickBot="1">
      <c r="A63" s="2403" t="s">
        <v>377</v>
      </c>
      <c r="B63" s="2404"/>
      <c r="C63" s="2404"/>
      <c r="D63" s="2404"/>
      <c r="E63" s="2404"/>
      <c r="F63" s="2404"/>
      <c r="G63" s="2404"/>
      <c r="H63" s="2404"/>
      <c r="I63" s="2404"/>
      <c r="J63" s="2404"/>
      <c r="K63" s="2404"/>
      <c r="L63" s="2404"/>
      <c r="M63" s="2404"/>
      <c r="N63" s="2404"/>
      <c r="O63" s="2404"/>
      <c r="P63" s="2404"/>
      <c r="Q63" s="2404"/>
      <c r="R63" s="2404"/>
      <c r="S63" s="2404"/>
      <c r="T63" s="2404"/>
      <c r="U63" s="2404"/>
      <c r="V63" s="2407"/>
    </row>
    <row r="64" spans="1:22" ht="19.5" thickBot="1">
      <c r="A64" s="2403" t="s">
        <v>383</v>
      </c>
      <c r="B64" s="2404"/>
      <c r="C64" s="2404"/>
      <c r="D64" s="2404"/>
      <c r="E64" s="2404"/>
      <c r="F64" s="2404"/>
      <c r="G64" s="2404"/>
      <c r="H64" s="2404"/>
      <c r="I64" s="2404"/>
      <c r="J64" s="2404"/>
      <c r="K64" s="2404"/>
      <c r="L64" s="2404"/>
      <c r="M64" s="2404"/>
      <c r="N64" s="2404"/>
      <c r="O64" s="2404"/>
      <c r="P64" s="2404"/>
      <c r="Q64" s="2404"/>
      <c r="R64" s="2404"/>
      <c r="S64" s="2404"/>
      <c r="T64" s="2404"/>
      <c r="U64" s="2404"/>
      <c r="V64" s="2407"/>
    </row>
    <row r="65" spans="1:22" ht="19.5" thickBot="1">
      <c r="A65" s="2408" t="s">
        <v>385</v>
      </c>
      <c r="B65" s="2409"/>
      <c r="C65" s="2409"/>
      <c r="D65" s="2409"/>
      <c r="E65" s="2409"/>
      <c r="F65" s="2409"/>
      <c r="G65" s="2409"/>
      <c r="H65" s="2414"/>
      <c r="I65" s="2414"/>
      <c r="J65" s="2414"/>
      <c r="K65" s="2414"/>
      <c r="L65" s="2414"/>
      <c r="M65" s="2414"/>
      <c r="N65" s="2414"/>
      <c r="O65" s="2414"/>
      <c r="P65" s="2414"/>
      <c r="Q65" s="2414"/>
      <c r="R65" s="2414"/>
      <c r="S65" s="2414"/>
      <c r="T65" s="2414"/>
      <c r="U65" s="2414"/>
      <c r="V65" s="2415"/>
    </row>
    <row r="66" spans="1:22" ht="38.25" thickBot="1">
      <c r="A66" s="1150"/>
      <c r="B66" s="1226" t="s">
        <v>467</v>
      </c>
      <c r="C66" s="315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70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2374" t="s">
        <v>202</v>
      </c>
      <c r="B67" s="2375"/>
      <c r="C67" s="2375"/>
      <c r="D67" s="2375"/>
      <c r="E67" s="2375"/>
      <c r="F67" s="2375"/>
      <c r="G67" s="2375"/>
      <c r="H67" s="2375"/>
      <c r="I67" s="2375"/>
      <c r="J67" s="2375"/>
      <c r="K67" s="2375"/>
      <c r="L67" s="2375"/>
      <c r="M67" s="2375"/>
      <c r="N67" s="2375"/>
      <c r="O67" s="2375"/>
      <c r="P67" s="2375"/>
      <c r="Q67" s="2375"/>
      <c r="R67" s="2375"/>
      <c r="S67" s="2375"/>
      <c r="T67" s="2375"/>
      <c r="U67" s="2375"/>
      <c r="V67" s="2411"/>
    </row>
    <row r="68" spans="1:22" ht="20.25" thickBot="1">
      <c r="A68" s="1032"/>
      <c r="B68" s="1176" t="s">
        <v>89</v>
      </c>
      <c r="C68" s="1177"/>
      <c r="D68" s="257">
        <v>2</v>
      </c>
      <c r="E68" s="257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2391" t="s">
        <v>119</v>
      </c>
      <c r="B69" s="2246"/>
      <c r="C69" s="104"/>
      <c r="D69" s="76"/>
      <c r="E69" s="76"/>
      <c r="F69" s="76"/>
      <c r="G69" s="1153">
        <f aca="true" t="shared" si="13" ref="G69:V69">G70+G71</f>
        <v>33</v>
      </c>
      <c r="H69" s="1020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0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397" t="s">
        <v>456</v>
      </c>
      <c r="B70" s="2412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2295" t="s">
        <v>381</v>
      </c>
      <c r="B71" s="2413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44" t="s">
        <v>430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144"/>
      <c r="Q1" s="2144"/>
      <c r="R1" s="2144"/>
      <c r="S1" s="2144"/>
      <c r="T1" s="2144"/>
      <c r="U1" s="2144"/>
      <c r="V1" s="2144"/>
      <c r="AR1" s="231"/>
    </row>
    <row r="2" spans="1:44" s="7" customFormat="1" ht="19.5" customHeight="1" thickBot="1">
      <c r="A2" s="2070" t="s">
        <v>25</v>
      </c>
      <c r="B2" s="2140" t="s">
        <v>26</v>
      </c>
      <c r="C2" s="2087" t="s">
        <v>372</v>
      </c>
      <c r="D2" s="2088"/>
      <c r="E2" s="2088"/>
      <c r="F2" s="2089"/>
      <c r="G2" s="2416" t="s">
        <v>27</v>
      </c>
      <c r="H2" s="2151" t="s">
        <v>148</v>
      </c>
      <c r="I2" s="2151"/>
      <c r="J2" s="2151"/>
      <c r="K2" s="2151"/>
      <c r="L2" s="2151"/>
      <c r="M2" s="2152"/>
      <c r="N2" s="2080" t="s">
        <v>349</v>
      </c>
      <c r="O2" s="2081"/>
      <c r="P2" s="2081"/>
      <c r="Q2" s="2081"/>
      <c r="R2" s="2081"/>
      <c r="S2" s="2081"/>
      <c r="T2" s="2081"/>
      <c r="U2" s="2081"/>
      <c r="V2" s="2082"/>
      <c r="AR2" s="231"/>
    </row>
    <row r="3" spans="1:44" s="7" customFormat="1" ht="19.5" customHeight="1">
      <c r="A3" s="2071"/>
      <c r="B3" s="2138"/>
      <c r="C3" s="2090"/>
      <c r="D3" s="2091"/>
      <c r="E3" s="2091"/>
      <c r="F3" s="2092"/>
      <c r="G3" s="2417"/>
      <c r="H3" s="2077" t="s">
        <v>28</v>
      </c>
      <c r="I3" s="2138" t="s">
        <v>149</v>
      </c>
      <c r="J3" s="2139"/>
      <c r="K3" s="2139"/>
      <c r="L3" s="2139"/>
      <c r="M3" s="2145" t="s">
        <v>29</v>
      </c>
      <c r="N3" s="2083" t="s">
        <v>32</v>
      </c>
      <c r="O3" s="2084"/>
      <c r="P3" s="2084" t="s">
        <v>33</v>
      </c>
      <c r="Q3" s="2084"/>
      <c r="R3" s="2084" t="s">
        <v>34</v>
      </c>
      <c r="S3" s="2084"/>
      <c r="T3" s="2084" t="s">
        <v>35</v>
      </c>
      <c r="U3" s="2084"/>
      <c r="V3" s="2142"/>
      <c r="AR3" s="231"/>
    </row>
    <row r="4" spans="1:44" s="7" customFormat="1" ht="19.5" customHeight="1">
      <c r="A4" s="2071"/>
      <c r="B4" s="2138"/>
      <c r="C4" s="2079" t="s">
        <v>142</v>
      </c>
      <c r="D4" s="2079" t="s">
        <v>143</v>
      </c>
      <c r="E4" s="2160" t="s">
        <v>145</v>
      </c>
      <c r="F4" s="2161"/>
      <c r="G4" s="2417"/>
      <c r="H4" s="2077"/>
      <c r="I4" s="2162" t="s">
        <v>21</v>
      </c>
      <c r="J4" s="2086" t="s">
        <v>150</v>
      </c>
      <c r="K4" s="2086"/>
      <c r="L4" s="2086"/>
      <c r="M4" s="2146"/>
      <c r="N4" s="2085"/>
      <c r="O4" s="2086"/>
      <c r="P4" s="2086"/>
      <c r="Q4" s="2086"/>
      <c r="R4" s="2086"/>
      <c r="S4" s="2086"/>
      <c r="T4" s="2086"/>
      <c r="U4" s="2086"/>
      <c r="V4" s="2143"/>
      <c r="AR4" s="231"/>
    </row>
    <row r="5" spans="1:44" s="7" customFormat="1" ht="19.5" customHeight="1">
      <c r="A5" s="2071"/>
      <c r="B5" s="2138"/>
      <c r="C5" s="2077"/>
      <c r="D5" s="2077"/>
      <c r="E5" s="2153" t="s">
        <v>146</v>
      </c>
      <c r="F5" s="2129" t="s">
        <v>147</v>
      </c>
      <c r="G5" s="2418"/>
      <c r="H5" s="2077"/>
      <c r="I5" s="2163"/>
      <c r="J5" s="2079" t="s">
        <v>30</v>
      </c>
      <c r="K5" s="2079" t="s">
        <v>453</v>
      </c>
      <c r="L5" s="2079" t="s">
        <v>31</v>
      </c>
      <c r="M5" s="214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71"/>
      <c r="B6" s="2138"/>
      <c r="C6" s="2077"/>
      <c r="D6" s="2077"/>
      <c r="E6" s="2154"/>
      <c r="F6" s="2129"/>
      <c r="G6" s="2418"/>
      <c r="H6" s="2077"/>
      <c r="I6" s="2163"/>
      <c r="J6" s="2079"/>
      <c r="K6" s="2079"/>
      <c r="L6" s="2079"/>
      <c r="M6" s="2147"/>
      <c r="N6" s="2149" t="s">
        <v>350</v>
      </c>
      <c r="O6" s="2138"/>
      <c r="P6" s="2138"/>
      <c r="Q6" s="2138"/>
      <c r="R6" s="2138"/>
      <c r="S6" s="2138"/>
      <c r="T6" s="2138"/>
      <c r="U6" s="2138"/>
      <c r="V6" s="2150"/>
      <c r="AR6" s="231"/>
    </row>
    <row r="7" spans="1:44" s="7" customFormat="1" ht="22.5" customHeight="1" thickBot="1">
      <c r="A7" s="2072"/>
      <c r="B7" s="2141"/>
      <c r="C7" s="2078"/>
      <c r="D7" s="2078"/>
      <c r="E7" s="2155"/>
      <c r="F7" s="2130"/>
      <c r="G7" s="2419"/>
      <c r="H7" s="2078"/>
      <c r="I7" s="2164"/>
      <c r="J7" s="2137"/>
      <c r="K7" s="2137"/>
      <c r="L7" s="2137"/>
      <c r="M7" s="214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3" t="s">
        <v>32</v>
      </c>
      <c r="AD7" s="2200"/>
      <c r="AE7" s="2200"/>
      <c r="AF7" s="2200" t="s">
        <v>33</v>
      </c>
      <c r="AG7" s="2200"/>
      <c r="AH7" s="2200"/>
      <c r="AI7" s="2200" t="s">
        <v>34</v>
      </c>
      <c r="AJ7" s="2200"/>
      <c r="AK7" s="2200"/>
      <c r="AL7" s="2200" t="s">
        <v>35</v>
      </c>
      <c r="AM7" s="2200"/>
      <c r="AN7" s="2201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4"/>
      <c r="AD8" s="2173"/>
      <c r="AE8" s="2173"/>
      <c r="AF8" s="2173"/>
      <c r="AG8" s="2173"/>
      <c r="AH8" s="2173"/>
      <c r="AI8" s="2173"/>
      <c r="AJ8" s="2173"/>
      <c r="AK8" s="2173"/>
      <c r="AL8" s="2173"/>
      <c r="AM8" s="2173"/>
      <c r="AN8" s="2202"/>
      <c r="AR8" s="231"/>
    </row>
    <row r="9" spans="1:44" s="7" customFormat="1" ht="19.5" customHeight="1" thickBot="1">
      <c r="A9" s="2067" t="s">
        <v>373</v>
      </c>
      <c r="B9" s="2068"/>
      <c r="C9" s="2068"/>
      <c r="D9" s="2068"/>
      <c r="E9" s="2068"/>
      <c r="F9" s="2068"/>
      <c r="G9" s="2068"/>
      <c r="H9" s="2068"/>
      <c r="I9" s="2068"/>
      <c r="J9" s="2068"/>
      <c r="K9" s="2068"/>
      <c r="L9" s="2068"/>
      <c r="M9" s="2068"/>
      <c r="N9" s="2068"/>
      <c r="O9" s="2068"/>
      <c r="P9" s="2068"/>
      <c r="Q9" s="2068"/>
      <c r="R9" s="2068"/>
      <c r="S9" s="2068"/>
      <c r="T9" s="2068"/>
      <c r="U9" s="2068"/>
      <c r="V9" s="2069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067" t="s">
        <v>382</v>
      </c>
      <c r="B10" s="2068"/>
      <c r="C10" s="2068"/>
      <c r="D10" s="2068"/>
      <c r="E10" s="2068"/>
      <c r="F10" s="2068"/>
      <c r="G10" s="2068"/>
      <c r="H10" s="2068"/>
      <c r="I10" s="2068"/>
      <c r="J10" s="2068"/>
      <c r="K10" s="2068"/>
      <c r="L10" s="2068"/>
      <c r="M10" s="2068"/>
      <c r="N10" s="2068"/>
      <c r="O10" s="2068"/>
      <c r="P10" s="2068"/>
      <c r="Q10" s="2068"/>
      <c r="R10" s="2068"/>
      <c r="S10" s="2068"/>
      <c r="T10" s="2068"/>
      <c r="U10" s="2068"/>
      <c r="V10" s="2069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20" customFormat="1" ht="39.75" customHeight="1">
      <c r="A11" s="77" t="s">
        <v>375</v>
      </c>
      <c r="B11" s="850" t="s">
        <v>63</v>
      </c>
      <c r="C11" s="941" t="s">
        <v>45</v>
      </c>
      <c r="D11" s="55"/>
      <c r="E11" s="55"/>
      <c r="F11" s="865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9"/>
      <c r="X11" s="580"/>
      <c r="Y11" s="580"/>
      <c r="Z11" s="580"/>
      <c r="AR11" s="231" t="s">
        <v>463</v>
      </c>
    </row>
    <row r="12" spans="1:44" s="978" customFormat="1" ht="19.5" customHeight="1">
      <c r="A12" s="77" t="s">
        <v>432</v>
      </c>
      <c r="B12" s="850" t="s">
        <v>64</v>
      </c>
      <c r="C12" s="953">
        <v>3</v>
      </c>
      <c r="D12" s="239"/>
      <c r="E12" s="239"/>
      <c r="F12" s="987"/>
      <c r="G12" s="1221">
        <v>5</v>
      </c>
      <c r="H12" s="950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6"/>
      <c r="X12" s="977"/>
      <c r="Y12" s="977"/>
      <c r="Z12" s="977"/>
      <c r="AR12" s="1130" t="s">
        <v>483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5"/>
      <c r="G13" s="1195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462</v>
      </c>
    </row>
    <row r="14" spans="1:44" s="20" customFormat="1" ht="19.5" customHeight="1">
      <c r="A14" s="77" t="s">
        <v>374</v>
      </c>
      <c r="B14" s="888" t="s">
        <v>40</v>
      </c>
      <c r="C14" s="892">
        <v>4</v>
      </c>
      <c r="D14" s="890"/>
      <c r="E14" s="890"/>
      <c r="F14" s="986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9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459</v>
      </c>
    </row>
    <row r="15" spans="1:44" s="978" customFormat="1" ht="19.5" customHeight="1">
      <c r="A15" s="606" t="s">
        <v>448</v>
      </c>
      <c r="B15" s="996" t="s">
        <v>41</v>
      </c>
      <c r="C15" s="997"/>
      <c r="D15" s="21">
        <v>3</v>
      </c>
      <c r="E15" s="128"/>
      <c r="F15" s="987"/>
      <c r="G15" s="1196">
        <v>3</v>
      </c>
      <c r="H15" s="936">
        <f t="shared" si="0"/>
        <v>90</v>
      </c>
      <c r="I15" s="1001">
        <v>60</v>
      </c>
      <c r="J15" s="58">
        <v>4</v>
      </c>
      <c r="K15" s="58"/>
      <c r="L15" s="58">
        <v>56</v>
      </c>
      <c r="M15" s="1002">
        <f t="shared" si="1"/>
        <v>30</v>
      </c>
      <c r="N15" s="87"/>
      <c r="O15" s="80"/>
      <c r="P15" s="80">
        <v>4</v>
      </c>
      <c r="Q15" s="80"/>
      <c r="R15" s="981"/>
      <c r="S15" s="981"/>
      <c r="T15" s="981"/>
      <c r="U15" s="981"/>
      <c r="V15" s="573"/>
      <c r="AR15" s="1130" t="s">
        <v>481</v>
      </c>
    </row>
    <row r="16" spans="1:44" s="978" customFormat="1" ht="19.5" customHeight="1" thickBot="1">
      <c r="A16" s="606" t="s">
        <v>449</v>
      </c>
      <c r="B16" s="996" t="s">
        <v>41</v>
      </c>
      <c r="C16" s="997"/>
      <c r="D16" s="21">
        <v>4</v>
      </c>
      <c r="E16" s="128"/>
      <c r="F16" s="987"/>
      <c r="G16" s="1196">
        <v>3</v>
      </c>
      <c r="H16" s="936">
        <f t="shared" si="0"/>
        <v>90</v>
      </c>
      <c r="I16" s="1001">
        <v>72</v>
      </c>
      <c r="J16" s="58"/>
      <c r="K16" s="58"/>
      <c r="L16" s="58">
        <v>72</v>
      </c>
      <c r="M16" s="1002">
        <f t="shared" si="1"/>
        <v>18</v>
      </c>
      <c r="N16" s="87"/>
      <c r="O16" s="80"/>
      <c r="P16" s="80"/>
      <c r="Q16" s="80">
        <v>4</v>
      </c>
      <c r="R16" s="981"/>
      <c r="S16" s="981"/>
      <c r="T16" s="981"/>
      <c r="U16" s="981"/>
      <c r="V16" s="573"/>
      <c r="AR16" s="1130"/>
    </row>
    <row r="17" spans="1:44" s="20" customFormat="1" ht="19.5" customHeight="1" thickBot="1">
      <c r="A17" s="2391" t="s">
        <v>384</v>
      </c>
      <c r="B17" s="2246"/>
      <c r="C17" s="2246"/>
      <c r="D17" s="2246"/>
      <c r="E17" s="2246"/>
      <c r="F17" s="2246"/>
      <c r="G17" s="2246"/>
      <c r="H17" s="2246"/>
      <c r="I17" s="2246"/>
      <c r="J17" s="2246"/>
      <c r="K17" s="2246"/>
      <c r="L17" s="2246"/>
      <c r="M17" s="2246"/>
      <c r="N17" s="2246"/>
      <c r="O17" s="2246"/>
      <c r="P17" s="2246"/>
      <c r="Q17" s="2246"/>
      <c r="R17" s="2246"/>
      <c r="S17" s="2246"/>
      <c r="T17" s="2246"/>
      <c r="U17" s="2246"/>
      <c r="V17" s="2247"/>
      <c r="W17" s="905"/>
      <c r="X17" s="580"/>
      <c r="Y17" s="580"/>
      <c r="Z17" s="580"/>
      <c r="AR17" s="231"/>
    </row>
    <row r="18" spans="1:44" s="902" customFormat="1" ht="19.5" customHeight="1">
      <c r="A18" s="943" t="s">
        <v>386</v>
      </c>
      <c r="B18" s="848" t="s">
        <v>468</v>
      </c>
      <c r="C18" s="168"/>
      <c r="D18" s="21">
        <v>3</v>
      </c>
      <c r="E18" s="21"/>
      <c r="F18" s="984"/>
      <c r="G18" s="1159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462</v>
      </c>
    </row>
    <row r="19" spans="1:44" s="902" customFormat="1" ht="19.5" customHeight="1" thickBot="1">
      <c r="A19" s="943" t="s">
        <v>172</v>
      </c>
      <c r="B19" s="848" t="s">
        <v>469</v>
      </c>
      <c r="C19" s="168"/>
      <c r="D19" s="21">
        <v>4</v>
      </c>
      <c r="E19" s="21"/>
      <c r="F19" s="984"/>
      <c r="G19" s="1159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482</v>
      </c>
    </row>
    <row r="20" spans="1:44" s="27" customFormat="1" ht="19.5" customHeight="1" thickBot="1">
      <c r="A20" s="2403" t="s">
        <v>377</v>
      </c>
      <c r="B20" s="2404"/>
      <c r="C20" s="2404"/>
      <c r="D20" s="2404"/>
      <c r="E20" s="2404"/>
      <c r="F20" s="2404"/>
      <c r="G20" s="2404"/>
      <c r="H20" s="2404"/>
      <c r="I20" s="2404"/>
      <c r="J20" s="2404"/>
      <c r="K20" s="2404"/>
      <c r="L20" s="2404"/>
      <c r="M20" s="2404"/>
      <c r="N20" s="2404"/>
      <c r="O20" s="2404"/>
      <c r="P20" s="2404"/>
      <c r="Q20" s="2404"/>
      <c r="R20" s="2404"/>
      <c r="S20" s="2404"/>
      <c r="T20" s="2404"/>
      <c r="U20" s="2404"/>
      <c r="V20" s="2407"/>
      <c r="W20" s="877"/>
      <c r="X20" s="292"/>
      <c r="Y20" s="292"/>
      <c r="Z20" s="292"/>
      <c r="AR20" s="1129"/>
    </row>
    <row r="21" spans="1:44" s="27" customFormat="1" ht="19.5" customHeight="1" thickBot="1">
      <c r="A21" s="2403" t="s">
        <v>383</v>
      </c>
      <c r="B21" s="2404"/>
      <c r="C21" s="2404"/>
      <c r="D21" s="2404"/>
      <c r="E21" s="2404"/>
      <c r="F21" s="2404"/>
      <c r="G21" s="2404"/>
      <c r="H21" s="2404"/>
      <c r="I21" s="2404"/>
      <c r="J21" s="2404"/>
      <c r="K21" s="2404"/>
      <c r="L21" s="2404"/>
      <c r="M21" s="2404"/>
      <c r="N21" s="2404"/>
      <c r="O21" s="2404"/>
      <c r="P21" s="2404"/>
      <c r="Q21" s="2404"/>
      <c r="R21" s="2404"/>
      <c r="S21" s="2404"/>
      <c r="T21" s="2404"/>
      <c r="U21" s="2404"/>
      <c r="V21" s="2407"/>
      <c r="W21" s="877"/>
      <c r="X21" s="292"/>
      <c r="Y21" s="292"/>
      <c r="Z21" s="292"/>
      <c r="AR21" s="1129"/>
    </row>
    <row r="22" spans="1:44" s="27" customFormat="1" ht="19.5" customHeight="1" thickBot="1">
      <c r="A22" s="944" t="s">
        <v>311</v>
      </c>
      <c r="B22" s="853" t="s">
        <v>71</v>
      </c>
      <c r="C22" s="851" t="s">
        <v>45</v>
      </c>
      <c r="D22" s="23"/>
      <c r="E22" s="23"/>
      <c r="F22" s="144"/>
      <c r="G22" s="1160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457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2"/>
      <c r="G23" s="1222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3"/>
      <c r="W23" s="877"/>
      <c r="X23" s="292"/>
      <c r="Y23" s="292" t="s">
        <v>352</v>
      </c>
      <c r="Z23" s="292"/>
      <c r="AB23" s="20"/>
      <c r="AC23" s="2203" t="s">
        <v>32</v>
      </c>
      <c r="AD23" s="2200"/>
      <c r="AE23" s="2200"/>
      <c r="AF23" s="2200" t="s">
        <v>33</v>
      </c>
      <c r="AG23" s="2200"/>
      <c r="AH23" s="2200"/>
      <c r="AI23" s="2200" t="s">
        <v>34</v>
      </c>
      <c r="AJ23" s="2200"/>
      <c r="AK23" s="2200"/>
      <c r="AL23" s="2200" t="s">
        <v>35</v>
      </c>
      <c r="AM23" s="2200"/>
      <c r="AN23" s="2201"/>
      <c r="AR23" s="1129" t="s">
        <v>457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61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457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60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457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5"/>
      <c r="G26" s="1160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29" t="s">
        <v>457</v>
      </c>
    </row>
    <row r="27" spans="1:44" s="902" customFormat="1" ht="19.5" customHeight="1" thickBot="1">
      <c r="A27" s="2408" t="s">
        <v>385</v>
      </c>
      <c r="B27" s="2409"/>
      <c r="C27" s="2409"/>
      <c r="D27" s="2409"/>
      <c r="E27" s="2409"/>
      <c r="F27" s="2409"/>
      <c r="G27" s="2409"/>
      <c r="H27" s="2414"/>
      <c r="I27" s="2414"/>
      <c r="J27" s="2414"/>
      <c r="K27" s="2414"/>
      <c r="L27" s="2414"/>
      <c r="M27" s="2414"/>
      <c r="N27" s="2414"/>
      <c r="O27" s="2414"/>
      <c r="P27" s="2414"/>
      <c r="Q27" s="2414"/>
      <c r="R27" s="2414"/>
      <c r="S27" s="2414"/>
      <c r="T27" s="2414"/>
      <c r="U27" s="2414"/>
      <c r="V27" s="2415"/>
      <c r="AR27" s="231"/>
    </row>
    <row r="28" spans="1:44" s="27" customFormat="1" ht="51.75" customHeight="1">
      <c r="A28" s="896" t="s">
        <v>282</v>
      </c>
      <c r="B28" s="940" t="s">
        <v>470</v>
      </c>
      <c r="C28" s="941"/>
      <c r="D28" s="59">
        <v>3</v>
      </c>
      <c r="E28" s="59"/>
      <c r="F28" s="865"/>
      <c r="G28" s="1196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457</v>
      </c>
    </row>
    <row r="29" spans="1:44" s="27" customFormat="1" ht="51" customHeight="1" thickBot="1">
      <c r="A29" s="1150" t="s">
        <v>393</v>
      </c>
      <c r="B29" s="1226" t="s">
        <v>471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70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457</v>
      </c>
    </row>
    <row r="30" spans="1:44" s="27" customFormat="1" ht="19.5" customHeight="1" thickBot="1">
      <c r="A30" s="2374" t="s">
        <v>202</v>
      </c>
      <c r="B30" s="2375"/>
      <c r="C30" s="2375"/>
      <c r="D30" s="2375"/>
      <c r="E30" s="2375"/>
      <c r="F30" s="2375"/>
      <c r="G30" s="2375"/>
      <c r="H30" s="2375"/>
      <c r="I30" s="2375"/>
      <c r="J30" s="2375"/>
      <c r="K30" s="2375"/>
      <c r="L30" s="2375"/>
      <c r="M30" s="2375"/>
      <c r="N30" s="2375"/>
      <c r="O30" s="2375"/>
      <c r="P30" s="2375"/>
      <c r="Q30" s="2375"/>
      <c r="R30" s="2375"/>
      <c r="S30" s="2375"/>
      <c r="T30" s="2375"/>
      <c r="U30" s="2375"/>
      <c r="V30" s="2411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457</v>
      </c>
    </row>
    <row r="32" spans="1:44" s="27" customFormat="1" ht="30" customHeight="1" thickBot="1">
      <c r="A32" s="2359" t="s">
        <v>119</v>
      </c>
      <c r="B32" s="2420"/>
      <c r="C32" s="104"/>
      <c r="D32" s="76"/>
      <c r="E32" s="76"/>
      <c r="F32" s="927"/>
      <c r="G32" s="992">
        <f>G33+G34</f>
        <v>60</v>
      </c>
      <c r="H32" s="1020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0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397" t="s">
        <v>456</v>
      </c>
      <c r="B33" s="2412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1"/>
    </row>
    <row r="34" spans="1:44" s="27" customFormat="1" ht="20.25" customHeight="1" thickBot="1">
      <c r="A34" s="2295" t="s">
        <v>381</v>
      </c>
      <c r="B34" s="2413"/>
      <c r="C34" s="104"/>
      <c r="D34" s="76"/>
      <c r="E34" s="76"/>
      <c r="F34" s="927"/>
      <c r="G34" s="992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2067" t="s">
        <v>373</v>
      </c>
      <c r="B37" s="2068"/>
      <c r="C37" s="2068"/>
      <c r="D37" s="2068"/>
      <c r="E37" s="2068"/>
      <c r="F37" s="2068"/>
      <c r="G37" s="2068"/>
      <c r="H37" s="2068"/>
      <c r="I37" s="2068"/>
      <c r="J37" s="2068"/>
      <c r="K37" s="2068"/>
      <c r="L37" s="2068"/>
      <c r="M37" s="2068"/>
      <c r="N37" s="2068"/>
      <c r="O37" s="2068"/>
      <c r="P37" s="2068"/>
      <c r="Q37" s="2068"/>
      <c r="R37" s="2068"/>
      <c r="S37" s="2068"/>
      <c r="T37" s="2068"/>
      <c r="U37" s="2068"/>
      <c r="V37" s="2069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067" t="s">
        <v>382</v>
      </c>
      <c r="B38" s="2068"/>
      <c r="C38" s="2068"/>
      <c r="D38" s="2068"/>
      <c r="E38" s="2068"/>
      <c r="F38" s="2068"/>
      <c r="G38" s="2068"/>
      <c r="H38" s="2068"/>
      <c r="I38" s="2068"/>
      <c r="J38" s="2068"/>
      <c r="K38" s="2068"/>
      <c r="L38" s="2068"/>
      <c r="M38" s="2068"/>
      <c r="N38" s="2068"/>
      <c r="O38" s="2068"/>
      <c r="P38" s="2068"/>
      <c r="Q38" s="2068"/>
      <c r="R38" s="2068"/>
      <c r="S38" s="2068"/>
      <c r="T38" s="2068"/>
      <c r="U38" s="2068"/>
      <c r="V38" s="2069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20" customFormat="1" ht="39.75" customHeight="1">
      <c r="A39" s="77" t="s">
        <v>375</v>
      </c>
      <c r="B39" s="850" t="s">
        <v>63</v>
      </c>
      <c r="C39" s="941" t="s">
        <v>45</v>
      </c>
      <c r="D39" s="55"/>
      <c r="E39" s="55"/>
      <c r="F39" s="865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9"/>
      <c r="X39" s="580"/>
      <c r="Y39" s="580"/>
      <c r="Z39" s="580"/>
      <c r="AR39" s="231"/>
    </row>
    <row r="40" spans="1:44" s="978" customFormat="1" ht="19.5" customHeight="1">
      <c r="A40" s="77" t="s">
        <v>432</v>
      </c>
      <c r="B40" s="850" t="s">
        <v>64</v>
      </c>
      <c r="C40" s="953">
        <v>3</v>
      </c>
      <c r="D40" s="239"/>
      <c r="E40" s="239"/>
      <c r="F40" s="987"/>
      <c r="G40" s="1221">
        <v>5</v>
      </c>
      <c r="H40" s="950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6"/>
      <c r="X40" s="977"/>
      <c r="Y40" s="977"/>
      <c r="Z40" s="977"/>
      <c r="AR40" s="1130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5"/>
      <c r="G41" s="1195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8" customFormat="1" ht="19.5" customHeight="1" thickBot="1">
      <c r="A42" s="606" t="s">
        <v>448</v>
      </c>
      <c r="B42" s="996" t="s">
        <v>41</v>
      </c>
      <c r="C42" s="997"/>
      <c r="D42" s="21">
        <v>3</v>
      </c>
      <c r="E42" s="128"/>
      <c r="F42" s="987"/>
      <c r="G42" s="1196">
        <v>3</v>
      </c>
      <c r="H42" s="936">
        <f>G42*30</f>
        <v>90</v>
      </c>
      <c r="I42" s="1001">
        <v>60</v>
      </c>
      <c r="J42" s="58">
        <v>4</v>
      </c>
      <c r="K42" s="58"/>
      <c r="L42" s="58">
        <v>56</v>
      </c>
      <c r="M42" s="1002">
        <f>H42-I42</f>
        <v>30</v>
      </c>
      <c r="N42" s="87"/>
      <c r="O42" s="80"/>
      <c r="P42" s="80">
        <v>4</v>
      </c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391" t="s">
        <v>384</v>
      </c>
      <c r="B43" s="2246"/>
      <c r="C43" s="2246"/>
      <c r="D43" s="2246"/>
      <c r="E43" s="2246"/>
      <c r="F43" s="2246"/>
      <c r="G43" s="2246"/>
      <c r="H43" s="2246"/>
      <c r="I43" s="2246"/>
      <c r="J43" s="2246"/>
      <c r="K43" s="2246"/>
      <c r="L43" s="2246"/>
      <c r="M43" s="2246"/>
      <c r="N43" s="2246"/>
      <c r="O43" s="2246"/>
      <c r="P43" s="2246"/>
      <c r="Q43" s="2246"/>
      <c r="R43" s="2246"/>
      <c r="S43" s="2246"/>
      <c r="T43" s="2246"/>
      <c r="U43" s="2246"/>
      <c r="V43" s="2247"/>
      <c r="W43" s="905"/>
      <c r="X43" s="580"/>
      <c r="Y43" s="580"/>
      <c r="Z43" s="580"/>
      <c r="AR43" s="231"/>
    </row>
    <row r="44" spans="1:44" s="902" customFormat="1" ht="19.5" customHeight="1" thickBot="1">
      <c r="A44" s="943" t="s">
        <v>386</v>
      </c>
      <c r="B44" s="848" t="s">
        <v>468</v>
      </c>
      <c r="C44" s="168"/>
      <c r="D44" s="21">
        <v>3</v>
      </c>
      <c r="E44" s="21"/>
      <c r="F44" s="984"/>
      <c r="G44" s="1159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403" t="s">
        <v>377</v>
      </c>
      <c r="B45" s="2404"/>
      <c r="C45" s="2404"/>
      <c r="D45" s="2404"/>
      <c r="E45" s="2404"/>
      <c r="F45" s="2404"/>
      <c r="G45" s="2404"/>
      <c r="H45" s="2404"/>
      <c r="I45" s="2404"/>
      <c r="J45" s="2404"/>
      <c r="K45" s="2404"/>
      <c r="L45" s="2404"/>
      <c r="M45" s="2404"/>
      <c r="N45" s="2404"/>
      <c r="O45" s="2404"/>
      <c r="P45" s="2404"/>
      <c r="Q45" s="2404"/>
      <c r="R45" s="2404"/>
      <c r="S45" s="2404"/>
      <c r="T45" s="2404"/>
      <c r="U45" s="2404"/>
      <c r="V45" s="2407"/>
      <c r="W45" s="877"/>
      <c r="X45" s="292"/>
      <c r="Y45" s="292"/>
      <c r="Z45" s="292"/>
      <c r="AR45" s="1129"/>
    </row>
    <row r="46" spans="1:44" s="27" customFormat="1" ht="19.5" customHeight="1" thickBot="1">
      <c r="A46" s="2403" t="s">
        <v>383</v>
      </c>
      <c r="B46" s="2404"/>
      <c r="C46" s="2404"/>
      <c r="D46" s="2404"/>
      <c r="E46" s="2404"/>
      <c r="F46" s="2404"/>
      <c r="G46" s="2404"/>
      <c r="H46" s="2404"/>
      <c r="I46" s="2404"/>
      <c r="J46" s="2404"/>
      <c r="K46" s="2404"/>
      <c r="L46" s="2404"/>
      <c r="M46" s="2404"/>
      <c r="N46" s="2404"/>
      <c r="O46" s="2404"/>
      <c r="P46" s="2404"/>
      <c r="Q46" s="2404"/>
      <c r="R46" s="2404"/>
      <c r="S46" s="2404"/>
      <c r="T46" s="2404"/>
      <c r="U46" s="2404"/>
      <c r="V46" s="2407"/>
      <c r="W46" s="877"/>
      <c r="X46" s="292"/>
      <c r="Y46" s="292"/>
      <c r="Z46" s="292"/>
      <c r="AR46" s="1129"/>
    </row>
    <row r="47" spans="1:44" s="27" customFormat="1" ht="19.5" customHeight="1">
      <c r="A47" s="944" t="s">
        <v>313</v>
      </c>
      <c r="B47" s="853" t="s">
        <v>73</v>
      </c>
      <c r="C47" s="847"/>
      <c r="D47" s="16">
        <v>3</v>
      </c>
      <c r="E47" s="16"/>
      <c r="F47" s="985"/>
      <c r="G47" s="1160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311</v>
      </c>
      <c r="B48" s="853" t="s">
        <v>71</v>
      </c>
      <c r="C48" s="851" t="s">
        <v>45</v>
      </c>
      <c r="D48" s="23"/>
      <c r="E48" s="23"/>
      <c r="F48" s="144"/>
      <c r="G48" s="1160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408" t="s">
        <v>385</v>
      </c>
      <c r="B49" s="2409"/>
      <c r="C49" s="2409"/>
      <c r="D49" s="2409"/>
      <c r="E49" s="2409"/>
      <c r="F49" s="2409"/>
      <c r="G49" s="2409"/>
      <c r="H49" s="2414"/>
      <c r="I49" s="2414"/>
      <c r="J49" s="2414"/>
      <c r="K49" s="2414"/>
      <c r="L49" s="2414"/>
      <c r="M49" s="2414"/>
      <c r="N49" s="2414"/>
      <c r="O49" s="2414"/>
      <c r="P49" s="2414"/>
      <c r="Q49" s="2414"/>
      <c r="R49" s="2414"/>
      <c r="S49" s="2414"/>
      <c r="T49" s="2414"/>
      <c r="U49" s="2414"/>
      <c r="V49" s="2415"/>
      <c r="AR49" s="231"/>
    </row>
    <row r="50" spans="1:44" s="27" customFormat="1" ht="51.75" customHeight="1" thickBot="1">
      <c r="A50" s="896" t="s">
        <v>282</v>
      </c>
      <c r="B50" s="940" t="s">
        <v>470</v>
      </c>
      <c r="C50" s="941"/>
      <c r="D50" s="59">
        <v>3</v>
      </c>
      <c r="E50" s="59"/>
      <c r="F50" s="865"/>
      <c r="G50" s="1196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374" t="s">
        <v>202</v>
      </c>
      <c r="B51" s="2375"/>
      <c r="C51" s="2375"/>
      <c r="D51" s="2375"/>
      <c r="E51" s="2375"/>
      <c r="F51" s="2375"/>
      <c r="G51" s="2375"/>
      <c r="H51" s="2375"/>
      <c r="I51" s="2375"/>
      <c r="J51" s="2375"/>
      <c r="K51" s="2375"/>
      <c r="L51" s="2375"/>
      <c r="M51" s="2375"/>
      <c r="N51" s="2375"/>
      <c r="O51" s="2375"/>
      <c r="P51" s="2375"/>
      <c r="Q51" s="2375"/>
      <c r="R51" s="2375"/>
      <c r="S51" s="2375"/>
      <c r="T51" s="2375"/>
      <c r="U51" s="2375"/>
      <c r="V51" s="2411"/>
      <c r="AR51" s="1129"/>
    </row>
    <row r="52" spans="1:44" s="27" customFormat="1" ht="30" customHeight="1" thickBot="1">
      <c r="A52" s="2359" t="s">
        <v>119</v>
      </c>
      <c r="B52" s="2420"/>
      <c r="C52" s="104"/>
      <c r="D52" s="76"/>
      <c r="E52" s="76"/>
      <c r="F52" s="927"/>
      <c r="G52" s="992">
        <f>G53+G54</f>
        <v>30</v>
      </c>
      <c r="H52" s="1020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0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397" t="s">
        <v>456</v>
      </c>
      <c r="B53" s="2412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1"/>
    </row>
    <row r="54" spans="1:44" s="27" customFormat="1" ht="20.25" customHeight="1" thickBot="1">
      <c r="A54" s="2295" t="s">
        <v>381</v>
      </c>
      <c r="B54" s="2413"/>
      <c r="C54" s="104"/>
      <c r="D54" s="76"/>
      <c r="E54" s="76"/>
      <c r="F54" s="927"/>
      <c r="G54" s="992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2067" t="s">
        <v>373</v>
      </c>
      <c r="B57" s="2068"/>
      <c r="C57" s="2068"/>
      <c r="D57" s="2068"/>
      <c r="E57" s="2068"/>
      <c r="F57" s="2068"/>
      <c r="G57" s="2068"/>
      <c r="H57" s="2068"/>
      <c r="I57" s="2068"/>
      <c r="J57" s="2068"/>
      <c r="K57" s="2068"/>
      <c r="L57" s="2068"/>
      <c r="M57" s="2068"/>
      <c r="N57" s="2068"/>
      <c r="O57" s="2068"/>
      <c r="P57" s="2068"/>
      <c r="Q57" s="2068"/>
      <c r="R57" s="2068"/>
      <c r="S57" s="2068"/>
      <c r="T57" s="2068"/>
      <c r="U57" s="2068"/>
      <c r="V57" s="2069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067" t="s">
        <v>382</v>
      </c>
      <c r="B58" s="2068"/>
      <c r="C58" s="2068"/>
      <c r="D58" s="2068"/>
      <c r="E58" s="2068"/>
      <c r="F58" s="2068"/>
      <c r="G58" s="2068"/>
      <c r="H58" s="2068"/>
      <c r="I58" s="2068"/>
      <c r="J58" s="2068"/>
      <c r="K58" s="2068"/>
      <c r="L58" s="2068"/>
      <c r="M58" s="2068"/>
      <c r="N58" s="2068"/>
      <c r="O58" s="2068"/>
      <c r="P58" s="2068"/>
      <c r="Q58" s="2068"/>
      <c r="R58" s="2068"/>
      <c r="S58" s="2068"/>
      <c r="T58" s="2068"/>
      <c r="U58" s="2068"/>
      <c r="V58" s="2069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7" customFormat="1" ht="19.5" customHeight="1">
      <c r="A59" s="1299" t="s">
        <v>491</v>
      </c>
      <c r="B59" s="888" t="s">
        <v>40</v>
      </c>
      <c r="C59" s="892">
        <v>4</v>
      </c>
      <c r="D59" s="890"/>
      <c r="E59" s="890"/>
      <c r="F59" s="986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9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1"/>
    </row>
    <row r="60" spans="1:44" s="978" customFormat="1" ht="19.5" customHeight="1" thickBot="1">
      <c r="A60" s="606" t="s">
        <v>449</v>
      </c>
      <c r="B60" s="996" t="s">
        <v>41</v>
      </c>
      <c r="C60" s="997"/>
      <c r="D60" s="21">
        <v>4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/>
      <c r="P60" s="80"/>
      <c r="Q60" s="80">
        <v>4</v>
      </c>
      <c r="R60" s="981"/>
      <c r="S60" s="981"/>
      <c r="T60" s="981"/>
      <c r="U60" s="981"/>
      <c r="V60" s="573"/>
      <c r="AR60" s="1130"/>
    </row>
    <row r="61" spans="1:44" s="20" customFormat="1" ht="19.5" customHeight="1" thickBot="1">
      <c r="A61" s="2391" t="s">
        <v>384</v>
      </c>
      <c r="B61" s="2246"/>
      <c r="C61" s="2246"/>
      <c r="D61" s="2246"/>
      <c r="E61" s="2246"/>
      <c r="F61" s="2246"/>
      <c r="G61" s="2246"/>
      <c r="H61" s="2246"/>
      <c r="I61" s="2246"/>
      <c r="J61" s="2246"/>
      <c r="K61" s="2246"/>
      <c r="L61" s="2246"/>
      <c r="M61" s="2246"/>
      <c r="N61" s="2246"/>
      <c r="O61" s="2246"/>
      <c r="P61" s="2246"/>
      <c r="Q61" s="2246"/>
      <c r="R61" s="2246"/>
      <c r="S61" s="2246"/>
      <c r="T61" s="2246"/>
      <c r="U61" s="2246"/>
      <c r="V61" s="2247"/>
      <c r="W61" s="905"/>
      <c r="X61" s="580"/>
      <c r="Y61" s="580"/>
      <c r="Z61" s="580"/>
      <c r="AR61" s="231"/>
    </row>
    <row r="62" spans="1:44" s="902" customFormat="1" ht="19.5" customHeight="1" thickBot="1">
      <c r="A62" s="943" t="s">
        <v>172</v>
      </c>
      <c r="B62" s="848" t="s">
        <v>469</v>
      </c>
      <c r="C62" s="168"/>
      <c r="D62" s="21">
        <v>4</v>
      </c>
      <c r="E62" s="21"/>
      <c r="F62" s="984"/>
      <c r="G62" s="1159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403" t="s">
        <v>377</v>
      </c>
      <c r="B63" s="2404"/>
      <c r="C63" s="2404"/>
      <c r="D63" s="2404"/>
      <c r="E63" s="2404"/>
      <c r="F63" s="2404"/>
      <c r="G63" s="2404"/>
      <c r="H63" s="2404"/>
      <c r="I63" s="2404"/>
      <c r="J63" s="2404"/>
      <c r="K63" s="2404"/>
      <c r="L63" s="2404"/>
      <c r="M63" s="2404"/>
      <c r="N63" s="2404"/>
      <c r="O63" s="2404"/>
      <c r="P63" s="2404"/>
      <c r="Q63" s="2404"/>
      <c r="R63" s="2404"/>
      <c r="S63" s="2404"/>
      <c r="T63" s="2404"/>
      <c r="U63" s="2404"/>
      <c r="V63" s="2407"/>
      <c r="W63" s="877"/>
      <c r="X63" s="292"/>
      <c r="Y63" s="292"/>
      <c r="Z63" s="292"/>
      <c r="AR63" s="1129"/>
    </row>
    <row r="64" spans="1:44" s="27" customFormat="1" ht="19.5" customHeight="1" thickBot="1">
      <c r="A64" s="2403" t="s">
        <v>383</v>
      </c>
      <c r="B64" s="2404"/>
      <c r="C64" s="2404"/>
      <c r="D64" s="2404"/>
      <c r="E64" s="2404"/>
      <c r="F64" s="2404"/>
      <c r="G64" s="2404"/>
      <c r="H64" s="2404"/>
      <c r="I64" s="2404"/>
      <c r="J64" s="2404"/>
      <c r="K64" s="2404"/>
      <c r="L64" s="2404"/>
      <c r="M64" s="2404"/>
      <c r="N64" s="2404"/>
      <c r="O64" s="2404"/>
      <c r="P64" s="2404"/>
      <c r="Q64" s="2404"/>
      <c r="R64" s="2404"/>
      <c r="S64" s="2404"/>
      <c r="T64" s="2404"/>
      <c r="U64" s="2404"/>
      <c r="V64" s="2407"/>
      <c r="W64" s="877"/>
      <c r="X64" s="292"/>
      <c r="Y64" s="292"/>
      <c r="Z64" s="292"/>
      <c r="AR64" s="1129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2"/>
      <c r="G65" s="1222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3"/>
      <c r="W65" s="877"/>
      <c r="X65" s="292"/>
      <c r="Y65" s="292" t="s">
        <v>352</v>
      </c>
      <c r="Z65" s="292"/>
      <c r="AB65" s="20"/>
      <c r="AC65" s="2203" t="s">
        <v>32</v>
      </c>
      <c r="AD65" s="2200"/>
      <c r="AE65" s="2200"/>
      <c r="AF65" s="2200" t="s">
        <v>33</v>
      </c>
      <c r="AG65" s="2200"/>
      <c r="AH65" s="2200"/>
      <c r="AI65" s="2200" t="s">
        <v>34</v>
      </c>
      <c r="AJ65" s="2200"/>
      <c r="AK65" s="2200"/>
      <c r="AL65" s="2200" t="s">
        <v>35</v>
      </c>
      <c r="AM65" s="2200"/>
      <c r="AN65" s="2201"/>
      <c r="AR65" s="1129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61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5" t="s">
        <v>317</v>
      </c>
      <c r="B67" s="1247" t="s">
        <v>417</v>
      </c>
      <c r="C67" s="855"/>
      <c r="D67" s="37"/>
      <c r="E67" s="37"/>
      <c r="F67" s="1300" t="s">
        <v>46</v>
      </c>
      <c r="G67" s="1243">
        <v>1</v>
      </c>
      <c r="H67" s="1244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2"/>
      <c r="O67" s="619"/>
      <c r="P67" s="619"/>
      <c r="Q67" s="619">
        <v>1</v>
      </c>
      <c r="R67" s="619"/>
      <c r="S67" s="619"/>
      <c r="T67" s="619"/>
      <c r="U67" s="619"/>
      <c r="V67" s="1234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408" t="s">
        <v>385</v>
      </c>
      <c r="B68" s="2409"/>
      <c r="C68" s="2409"/>
      <c r="D68" s="2409"/>
      <c r="E68" s="2409"/>
      <c r="F68" s="2409"/>
      <c r="G68" s="2409"/>
      <c r="H68" s="2409"/>
      <c r="I68" s="2409"/>
      <c r="J68" s="2409"/>
      <c r="K68" s="2409"/>
      <c r="L68" s="2409"/>
      <c r="M68" s="2409"/>
      <c r="N68" s="2409"/>
      <c r="O68" s="2409"/>
      <c r="P68" s="2409"/>
      <c r="Q68" s="2409"/>
      <c r="R68" s="2409"/>
      <c r="S68" s="2409"/>
      <c r="T68" s="2409"/>
      <c r="U68" s="2409"/>
      <c r="V68" s="2410"/>
      <c r="AR68" s="231"/>
    </row>
    <row r="69" spans="1:44" s="27" customFormat="1" ht="51" customHeight="1" thickBot="1">
      <c r="A69" s="1150" t="s">
        <v>393</v>
      </c>
      <c r="B69" s="1226" t="s">
        <v>471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70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374" t="s">
        <v>202</v>
      </c>
      <c r="B70" s="2375"/>
      <c r="C70" s="2375"/>
      <c r="D70" s="2375"/>
      <c r="E70" s="2375"/>
      <c r="F70" s="2375"/>
      <c r="G70" s="2375"/>
      <c r="H70" s="2375"/>
      <c r="I70" s="2375"/>
      <c r="J70" s="2375"/>
      <c r="K70" s="2375"/>
      <c r="L70" s="2375"/>
      <c r="M70" s="2375"/>
      <c r="N70" s="2375"/>
      <c r="O70" s="2375"/>
      <c r="P70" s="2375"/>
      <c r="Q70" s="2375"/>
      <c r="R70" s="2375"/>
      <c r="S70" s="2375"/>
      <c r="T70" s="2375"/>
      <c r="U70" s="2375"/>
      <c r="V70" s="2411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2359" t="s">
        <v>119</v>
      </c>
      <c r="B72" s="2420"/>
      <c r="C72" s="104"/>
      <c r="D72" s="76"/>
      <c r="E72" s="76"/>
      <c r="F72" s="927"/>
      <c r="G72" s="992">
        <f aca="true" t="shared" si="13" ref="G72:V72">G73+G74</f>
        <v>30</v>
      </c>
      <c r="H72" s="1020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0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397" t="s">
        <v>456</v>
      </c>
      <c r="B73" s="2412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1"/>
    </row>
    <row r="74" spans="1:44" s="27" customFormat="1" ht="20.25" customHeight="1" thickBot="1">
      <c r="A74" s="2295" t="s">
        <v>381</v>
      </c>
      <c r="B74" s="2413"/>
      <c r="C74" s="104"/>
      <c r="D74" s="76"/>
      <c r="E74" s="76"/>
      <c r="F74" s="927"/>
      <c r="G74" s="992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2020-06-22T11:42:40Z</cp:lastPrinted>
  <dcterms:created xsi:type="dcterms:W3CDTF">2012-01-24T19:18:26Z</dcterms:created>
  <dcterms:modified xsi:type="dcterms:W3CDTF">2023-02-14T22:24:48Z</dcterms:modified>
  <cp:category/>
  <cp:version/>
  <cp:contentType/>
  <cp:contentStatus/>
</cp:coreProperties>
</file>