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Кафедра\2022\Планы\2023-2024\Менеджмент 2023\"/>
    </mc:Choice>
  </mc:AlternateContent>
  <bookViews>
    <workbookView xWindow="0" yWindow="0" windowWidth="24000" windowHeight="9645" activeTab="2"/>
  </bookViews>
  <sheets>
    <sheet name="Титул 073" sheetId="2" r:id="rId1"/>
    <sheet name="Лист1" sheetId="7" state="hidden" r:id="rId2"/>
    <sheet name="план" sheetId="6" r:id="rId3"/>
    <sheet name="сем 21-22" sheetId="8" state="hidden" r:id="rId4"/>
  </sheets>
  <definedNames>
    <definedName name="_xlnm._FilterDatabase" localSheetId="2" hidden="1">план!$S$1:$S$113</definedName>
    <definedName name="_xlnm.Print_Area" localSheetId="2">план!$A$1:$V$117</definedName>
  </definedNames>
  <calcPr calcId="162913"/>
</workbook>
</file>

<file path=xl/calcChain.xml><?xml version="1.0" encoding="utf-8"?>
<calcChain xmlns="http://schemas.openxmlformats.org/spreadsheetml/2006/main">
  <c r="I36" i="6" l="1"/>
  <c r="H36" i="6"/>
  <c r="M36" i="6" s="1"/>
  <c r="H35" i="6"/>
  <c r="I35" i="6"/>
  <c r="M35" i="6" s="1"/>
  <c r="J23" i="6" l="1"/>
  <c r="K23" i="6"/>
  <c r="N23" i="6" l="1"/>
  <c r="AI26" i="6"/>
  <c r="AI27" i="6"/>
  <c r="AI29" i="6"/>
  <c r="AI30" i="6"/>
  <c r="AI31" i="6"/>
  <c r="AI32" i="6"/>
  <c r="AI33" i="6"/>
  <c r="AI34" i="6"/>
  <c r="AI35" i="6"/>
  <c r="AI25" i="6"/>
  <c r="AI12" i="6"/>
  <c r="AI13" i="6"/>
  <c r="AI14" i="6"/>
  <c r="AI15" i="6"/>
  <c r="AI16" i="6"/>
  <c r="AI17" i="6"/>
  <c r="AI18" i="6"/>
  <c r="AI19" i="6"/>
  <c r="AI20" i="6"/>
  <c r="AI21" i="6"/>
  <c r="AI22" i="6"/>
  <c r="H55" i="6" l="1"/>
  <c r="L59" i="6"/>
  <c r="H58" i="6"/>
  <c r="H52" i="6"/>
  <c r="H66" i="6" l="1"/>
  <c r="AD79" i="6" l="1"/>
  <c r="J79" i="6"/>
  <c r="K79" i="6"/>
  <c r="L79" i="6"/>
  <c r="N79" i="6"/>
  <c r="O79" i="6"/>
  <c r="P79" i="6"/>
  <c r="Q79" i="6"/>
  <c r="R79" i="6"/>
  <c r="S79" i="6"/>
  <c r="G79" i="6"/>
  <c r="H61" i="6"/>
  <c r="I77" i="6"/>
  <c r="H77" i="6"/>
  <c r="I70" i="6"/>
  <c r="H70" i="6"/>
  <c r="I68" i="6"/>
  <c r="H68" i="6"/>
  <c r="M68" i="6" l="1"/>
  <c r="M70" i="6"/>
  <c r="M77" i="6"/>
  <c r="AF64" i="6"/>
  <c r="AE64" i="6"/>
  <c r="AC64" i="6"/>
  <c r="AB64" i="6"/>
  <c r="I65" i="6"/>
  <c r="H65" i="6"/>
  <c r="I64" i="6"/>
  <c r="H64" i="6"/>
  <c r="M65" i="6" l="1"/>
  <c r="M64" i="6"/>
  <c r="N80" i="8"/>
  <c r="E36" i="8"/>
  <c r="E18" i="8"/>
  <c r="L78" i="8"/>
  <c r="I78" i="8"/>
  <c r="H78" i="8"/>
  <c r="G78" i="8"/>
  <c r="D78" i="8"/>
  <c r="F77" i="8"/>
  <c r="E77" i="8"/>
  <c r="F76" i="8"/>
  <c r="K76" i="8" s="1"/>
  <c r="E76" i="8"/>
  <c r="F75" i="8"/>
  <c r="E75" i="8"/>
  <c r="F74" i="8"/>
  <c r="K74" i="8" s="1"/>
  <c r="E74" i="8"/>
  <c r="F73" i="8"/>
  <c r="E73" i="8"/>
  <c r="F72" i="8"/>
  <c r="E72" i="8"/>
  <c r="F71" i="8"/>
  <c r="K71" i="8" s="1"/>
  <c r="E71" i="8"/>
  <c r="F70" i="8"/>
  <c r="F78" i="8" s="1"/>
  <c r="E70" i="8"/>
  <c r="L60" i="8"/>
  <c r="I60" i="8"/>
  <c r="H60" i="8"/>
  <c r="G60" i="8"/>
  <c r="D60" i="8"/>
  <c r="E59" i="8"/>
  <c r="F58" i="8"/>
  <c r="E58" i="8"/>
  <c r="F57" i="8"/>
  <c r="K57" i="8" s="1"/>
  <c r="E57" i="8"/>
  <c r="F56" i="8"/>
  <c r="E56" i="8"/>
  <c r="F55" i="8"/>
  <c r="K55" i="8" s="1"/>
  <c r="E55" i="8"/>
  <c r="F54" i="8"/>
  <c r="E54" i="8"/>
  <c r="F52" i="8"/>
  <c r="K52" i="8" s="1"/>
  <c r="E52" i="8"/>
  <c r="E60" i="8" s="1"/>
  <c r="I39" i="8"/>
  <c r="H39" i="8"/>
  <c r="G39" i="8"/>
  <c r="D39" i="8"/>
  <c r="F38" i="8"/>
  <c r="K38" i="8" s="1"/>
  <c r="E38" i="8"/>
  <c r="F37" i="8"/>
  <c r="E37" i="8"/>
  <c r="F35" i="8"/>
  <c r="E35" i="8"/>
  <c r="F34" i="8"/>
  <c r="K34" i="8" s="1"/>
  <c r="E34" i="8"/>
  <c r="F33" i="8"/>
  <c r="E33" i="8"/>
  <c r="F32" i="8"/>
  <c r="K32" i="8" s="1"/>
  <c r="E32" i="8"/>
  <c r="F31" i="8"/>
  <c r="E31" i="8"/>
  <c r="F30" i="8"/>
  <c r="F39" i="8" s="1"/>
  <c r="E30" i="8"/>
  <c r="I20" i="8"/>
  <c r="H20" i="8"/>
  <c r="G20" i="8"/>
  <c r="D20" i="8"/>
  <c r="D21" i="8" s="1"/>
  <c r="F19" i="8"/>
  <c r="K19" i="8" s="1"/>
  <c r="E19" i="8"/>
  <c r="F17" i="8"/>
  <c r="K17" i="8" s="1"/>
  <c r="E17" i="8"/>
  <c r="E16" i="8"/>
  <c r="F15" i="8"/>
  <c r="K15" i="8" s="1"/>
  <c r="E15" i="8"/>
  <c r="M15" i="8" s="1"/>
  <c r="F14" i="8"/>
  <c r="E14" i="8"/>
  <c r="J14" i="8" s="1"/>
  <c r="F13" i="8"/>
  <c r="E13" i="8"/>
  <c r="F11" i="8"/>
  <c r="E11" i="8"/>
  <c r="J54" i="8" l="1"/>
  <c r="M55" i="8"/>
  <c r="J56" i="8"/>
  <c r="M57" i="8"/>
  <c r="J58" i="8"/>
  <c r="J70" i="8"/>
  <c r="M71" i="8"/>
  <c r="J72" i="8"/>
  <c r="J73" i="8"/>
  <c r="M74" i="8"/>
  <c r="J75" i="8"/>
  <c r="M76" i="8"/>
  <c r="J77" i="8"/>
  <c r="M13" i="8"/>
  <c r="F20" i="8"/>
  <c r="J17" i="8"/>
  <c r="J19" i="8"/>
  <c r="J31" i="8"/>
  <c r="M32" i="8"/>
  <c r="J33" i="8"/>
  <c r="J34" i="8"/>
  <c r="J37" i="8"/>
  <c r="J38" i="8"/>
  <c r="M54" i="8"/>
  <c r="M56" i="8"/>
  <c r="M58" i="8"/>
  <c r="M75" i="8"/>
  <c r="M77" i="8"/>
  <c r="M72" i="8"/>
  <c r="M73" i="8"/>
  <c r="M35" i="8"/>
  <c r="M38" i="8"/>
  <c r="M34" i="8"/>
  <c r="M33" i="8"/>
  <c r="M31" i="8"/>
  <c r="M14" i="8"/>
  <c r="E20" i="8"/>
  <c r="J13" i="8"/>
  <c r="K14" i="8"/>
  <c r="J15" i="8"/>
  <c r="M17" i="8"/>
  <c r="J11" i="8"/>
  <c r="M11" i="8"/>
  <c r="M19" i="8"/>
  <c r="E39" i="8"/>
  <c r="J30" i="8"/>
  <c r="M30" i="8"/>
  <c r="J35" i="8"/>
  <c r="K35" i="8"/>
  <c r="M37" i="8"/>
  <c r="K11" i="8"/>
  <c r="K20" i="8" s="1"/>
  <c r="K30" i="8"/>
  <c r="J32" i="8"/>
  <c r="J52" i="8"/>
  <c r="M52" i="8"/>
  <c r="K54" i="8"/>
  <c r="J55" i="8"/>
  <c r="K56" i="8"/>
  <c r="J57" i="8"/>
  <c r="F60" i="8"/>
  <c r="K70" i="8"/>
  <c r="J71" i="8"/>
  <c r="K73" i="8"/>
  <c r="J74" i="8"/>
  <c r="K75" i="8"/>
  <c r="J76" i="8"/>
  <c r="E78" i="8"/>
  <c r="M70" i="8"/>
  <c r="J20" i="8" l="1"/>
  <c r="K60" i="8"/>
  <c r="J78" i="8"/>
  <c r="J60" i="8"/>
  <c r="K78" i="8"/>
  <c r="K39" i="8"/>
  <c r="J39" i="8"/>
  <c r="Q59" i="6" l="1"/>
  <c r="G59" i="6"/>
  <c r="H51" i="6"/>
  <c r="AF76" i="6"/>
  <c r="AE76" i="6"/>
  <c r="AC76" i="6"/>
  <c r="AB76" i="6"/>
  <c r="I76" i="6"/>
  <c r="H76" i="6"/>
  <c r="H63" i="6"/>
  <c r="H78" i="6"/>
  <c r="H62" i="6"/>
  <c r="I75" i="6"/>
  <c r="H75" i="6"/>
  <c r="I73" i="6"/>
  <c r="H73" i="6"/>
  <c r="M73" i="6" l="1"/>
  <c r="M76" i="6"/>
  <c r="M75" i="6"/>
  <c r="AG91" i="6" l="1"/>
  <c r="X82" i="6"/>
  <c r="W82" i="6"/>
  <c r="V82" i="6"/>
  <c r="U82" i="6"/>
  <c r="T82" i="6"/>
  <c r="X79" i="6"/>
  <c r="W79" i="6"/>
  <c r="V79" i="6"/>
  <c r="U79" i="6"/>
  <c r="T79" i="6"/>
  <c r="AF74" i="6"/>
  <c r="AE74" i="6"/>
  <c r="AC74" i="6"/>
  <c r="AB74" i="6"/>
  <c r="I74" i="6"/>
  <c r="H74" i="6"/>
  <c r="AF72" i="6"/>
  <c r="AE72" i="6"/>
  <c r="AC72" i="6"/>
  <c r="AB72" i="6"/>
  <c r="I72" i="6"/>
  <c r="H72" i="6"/>
  <c r="AF69" i="6"/>
  <c r="AE69" i="6"/>
  <c r="AC69" i="6"/>
  <c r="AB69" i="6"/>
  <c r="I69" i="6"/>
  <c r="H69" i="6"/>
  <c r="AF67" i="6"/>
  <c r="AF79" i="6" s="1"/>
  <c r="AE67" i="6"/>
  <c r="AE79" i="6" s="1"/>
  <c r="AC67" i="6"/>
  <c r="AC79" i="6" s="1"/>
  <c r="AB67" i="6"/>
  <c r="AB79" i="6" s="1"/>
  <c r="I67" i="6"/>
  <c r="I79" i="6" s="1"/>
  <c r="H67" i="6"/>
  <c r="H79" i="6" s="1"/>
  <c r="AD59" i="6"/>
  <c r="X59" i="6"/>
  <c r="W59" i="6"/>
  <c r="V59" i="6"/>
  <c r="U59" i="6"/>
  <c r="T59" i="6"/>
  <c r="S59" i="6"/>
  <c r="R59" i="6"/>
  <c r="P59" i="6"/>
  <c r="O59" i="6"/>
  <c r="N59" i="6"/>
  <c r="I57" i="6"/>
  <c r="H57" i="6"/>
  <c r="AF56" i="6"/>
  <c r="AE56" i="6"/>
  <c r="AC56" i="6"/>
  <c r="AB56" i="6"/>
  <c r="I56" i="6"/>
  <c r="H56" i="6"/>
  <c r="I54" i="6"/>
  <c r="H54" i="6"/>
  <c r="AF53" i="6"/>
  <c r="AF59" i="6" s="1"/>
  <c r="AE53" i="6"/>
  <c r="AE59" i="6" s="1"/>
  <c r="AC53" i="6"/>
  <c r="AC59" i="6" s="1"/>
  <c r="AB53" i="6"/>
  <c r="AB59" i="6" s="1"/>
  <c r="I53" i="6"/>
  <c r="I59" i="6" s="1"/>
  <c r="H53" i="6"/>
  <c r="H59" i="6" s="1"/>
  <c r="S47" i="6"/>
  <c r="R47" i="6"/>
  <c r="Q47" i="6"/>
  <c r="P47" i="6"/>
  <c r="O47" i="6"/>
  <c r="N47" i="6"/>
  <c r="L47" i="6"/>
  <c r="K47" i="6"/>
  <c r="J47" i="6"/>
  <c r="G47" i="6"/>
  <c r="I46" i="6"/>
  <c r="I47" i="6" s="1"/>
  <c r="H46" i="6"/>
  <c r="H47" i="6" s="1"/>
  <c r="S44" i="6"/>
  <c r="R44" i="6"/>
  <c r="Q44" i="6"/>
  <c r="P44" i="6"/>
  <c r="O44" i="6"/>
  <c r="N44" i="6"/>
  <c r="L44" i="6"/>
  <c r="K44" i="6"/>
  <c r="J44" i="6"/>
  <c r="G44" i="6"/>
  <c r="AA41" i="6"/>
  <c r="AC86" i="6" s="1"/>
  <c r="I41" i="6"/>
  <c r="H41" i="6"/>
  <c r="AA40" i="6"/>
  <c r="AC85" i="6" s="1"/>
  <c r="I40" i="6"/>
  <c r="H40" i="6"/>
  <c r="AD38" i="6"/>
  <c r="X38" i="6"/>
  <c r="W38" i="6"/>
  <c r="V38" i="6"/>
  <c r="U38" i="6"/>
  <c r="T38" i="6"/>
  <c r="S38" i="6"/>
  <c r="R38" i="6"/>
  <c r="Q38" i="6"/>
  <c r="P38" i="6"/>
  <c r="O38" i="6"/>
  <c r="N38" i="6"/>
  <c r="AF37" i="6"/>
  <c r="AE37" i="6"/>
  <c r="AC37" i="6"/>
  <c r="AB37" i="6"/>
  <c r="AF35" i="6"/>
  <c r="AE35" i="6"/>
  <c r="AC35" i="6"/>
  <c r="AB35" i="6"/>
  <c r="AF34" i="6"/>
  <c r="AE34" i="6"/>
  <c r="AC34" i="6"/>
  <c r="AB34" i="6"/>
  <c r="I34" i="6"/>
  <c r="H34" i="6"/>
  <c r="AF33" i="6"/>
  <c r="AE33" i="6"/>
  <c r="AC33" i="6"/>
  <c r="AB33" i="6"/>
  <c r="I33" i="6"/>
  <c r="H33" i="6"/>
  <c r="AF32" i="6"/>
  <c r="AE32" i="6"/>
  <c r="AC32" i="6"/>
  <c r="AB32" i="6"/>
  <c r="I32" i="6"/>
  <c r="H32" i="6"/>
  <c r="AF31" i="6"/>
  <c r="AE31" i="6"/>
  <c r="AC31" i="6"/>
  <c r="AB31" i="6"/>
  <c r="I31" i="6"/>
  <c r="H31" i="6"/>
  <c r="AF30" i="6"/>
  <c r="AE30" i="6"/>
  <c r="AC30" i="6"/>
  <c r="AB30" i="6"/>
  <c r="H30" i="6"/>
  <c r="M30" i="6" s="1"/>
  <c r="AF29" i="6"/>
  <c r="AE29" i="6"/>
  <c r="AC29" i="6"/>
  <c r="AB29" i="6"/>
  <c r="I29" i="6"/>
  <c r="I28" i="6" s="1"/>
  <c r="H29" i="6"/>
  <c r="AF28" i="6"/>
  <c r="AE28" i="6"/>
  <c r="AC28" i="6"/>
  <c r="AB28" i="6"/>
  <c r="L28" i="6"/>
  <c r="L38" i="6" s="1"/>
  <c r="K28" i="6"/>
  <c r="K38" i="6" s="1"/>
  <c r="J28" i="6"/>
  <c r="J38" i="6" s="1"/>
  <c r="H28" i="6"/>
  <c r="G28" i="6"/>
  <c r="AF27" i="6"/>
  <c r="AE27" i="6"/>
  <c r="AC27" i="6"/>
  <c r="AB27" i="6"/>
  <c r="I27" i="6"/>
  <c r="H27" i="6"/>
  <c r="AF26" i="6"/>
  <c r="AE26" i="6"/>
  <c r="AC26" i="6"/>
  <c r="AB26" i="6"/>
  <c r="AF25" i="6"/>
  <c r="AE25" i="6"/>
  <c r="AC25" i="6"/>
  <c r="AB25" i="6"/>
  <c r="I25" i="6"/>
  <c r="H25" i="6"/>
  <c r="X23" i="6"/>
  <c r="W23" i="6"/>
  <c r="V23" i="6"/>
  <c r="U23" i="6"/>
  <c r="T23" i="6"/>
  <c r="S23" i="6"/>
  <c r="R23" i="6"/>
  <c r="Q23" i="6"/>
  <c r="P23" i="6"/>
  <c r="O23" i="6"/>
  <c r="AF22" i="6"/>
  <c r="AE22" i="6"/>
  <c r="AC22" i="6"/>
  <c r="AB22" i="6"/>
  <c r="I22" i="6"/>
  <c r="H22" i="6"/>
  <c r="AF21" i="6"/>
  <c r="AE21" i="6"/>
  <c r="AC21" i="6"/>
  <c r="AB21" i="6"/>
  <c r="I21" i="6"/>
  <c r="H21" i="6"/>
  <c r="AF20" i="6"/>
  <c r="AE20" i="6"/>
  <c r="AC20" i="6"/>
  <c r="AB20" i="6"/>
  <c r="I20" i="6"/>
  <c r="H20" i="6"/>
  <c r="AF19" i="6"/>
  <c r="AE19" i="6"/>
  <c r="AC19" i="6"/>
  <c r="AB19" i="6"/>
  <c r="I19" i="6"/>
  <c r="H19" i="6"/>
  <c r="AF18" i="6"/>
  <c r="AE18" i="6"/>
  <c r="AC18" i="6"/>
  <c r="AB18" i="6"/>
  <c r="I18" i="6"/>
  <c r="H18" i="6"/>
  <c r="AF17" i="6"/>
  <c r="AE17" i="6"/>
  <c r="AC17" i="6"/>
  <c r="AB17" i="6"/>
  <c r="I17" i="6"/>
  <c r="H17" i="6"/>
  <c r="AF16" i="6"/>
  <c r="AE16" i="6"/>
  <c r="AC16" i="6"/>
  <c r="AB16" i="6"/>
  <c r="I16" i="6"/>
  <c r="H16" i="6"/>
  <c r="AF15" i="6"/>
  <c r="AE15" i="6"/>
  <c r="AC15" i="6"/>
  <c r="AB15" i="6"/>
  <c r="I15" i="6"/>
  <c r="H15" i="6"/>
  <c r="AF14" i="6"/>
  <c r="AE14" i="6"/>
  <c r="AC14" i="6"/>
  <c r="AB14" i="6"/>
  <c r="I14" i="6"/>
  <c r="H14" i="6"/>
  <c r="AF13" i="6"/>
  <c r="AE13" i="6"/>
  <c r="AC13" i="6"/>
  <c r="AB13" i="6"/>
  <c r="I13" i="6"/>
  <c r="H13" i="6"/>
  <c r="AF12" i="6"/>
  <c r="AE12" i="6"/>
  <c r="AC12" i="6"/>
  <c r="AB12" i="6"/>
  <c r="I12" i="6"/>
  <c r="I11" i="6" s="1"/>
  <c r="I23" i="6" s="1"/>
  <c r="H12" i="6"/>
  <c r="AF11" i="6"/>
  <c r="AE11" i="6"/>
  <c r="AC11" i="6"/>
  <c r="AB11" i="6"/>
  <c r="L11" i="6"/>
  <c r="L23" i="6" s="1"/>
  <c r="H11" i="6"/>
  <c r="G11" i="6"/>
  <c r="AD91" i="6" l="1"/>
  <c r="G23" i="6"/>
  <c r="AI23" i="6" s="1"/>
  <c r="AI11" i="6"/>
  <c r="H23" i="6"/>
  <c r="G38" i="6"/>
  <c r="AI38" i="6" s="1"/>
  <c r="AI28" i="6"/>
  <c r="AA68" i="6"/>
  <c r="AE86" i="6" s="1"/>
  <c r="I44" i="6"/>
  <c r="M41" i="6"/>
  <c r="AC23" i="6"/>
  <c r="AF23" i="6"/>
  <c r="AB23" i="6"/>
  <c r="AA11" i="6" s="1"/>
  <c r="AE23" i="6"/>
  <c r="AA12" i="6" s="1"/>
  <c r="AA86" i="6" s="1"/>
  <c r="AC38" i="6"/>
  <c r="AF38" i="6"/>
  <c r="AF91" i="6" s="1"/>
  <c r="I38" i="6"/>
  <c r="H38" i="6"/>
  <c r="M31" i="6"/>
  <c r="M32" i="6"/>
  <c r="M33" i="6"/>
  <c r="M34" i="6"/>
  <c r="N48" i="6"/>
  <c r="P48" i="6"/>
  <c r="R48" i="6"/>
  <c r="H44" i="6"/>
  <c r="AA54" i="6"/>
  <c r="AD86" i="6" s="1"/>
  <c r="M57" i="6"/>
  <c r="M67" i="6"/>
  <c r="M69" i="6"/>
  <c r="M72" i="6"/>
  <c r="M74" i="6"/>
  <c r="G80" i="6"/>
  <c r="K80" i="6"/>
  <c r="N80" i="6"/>
  <c r="P80" i="6"/>
  <c r="R80" i="6"/>
  <c r="T80" i="6"/>
  <c r="V80" i="6"/>
  <c r="X80" i="6"/>
  <c r="M13" i="6"/>
  <c r="M14" i="6"/>
  <c r="M15" i="6"/>
  <c r="M16" i="6"/>
  <c r="M17" i="6"/>
  <c r="M18" i="6"/>
  <c r="M19" i="6"/>
  <c r="M20" i="6"/>
  <c r="M21" i="6"/>
  <c r="M22" i="6"/>
  <c r="M25" i="6"/>
  <c r="AB38" i="6"/>
  <c r="AE38" i="6"/>
  <c r="M27" i="6"/>
  <c r="K48" i="6"/>
  <c r="M29" i="6"/>
  <c r="M28" i="6" s="1"/>
  <c r="O48" i="6"/>
  <c r="Q48" i="6"/>
  <c r="S48" i="6"/>
  <c r="J80" i="6"/>
  <c r="L80" i="6"/>
  <c r="O80" i="6"/>
  <c r="Q80" i="6"/>
  <c r="S80" i="6"/>
  <c r="U80" i="6"/>
  <c r="W80" i="6"/>
  <c r="M12" i="6"/>
  <c r="J48" i="6"/>
  <c r="AA53" i="6"/>
  <c r="AH59" i="6"/>
  <c r="AH79" i="6"/>
  <c r="AA67" i="6"/>
  <c r="AE85" i="6" s="1"/>
  <c r="L48" i="6"/>
  <c r="I80" i="6"/>
  <c r="M40" i="6"/>
  <c r="M44" i="6" s="1"/>
  <c r="AA42" i="6"/>
  <c r="M46" i="6"/>
  <c r="M47" i="6" s="1"/>
  <c r="M53" i="6"/>
  <c r="M54" i="6"/>
  <c r="M56" i="6"/>
  <c r="H80" i="6"/>
  <c r="G48" i="6" l="1"/>
  <c r="L81" i="6"/>
  <c r="M79" i="6"/>
  <c r="M11" i="6"/>
  <c r="M23" i="6" s="1"/>
  <c r="K81" i="6"/>
  <c r="AA26" i="6"/>
  <c r="AB86" i="6" s="1"/>
  <c r="AF86" i="6" s="1"/>
  <c r="AB91" i="6"/>
  <c r="AC91" i="6"/>
  <c r="AH23" i="6"/>
  <c r="J81" i="6"/>
  <c r="G81" i="6"/>
  <c r="Q88" i="6" s="1"/>
  <c r="H48" i="6"/>
  <c r="H81" i="6" s="1"/>
  <c r="AH38" i="6"/>
  <c r="I48" i="6"/>
  <c r="I81" i="6" s="1"/>
  <c r="M38" i="6"/>
  <c r="AA25" i="6"/>
  <c r="S81" i="6"/>
  <c r="S82" i="6" s="1"/>
  <c r="O81" i="6"/>
  <c r="O82" i="6" s="1"/>
  <c r="AE91" i="6"/>
  <c r="P81" i="6"/>
  <c r="P82" i="6" s="1"/>
  <c r="Q81" i="6"/>
  <c r="Q82" i="6" s="1"/>
  <c r="R81" i="6"/>
  <c r="R82" i="6" s="1"/>
  <c r="N81" i="6"/>
  <c r="N82" i="6" s="1"/>
  <c r="M59" i="6"/>
  <c r="AA56" i="6"/>
  <c r="AD85" i="6"/>
  <c r="AA85" i="6"/>
  <c r="AA13" i="6"/>
  <c r="T48" i="6"/>
  <c r="M48" i="6" l="1"/>
  <c r="AA27" i="6"/>
  <c r="Q87" i="6"/>
  <c r="T87" i="6" s="1"/>
  <c r="AB85" i="6"/>
  <c r="AF85" i="6" s="1"/>
  <c r="M80" i="6"/>
  <c r="M81" i="6" l="1"/>
  <c r="C32" i="2"/>
  <c r="W32" i="2" s="1"/>
  <c r="C33" i="2" l="1"/>
  <c r="W33" i="2" s="1"/>
  <c r="T36" i="2"/>
  <c r="G36" i="2"/>
  <c r="C36" i="2" l="1"/>
  <c r="W36" i="2"/>
</calcChain>
</file>

<file path=xl/sharedStrings.xml><?xml version="1.0" encoding="utf-8"?>
<sst xmlns="http://schemas.openxmlformats.org/spreadsheetml/2006/main" count="485" uniqueCount="262">
  <si>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</si>
  <si>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</si>
  <si>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</si>
  <si>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</si>
  <si>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</si>
  <si>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</si>
  <si>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</si>
  <si>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</si>
  <si>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</si>
  <si>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</si>
  <si>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</si>
  <si>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</si>
  <si>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</si>
  <si>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</si>
  <si>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С</t>
  </si>
  <si>
    <t>Іноземна мова</t>
  </si>
  <si>
    <t>З</t>
  </si>
  <si>
    <t>Фізичне виховання</t>
  </si>
  <si>
    <t>І</t>
  </si>
  <si>
    <t>Інформатика</t>
  </si>
  <si>
    <t>Всього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</si>
  <si>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</si>
  <si>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</si>
  <si>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</si>
  <si>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</si>
  <si>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</si>
  <si>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</si>
  <si>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Українська мова за професійним спрямуванням</t>
  </si>
  <si>
    <t>Фінанси</t>
  </si>
  <si>
    <t>Безпека життєдіяльності та основи охорони праці</t>
  </si>
  <si>
    <t>вибіркові</t>
  </si>
  <si>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</si>
  <si>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</si>
  <si>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</si>
  <si>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</si>
  <si>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</si>
  <si>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(Ковальов В.Д.)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</si>
  <si>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</si>
  <si>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</si>
  <si>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</si>
  <si>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</si>
  <si>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</si>
  <si>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</si>
  <si>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</si>
  <si>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</si>
  <si>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</si>
  <si>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</si>
  <si>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</si>
  <si>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</si>
  <si>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</si>
  <si>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</si>
  <si>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К</t>
  </si>
  <si>
    <t>А</t>
  </si>
  <si>
    <t>Теоретичне навчання</t>
  </si>
  <si>
    <t>Практика</t>
  </si>
  <si>
    <t>Канікули</t>
  </si>
  <si>
    <t>Усього</t>
  </si>
  <si>
    <t>Назва
 практики</t>
  </si>
  <si>
    <t>Семестр</t>
  </si>
  <si>
    <t>Тижні</t>
  </si>
  <si>
    <t>Ректор ________________________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</si>
  <si>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</si>
  <si>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 xml:space="preserve"> </t>
  </si>
  <si>
    <t xml:space="preserve">       II. ЗВЕДЕНІ ДАНІ ПРО БЮДЖЕТ ЧАСУ, тижні  </t>
  </si>
  <si>
    <t xml:space="preserve">ІІІ. ПРАКТИКА 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</si>
  <si>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</si>
  <si>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</si>
  <si>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</si>
  <si>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</si>
  <si>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</si>
  <si>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</si>
  <si>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</si>
  <si>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</si>
  <si>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</si>
  <si>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</si>
  <si>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</si>
  <si>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</si>
  <si>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</si>
  <si>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</si>
  <si>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</si>
  <si>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</si>
  <si>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</si>
  <si>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</si>
  <si>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</si>
  <si>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</si>
  <si>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3</t>
  </si>
  <si>
    <t>1.1.2</t>
  </si>
  <si>
    <t>1.1.3</t>
  </si>
  <si>
    <t>1.1.5</t>
  </si>
  <si>
    <t xml:space="preserve">Українська мова  (за професійним спрямуванням) </t>
  </si>
  <si>
    <t>1.1.6</t>
  </si>
  <si>
    <t>1.1.7</t>
  </si>
  <si>
    <t>1.1.8</t>
  </si>
  <si>
    <t>Разом:</t>
  </si>
  <si>
    <t>1.2 Цикл професійної підготовки</t>
  </si>
  <si>
    <t>1.2.1</t>
  </si>
  <si>
    <t>2. ДИСЦИПЛІНИ ВІЛЬНОГО ВИБОРУ</t>
  </si>
  <si>
    <t>2.1.  Цикл загальної підготовки</t>
  </si>
  <si>
    <t>Разом п.2.1</t>
  </si>
  <si>
    <t>2.1.3</t>
  </si>
  <si>
    <t>2.1.4</t>
  </si>
  <si>
    <t>2.2.3</t>
  </si>
  <si>
    <t>2.2.4</t>
  </si>
  <si>
    <t>2.2.8</t>
  </si>
  <si>
    <t>3.1</t>
  </si>
  <si>
    <t>3.2</t>
  </si>
  <si>
    <t>4.1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</si>
  <si>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</si>
  <si>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</si>
  <si>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</si>
  <si>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</si>
  <si>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</si>
  <si>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Декан факультету ФЕМ</t>
  </si>
  <si>
    <t>Є.В. Мироненко</t>
  </si>
  <si>
    <t>1.1.10</t>
  </si>
  <si>
    <t>1.2.6</t>
  </si>
  <si>
    <t>1.2.7</t>
  </si>
  <si>
    <t>1.2.8</t>
  </si>
  <si>
    <t>4д</t>
  </si>
  <si>
    <t>2д</t>
  </si>
  <si>
    <t>Разом п. 2.2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</si>
  <si>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</si>
  <si>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</si>
  <si>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</si>
  <si>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</si>
  <si>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</si>
  <si>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Разом вибіркові компоненти освітньої програми</t>
  </si>
  <si>
    <t>Загальна кількість</t>
  </si>
  <si>
    <t>обов'язкові</t>
  </si>
  <si>
    <t>Частка кредитів</t>
  </si>
  <si>
    <t>На основі повної загальної середньої освіти</t>
  </si>
  <si>
    <t>2.2.  Цикл професійної підготовки</t>
  </si>
  <si>
    <t>1 семестр 15 тижнів</t>
  </si>
  <si>
    <t>3 семестр 15 тижнів</t>
  </si>
  <si>
    <t>3д</t>
  </si>
  <si>
    <t>Зав. кафедри</t>
  </si>
  <si>
    <t>Професійна етика</t>
  </si>
  <si>
    <t>Історія України та української культури</t>
  </si>
  <si>
    <t>Навчальна практика "Вступ до фаху"</t>
  </si>
  <si>
    <t>Бухгалтерський облік</t>
  </si>
  <si>
    <r>
      <t xml:space="preserve">спеціальність: </t>
    </r>
    <r>
      <rPr>
        <b/>
        <sz val="20"/>
        <rFont val="Times New Roman"/>
        <family val="1"/>
        <charset val="204"/>
      </rPr>
      <t>073 Менеджмент</t>
    </r>
  </si>
  <si>
    <r>
      <t xml:space="preserve">з галузі знань:  </t>
    </r>
    <r>
      <rPr>
        <b/>
        <sz val="20"/>
        <rFont val="Times New Roman"/>
        <family val="1"/>
        <charset val="204"/>
      </rPr>
      <t>07 Менеджмент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</si>
  <si>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Менеджмент</t>
    </r>
  </si>
  <si>
    <t>2а</t>
  </si>
  <si>
    <t>2б</t>
  </si>
  <si>
    <t>4а</t>
  </si>
  <si>
    <t>4б</t>
  </si>
  <si>
    <t>1</t>
  </si>
  <si>
    <t>1.1.4</t>
  </si>
  <si>
    <t>2.2.9</t>
  </si>
  <si>
    <t>Працевлаштування та ділова кар'єра</t>
  </si>
  <si>
    <t>І.П. Фоміченко</t>
  </si>
  <si>
    <t>№ з/п</t>
  </si>
  <si>
    <t>Теорія організації</t>
  </si>
  <si>
    <t>Основи маркетингу</t>
  </si>
  <si>
    <t>Основи менеджменту</t>
  </si>
  <si>
    <t>Організація виробництва</t>
  </si>
  <si>
    <t>Управлінські рішення</t>
  </si>
  <si>
    <t>Організація праці менеджера</t>
  </si>
  <si>
    <t>Виробнича практика</t>
  </si>
  <si>
    <t>Срок навчання - 1 рік 10 місяців</t>
  </si>
  <si>
    <t>Кваліфікація:  молодший бакалавр  з менеджменту</t>
  </si>
  <si>
    <t>Правознавство</t>
  </si>
  <si>
    <t>Теорія організацій</t>
  </si>
  <si>
    <t>Курсова робота "Основи менеджменту"</t>
  </si>
  <si>
    <t>Політична економія</t>
  </si>
  <si>
    <t xml:space="preserve">Політична економія </t>
  </si>
  <si>
    <t>Основи економіки підприємства</t>
  </si>
  <si>
    <t>Управлінський аналіз</t>
  </si>
  <si>
    <t>1.4 Атестація</t>
  </si>
  <si>
    <t xml:space="preserve"> Тренінг з  арт-терапії</t>
  </si>
  <si>
    <t>Психологія</t>
  </si>
  <si>
    <t>Діловодство</t>
  </si>
  <si>
    <t>1.1.9</t>
  </si>
  <si>
    <t>.</t>
  </si>
  <si>
    <t>цикл 1.1</t>
  </si>
  <si>
    <t>цикл 1.2</t>
  </si>
  <si>
    <t>цикл 1.3
+1.4</t>
  </si>
  <si>
    <t>цикл 2.1</t>
  </si>
  <si>
    <t>цикл 2.2</t>
  </si>
  <si>
    <t>Інформаційні технології в управлінні</t>
  </si>
  <si>
    <r>
      <t xml:space="preserve">підготовки: </t>
    </r>
    <r>
      <rPr>
        <b/>
        <sz val="20"/>
        <rFont val="Times New Roman"/>
        <family val="1"/>
        <charset val="204"/>
      </rPr>
      <t>молодшого</t>
    </r>
    <r>
      <rPr>
        <sz val="20"/>
        <rFont val="Times New Roman"/>
        <family val="1"/>
        <charset val="204"/>
      </rPr>
      <t xml:space="preserve"> </t>
    </r>
    <r>
      <rPr>
        <b/>
        <sz val="20"/>
        <rFont val="Times New Roman"/>
        <family val="1"/>
        <charset val="204"/>
      </rPr>
      <t>бакалавра</t>
    </r>
  </si>
  <si>
    <t>І . ГРАФІК ОСВІТНЬОГО ПРОЦЕСУ</t>
  </si>
  <si>
    <t>№</t>
  </si>
  <si>
    <t>IV.  АТЕСТАЦІЯ</t>
  </si>
  <si>
    <t>Гарант освітньої програми</t>
  </si>
  <si>
    <t>Кількість аудиторних годин за семестрами</t>
  </si>
  <si>
    <t>кількість тижнів у семестрі</t>
  </si>
  <si>
    <t xml:space="preserve">V. План освітнього процесу                               </t>
  </si>
  <si>
    <t xml:space="preserve">Позначення: Т – теоретичне навчання; С – екзаменаційна сесія;  П – практика; К – канікули;  А –  атестація </t>
  </si>
  <si>
    <t>Форма  атестації (екзамен, кваліфікаційна робота)</t>
  </si>
  <si>
    <t>2.1.1</t>
  </si>
  <si>
    <t>2.1.2</t>
  </si>
  <si>
    <t>Зауваження та пропозиції</t>
  </si>
  <si>
    <t>1. Вільний вибір треба 30 кредитів</t>
  </si>
  <si>
    <t>3. Психологія - є сенс перенести до обов'язкових</t>
  </si>
  <si>
    <t>2. Вибір ДВВ треба зробити з переліку дисциплін, а не бінарно</t>
  </si>
  <si>
    <t>3 семестр</t>
  </si>
  <si>
    <t>убрать кредиты</t>
  </si>
  <si>
    <t>4, 4, 4</t>
  </si>
  <si>
    <t>Дисципліни з інших ОП ДДМА</t>
  </si>
  <si>
    <t>2.2.1</t>
  </si>
  <si>
    <t>2.2.2</t>
  </si>
  <si>
    <t>2.2.5</t>
  </si>
  <si>
    <t>2.2.6</t>
  </si>
  <si>
    <t>2.2.7</t>
  </si>
  <si>
    <t>2.2.10</t>
  </si>
  <si>
    <t>2.2.11</t>
  </si>
  <si>
    <t>ПРН</t>
  </si>
  <si>
    <t>проект</t>
  </si>
  <si>
    <t>семестровка на 21/22 уч. год</t>
  </si>
  <si>
    <t>4 семестр 18 тижнів</t>
  </si>
  <si>
    <t>молодший бакалавр МЕНЕДЖМЕНТ</t>
  </si>
  <si>
    <t>Навчальна практика вступ до фаху</t>
  </si>
  <si>
    <t>Безпека дитєдіяльності та основи охорони праці</t>
  </si>
  <si>
    <t>Курсова робота Основи менеджменту</t>
  </si>
  <si>
    <t>Організація виробництвоа</t>
  </si>
  <si>
    <t>Іноземна мова/ Основи ділового спілкування</t>
  </si>
  <si>
    <t>Іноземна мова за професійним спрямуванням/ Професійна етика</t>
  </si>
  <si>
    <t>Тренинг з організації командної роботи/ Тренинг з АРТ терапії</t>
  </si>
  <si>
    <t>Кваліфікаційний іспит</t>
  </si>
  <si>
    <t>Вища математика та прикладна математика</t>
  </si>
  <si>
    <t>Управлінські рішення/ Організація праці менеджера</t>
  </si>
  <si>
    <t>Управлінський аналіз/Самомонеджмент</t>
  </si>
  <si>
    <t>Працевлаштування та ділова карєра/ Логістика</t>
  </si>
  <si>
    <t>Організація стартапів  / АРМ менеджера</t>
  </si>
  <si>
    <t>Бухгалтерський облік/ Аналіз господарської діяльності</t>
  </si>
  <si>
    <t>Вища та прикладна математика</t>
  </si>
  <si>
    <t>Психология</t>
  </si>
  <si>
    <t>Аналіз господарської діяльності</t>
  </si>
  <si>
    <t xml:space="preserve">Іноземна мова за професійним спрямуванням </t>
  </si>
  <si>
    <t>Самоменеджмент</t>
  </si>
  <si>
    <t>3,  3</t>
  </si>
  <si>
    <t>Тренинг з організації командної роботи</t>
  </si>
  <si>
    <t>Логістика</t>
  </si>
  <si>
    <t xml:space="preserve"> АРМ менеджмера  </t>
  </si>
  <si>
    <t>Організація стартапів</t>
  </si>
  <si>
    <t>Вибіркова дисципліна 3 семестру</t>
  </si>
  <si>
    <t>Вибіркова дисципліна 4 семестру</t>
  </si>
  <si>
    <t>Основи ділового спілкування</t>
  </si>
  <si>
    <t>Вибіркові дисципліни 4  семестру</t>
  </si>
  <si>
    <t>Вибіркові дисципліни 3 семестру</t>
  </si>
  <si>
    <t>Вибіркова дисципліна 2 семестру</t>
  </si>
  <si>
    <t>2.2.12</t>
  </si>
  <si>
    <t>це 5-й екз</t>
  </si>
  <si>
    <t xml:space="preserve">Екзаменаційна сесія </t>
  </si>
  <si>
    <t>Атестація</t>
  </si>
  <si>
    <t>1.2.2</t>
  </si>
  <si>
    <t>1.2.3</t>
  </si>
  <si>
    <t>1.2.4</t>
  </si>
  <si>
    <t>1.2.3.1</t>
  </si>
  <si>
    <t>1.2.3.2</t>
  </si>
  <si>
    <t>1.2.5</t>
  </si>
  <si>
    <t>в ОПП - квал ыспит</t>
  </si>
  <si>
    <t xml:space="preserve">Івент-менеджмент </t>
  </si>
  <si>
    <t>Атестація (комплексний кваліфікаційний іспит зі спеціальності)</t>
  </si>
  <si>
    <t>Комплексний кваліфікаційний іспит зі спеціальності</t>
  </si>
  <si>
    <t>Укправління освітнім процесом</t>
  </si>
  <si>
    <t>1.2.9</t>
  </si>
  <si>
    <t>О.О. Волошина</t>
  </si>
  <si>
    <t xml:space="preserve">протокол №   </t>
  </si>
  <si>
    <t>"   "         2023 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</si>
</sst>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р_._-;\-* #,##0.00_р_._-;_-* &quot;-&quot;??_р_._-;_-@_-"/>
    <numFmt numFmtId="164" formatCode="#,##0_-;\-* #,##0_-;\ _-;_-@_-"/>
    <numFmt numFmtId="165" formatCode="#,##0.0_ ;\-#,##0.0\ "/>
    <numFmt numFmtId="166" formatCode="0.0"/>
    <numFmt numFmtId="167" formatCode="#,##0.0_-;\-* #,##0.0_-;\ _-;_-@_-"/>
    <numFmt numFmtId="168" formatCode="#,##0_-;\-* #,##0_-;\ &quot;&quot;_-;_-@_-"/>
    <numFmt numFmtId="169" formatCode="#,##0;\-* #,##0_-;\ &quot;&quot;_-;_-@_-"/>
    <numFmt numFmtId="170" formatCode="#,##0.0;\-* #,##0.0_-;\ &quot;&quot;_-;_-@_-"/>
    <numFmt numFmtId="171" formatCode="#,##0.0_-;\-* #,##0.0_-;\ &quot;&quot;_-;_-@_-"/>
    <numFmt numFmtId="172" formatCode="#,##0.0\ _₽"/>
    <numFmt numFmtId="173" formatCode="#,##0.00_ ;\-#,##0.00\ "/>
  </numFmts>
  <fonts count="5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4"/>
      <name val="Arial Cyr"/>
      <charset val="204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Arial Cyr"/>
      <family val="2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</font>
    <font>
      <sz val="10"/>
      <name val="Arial"/>
      <family val="2"/>
    </font>
    <font>
      <sz val="14"/>
      <color theme="1"/>
      <name val="Calibri"/>
      <family val="2"/>
      <charset val="204"/>
      <scheme val="minor"/>
    </font>
    <font>
      <b/>
      <sz val="12"/>
      <name val="Arial"/>
      <family val="2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6"/>
      <color rgb="FFFF0000"/>
      <name val="Times New Roman"/>
      <family val="1"/>
      <charset val="204"/>
    </font>
    <font>
      <sz val="10"/>
      <color theme="6" tint="-0.49998474074526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sz val="10"/>
      <color rgb="FFC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13" fillId="0" borderId="0"/>
    <xf numFmtId="0" fontId="32" fillId="0" borderId="0"/>
  </cellStyleXfs>
  <cellXfs count="677">
    <xf numFmtId="0" fontId="0" fillId="0" borderId="0" xfId="0"/>
    <xf numFmtId="0" fontId="2" fillId="0" borderId="0" xfId="0" applyFont="1" applyFill="1" applyAlignment="1">
      <alignment horizontal="left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/>
    <xf numFmtId="0" fontId="4" fillId="0" borderId="0" xfId="0" applyFont="1"/>
    <xf numFmtId="0" fontId="0" fillId="0" borderId="0" xfId="0" applyAlignment="1">
      <alignment wrapText="1"/>
    </xf>
    <xf numFmtId="0" fontId="18" fillId="0" borderId="0" xfId="0" applyFont="1" applyAlignment="1"/>
    <xf numFmtId="0" fontId="6" fillId="0" borderId="0" xfId="0" applyFont="1" applyAlignment="1">
      <alignment vertical="center" wrapText="1"/>
    </xf>
    <xf numFmtId="0" fontId="19" fillId="0" borderId="0" xfId="0" applyFont="1" applyBorder="1" applyAlignment="1"/>
    <xf numFmtId="0" fontId="17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0" fillId="0" borderId="0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168" fontId="7" fillId="0" borderId="0" xfId="3" applyNumberFormat="1" applyFont="1" applyFill="1" applyBorder="1" applyAlignment="1" applyProtection="1">
      <alignment vertical="center"/>
    </xf>
    <xf numFmtId="0" fontId="7" fillId="2" borderId="63" xfId="3" applyNumberFormat="1" applyFont="1" applyFill="1" applyBorder="1" applyAlignment="1" applyProtection="1">
      <alignment horizontal="center" vertical="center"/>
    </xf>
    <xf numFmtId="0" fontId="7" fillId="2" borderId="0" xfId="3" applyNumberFormat="1" applyFont="1" applyFill="1" applyBorder="1" applyAlignment="1" applyProtection="1">
      <alignment horizontal="center" vertical="center"/>
    </xf>
    <xf numFmtId="168" fontId="27" fillId="0" borderId="0" xfId="3" applyNumberFormat="1" applyFont="1" applyFill="1" applyBorder="1" applyAlignment="1" applyProtection="1">
      <alignment vertical="center"/>
    </xf>
    <xf numFmtId="168" fontId="29" fillId="0" borderId="0" xfId="3" applyNumberFormat="1" applyFont="1" applyFill="1" applyBorder="1" applyAlignment="1" applyProtection="1">
      <alignment vertical="center"/>
    </xf>
    <xf numFmtId="171" fontId="7" fillId="0" borderId="0" xfId="3" applyNumberFormat="1" applyFont="1" applyFill="1" applyBorder="1" applyAlignment="1" applyProtection="1">
      <alignment vertical="center"/>
    </xf>
    <xf numFmtId="0" fontId="0" fillId="0" borderId="0" xfId="0"/>
    <xf numFmtId="0" fontId="7" fillId="2" borderId="19" xfId="3" applyNumberFormat="1" applyFont="1" applyFill="1" applyBorder="1" applyAlignment="1" applyProtection="1">
      <alignment horizontal="center" vertical="center"/>
    </xf>
    <xf numFmtId="167" fontId="3" fillId="0" borderId="1" xfId="0" applyNumberFormat="1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6" fontId="2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166" fontId="37" fillId="4" borderId="1" xfId="0" applyNumberFormat="1" applyFont="1" applyFill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/>
    </xf>
    <xf numFmtId="168" fontId="7" fillId="0" borderId="1" xfId="3" applyNumberFormat="1" applyFont="1" applyFill="1" applyBorder="1" applyAlignment="1" applyProtection="1">
      <alignment vertical="center"/>
    </xf>
    <xf numFmtId="168" fontId="27" fillId="0" borderId="1" xfId="3" applyNumberFormat="1" applyFont="1" applyFill="1" applyBorder="1" applyAlignment="1" applyProtection="1">
      <alignment vertical="center"/>
    </xf>
    <xf numFmtId="168" fontId="29" fillId="0" borderId="1" xfId="3" applyNumberFormat="1" applyFont="1" applyFill="1" applyBorder="1" applyAlignment="1" applyProtection="1">
      <alignment vertical="center"/>
    </xf>
    <xf numFmtId="168" fontId="38" fillId="0" borderId="1" xfId="3" applyNumberFormat="1" applyFont="1" applyFill="1" applyBorder="1" applyAlignment="1" applyProtection="1">
      <alignment vertical="center"/>
    </xf>
    <xf numFmtId="165" fontId="7" fillId="0" borderId="0" xfId="3" applyNumberFormat="1" applyFont="1" applyFill="1" applyBorder="1" applyAlignment="1" applyProtection="1">
      <alignment vertical="center"/>
    </xf>
    <xf numFmtId="165" fontId="27" fillId="0" borderId="0" xfId="3" applyNumberFormat="1" applyFont="1" applyFill="1" applyBorder="1" applyAlignment="1" applyProtection="1">
      <alignment vertical="center"/>
    </xf>
    <xf numFmtId="165" fontId="29" fillId="0" borderId="1" xfId="3" applyNumberFormat="1" applyFont="1" applyFill="1" applyBorder="1" applyAlignment="1" applyProtection="1">
      <alignment vertical="center"/>
    </xf>
    <xf numFmtId="172" fontId="29" fillId="0" borderId="1" xfId="3" applyNumberFormat="1" applyFont="1" applyFill="1" applyBorder="1" applyAlignment="1" applyProtection="1">
      <alignment vertical="center"/>
    </xf>
    <xf numFmtId="172" fontId="29" fillId="0" borderId="0" xfId="3" applyNumberFormat="1" applyFont="1" applyFill="1" applyBorder="1" applyAlignment="1" applyProtection="1">
      <alignment vertical="center"/>
    </xf>
    <xf numFmtId="165" fontId="29" fillId="0" borderId="0" xfId="3" applyNumberFormat="1" applyFont="1" applyFill="1" applyBorder="1" applyAlignment="1" applyProtection="1">
      <alignment vertical="center"/>
    </xf>
    <xf numFmtId="168" fontId="2" fillId="0" borderId="1" xfId="3" applyNumberFormat="1" applyFont="1" applyFill="1" applyBorder="1" applyAlignment="1" applyProtection="1">
      <alignment vertical="center" wrapText="1"/>
    </xf>
    <xf numFmtId="168" fontId="2" fillId="0" borderId="1" xfId="3" applyNumberFormat="1" applyFont="1" applyFill="1" applyBorder="1" applyAlignment="1" applyProtection="1">
      <alignment vertical="center"/>
    </xf>
    <xf numFmtId="165" fontId="39" fillId="0" borderId="1" xfId="3" applyNumberFormat="1" applyFont="1" applyFill="1" applyBorder="1" applyAlignment="1" applyProtection="1">
      <alignment vertical="center"/>
    </xf>
    <xf numFmtId="0" fontId="4" fillId="0" borderId="0" xfId="0" applyFont="1" applyFill="1"/>
    <xf numFmtId="0" fontId="20" fillId="0" borderId="0" xfId="0" applyFont="1" applyFill="1" applyAlignment="1">
      <alignment horizontal="left" wrapText="1"/>
    </xf>
    <xf numFmtId="0" fontId="25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wrapText="1"/>
    </xf>
    <xf numFmtId="0" fontId="4" fillId="0" borderId="0" xfId="0" applyFont="1" applyFill="1" applyAlignment="1">
      <alignment horizontal="left" vertical="center" wrapText="1"/>
    </xf>
    <xf numFmtId="0" fontId="10" fillId="0" borderId="0" xfId="0" applyFont="1" applyFill="1" applyBorder="1" applyAlignment="1">
      <alignment horizontal="center"/>
    </xf>
    <xf numFmtId="0" fontId="7" fillId="0" borderId="0" xfId="0" applyFont="1" applyFill="1"/>
    <xf numFmtId="0" fontId="7" fillId="0" borderId="4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59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4" fillId="0" borderId="60" xfId="0" applyFont="1" applyFill="1" applyBorder="1" applyAlignment="1">
      <alignment horizontal="center"/>
    </xf>
    <xf numFmtId="0" fontId="7" fillId="0" borderId="4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/>
    <xf numFmtId="0" fontId="7" fillId="0" borderId="0" xfId="0" applyFont="1" applyFill="1" applyAlignment="1">
      <alignment horizontal="center"/>
    </xf>
    <xf numFmtId="0" fontId="9" fillId="0" borderId="0" xfId="2" applyFont="1" applyFill="1"/>
    <xf numFmtId="0" fontId="8" fillId="0" borderId="0" xfId="2" applyFont="1" applyFill="1"/>
    <xf numFmtId="0" fontId="10" fillId="0" borderId="0" xfId="2" applyFont="1" applyFill="1"/>
    <xf numFmtId="0" fontId="14" fillId="0" borderId="0" xfId="2" applyFont="1" applyFill="1"/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7" fillId="0" borderId="4" xfId="3" applyNumberFormat="1" applyFont="1" applyFill="1" applyBorder="1" applyAlignment="1" applyProtection="1">
      <alignment horizontal="center" vertical="center"/>
    </xf>
    <xf numFmtId="0" fontId="7" fillId="0" borderId="77" xfId="3" applyNumberFormat="1" applyFont="1" applyFill="1" applyBorder="1" applyAlignment="1" applyProtection="1">
      <alignment horizontal="center" vertical="center"/>
    </xf>
    <xf numFmtId="0" fontId="7" fillId="0" borderId="7" xfId="3" applyNumberFormat="1" applyFont="1" applyFill="1" applyBorder="1" applyAlignment="1" applyProtection="1">
      <alignment horizontal="center" vertical="center"/>
    </xf>
    <xf numFmtId="0" fontId="7" fillId="0" borderId="6" xfId="3" applyNumberFormat="1" applyFont="1" applyFill="1" applyBorder="1" applyAlignment="1" applyProtection="1">
      <alignment horizontal="center" vertical="center"/>
    </xf>
    <xf numFmtId="0" fontId="7" fillId="0" borderId="63" xfId="3" applyNumberFormat="1" applyFont="1" applyFill="1" applyBorder="1" applyAlignment="1" applyProtection="1">
      <alignment horizontal="center" vertical="center"/>
    </xf>
    <xf numFmtId="0" fontId="7" fillId="0" borderId="58" xfId="3" applyNumberFormat="1" applyFont="1" applyFill="1" applyBorder="1" applyAlignment="1" applyProtection="1">
      <alignment horizontal="center" vertical="center"/>
    </xf>
    <xf numFmtId="0" fontId="7" fillId="0" borderId="0" xfId="3" applyNumberFormat="1" applyFont="1" applyFill="1" applyBorder="1" applyAlignment="1" applyProtection="1">
      <alignment horizontal="center" vertical="center"/>
    </xf>
    <xf numFmtId="0" fontId="7" fillId="0" borderId="19" xfId="3" applyNumberFormat="1" applyFont="1" applyFill="1" applyBorder="1" applyAlignment="1" applyProtection="1">
      <alignment horizontal="center" vertical="center"/>
    </xf>
    <xf numFmtId="0" fontId="7" fillId="0" borderId="74" xfId="3" applyNumberFormat="1" applyFont="1" applyFill="1" applyBorder="1" applyAlignment="1" applyProtection="1">
      <alignment horizontal="center" vertical="center"/>
    </xf>
    <xf numFmtId="0" fontId="11" fillId="0" borderId="15" xfId="3" applyFont="1" applyFill="1" applyBorder="1" applyAlignment="1">
      <alignment horizontal="center" vertical="center" wrapText="1"/>
    </xf>
    <xf numFmtId="0" fontId="11" fillId="0" borderId="47" xfId="3" applyFont="1" applyFill="1" applyBorder="1" applyAlignment="1">
      <alignment horizontal="center" vertical="center" wrapText="1"/>
    </xf>
    <xf numFmtId="0" fontId="11" fillId="0" borderId="3" xfId="3" applyNumberFormat="1" applyFont="1" applyFill="1" applyBorder="1" applyAlignment="1">
      <alignment horizontal="center" vertical="center" wrapText="1"/>
    </xf>
    <xf numFmtId="0" fontId="7" fillId="0" borderId="36" xfId="3" applyFont="1" applyFill="1" applyBorder="1" applyAlignment="1">
      <alignment horizontal="center" vertical="center" wrapText="1"/>
    </xf>
    <xf numFmtId="0" fontId="7" fillId="0" borderId="47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7" fillId="0" borderId="27" xfId="3" applyFont="1" applyFill="1" applyBorder="1" applyAlignment="1">
      <alignment horizontal="center" vertical="center" wrapText="1"/>
    </xf>
    <xf numFmtId="0" fontId="27" fillId="0" borderId="26" xfId="3" applyFont="1" applyFill="1" applyBorder="1" applyAlignment="1">
      <alignment horizontal="center" vertical="center" wrapText="1"/>
    </xf>
    <xf numFmtId="0" fontId="27" fillId="0" borderId="37" xfId="3" applyFont="1" applyFill="1" applyBorder="1" applyAlignment="1">
      <alignment horizontal="center" vertical="center" wrapText="1"/>
    </xf>
    <xf numFmtId="0" fontId="27" fillId="0" borderId="27" xfId="3" applyFont="1" applyFill="1" applyBorder="1" applyAlignment="1">
      <alignment horizontal="center" vertical="center" wrapText="1"/>
    </xf>
    <xf numFmtId="0" fontId="27" fillId="0" borderId="47" xfId="3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 applyProtection="1">
      <alignment horizontal="center" vertical="center"/>
    </xf>
    <xf numFmtId="1" fontId="11" fillId="0" borderId="47" xfId="3" applyNumberFormat="1" applyFont="1" applyFill="1" applyBorder="1" applyAlignment="1" applyProtection="1">
      <alignment horizontal="center" vertical="center"/>
    </xf>
    <xf numFmtId="1" fontId="11" fillId="0" borderId="27" xfId="3" applyNumberFormat="1" applyFont="1" applyFill="1" applyBorder="1" applyAlignment="1" applyProtection="1">
      <alignment horizontal="center" vertical="center"/>
    </xf>
    <xf numFmtId="170" fontId="11" fillId="0" borderId="38" xfId="3" applyNumberFormat="1" applyFont="1" applyFill="1" applyBorder="1" applyAlignment="1" applyProtection="1">
      <alignment horizontal="center" vertical="center"/>
    </xf>
    <xf numFmtId="0" fontId="11" fillId="0" borderId="36" xfId="3" applyFont="1" applyFill="1" applyBorder="1" applyAlignment="1">
      <alignment horizontal="center" vertical="center" wrapText="1"/>
    </xf>
    <xf numFmtId="0" fontId="11" fillId="0" borderId="27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169" fontId="30" fillId="0" borderId="27" xfId="3" applyNumberFormat="1" applyFont="1" applyFill="1" applyBorder="1" applyAlignment="1" applyProtection="1">
      <alignment horizontal="center" vertical="center"/>
    </xf>
    <xf numFmtId="0" fontId="7" fillId="0" borderId="26" xfId="3" applyFont="1" applyFill="1" applyBorder="1" applyAlignment="1">
      <alignment horizontal="center" vertical="center" wrapText="1"/>
    </xf>
    <xf numFmtId="0" fontId="7" fillId="0" borderId="37" xfId="3" applyFont="1" applyFill="1" applyBorder="1" applyAlignment="1">
      <alignment horizontal="center" vertical="center" wrapText="1"/>
    </xf>
    <xf numFmtId="168" fontId="7" fillId="0" borderId="27" xfId="3" applyNumberFormat="1" applyFont="1" applyFill="1" applyBorder="1" applyAlignment="1" applyProtection="1">
      <alignment vertical="center"/>
    </xf>
    <xf numFmtId="49" fontId="11" fillId="0" borderId="60" xfId="3" applyNumberFormat="1" applyFont="1" applyFill="1" applyBorder="1" applyAlignment="1">
      <alignment vertical="center" wrapText="1"/>
    </xf>
    <xf numFmtId="168" fontId="11" fillId="0" borderId="47" xfId="3" applyNumberFormat="1" applyFont="1" applyFill="1" applyBorder="1" applyAlignment="1" applyProtection="1">
      <alignment horizontal="center" vertical="center"/>
    </xf>
    <xf numFmtId="170" fontId="11" fillId="0" borderId="46" xfId="3" applyNumberFormat="1" applyFont="1" applyFill="1" applyBorder="1" applyAlignment="1" applyProtection="1">
      <alignment horizontal="center" vertical="center"/>
    </xf>
    <xf numFmtId="49" fontId="11" fillId="0" borderId="59" xfId="0" applyNumberFormat="1" applyFont="1" applyFill="1" applyBorder="1" applyAlignment="1" applyProtection="1">
      <alignment horizontal="center" vertical="center"/>
    </xf>
    <xf numFmtId="49" fontId="11" fillId="0" borderId="30" xfId="0" applyNumberFormat="1" applyFont="1" applyFill="1" applyBorder="1" applyAlignment="1">
      <alignment horizontal="left" vertical="center" wrapText="1"/>
    </xf>
    <xf numFmtId="49" fontId="11" fillId="0" borderId="15" xfId="0" applyNumberFormat="1" applyFont="1" applyFill="1" applyBorder="1" applyAlignment="1">
      <alignment horizontal="center" vertical="center"/>
    </xf>
    <xf numFmtId="49" fontId="11" fillId="0" borderId="16" xfId="0" applyNumberFormat="1" applyFont="1" applyFill="1" applyBorder="1" applyAlignment="1">
      <alignment horizontal="center" vertical="center"/>
    </xf>
    <xf numFmtId="0" fontId="11" fillId="0" borderId="18" xfId="0" applyNumberFormat="1" applyFont="1" applyFill="1" applyBorder="1" applyAlignment="1" applyProtection="1">
      <alignment horizontal="center" vertical="center"/>
    </xf>
    <xf numFmtId="165" fontId="11" fillId="0" borderId="59" xfId="0" applyNumberFormat="1" applyFont="1" applyFill="1" applyBorder="1" applyAlignment="1" applyProtection="1">
      <alignment horizontal="center" vertical="center"/>
    </xf>
    <xf numFmtId="1" fontId="11" fillId="0" borderId="29" xfId="0" applyNumberFormat="1" applyFont="1" applyFill="1" applyBorder="1" applyAlignment="1">
      <alignment horizontal="center" vertical="center"/>
    </xf>
    <xf numFmtId="1" fontId="11" fillId="0" borderId="15" xfId="0" applyNumberFormat="1" applyFont="1" applyFill="1" applyBorder="1" applyAlignment="1">
      <alignment horizontal="center" vertical="center" wrapText="1"/>
    </xf>
    <xf numFmtId="1" fontId="11" fillId="0" borderId="16" xfId="0" applyNumberFormat="1" applyFont="1" applyFill="1" applyBorder="1" applyAlignment="1">
      <alignment horizontal="center" vertical="center"/>
    </xf>
    <xf numFmtId="1" fontId="11" fillId="0" borderId="18" xfId="0" applyNumberFormat="1" applyFont="1" applyFill="1" applyBorder="1" applyAlignment="1">
      <alignment horizontal="center" vertical="center" wrapText="1"/>
    </xf>
    <xf numFmtId="0" fontId="11" fillId="0" borderId="30" xfId="0" applyNumberFormat="1" applyFont="1" applyFill="1" applyBorder="1" applyAlignment="1">
      <alignment horizontal="center" vertical="center" wrapText="1"/>
    </xf>
    <xf numFmtId="0" fontId="11" fillId="0" borderId="18" xfId="3" applyFont="1" applyFill="1" applyBorder="1" applyAlignment="1">
      <alignment horizontal="center" vertical="center" wrapText="1"/>
    </xf>
    <xf numFmtId="0" fontId="7" fillId="0" borderId="15" xfId="3" applyFont="1" applyFill="1" applyBorder="1" applyAlignment="1">
      <alignment horizontal="center" vertical="center" wrapText="1"/>
    </xf>
    <xf numFmtId="0" fontId="7" fillId="0" borderId="30" xfId="3" applyFont="1" applyFill="1" applyBorder="1" applyAlignment="1">
      <alignment horizontal="center" vertical="center" wrapText="1"/>
    </xf>
    <xf numFmtId="49" fontId="11" fillId="0" borderId="60" xfId="0" applyNumberFormat="1" applyFont="1" applyFill="1" applyBorder="1" applyAlignment="1" applyProtection="1">
      <alignment horizontal="center" vertical="center"/>
    </xf>
    <xf numFmtId="49" fontId="11" fillId="0" borderId="38" xfId="3" applyNumberFormat="1" applyFont="1" applyFill="1" applyBorder="1" applyAlignment="1">
      <alignment vertical="center" wrapText="1"/>
    </xf>
    <xf numFmtId="49" fontId="11" fillId="0" borderId="44" xfId="0" applyNumberFormat="1" applyFont="1" applyFill="1" applyBorder="1" applyAlignment="1" applyProtection="1">
      <alignment horizontal="center" vertical="center"/>
    </xf>
    <xf numFmtId="49" fontId="11" fillId="0" borderId="38" xfId="3" applyNumberFormat="1" applyFont="1" applyFill="1" applyBorder="1" applyAlignment="1">
      <alignment horizontal="left" vertical="center" wrapText="1"/>
    </xf>
    <xf numFmtId="169" fontId="11" fillId="0" borderId="37" xfId="3" applyNumberFormat="1" applyFont="1" applyFill="1" applyBorder="1" applyAlignment="1" applyProtection="1">
      <alignment horizontal="center" vertical="center"/>
    </xf>
    <xf numFmtId="169" fontId="11" fillId="0" borderId="1" xfId="3" applyNumberFormat="1" applyFont="1" applyFill="1" applyBorder="1" applyAlignment="1" applyProtection="1">
      <alignment horizontal="center" vertical="center"/>
    </xf>
    <xf numFmtId="169" fontId="11" fillId="0" borderId="27" xfId="3" applyNumberFormat="1" applyFont="1" applyFill="1" applyBorder="1" applyAlignment="1" applyProtection="1">
      <alignment horizontal="center" vertical="center"/>
    </xf>
    <xf numFmtId="168" fontId="27" fillId="0" borderId="27" xfId="3" applyNumberFormat="1" applyFont="1" applyFill="1" applyBorder="1" applyAlignment="1" applyProtection="1">
      <alignment vertical="center"/>
    </xf>
    <xf numFmtId="49" fontId="27" fillId="0" borderId="60" xfId="0" applyNumberFormat="1" applyFont="1" applyFill="1" applyBorder="1" applyAlignment="1" applyProtection="1">
      <alignment horizontal="center" vertical="center"/>
    </xf>
    <xf numFmtId="49" fontId="7" fillId="0" borderId="37" xfId="3" applyNumberFormat="1" applyFont="1" applyFill="1" applyBorder="1" applyAlignment="1">
      <alignment vertical="center" wrapText="1"/>
    </xf>
    <xf numFmtId="1" fontId="7" fillId="0" borderId="47" xfId="3" applyNumberFormat="1" applyFont="1" applyFill="1" applyBorder="1" applyAlignment="1">
      <alignment horizontal="center" vertical="center"/>
    </xf>
    <xf numFmtId="49" fontId="7" fillId="0" borderId="1" xfId="3" applyNumberFormat="1" applyFont="1" applyFill="1" applyBorder="1" applyAlignment="1">
      <alignment horizontal="center" vertical="center"/>
    </xf>
    <xf numFmtId="49" fontId="7" fillId="0" borderId="27" xfId="3" applyNumberFormat="1" applyFont="1" applyFill="1" applyBorder="1" applyAlignment="1">
      <alignment horizontal="center" vertical="center"/>
    </xf>
    <xf numFmtId="170" fontId="7" fillId="0" borderId="46" xfId="3" applyNumberFormat="1" applyFont="1" applyFill="1" applyBorder="1" applyAlignment="1" applyProtection="1">
      <alignment horizontal="center" vertical="center"/>
    </xf>
    <xf numFmtId="0" fontId="7" fillId="0" borderId="26" xfId="3" applyNumberFormat="1" applyFont="1" applyFill="1" applyBorder="1" applyAlignment="1">
      <alignment horizontal="center" vertical="center" wrapText="1"/>
    </xf>
    <xf numFmtId="0" fontId="7" fillId="0" borderId="37" xfId="3" applyNumberFormat="1" applyFont="1" applyFill="1" applyBorder="1" applyAlignment="1">
      <alignment horizontal="center" vertical="center" wrapText="1"/>
    </xf>
    <xf numFmtId="0" fontId="7" fillId="0" borderId="27" xfId="3" applyNumberFormat="1" applyFont="1" applyFill="1" applyBorder="1" applyAlignment="1">
      <alignment horizontal="center" vertical="center" wrapText="1"/>
    </xf>
    <xf numFmtId="0" fontId="7" fillId="0" borderId="47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/>
    </xf>
    <xf numFmtId="0" fontId="7" fillId="0" borderId="3" xfId="3" applyNumberFormat="1" applyFont="1" applyFill="1" applyBorder="1" applyAlignment="1">
      <alignment horizontal="center" vertical="center"/>
    </xf>
    <xf numFmtId="49" fontId="7" fillId="0" borderId="27" xfId="3" applyNumberFormat="1" applyFont="1" applyFill="1" applyBorder="1" applyAlignment="1">
      <alignment vertical="center" wrapText="1"/>
    </xf>
    <xf numFmtId="49" fontId="11" fillId="0" borderId="76" xfId="0" applyNumberFormat="1" applyFont="1" applyFill="1" applyBorder="1" applyAlignment="1" applyProtection="1">
      <alignment horizontal="center" vertical="center"/>
    </xf>
    <xf numFmtId="0" fontId="11" fillId="0" borderId="22" xfId="3" applyFont="1" applyFill="1" applyBorder="1" applyAlignment="1">
      <alignment horizontal="center" vertical="center" wrapText="1"/>
    </xf>
    <xf numFmtId="0" fontId="11" fillId="0" borderId="23" xfId="3" applyFont="1" applyFill="1" applyBorder="1" applyAlignment="1">
      <alignment horizontal="center" vertical="center" wrapText="1"/>
    </xf>
    <xf numFmtId="0" fontId="11" fillId="0" borderId="39" xfId="3" applyFont="1" applyFill="1" applyBorder="1" applyAlignment="1">
      <alignment horizontal="center" vertical="center" wrapText="1"/>
    </xf>
    <xf numFmtId="166" fontId="11" fillId="0" borderId="58" xfId="3" applyNumberFormat="1" applyFont="1" applyFill="1" applyBorder="1" applyAlignment="1">
      <alignment horizontal="center" vertical="center" wrapText="1"/>
    </xf>
    <xf numFmtId="1" fontId="11" fillId="0" borderId="58" xfId="3" applyNumberFormat="1" applyFont="1" applyFill="1" applyBorder="1" applyAlignment="1">
      <alignment horizontal="center" vertical="center" wrapText="1"/>
    </xf>
    <xf numFmtId="0" fontId="11" fillId="0" borderId="59" xfId="0" applyNumberFormat="1" applyFont="1" applyFill="1" applyBorder="1" applyAlignment="1" applyProtection="1">
      <alignment horizontal="left" vertical="center"/>
    </xf>
    <xf numFmtId="169" fontId="31" fillId="0" borderId="18" xfId="0" applyNumberFormat="1" applyFont="1" applyFill="1" applyBorder="1" applyAlignment="1" applyProtection="1">
      <alignment horizontal="center" vertical="center"/>
    </xf>
    <xf numFmtId="1" fontId="11" fillId="0" borderId="29" xfId="0" applyNumberFormat="1" applyFont="1" applyFill="1" applyBorder="1" applyAlignment="1">
      <alignment horizontal="center" vertical="center" wrapText="1"/>
    </xf>
    <xf numFmtId="0" fontId="11" fillId="0" borderId="16" xfId="3" applyFont="1" applyFill="1" applyBorder="1" applyAlignment="1">
      <alignment horizontal="center" vertical="center" wrapText="1"/>
    </xf>
    <xf numFmtId="166" fontId="11" fillId="0" borderId="83" xfId="3" applyNumberFormat="1" applyFont="1" applyFill="1" applyBorder="1" applyAlignment="1" applyProtection="1">
      <alignment horizontal="center" vertical="center"/>
    </xf>
    <xf numFmtId="1" fontId="11" fillId="0" borderId="89" xfId="3" applyNumberFormat="1" applyFont="1" applyFill="1" applyBorder="1" applyAlignment="1" applyProtection="1">
      <alignment horizontal="center" vertical="center"/>
    </xf>
    <xf numFmtId="1" fontId="11" fillId="0" borderId="81" xfId="3" applyNumberFormat="1" applyFont="1" applyFill="1" applyBorder="1" applyAlignment="1" applyProtection="1">
      <alignment horizontal="center" vertical="center"/>
    </xf>
    <xf numFmtId="166" fontId="11" fillId="0" borderId="80" xfId="3" applyNumberFormat="1" applyFont="1" applyFill="1" applyBorder="1" applyAlignment="1" applyProtection="1">
      <alignment horizontal="center" vertical="center"/>
    </xf>
    <xf numFmtId="166" fontId="11" fillId="0" borderId="89" xfId="3" applyNumberFormat="1" applyFont="1" applyFill="1" applyBorder="1" applyAlignment="1" applyProtection="1">
      <alignment horizontal="center" vertical="center"/>
    </xf>
    <xf numFmtId="0" fontId="11" fillId="0" borderId="60" xfId="0" applyNumberFormat="1" applyFont="1" applyFill="1" applyBorder="1" applyAlignment="1" applyProtection="1">
      <alignment horizontal="left" vertical="center" wrapText="1"/>
    </xf>
    <xf numFmtId="169" fontId="31" fillId="0" borderId="27" xfId="0" applyNumberFormat="1" applyFont="1" applyFill="1" applyBorder="1" applyAlignment="1" applyProtection="1">
      <alignment horizontal="center" vertical="center"/>
    </xf>
    <xf numFmtId="166" fontId="11" fillId="0" borderId="60" xfId="0" applyNumberFormat="1" applyFont="1" applyFill="1" applyBorder="1" applyAlignment="1" applyProtection="1">
      <alignment horizontal="center" vertical="center"/>
    </xf>
    <xf numFmtId="1" fontId="11" fillId="0" borderId="36" xfId="0" applyNumberFormat="1" applyFont="1" applyFill="1" applyBorder="1" applyAlignment="1">
      <alignment horizontal="center" vertical="center" wrapText="1"/>
    </xf>
    <xf numFmtId="166" fontId="11" fillId="0" borderId="10" xfId="3" applyNumberFormat="1" applyFont="1" applyFill="1" applyBorder="1" applyAlignment="1" applyProtection="1">
      <alignment horizontal="center" vertical="center"/>
    </xf>
    <xf numFmtId="166" fontId="11" fillId="0" borderId="48" xfId="3" applyNumberFormat="1" applyFont="1" applyFill="1" applyBorder="1" applyAlignment="1" applyProtection="1">
      <alignment horizontal="center" vertical="center"/>
    </xf>
    <xf numFmtId="1" fontId="11" fillId="0" borderId="34" xfId="3" applyNumberFormat="1" applyFont="1" applyFill="1" applyBorder="1" applyAlignment="1" applyProtection="1">
      <alignment horizontal="center" vertical="center"/>
    </xf>
    <xf numFmtId="166" fontId="11" fillId="0" borderId="33" xfId="3" applyNumberFormat="1" applyFont="1" applyFill="1" applyBorder="1" applyAlignment="1" applyProtection="1">
      <alignment horizontal="center" vertical="center"/>
    </xf>
    <xf numFmtId="0" fontId="11" fillId="0" borderId="76" xfId="0" applyNumberFormat="1" applyFont="1" applyFill="1" applyBorder="1" applyAlignment="1" applyProtection="1">
      <alignment horizontal="left" vertical="center"/>
    </xf>
    <xf numFmtId="0" fontId="7" fillId="0" borderId="4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69" fontId="31" fillId="0" borderId="41" xfId="0" applyNumberFormat="1" applyFont="1" applyFill="1" applyBorder="1" applyAlignment="1" applyProtection="1">
      <alignment horizontal="center" vertical="center"/>
    </xf>
    <xf numFmtId="166" fontId="11" fillId="0" borderId="61" xfId="0" applyNumberFormat="1" applyFont="1" applyFill="1" applyBorder="1" applyAlignment="1" applyProtection="1">
      <alignment horizontal="center" vertical="center"/>
    </xf>
    <xf numFmtId="1" fontId="11" fillId="0" borderId="73" xfId="0" applyNumberFormat="1" applyFont="1" applyFill="1" applyBorder="1" applyAlignment="1" applyProtection="1">
      <alignment horizontal="center" vertical="center"/>
    </xf>
    <xf numFmtId="166" fontId="11" fillId="0" borderId="26" xfId="3" applyNumberFormat="1" applyFont="1" applyFill="1" applyBorder="1" applyAlignment="1" applyProtection="1">
      <alignment horizontal="center" vertical="center"/>
    </xf>
    <xf numFmtId="166" fontId="11" fillId="0" borderId="37" xfId="3" applyNumberFormat="1" applyFont="1" applyFill="1" applyBorder="1" applyAlignment="1" applyProtection="1">
      <alignment horizontal="center" vertical="center"/>
    </xf>
    <xf numFmtId="166" fontId="11" fillId="0" borderId="47" xfId="3" applyNumberFormat="1" applyFont="1" applyFill="1" applyBorder="1" applyAlignment="1" applyProtection="1">
      <alignment horizontal="center" vertical="center"/>
    </xf>
    <xf numFmtId="166" fontId="11" fillId="0" borderId="0" xfId="3" applyNumberFormat="1" applyFont="1" applyFill="1" applyBorder="1" applyAlignment="1" applyProtection="1">
      <alignment horizontal="center" vertical="center"/>
    </xf>
    <xf numFmtId="1" fontId="11" fillId="0" borderId="62" xfId="0" applyNumberFormat="1" applyFont="1" applyFill="1" applyBorder="1" applyAlignment="1" applyProtection="1">
      <alignment horizontal="center" vertical="center"/>
    </xf>
    <xf numFmtId="1" fontId="11" fillId="0" borderId="65" xfId="0" applyNumberFormat="1" applyFont="1" applyFill="1" applyBorder="1" applyAlignment="1" applyProtection="1">
      <alignment horizontal="center" vertical="center"/>
    </xf>
    <xf numFmtId="166" fontId="11" fillId="0" borderId="87" xfId="0" applyNumberFormat="1" applyFont="1" applyFill="1" applyBorder="1" applyAlignment="1" applyProtection="1">
      <alignment horizontal="center" vertical="center"/>
    </xf>
    <xf numFmtId="1" fontId="11" fillId="0" borderId="87" xfId="0" applyNumberFormat="1" applyFont="1" applyFill="1" applyBorder="1" applyAlignment="1" applyProtection="1">
      <alignment horizontal="center" vertical="center"/>
    </xf>
    <xf numFmtId="166" fontId="11" fillId="0" borderId="62" xfId="3" applyNumberFormat="1" applyFont="1" applyFill="1" applyBorder="1" applyAlignment="1">
      <alignment horizontal="center" vertical="center" wrapText="1"/>
    </xf>
    <xf numFmtId="1" fontId="11" fillId="0" borderId="62" xfId="3" applyNumberFormat="1" applyFont="1" applyFill="1" applyBorder="1" applyAlignment="1">
      <alignment horizontal="center" vertical="center" wrapText="1"/>
    </xf>
    <xf numFmtId="166" fontId="11" fillId="0" borderId="67" xfId="3" applyNumberFormat="1" applyFont="1" applyFill="1" applyBorder="1" applyAlignment="1">
      <alignment horizontal="center" vertical="center" wrapText="1"/>
    </xf>
    <xf numFmtId="49" fontId="7" fillId="0" borderId="38" xfId="3" applyNumberFormat="1" applyFont="1" applyFill="1" applyBorder="1" applyAlignment="1">
      <alignment vertical="center" wrapText="1"/>
    </xf>
    <xf numFmtId="1" fontId="7" fillId="0" borderId="26" xfId="3" applyNumberFormat="1" applyFont="1" applyFill="1" applyBorder="1" applyAlignment="1">
      <alignment horizontal="center" vertical="center"/>
    </xf>
    <xf numFmtId="49" fontId="7" fillId="0" borderId="3" xfId="3" applyNumberFormat="1" applyFont="1" applyFill="1" applyBorder="1" applyAlignment="1">
      <alignment horizontal="center" vertical="center"/>
    </xf>
    <xf numFmtId="170" fontId="7" fillId="0" borderId="60" xfId="3" applyNumberFormat="1" applyFont="1" applyFill="1" applyBorder="1" applyAlignment="1" applyProtection="1">
      <alignment horizontal="center" vertical="center"/>
    </xf>
    <xf numFmtId="1" fontId="7" fillId="0" borderId="36" xfId="3" applyNumberFormat="1" applyFont="1" applyFill="1" applyBorder="1" applyAlignment="1">
      <alignment horizontal="center" vertical="center"/>
    </xf>
    <xf numFmtId="1" fontId="7" fillId="0" borderId="47" xfId="3" applyNumberFormat="1" applyFont="1" applyFill="1" applyBorder="1" applyAlignment="1" applyProtection="1">
      <alignment horizontal="center" vertical="center"/>
    </xf>
    <xf numFmtId="1" fontId="7" fillId="0" borderId="1" xfId="3" applyNumberFormat="1" applyFont="1" applyFill="1" applyBorder="1" applyAlignment="1">
      <alignment horizontal="center" vertical="center"/>
    </xf>
    <xf numFmtId="1" fontId="7" fillId="0" borderId="27" xfId="3" applyNumberFormat="1" applyFont="1" applyFill="1" applyBorder="1" applyAlignment="1">
      <alignment horizontal="center" vertical="center" wrapText="1"/>
    </xf>
    <xf numFmtId="0" fontId="7" fillId="0" borderId="3" xfId="3" applyNumberFormat="1" applyFont="1" applyFill="1" applyBorder="1" applyAlignment="1">
      <alignment horizontal="center" vertical="center" wrapText="1"/>
    </xf>
    <xf numFmtId="170" fontId="7" fillId="0" borderId="1" xfId="3" applyNumberFormat="1" applyFont="1" applyFill="1" applyBorder="1" applyAlignment="1" applyProtection="1">
      <alignment horizontal="center" vertical="center"/>
    </xf>
    <xf numFmtId="0" fontId="7" fillId="0" borderId="36" xfId="3" applyNumberFormat="1" applyFont="1" applyFill="1" applyBorder="1" applyAlignment="1" applyProtection="1">
      <alignment horizontal="center" vertical="center"/>
    </xf>
    <xf numFmtId="166" fontId="11" fillId="0" borderId="58" xfId="3" applyNumberFormat="1" applyFont="1" applyFill="1" applyBorder="1" applyAlignment="1" applyProtection="1">
      <alignment horizontal="center" vertical="center"/>
    </xf>
    <xf numFmtId="1" fontId="11" fillId="0" borderId="58" xfId="3" applyNumberFormat="1" applyFont="1" applyFill="1" applyBorder="1" applyAlignment="1" applyProtection="1">
      <alignment horizontal="center" vertical="center"/>
    </xf>
    <xf numFmtId="0" fontId="7" fillId="0" borderId="74" xfId="0" applyFont="1" applyFill="1" applyBorder="1" applyAlignment="1">
      <alignment horizontal="center" vertical="center" wrapText="1"/>
    </xf>
    <xf numFmtId="0" fontId="7" fillId="0" borderId="58" xfId="0" applyFont="1" applyFill="1" applyBorder="1" applyAlignment="1">
      <alignment horizontal="center" vertical="center" wrapText="1"/>
    </xf>
    <xf numFmtId="0" fontId="7" fillId="0" borderId="75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/>
    </xf>
    <xf numFmtId="0" fontId="7" fillId="0" borderId="62" xfId="0" applyFont="1" applyFill="1" applyBorder="1" applyAlignment="1">
      <alignment horizontal="center" vertical="center" wrapText="1"/>
    </xf>
    <xf numFmtId="0" fontId="7" fillId="0" borderId="90" xfId="0" applyFont="1" applyFill="1" applyBorder="1" applyAlignment="1">
      <alignment horizontal="center" vertical="center"/>
    </xf>
    <xf numFmtId="0" fontId="11" fillId="0" borderId="90" xfId="0" applyFont="1" applyFill="1" applyBorder="1" applyAlignment="1">
      <alignment horizontal="center" vertical="center"/>
    </xf>
    <xf numFmtId="168" fontId="7" fillId="0" borderId="0" xfId="3" applyNumberFormat="1" applyFont="1" applyFill="1" applyBorder="1" applyAlignment="1" applyProtection="1">
      <alignment horizontal="right" vertical="center"/>
    </xf>
    <xf numFmtId="0" fontId="7" fillId="0" borderId="0" xfId="3" applyFont="1" applyFill="1" applyBorder="1" applyAlignment="1">
      <alignment horizontal="left" wrapText="1"/>
    </xf>
    <xf numFmtId="0" fontId="7" fillId="0" borderId="0" xfId="3" applyFont="1" applyFill="1" applyBorder="1" applyAlignment="1">
      <alignment horizontal="center" wrapText="1"/>
    </xf>
    <xf numFmtId="0" fontId="27" fillId="0" borderId="0" xfId="3" applyNumberFormat="1" applyFont="1" applyFill="1" applyBorder="1" applyAlignment="1" applyProtection="1">
      <alignment horizontal="center" vertical="center"/>
    </xf>
    <xf numFmtId="168" fontId="29" fillId="0" borderId="0" xfId="3" applyNumberFormat="1" applyFont="1" applyFill="1" applyBorder="1" applyAlignment="1" applyProtection="1">
      <alignment horizontal="center" vertical="center" wrapText="1"/>
    </xf>
    <xf numFmtId="0" fontId="29" fillId="0" borderId="0" xfId="3" applyNumberFormat="1" applyFont="1" applyFill="1" applyBorder="1" applyAlignment="1" applyProtection="1">
      <alignment horizontal="center" vertical="center" wrapText="1"/>
    </xf>
    <xf numFmtId="0" fontId="11" fillId="0" borderId="78" xfId="0" applyNumberFormat="1" applyFont="1" applyFill="1" applyBorder="1" applyAlignment="1" applyProtection="1">
      <alignment horizontal="left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169" fontId="31" fillId="0" borderId="34" xfId="0" applyNumberFormat="1" applyFont="1" applyFill="1" applyBorder="1" applyAlignment="1" applyProtection="1">
      <alignment horizontal="center" vertical="center"/>
    </xf>
    <xf numFmtId="166" fontId="11" fillId="0" borderId="78" xfId="0" applyNumberFormat="1" applyFont="1" applyFill="1" applyBorder="1" applyAlignment="1" applyProtection="1">
      <alignment horizontal="center" vertical="center"/>
    </xf>
    <xf numFmtId="169" fontId="7" fillId="0" borderId="15" xfId="0" applyNumberFormat="1" applyFont="1" applyFill="1" applyBorder="1" applyAlignment="1" applyProtection="1">
      <alignment horizontal="center" vertical="center"/>
    </xf>
    <xf numFmtId="169" fontId="7" fillId="0" borderId="16" xfId="0" applyNumberFormat="1" applyFont="1" applyFill="1" applyBorder="1" applyAlignment="1" applyProtection="1">
      <alignment horizontal="center" vertical="center"/>
    </xf>
    <xf numFmtId="169" fontId="7" fillId="0" borderId="31" xfId="0" applyNumberFormat="1" applyFont="1" applyFill="1" applyBorder="1" applyAlignment="1" applyProtection="1">
      <alignment horizontal="center" vertical="center"/>
    </xf>
    <xf numFmtId="166" fontId="11" fillId="0" borderId="29" xfId="0" applyNumberFormat="1" applyFont="1" applyFill="1" applyBorder="1" applyAlignment="1" applyProtection="1">
      <alignment horizontal="center" vertical="center"/>
    </xf>
    <xf numFmtId="169" fontId="11" fillId="0" borderId="29" xfId="0" applyNumberFormat="1" applyFont="1" applyFill="1" applyBorder="1" applyAlignment="1" applyProtection="1">
      <alignment horizontal="center" vertical="center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left" vertical="top" wrapText="1"/>
    </xf>
    <xf numFmtId="0" fontId="11" fillId="0" borderId="17" xfId="0" applyFont="1" applyFill="1" applyBorder="1" applyAlignment="1">
      <alignment horizontal="left" vertical="top" wrapText="1"/>
    </xf>
    <xf numFmtId="0" fontId="11" fillId="0" borderId="30" xfId="0" applyFont="1" applyFill="1" applyBorder="1" applyAlignment="1">
      <alignment horizontal="left" vertical="top" wrapText="1"/>
    </xf>
    <xf numFmtId="0" fontId="11" fillId="0" borderId="31" xfId="0" applyFont="1" applyFill="1" applyBorder="1" applyAlignment="1">
      <alignment horizontal="left" vertical="top" wrapText="1"/>
    </xf>
    <xf numFmtId="0" fontId="11" fillId="0" borderId="15" xfId="0" applyFont="1" applyFill="1" applyBorder="1" applyAlignment="1">
      <alignment horizontal="left" vertical="top" wrapText="1"/>
    </xf>
    <xf numFmtId="1" fontId="11" fillId="0" borderId="25" xfId="3" applyNumberFormat="1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1" fontId="11" fillId="0" borderId="90" xfId="3" applyNumberFormat="1" applyFont="1" applyFill="1" applyBorder="1" applyAlignment="1">
      <alignment horizontal="center" vertical="center" wrapText="1"/>
    </xf>
    <xf numFmtId="0" fontId="11" fillId="0" borderId="90" xfId="0" applyFont="1" applyFill="1" applyBorder="1" applyAlignment="1">
      <alignment horizontal="center" vertical="center" wrapText="1"/>
    </xf>
    <xf numFmtId="168" fontId="27" fillId="0" borderId="27" xfId="3" applyNumberFormat="1" applyFont="1" applyFill="1" applyBorder="1" applyAlignment="1" applyProtection="1">
      <alignment horizontal="center" vertical="center"/>
    </xf>
    <xf numFmtId="0" fontId="7" fillId="0" borderId="17" xfId="0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 applyProtection="1">
      <alignment horizontal="center" vertical="center"/>
    </xf>
    <xf numFmtId="0" fontId="2" fillId="2" borderId="1" xfId="3" applyNumberFormat="1" applyFont="1" applyFill="1" applyBorder="1" applyAlignment="1" applyProtection="1">
      <alignment horizontal="center" vertical="center"/>
    </xf>
    <xf numFmtId="0" fontId="40" fillId="0" borderId="0" xfId="0" applyFont="1"/>
    <xf numFmtId="164" fontId="3" fillId="0" borderId="1" xfId="0" applyNumberFormat="1" applyFont="1" applyFill="1" applyBorder="1" applyAlignment="1" applyProtection="1">
      <alignment horizontal="center" vertical="center"/>
    </xf>
    <xf numFmtId="49" fontId="11" fillId="0" borderId="3" xfId="3" applyNumberFormat="1" applyFont="1" applyFill="1" applyBorder="1" applyAlignment="1">
      <alignment horizontal="center" vertical="center"/>
    </xf>
    <xf numFmtId="0" fontId="11" fillId="0" borderId="3" xfId="3" applyNumberFormat="1" applyFont="1" applyFill="1" applyBorder="1" applyAlignment="1">
      <alignment horizontal="center" vertical="center"/>
    </xf>
    <xf numFmtId="49" fontId="7" fillId="0" borderId="76" xfId="3" applyNumberFormat="1" applyFont="1" applyFill="1" applyBorder="1" applyAlignment="1">
      <alignment vertical="center" wrapText="1"/>
    </xf>
    <xf numFmtId="169" fontId="7" fillId="0" borderId="1" xfId="3" applyNumberFormat="1" applyFont="1" applyFill="1" applyBorder="1" applyAlignment="1" applyProtection="1">
      <alignment horizontal="center" vertical="center"/>
    </xf>
    <xf numFmtId="1" fontId="11" fillId="0" borderId="1" xfId="3" applyNumberFormat="1" applyFont="1" applyFill="1" applyBorder="1" applyAlignment="1">
      <alignment horizontal="center" vertical="center"/>
    </xf>
    <xf numFmtId="168" fontId="41" fillId="0" borderId="0" xfId="3" applyNumberFormat="1" applyFont="1" applyFill="1" applyBorder="1" applyAlignment="1" applyProtection="1">
      <alignment vertical="center"/>
    </xf>
    <xf numFmtId="168" fontId="41" fillId="0" borderId="1" xfId="3" applyNumberFormat="1" applyFont="1" applyFill="1" applyBorder="1" applyAlignment="1" applyProtection="1">
      <alignment vertical="center"/>
    </xf>
    <xf numFmtId="0" fontId="11" fillId="0" borderId="1" xfId="3" applyNumberFormat="1" applyFont="1" applyFill="1" applyBorder="1" applyAlignment="1">
      <alignment horizontal="center" vertical="center"/>
    </xf>
    <xf numFmtId="0" fontId="11" fillId="0" borderId="26" xfId="3" applyNumberFormat="1" applyFont="1" applyFill="1" applyBorder="1" applyAlignment="1">
      <alignment horizontal="center" vertical="center" wrapText="1"/>
    </xf>
    <xf numFmtId="0" fontId="11" fillId="0" borderId="37" xfId="3" applyNumberFormat="1" applyFont="1" applyFill="1" applyBorder="1" applyAlignment="1">
      <alignment horizontal="center" vertical="center" wrapText="1"/>
    </xf>
    <xf numFmtId="0" fontId="11" fillId="0" borderId="47" xfId="3" applyNumberFormat="1" applyFont="1" applyFill="1" applyBorder="1" applyAlignment="1">
      <alignment horizontal="center" vertical="center" wrapText="1"/>
    </xf>
    <xf numFmtId="0" fontId="11" fillId="0" borderId="27" xfId="3" applyNumberFormat="1" applyFont="1" applyFill="1" applyBorder="1" applyAlignment="1">
      <alignment horizontal="center" vertical="center" wrapText="1"/>
    </xf>
    <xf numFmtId="168" fontId="42" fillId="0" borderId="1" xfId="3" applyNumberFormat="1" applyFont="1" applyFill="1" applyBorder="1" applyAlignment="1" applyProtection="1">
      <alignment vertical="center"/>
    </xf>
    <xf numFmtId="49" fontId="7" fillId="0" borderId="1" xfId="3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vertical="center" wrapText="1"/>
    </xf>
    <xf numFmtId="1" fontId="7" fillId="0" borderId="1" xfId="3" applyNumberFormat="1" applyFont="1" applyFill="1" applyBorder="1" applyAlignment="1" applyProtection="1">
      <alignment horizontal="center" vertical="center"/>
    </xf>
    <xf numFmtId="1" fontId="7" fillId="0" borderId="1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 applyProtection="1">
      <alignment vertical="center"/>
    </xf>
    <xf numFmtId="166" fontId="11" fillId="0" borderId="1" xfId="3" applyNumberFormat="1" applyFont="1" applyFill="1" applyBorder="1" applyAlignment="1">
      <alignment horizontal="center" vertical="center" wrapText="1"/>
    </xf>
    <xf numFmtId="0" fontId="44" fillId="5" borderId="0" xfId="0" applyFont="1" applyFill="1" applyAlignment="1">
      <alignment horizontal="center"/>
    </xf>
    <xf numFmtId="0" fontId="45" fillId="6" borderId="0" xfId="0" applyFont="1" applyFill="1"/>
    <xf numFmtId="0" fontId="0" fillId="5" borderId="0" xfId="0" applyFill="1"/>
    <xf numFmtId="0" fontId="46" fillId="6" borderId="0" xfId="0" applyFont="1" applyFill="1" applyAlignment="1">
      <alignment horizontal="center" wrapText="1"/>
    </xf>
    <xf numFmtId="0" fontId="47" fillId="2" borderId="1" xfId="0" applyFont="1" applyFill="1" applyBorder="1" applyAlignment="1">
      <alignment horizontal="left" wrapText="1"/>
    </xf>
    <xf numFmtId="165" fontId="2" fillId="0" borderId="1" xfId="1" applyNumberFormat="1" applyFont="1" applyFill="1" applyBorder="1" applyAlignment="1" applyProtection="1">
      <alignment horizontal="center" vertical="center"/>
    </xf>
    <xf numFmtId="0" fontId="0" fillId="2" borderId="1" xfId="0" applyFill="1" applyBorder="1"/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vertical="center" wrapText="1"/>
    </xf>
    <xf numFmtId="0" fontId="0" fillId="7" borderId="1" xfId="0" applyFill="1" applyBorder="1"/>
    <xf numFmtId="0" fontId="0" fillId="5" borderId="1" xfId="0" applyFill="1" applyBorder="1"/>
    <xf numFmtId="0" fontId="2" fillId="7" borderId="1" xfId="0" applyFont="1" applyFill="1" applyBorder="1" applyAlignment="1">
      <alignment horizontal="left" wrapText="1"/>
    </xf>
    <xf numFmtId="0" fontId="0" fillId="7" borderId="0" xfId="0" applyFill="1"/>
    <xf numFmtId="0" fontId="47" fillId="7" borderId="1" xfId="0" applyFont="1" applyFill="1" applyBorder="1" applyAlignment="1">
      <alignment horizontal="left" wrapText="1"/>
    </xf>
    <xf numFmtId="0" fontId="2" fillId="7" borderId="11" xfId="0" applyFont="1" applyFill="1" applyBorder="1" applyAlignment="1">
      <alignment horizontal="left" wrapText="1"/>
    </xf>
    <xf numFmtId="166" fontId="2" fillId="0" borderId="26" xfId="0" applyNumberFormat="1" applyFont="1" applyBorder="1" applyAlignment="1">
      <alignment horizontal="center" vertical="center"/>
    </xf>
    <xf numFmtId="0" fontId="4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166" fontId="7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wrapText="1"/>
    </xf>
    <xf numFmtId="0" fontId="49" fillId="5" borderId="0" xfId="0" applyFont="1" applyFill="1"/>
    <xf numFmtId="0" fontId="7" fillId="0" borderId="1" xfId="0" applyFont="1" applyFill="1" applyBorder="1" applyAlignment="1">
      <alignment horizontal="left" vertical="center" wrapText="1"/>
    </xf>
    <xf numFmtId="167" fontId="11" fillId="0" borderId="1" xfId="0" applyNumberFormat="1" applyFont="1" applyFill="1" applyBorder="1" applyAlignment="1" applyProtection="1">
      <alignment horizontal="center" vertical="center"/>
    </xf>
    <xf numFmtId="0" fontId="51" fillId="2" borderId="1" xfId="0" applyFont="1" applyFill="1" applyBorder="1"/>
    <xf numFmtId="0" fontId="51" fillId="5" borderId="1" xfId="0" applyFont="1" applyFill="1" applyBorder="1"/>
    <xf numFmtId="0" fontId="7" fillId="0" borderId="1" xfId="0" applyFont="1" applyFill="1" applyBorder="1" applyAlignment="1">
      <alignment horizontal="left" wrapText="1"/>
    </xf>
    <xf numFmtId="0" fontId="51" fillId="5" borderId="0" xfId="0" applyFont="1" applyFill="1"/>
    <xf numFmtId="166" fontId="7" fillId="4" borderId="1" xfId="0" applyNumberFormat="1" applyFont="1" applyFill="1" applyBorder="1" applyAlignment="1">
      <alignment horizontal="center" vertical="center"/>
    </xf>
    <xf numFmtId="164" fontId="3" fillId="0" borderId="66" xfId="0" applyNumberFormat="1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right" vertical="center"/>
    </xf>
    <xf numFmtId="0" fontId="11" fillId="0" borderId="1" xfId="3" applyNumberFormat="1" applyFont="1" applyFill="1" applyBorder="1" applyAlignment="1" applyProtection="1">
      <alignment horizontal="center" vertical="center"/>
    </xf>
    <xf numFmtId="170" fontId="11" fillId="0" borderId="1" xfId="3" applyNumberFormat="1" applyFont="1" applyFill="1" applyBorder="1" applyAlignment="1" applyProtection="1">
      <alignment horizontal="center" vertical="center"/>
    </xf>
    <xf numFmtId="169" fontId="11" fillId="0" borderId="47" xfId="3" applyNumberFormat="1" applyFont="1" applyFill="1" applyBorder="1" applyAlignment="1" applyProtection="1">
      <alignment horizontal="center" vertical="center"/>
    </xf>
    <xf numFmtId="49" fontId="11" fillId="0" borderId="29" xfId="0" applyNumberFormat="1" applyFont="1" applyFill="1" applyBorder="1" applyAlignment="1" applyProtection="1">
      <alignment horizontal="center" vertical="center"/>
    </xf>
    <xf numFmtId="0" fontId="11" fillId="0" borderId="1" xfId="3" applyFont="1" applyFill="1" applyBorder="1" applyAlignment="1">
      <alignment horizontal="center" vertical="center" wrapText="1"/>
    </xf>
    <xf numFmtId="49" fontId="11" fillId="0" borderId="38" xfId="3" applyNumberFormat="1" applyFont="1" applyFill="1" applyBorder="1" applyAlignment="1">
      <alignment horizontal="left" vertical="center" wrapText="1"/>
    </xf>
    <xf numFmtId="0" fontId="51" fillId="4" borderId="1" xfId="0" applyFont="1" applyFill="1" applyBorder="1"/>
    <xf numFmtId="0" fontId="7" fillId="4" borderId="1" xfId="0" applyFont="1" applyFill="1" applyBorder="1" applyAlignment="1">
      <alignment horizontal="left" wrapText="1"/>
    </xf>
    <xf numFmtId="165" fontId="7" fillId="4" borderId="1" xfId="1" applyNumberFormat="1" applyFont="1" applyFill="1" applyBorder="1" applyAlignment="1" applyProtection="1">
      <alignment horizontal="center" vertical="center"/>
    </xf>
    <xf numFmtId="166" fontId="2" fillId="3" borderId="1" xfId="0" applyNumberFormat="1" applyFont="1" applyFill="1" applyBorder="1" applyAlignment="1">
      <alignment horizontal="center" vertical="center"/>
    </xf>
    <xf numFmtId="0" fontId="0" fillId="8" borderId="0" xfId="0" applyFill="1"/>
    <xf numFmtId="0" fontId="51" fillId="8" borderId="1" xfId="0" applyFont="1" applyFill="1" applyBorder="1"/>
    <xf numFmtId="0" fontId="7" fillId="8" borderId="1" xfId="0" applyFont="1" applyFill="1" applyBorder="1" applyAlignment="1">
      <alignment horizontal="left" wrapText="1"/>
    </xf>
    <xf numFmtId="166" fontId="7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166" fontId="2" fillId="8" borderId="1" xfId="0" applyNumberFormat="1" applyFont="1" applyFill="1" applyBorder="1" applyAlignment="1">
      <alignment horizontal="center" vertical="center"/>
    </xf>
    <xf numFmtId="0" fontId="49" fillId="4" borderId="1" xfId="0" applyFont="1" applyFill="1" applyBorder="1"/>
    <xf numFmtId="0" fontId="0" fillId="4" borderId="0" xfId="0" applyFont="1" applyFill="1"/>
    <xf numFmtId="166" fontId="50" fillId="4" borderId="1" xfId="0" applyNumberFormat="1" applyFont="1" applyFill="1" applyBorder="1" applyAlignment="1">
      <alignment horizontal="center" vertical="center"/>
    </xf>
    <xf numFmtId="0" fontId="48" fillId="4" borderId="1" xfId="0" applyFont="1" applyFill="1" applyBorder="1" applyAlignment="1">
      <alignment horizontal="center" vertical="center"/>
    </xf>
    <xf numFmtId="166" fontId="48" fillId="4" borderId="1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vertical="center" wrapText="1"/>
    </xf>
    <xf numFmtId="0" fontId="50" fillId="4" borderId="1" xfId="0" applyFont="1" applyFill="1" applyBorder="1" applyAlignment="1">
      <alignment horizontal="left" wrapText="1"/>
    </xf>
    <xf numFmtId="0" fontId="7" fillId="4" borderId="1" xfId="0" applyFont="1" applyFill="1" applyBorder="1" applyAlignment="1">
      <alignment horizontal="left" vertical="center" wrapText="1"/>
    </xf>
    <xf numFmtId="168" fontId="11" fillId="0" borderId="0" xfId="3" applyNumberFormat="1" applyFont="1" applyFill="1" applyBorder="1" applyAlignment="1" applyProtection="1">
      <alignment vertical="center"/>
    </xf>
    <xf numFmtId="1" fontId="11" fillId="0" borderId="75" xfId="3" applyNumberFormat="1" applyFont="1" applyFill="1" applyBorder="1" applyAlignment="1">
      <alignment horizontal="center" vertical="center" wrapText="1"/>
    </xf>
    <xf numFmtId="168" fontId="43" fillId="0" borderId="0" xfId="3" applyNumberFormat="1" applyFont="1" applyFill="1" applyBorder="1" applyAlignment="1" applyProtection="1">
      <alignment vertical="center"/>
    </xf>
    <xf numFmtId="1" fontId="11" fillId="0" borderId="67" xfId="3" applyNumberFormat="1" applyFont="1" applyFill="1" applyBorder="1" applyAlignment="1">
      <alignment horizontal="center" vertical="center" wrapText="1"/>
    </xf>
    <xf numFmtId="170" fontId="11" fillId="0" borderId="60" xfId="3" applyNumberFormat="1" applyFont="1" applyFill="1" applyBorder="1" applyAlignment="1" applyProtection="1">
      <alignment horizontal="center" vertical="center"/>
    </xf>
    <xf numFmtId="0" fontId="50" fillId="0" borderId="1" xfId="0" applyFont="1" applyFill="1" applyBorder="1" applyAlignment="1">
      <alignment horizontal="left" wrapText="1"/>
    </xf>
    <xf numFmtId="166" fontId="11" fillId="0" borderId="67" xfId="3" applyNumberFormat="1" applyFont="1" applyFill="1" applyBorder="1" applyAlignment="1" applyProtection="1">
      <alignment horizontal="center" vertical="center"/>
    </xf>
    <xf numFmtId="0" fontId="2" fillId="0" borderId="1" xfId="3" applyNumberFormat="1" applyFont="1" applyFill="1" applyBorder="1" applyAlignment="1" applyProtection="1">
      <alignment horizontal="center" vertical="center"/>
    </xf>
    <xf numFmtId="168" fontId="29" fillId="0" borderId="1" xfId="3" applyNumberFormat="1" applyFont="1" applyFill="1" applyBorder="1" applyAlignment="1" applyProtection="1">
      <alignment horizontal="center" vertical="center" wrapText="1"/>
    </xf>
    <xf numFmtId="0" fontId="29" fillId="0" borderId="1" xfId="3" applyNumberFormat="1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170" fontId="11" fillId="0" borderId="1" xfId="3" applyNumberFormat="1" applyFont="1" applyFill="1" applyBorder="1" applyAlignment="1" applyProtection="1">
      <alignment horizontal="center" vertical="center"/>
    </xf>
    <xf numFmtId="49" fontId="11" fillId="0" borderId="37" xfId="3" applyNumberFormat="1" applyFont="1" applyFill="1" applyBorder="1" applyAlignment="1">
      <alignment vertical="center" wrapText="1"/>
    </xf>
    <xf numFmtId="169" fontId="11" fillId="3" borderId="30" xfId="0" applyNumberFormat="1" applyFont="1" applyFill="1" applyBorder="1" applyAlignment="1" applyProtection="1">
      <alignment horizontal="left" vertical="center" wrapText="1"/>
    </xf>
    <xf numFmtId="0" fontId="11" fillId="0" borderId="1" xfId="3" applyFont="1" applyFill="1" applyBorder="1" applyAlignment="1">
      <alignment horizontal="center" vertical="center" wrapText="1"/>
    </xf>
    <xf numFmtId="166" fontId="11" fillId="4" borderId="59" xfId="0" applyNumberFormat="1" applyFont="1" applyFill="1" applyBorder="1" applyAlignment="1" applyProtection="1">
      <alignment horizontal="center" vertical="center"/>
    </xf>
    <xf numFmtId="170" fontId="11" fillId="4" borderId="46" xfId="3" applyNumberFormat="1" applyFont="1" applyFill="1" applyBorder="1" applyAlignment="1" applyProtection="1">
      <alignment horizontal="center" vertical="center"/>
    </xf>
    <xf numFmtId="0" fontId="52" fillId="0" borderId="25" xfId="0" applyFont="1" applyFill="1" applyBorder="1" applyAlignment="1">
      <alignment horizontal="center" vertical="center" wrapText="1"/>
    </xf>
    <xf numFmtId="0" fontId="52" fillId="0" borderId="90" xfId="0" applyFont="1" applyFill="1" applyBorder="1" applyAlignment="1">
      <alignment horizontal="center" vertical="center" wrapText="1"/>
    </xf>
    <xf numFmtId="49" fontId="11" fillId="2" borderId="29" xfId="0" applyNumberFormat="1" applyFont="1" applyFill="1" applyBorder="1" applyAlignment="1" applyProtection="1">
      <alignment horizontal="center" vertical="center"/>
    </xf>
    <xf numFmtId="49" fontId="11" fillId="2" borderId="59" xfId="3" applyNumberFormat="1" applyFont="1" applyFill="1" applyBorder="1" applyAlignment="1">
      <alignment vertical="center" wrapText="1"/>
    </xf>
    <xf numFmtId="0" fontId="11" fillId="2" borderId="15" xfId="3" applyFont="1" applyFill="1" applyBorder="1" applyAlignment="1">
      <alignment horizontal="center" vertical="center" wrapText="1"/>
    </xf>
    <xf numFmtId="49" fontId="11" fillId="2" borderId="16" xfId="3" applyNumberFormat="1" applyFont="1" applyFill="1" applyBorder="1" applyAlignment="1">
      <alignment horizontal="center" vertical="center" wrapText="1"/>
    </xf>
    <xf numFmtId="168" fontId="11" fillId="2" borderId="18" xfId="3" applyNumberFormat="1" applyFont="1" applyFill="1" applyBorder="1" applyAlignment="1" applyProtection="1">
      <alignment horizontal="center" vertical="center" wrapText="1"/>
    </xf>
    <xf numFmtId="166" fontId="11" fillId="2" borderId="32" xfId="3" applyNumberFormat="1" applyFont="1" applyFill="1" applyBorder="1" applyAlignment="1" applyProtection="1">
      <alignment horizontal="center" vertical="center"/>
    </xf>
    <xf numFmtId="1" fontId="11" fillId="2" borderId="29" xfId="3" applyNumberFormat="1" applyFont="1" applyFill="1" applyBorder="1" applyAlignment="1" applyProtection="1">
      <alignment horizontal="center" vertical="center"/>
    </xf>
    <xf numFmtId="1" fontId="11" fillId="2" borderId="15" xfId="3" applyNumberFormat="1" applyFont="1" applyFill="1" applyBorder="1" applyAlignment="1" applyProtection="1">
      <alignment horizontal="center" vertical="center"/>
    </xf>
    <xf numFmtId="1" fontId="11" fillId="2" borderId="16" xfId="3" applyNumberFormat="1" applyFont="1" applyFill="1" applyBorder="1" applyAlignment="1" applyProtection="1">
      <alignment horizontal="center" vertical="center"/>
    </xf>
    <xf numFmtId="1" fontId="11" fillId="2" borderId="18" xfId="3" applyNumberFormat="1" applyFont="1" applyFill="1" applyBorder="1" applyAlignment="1" applyProtection="1">
      <alignment horizontal="center" vertical="center"/>
    </xf>
    <xf numFmtId="0" fontId="27" fillId="2" borderId="17" xfId="3" applyFont="1" applyFill="1" applyBorder="1" applyAlignment="1">
      <alignment horizontal="center" vertical="center" wrapText="1"/>
    </xf>
    <xf numFmtId="0" fontId="27" fillId="2" borderId="30" xfId="3" applyFont="1" applyFill="1" applyBorder="1" applyAlignment="1">
      <alignment horizontal="center" vertical="center" wrapText="1"/>
    </xf>
    <xf numFmtId="0" fontId="27" fillId="2" borderId="18" xfId="3" applyFont="1" applyFill="1" applyBorder="1" applyAlignment="1">
      <alignment horizontal="center" vertical="center" wrapText="1"/>
    </xf>
    <xf numFmtId="0" fontId="27" fillId="2" borderId="15" xfId="3" applyFont="1" applyFill="1" applyBorder="1" applyAlignment="1">
      <alignment horizontal="center" vertical="center" wrapText="1"/>
    </xf>
    <xf numFmtId="168" fontId="27" fillId="2" borderId="0" xfId="3" applyNumberFormat="1" applyFont="1" applyFill="1" applyBorder="1" applyAlignment="1" applyProtection="1">
      <alignment vertical="center"/>
    </xf>
    <xf numFmtId="165" fontId="27" fillId="2" borderId="0" xfId="3" applyNumberFormat="1" applyFont="1" applyFill="1" applyBorder="1" applyAlignment="1" applyProtection="1">
      <alignment vertical="center"/>
    </xf>
    <xf numFmtId="168" fontId="38" fillId="2" borderId="1" xfId="3" applyNumberFormat="1" applyFont="1" applyFill="1" applyBorder="1" applyAlignment="1" applyProtection="1">
      <alignment vertical="center"/>
    </xf>
    <xf numFmtId="168" fontId="27" fillId="2" borderId="1" xfId="3" applyNumberFormat="1" applyFont="1" applyFill="1" applyBorder="1" applyAlignment="1" applyProtection="1">
      <alignment vertical="center"/>
    </xf>
    <xf numFmtId="168" fontId="7" fillId="2" borderId="0" xfId="3" applyNumberFormat="1" applyFont="1" applyFill="1" applyBorder="1" applyAlignment="1" applyProtection="1">
      <alignment vertical="center"/>
    </xf>
    <xf numFmtId="49" fontId="27" fillId="2" borderId="36" xfId="0" applyNumberFormat="1" applyFont="1" applyFill="1" applyBorder="1" applyAlignment="1" applyProtection="1">
      <alignment horizontal="center" vertical="center"/>
    </xf>
    <xf numFmtId="0" fontId="11" fillId="2" borderId="47" xfId="3" applyFont="1" applyFill="1" applyBorder="1" applyAlignment="1">
      <alignment horizontal="center" vertical="center" wrapText="1"/>
    </xf>
    <xf numFmtId="0" fontId="11" fillId="2" borderId="1" xfId="3" applyNumberFormat="1" applyFont="1" applyFill="1" applyBorder="1" applyAlignment="1">
      <alignment horizontal="center" vertical="center" wrapText="1"/>
    </xf>
    <xf numFmtId="168" fontId="11" fillId="2" borderId="27" xfId="3" applyNumberFormat="1" applyFont="1" applyFill="1" applyBorder="1" applyAlignment="1" applyProtection="1">
      <alignment horizontal="center" vertical="center" wrapText="1"/>
    </xf>
    <xf numFmtId="166" fontId="7" fillId="2" borderId="38" xfId="3" applyNumberFormat="1" applyFont="1" applyFill="1" applyBorder="1" applyAlignment="1" applyProtection="1">
      <alignment horizontal="center" vertical="center"/>
    </xf>
    <xf numFmtId="0" fontId="7" fillId="2" borderId="36" xfId="3" applyFont="1" applyFill="1" applyBorder="1" applyAlignment="1">
      <alignment horizontal="center" vertical="center" wrapText="1"/>
    </xf>
    <xf numFmtId="0" fontId="7" fillId="2" borderId="47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27" xfId="3" applyFont="1" applyFill="1" applyBorder="1" applyAlignment="1">
      <alignment horizontal="center" vertical="center" wrapText="1"/>
    </xf>
    <xf numFmtId="0" fontId="27" fillId="2" borderId="26" xfId="3" applyFont="1" applyFill="1" applyBorder="1" applyAlignment="1">
      <alignment horizontal="center" vertical="center" wrapText="1"/>
    </xf>
    <xf numFmtId="0" fontId="27" fillId="2" borderId="37" xfId="3" applyFont="1" applyFill="1" applyBorder="1" applyAlignment="1">
      <alignment horizontal="center" vertical="center" wrapText="1"/>
    </xf>
    <xf numFmtId="0" fontId="27" fillId="2" borderId="27" xfId="3" applyFont="1" applyFill="1" applyBorder="1" applyAlignment="1">
      <alignment horizontal="center" vertical="center" wrapText="1"/>
    </xf>
    <xf numFmtId="0" fontId="27" fillId="2" borderId="47" xfId="3" applyFont="1" applyFill="1" applyBorder="1" applyAlignment="1">
      <alignment horizontal="center" vertical="center" wrapText="1"/>
    </xf>
    <xf numFmtId="49" fontId="27" fillId="2" borderId="44" xfId="0" applyNumberFormat="1" applyFont="1" applyFill="1" applyBorder="1" applyAlignment="1" applyProtection="1">
      <alignment horizontal="center" vertical="center"/>
    </xf>
    <xf numFmtId="0" fontId="11" fillId="2" borderId="47" xfId="0" applyFont="1" applyFill="1" applyBorder="1" applyAlignment="1">
      <alignment horizontal="center" vertical="center" wrapText="1"/>
    </xf>
    <xf numFmtId="0" fontId="11" fillId="2" borderId="69" xfId="0" applyNumberFormat="1" applyFont="1" applyFill="1" applyBorder="1" applyAlignment="1">
      <alignment horizontal="center" vertical="center" wrapText="1"/>
    </xf>
    <xf numFmtId="164" fontId="11" fillId="2" borderId="70" xfId="0" applyNumberFormat="1" applyFont="1" applyFill="1" applyBorder="1" applyAlignment="1" applyProtection="1">
      <alignment horizontal="center" vertical="center" wrapText="1"/>
    </xf>
    <xf numFmtId="166" fontId="7" fillId="2" borderId="71" xfId="0" applyNumberFormat="1" applyFont="1" applyFill="1" applyBorder="1" applyAlignment="1" applyProtection="1">
      <alignment horizontal="center" vertical="center"/>
    </xf>
    <xf numFmtId="0" fontId="7" fillId="2" borderId="7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27" xfId="0" applyNumberFormat="1" applyFont="1" applyFill="1" applyBorder="1" applyAlignment="1">
      <alignment horizontal="center" vertical="center" wrapText="1"/>
    </xf>
    <xf numFmtId="168" fontId="29" fillId="2" borderId="0" xfId="3" applyNumberFormat="1" applyFont="1" applyFill="1" applyBorder="1" applyAlignment="1" applyProtection="1">
      <alignment vertical="center"/>
    </xf>
    <xf numFmtId="168" fontId="29" fillId="2" borderId="1" xfId="3" applyNumberFormat="1" applyFont="1" applyFill="1" applyBorder="1" applyAlignment="1" applyProtection="1">
      <alignment vertical="center"/>
    </xf>
    <xf numFmtId="49" fontId="11" fillId="2" borderId="36" xfId="0" applyNumberFormat="1" applyFont="1" applyFill="1" applyBorder="1" applyAlignment="1" applyProtection="1">
      <alignment horizontal="center" vertical="center"/>
    </xf>
    <xf numFmtId="49" fontId="11" fillId="2" borderId="60" xfId="3" applyNumberFormat="1" applyFont="1" applyFill="1" applyBorder="1" applyAlignment="1">
      <alignment horizontal="left" vertical="center" wrapText="1"/>
    </xf>
    <xf numFmtId="49" fontId="11" fillId="2" borderId="1" xfId="3" applyNumberFormat="1" applyFont="1" applyFill="1" applyBorder="1" applyAlignment="1">
      <alignment horizontal="center" vertical="center" wrapText="1"/>
    </xf>
    <xf numFmtId="168" fontId="11" fillId="2" borderId="27" xfId="3" applyNumberFormat="1" applyFont="1" applyFill="1" applyBorder="1" applyAlignment="1" applyProtection="1">
      <alignment horizontal="center" vertical="center"/>
    </xf>
    <xf numFmtId="170" fontId="11" fillId="2" borderId="38" xfId="3" applyNumberFormat="1" applyFont="1" applyFill="1" applyBorder="1" applyAlignment="1" applyProtection="1">
      <alignment horizontal="center" vertical="center"/>
    </xf>
    <xf numFmtId="0" fontId="11" fillId="2" borderId="36" xfId="3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1" fillId="2" borderId="27" xfId="3" applyFont="1" applyFill="1" applyBorder="1" applyAlignment="1">
      <alignment horizontal="center" vertical="center" wrapText="1"/>
    </xf>
    <xf numFmtId="169" fontId="30" fillId="2" borderId="27" xfId="3" applyNumberFormat="1" applyFont="1" applyFill="1" applyBorder="1" applyAlignment="1" applyProtection="1">
      <alignment horizontal="center" vertical="center"/>
    </xf>
    <xf numFmtId="168" fontId="27" fillId="2" borderId="27" xfId="3" applyNumberFormat="1" applyFont="1" applyFill="1" applyBorder="1" applyAlignment="1" applyProtection="1">
      <alignment horizontal="center" vertical="center"/>
    </xf>
    <xf numFmtId="0" fontId="7" fillId="2" borderId="26" xfId="3" applyFont="1" applyFill="1" applyBorder="1" applyAlignment="1">
      <alignment horizontal="center" vertical="center" wrapText="1"/>
    </xf>
    <xf numFmtId="0" fontId="7" fillId="2" borderId="37" xfId="3" applyFont="1" applyFill="1" applyBorder="1" applyAlignment="1">
      <alignment horizontal="center" vertical="center" wrapText="1"/>
    </xf>
    <xf numFmtId="168" fontId="7" fillId="2" borderId="27" xfId="3" applyNumberFormat="1" applyFont="1" applyFill="1" applyBorder="1" applyAlignment="1" applyProtection="1">
      <alignment vertical="center"/>
    </xf>
    <xf numFmtId="168" fontId="11" fillId="2" borderId="0" xfId="3" applyNumberFormat="1" applyFont="1" applyFill="1" applyBorder="1" applyAlignment="1" applyProtection="1">
      <alignment vertical="center"/>
    </xf>
    <xf numFmtId="168" fontId="11" fillId="2" borderId="1" xfId="3" applyNumberFormat="1" applyFont="1" applyFill="1" applyBorder="1" applyAlignment="1" applyProtection="1">
      <alignment vertical="center"/>
    </xf>
    <xf numFmtId="173" fontId="11" fillId="2" borderId="0" xfId="3" applyNumberFormat="1" applyFont="1" applyFill="1" applyBorder="1" applyAlignment="1" applyProtection="1">
      <alignment vertical="center"/>
    </xf>
    <xf numFmtId="49" fontId="11" fillId="2" borderId="60" xfId="3" applyNumberFormat="1" applyFont="1" applyFill="1" applyBorder="1" applyAlignment="1">
      <alignment vertical="center" wrapText="1"/>
    </xf>
    <xf numFmtId="168" fontId="11" fillId="2" borderId="47" xfId="3" applyNumberFormat="1" applyFont="1" applyFill="1" applyBorder="1" applyAlignment="1" applyProtection="1">
      <alignment horizontal="center" vertical="center"/>
    </xf>
    <xf numFmtId="170" fontId="11" fillId="2" borderId="46" xfId="3" applyNumberFormat="1" applyFont="1" applyFill="1" applyBorder="1" applyAlignment="1" applyProtection="1">
      <alignment horizontal="center" vertical="center"/>
    </xf>
    <xf numFmtId="49" fontId="11" fillId="2" borderId="76" xfId="3" applyNumberFormat="1" applyFont="1" applyFill="1" applyBorder="1" applyAlignment="1">
      <alignment vertical="center" wrapText="1"/>
    </xf>
    <xf numFmtId="168" fontId="11" fillId="2" borderId="40" xfId="3" applyNumberFormat="1" applyFont="1" applyFill="1" applyBorder="1" applyAlignment="1" applyProtection="1">
      <alignment horizontal="center" vertical="center"/>
    </xf>
    <xf numFmtId="0" fontId="11" fillId="2" borderId="2" xfId="3" applyFont="1" applyFill="1" applyBorder="1" applyAlignment="1">
      <alignment horizontal="center" vertical="center" wrapText="1"/>
    </xf>
    <xf numFmtId="0" fontId="11" fillId="2" borderId="41" xfId="3" applyFont="1" applyFill="1" applyBorder="1" applyAlignment="1">
      <alignment horizontal="center" vertical="center" wrapText="1"/>
    </xf>
    <xf numFmtId="0" fontId="11" fillId="2" borderId="44" xfId="3" applyFont="1" applyFill="1" applyBorder="1" applyAlignment="1">
      <alignment horizontal="center" vertical="center" wrapText="1"/>
    </xf>
    <xf numFmtId="0" fontId="11" fillId="2" borderId="40" xfId="3" applyFont="1" applyFill="1" applyBorder="1" applyAlignment="1">
      <alignment horizontal="center" vertical="center" wrapText="1"/>
    </xf>
    <xf numFmtId="0" fontId="27" fillId="2" borderId="42" xfId="3" applyFont="1" applyFill="1" applyBorder="1" applyAlignment="1">
      <alignment horizontal="center" vertical="center" wrapText="1"/>
    </xf>
    <xf numFmtId="0" fontId="27" fillId="2" borderId="45" xfId="3" applyFont="1" applyFill="1" applyBorder="1" applyAlignment="1">
      <alignment horizontal="center" vertical="center" wrapText="1"/>
    </xf>
    <xf numFmtId="0" fontId="27" fillId="2" borderId="41" xfId="3" applyFont="1" applyFill="1" applyBorder="1" applyAlignment="1">
      <alignment horizontal="center" vertical="center" wrapText="1"/>
    </xf>
    <xf numFmtId="0" fontId="27" fillId="2" borderId="40" xfId="3" applyFont="1" applyFill="1" applyBorder="1" applyAlignment="1">
      <alignment horizontal="center" vertical="center" wrapText="1"/>
    </xf>
    <xf numFmtId="49" fontId="11" fillId="2" borderId="1" xfId="3" applyNumberFormat="1" applyFont="1" applyFill="1" applyBorder="1" applyAlignment="1">
      <alignment vertical="center" wrapText="1"/>
    </xf>
    <xf numFmtId="168" fontId="11" fillId="2" borderId="1" xfId="3" applyNumberFormat="1" applyFont="1" applyFill="1" applyBorder="1" applyAlignment="1" applyProtection="1">
      <alignment horizontal="center" vertical="center"/>
    </xf>
    <xf numFmtId="170" fontId="11" fillId="2" borderId="1" xfId="3" applyNumberFormat="1" applyFont="1" applyFill="1" applyBorder="1" applyAlignment="1" applyProtection="1">
      <alignment horizontal="center" vertical="center"/>
    </xf>
    <xf numFmtId="0" fontId="27" fillId="2" borderId="1" xfId="3" applyFont="1" applyFill="1" applyBorder="1" applyAlignment="1">
      <alignment horizontal="center" vertical="center" wrapText="1"/>
    </xf>
    <xf numFmtId="0" fontId="11" fillId="2" borderId="25" xfId="3" applyFont="1" applyFill="1" applyBorder="1" applyAlignment="1">
      <alignment horizontal="center" vertical="center" wrapText="1"/>
    </xf>
    <xf numFmtId="0" fontId="11" fillId="2" borderId="67" xfId="3" applyFont="1" applyFill="1" applyBorder="1" applyAlignment="1">
      <alignment horizontal="center" vertical="center" wrapText="1"/>
    </xf>
    <xf numFmtId="0" fontId="11" fillId="2" borderId="28" xfId="3" applyFont="1" applyFill="1" applyBorder="1" applyAlignment="1">
      <alignment horizontal="center" vertical="center" wrapText="1"/>
    </xf>
    <xf numFmtId="166" fontId="28" fillId="2" borderId="67" xfId="3" applyNumberFormat="1" applyFont="1" applyFill="1" applyBorder="1" applyAlignment="1">
      <alignment horizontal="center" vertical="center" wrapText="1"/>
    </xf>
    <xf numFmtId="1" fontId="28" fillId="2" borderId="67" xfId="3" applyNumberFormat="1" applyFont="1" applyFill="1" applyBorder="1" applyAlignment="1">
      <alignment horizontal="center" vertical="center" wrapText="1"/>
    </xf>
    <xf numFmtId="165" fontId="7" fillId="2" borderId="1" xfId="3" applyNumberFormat="1" applyFont="1" applyFill="1" applyBorder="1" applyAlignment="1" applyProtection="1">
      <alignment vertical="center"/>
    </xf>
    <xf numFmtId="165" fontId="7" fillId="2" borderId="0" xfId="3" applyNumberFormat="1" applyFont="1" applyFill="1" applyBorder="1" applyAlignment="1" applyProtection="1">
      <alignment vertical="center"/>
    </xf>
    <xf numFmtId="49" fontId="53" fillId="2" borderId="31" xfId="3" applyNumberFormat="1" applyFont="1" applyFill="1" applyBorder="1" applyAlignment="1">
      <alignment horizontal="center" vertical="center" wrapText="1"/>
    </xf>
    <xf numFmtId="0" fontId="53" fillId="2" borderId="3" xfId="3" applyNumberFormat="1" applyFont="1" applyFill="1" applyBorder="1" applyAlignment="1">
      <alignment horizontal="center" vertical="center" wrapText="1"/>
    </xf>
    <xf numFmtId="49" fontId="54" fillId="2" borderId="69" xfId="0" applyNumberFormat="1" applyFont="1" applyFill="1" applyBorder="1" applyAlignment="1">
      <alignment horizontal="center" vertical="center" wrapText="1"/>
    </xf>
    <xf numFmtId="49" fontId="53" fillId="2" borderId="3" xfId="3" applyNumberFormat="1" applyFont="1" applyFill="1" applyBorder="1" applyAlignment="1">
      <alignment horizontal="center" vertical="center" wrapText="1"/>
    </xf>
    <xf numFmtId="0" fontId="53" fillId="2" borderId="3" xfId="3" applyFont="1" applyFill="1" applyBorder="1" applyAlignment="1">
      <alignment horizontal="center" vertical="center" wrapText="1"/>
    </xf>
    <xf numFmtId="0" fontId="53" fillId="2" borderId="1" xfId="3" applyFont="1" applyFill="1" applyBorder="1" applyAlignment="1">
      <alignment horizontal="center" vertical="center" wrapText="1"/>
    </xf>
    <xf numFmtId="0" fontId="9" fillId="0" borderId="43" xfId="2" applyFont="1" applyFill="1" applyBorder="1" applyAlignment="1">
      <alignment horizontal="center" vertical="center" wrapText="1"/>
    </xf>
    <xf numFmtId="0" fontId="9" fillId="0" borderId="45" xfId="2" applyFont="1" applyFill="1" applyBorder="1" applyAlignment="1">
      <alignment horizontal="center" vertical="center" wrapText="1"/>
    </xf>
    <xf numFmtId="0" fontId="9" fillId="0" borderId="42" xfId="2" applyFont="1" applyFill="1" applyBorder="1" applyAlignment="1">
      <alignment horizontal="center" vertical="center" wrapText="1"/>
    </xf>
    <xf numFmtId="0" fontId="9" fillId="0" borderId="21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0" borderId="20" xfId="2" applyFont="1" applyFill="1" applyBorder="1" applyAlignment="1">
      <alignment horizontal="center" vertical="center" wrapText="1"/>
    </xf>
    <xf numFmtId="0" fontId="9" fillId="0" borderId="35" xfId="2" applyFont="1" applyFill="1" applyBorder="1" applyAlignment="1">
      <alignment horizontal="center" vertical="center" wrapText="1"/>
    </xf>
    <xf numFmtId="0" fontId="9" fillId="0" borderId="48" xfId="2" applyFont="1" applyFill="1" applyBorder="1" applyAlignment="1">
      <alignment horizontal="center" vertical="center" wrapText="1"/>
    </xf>
    <xf numFmtId="0" fontId="9" fillId="0" borderId="10" xfId="2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wrapText="1"/>
    </xf>
    <xf numFmtId="0" fontId="16" fillId="0" borderId="55" xfId="0" applyFont="1" applyFill="1" applyBorder="1" applyAlignment="1">
      <alignment horizontal="center" wrapText="1"/>
    </xf>
    <xf numFmtId="0" fontId="8" fillId="0" borderId="51" xfId="0" applyFont="1" applyFill="1" applyBorder="1" applyAlignment="1">
      <alignment horizontal="center" vertical="center" wrapText="1"/>
    </xf>
    <xf numFmtId="0" fontId="16" fillId="0" borderId="52" xfId="0" applyFont="1" applyFill="1" applyBorder="1" applyAlignment="1">
      <alignment horizontal="center" vertical="center" wrapText="1"/>
    </xf>
    <xf numFmtId="0" fontId="16" fillId="0" borderId="5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 wrapText="1"/>
    </xf>
    <xf numFmtId="0" fontId="16" fillId="0" borderId="55" xfId="0" applyFont="1" applyFill="1" applyBorder="1" applyAlignment="1">
      <alignment horizontal="center" vertical="center" wrapText="1"/>
    </xf>
    <xf numFmtId="0" fontId="8" fillId="0" borderId="3" xfId="2" applyFont="1" applyFill="1" applyBorder="1" applyAlignment="1">
      <alignment horizontal="center" vertical="center" wrapText="1"/>
    </xf>
    <xf numFmtId="0" fontId="8" fillId="0" borderId="37" xfId="2" applyFont="1" applyFill="1" applyBorder="1" applyAlignment="1">
      <alignment horizontal="center" vertical="center" wrapText="1"/>
    </xf>
    <xf numFmtId="0" fontId="8" fillId="0" borderId="26" xfId="2" applyFont="1" applyFill="1" applyBorder="1" applyAlignment="1">
      <alignment horizontal="center" vertical="center" wrapText="1"/>
    </xf>
    <xf numFmtId="0" fontId="9" fillId="0" borderId="0" xfId="2" applyFont="1" applyFill="1" applyAlignment="1">
      <alignment horizontal="center"/>
    </xf>
    <xf numFmtId="0" fontId="8" fillId="0" borderId="56" xfId="0" applyNumberFormat="1" applyFont="1" applyFill="1" applyBorder="1" applyAlignment="1">
      <alignment horizontal="center" vertical="center" wrapText="1"/>
    </xf>
    <xf numFmtId="0" fontId="34" fillId="0" borderId="57" xfId="0" applyFont="1" applyFill="1" applyBorder="1" applyAlignment="1">
      <alignment horizontal="center" vertical="center" wrapText="1"/>
    </xf>
    <xf numFmtId="0" fontId="34" fillId="0" borderId="55" xfId="0" applyFont="1" applyFill="1" applyBorder="1" applyAlignment="1">
      <alignment horizontal="center" vertical="center" wrapText="1"/>
    </xf>
    <xf numFmtId="0" fontId="34" fillId="0" borderId="52" xfId="0" applyFont="1" applyFill="1" applyBorder="1" applyAlignment="1">
      <alignment horizontal="center" vertical="center" wrapText="1"/>
    </xf>
    <xf numFmtId="0" fontId="34" fillId="0" borderId="53" xfId="0" applyFont="1" applyFill="1" applyBorder="1" applyAlignment="1">
      <alignment horizontal="center" vertical="center" wrapText="1"/>
    </xf>
    <xf numFmtId="49" fontId="8" fillId="0" borderId="43" xfId="2" applyNumberFormat="1" applyFont="1" applyFill="1" applyBorder="1" applyAlignment="1">
      <alignment horizontal="left" vertical="center" wrapText="1"/>
    </xf>
    <xf numFmtId="0" fontId="0" fillId="0" borderId="45" xfId="0" applyFill="1" applyBorder="1" applyAlignment="1">
      <alignment vertical="center" wrapText="1"/>
    </xf>
    <xf numFmtId="0" fontId="0" fillId="0" borderId="42" xfId="0" applyFill="1" applyBorder="1" applyAlignment="1">
      <alignment vertical="center" wrapText="1"/>
    </xf>
    <xf numFmtId="0" fontId="0" fillId="0" borderId="35" xfId="0" applyFill="1" applyBorder="1" applyAlignment="1">
      <alignment vertical="center" wrapText="1"/>
    </xf>
    <xf numFmtId="0" fontId="0" fillId="0" borderId="48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8" fillId="0" borderId="43" xfId="0" applyFont="1" applyFill="1" applyBorder="1" applyAlignment="1">
      <alignment horizontal="center" vertical="center" wrapText="1"/>
    </xf>
    <xf numFmtId="0" fontId="34" fillId="0" borderId="45" xfId="0" applyFont="1" applyFill="1" applyBorder="1" applyAlignment="1">
      <alignment horizontal="center" vertical="center" wrapText="1"/>
    </xf>
    <xf numFmtId="0" fontId="34" fillId="0" borderId="42" xfId="0" applyFont="1" applyFill="1" applyBorder="1" applyAlignment="1">
      <alignment horizontal="center" vertical="center" wrapText="1"/>
    </xf>
    <xf numFmtId="0" fontId="34" fillId="0" borderId="35" xfId="0" applyFont="1" applyFill="1" applyBorder="1" applyAlignment="1">
      <alignment horizontal="center" vertical="center" wrapText="1"/>
    </xf>
    <xf numFmtId="0" fontId="34" fillId="0" borderId="48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45" xfId="0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wrapText="1"/>
    </xf>
    <xf numFmtId="0" fontId="9" fillId="0" borderId="43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43" xfId="2" applyFont="1" applyFill="1" applyBorder="1" applyAlignment="1">
      <alignment horizontal="center" vertical="center" wrapText="1"/>
    </xf>
    <xf numFmtId="0" fontId="15" fillId="0" borderId="45" xfId="0" applyFont="1" applyFill="1" applyBorder="1" applyAlignment="1">
      <alignment horizontal="center" vertical="center" wrapText="1"/>
    </xf>
    <xf numFmtId="0" fontId="15" fillId="0" borderId="42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35" xfId="0" applyFont="1" applyFill="1" applyBorder="1" applyAlignment="1">
      <alignment horizontal="center" vertical="center" wrapText="1"/>
    </xf>
    <xf numFmtId="0" fontId="15" fillId="0" borderId="4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49" fontId="8" fillId="0" borderId="3" xfId="2" applyNumberFormat="1" applyFont="1" applyFill="1" applyBorder="1" applyAlignment="1" applyProtection="1">
      <alignment horizontal="left" vertical="center" wrapText="1"/>
      <protection locked="0"/>
    </xf>
    <xf numFmtId="0" fontId="16" fillId="0" borderId="37" xfId="0" applyFont="1" applyFill="1" applyBorder="1" applyAlignment="1">
      <alignment horizontal="left" vertical="center" wrapText="1"/>
    </xf>
    <xf numFmtId="0" fontId="0" fillId="0" borderId="37" xfId="0" applyFill="1" applyBorder="1" applyAlignment="1">
      <alignment vertical="center" wrapText="1"/>
    </xf>
    <xf numFmtId="0" fontId="0" fillId="0" borderId="26" xfId="0" applyFill="1" applyBorder="1" applyAlignment="1">
      <alignment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1" fontId="34" fillId="0" borderId="37" xfId="0" applyNumberFormat="1" applyFont="1" applyFill="1" applyBorder="1" applyAlignment="1">
      <alignment horizontal="center" vertical="center" wrapText="1"/>
    </xf>
    <xf numFmtId="1" fontId="34" fillId="0" borderId="26" xfId="0" applyNumberFormat="1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wrapText="1"/>
    </xf>
    <xf numFmtId="0" fontId="16" fillId="0" borderId="0" xfId="0" applyFont="1" applyFill="1" applyAlignment="1">
      <alignment wrapText="1"/>
    </xf>
    <xf numFmtId="0" fontId="26" fillId="0" borderId="43" xfId="2" applyFont="1" applyFill="1" applyBorder="1" applyAlignment="1">
      <alignment horizontal="center" vertical="center" wrapText="1"/>
    </xf>
    <xf numFmtId="0" fontId="16" fillId="0" borderId="42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35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45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48" xfId="0" applyFont="1" applyFill="1" applyBorder="1" applyAlignment="1">
      <alignment horizontal="center" vertical="center" wrapText="1"/>
    </xf>
    <xf numFmtId="49" fontId="8" fillId="0" borderId="3" xfId="2" applyNumberFormat="1" applyFont="1" applyFill="1" applyBorder="1" applyAlignment="1">
      <alignment horizontal="left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 wrapText="1"/>
    </xf>
    <xf numFmtId="0" fontId="34" fillId="0" borderId="50" xfId="0" applyFont="1" applyFill="1" applyBorder="1" applyAlignment="1">
      <alignment horizontal="center" vertical="center" wrapText="1"/>
    </xf>
    <xf numFmtId="49" fontId="8" fillId="0" borderId="3" xfId="2" applyNumberFormat="1" applyFont="1" applyFill="1" applyBorder="1" applyAlignment="1" applyProtection="1">
      <alignment vertical="center" wrapText="1"/>
      <protection locked="0"/>
    </xf>
    <xf numFmtId="49" fontId="8" fillId="0" borderId="37" xfId="2" applyNumberFormat="1" applyFont="1" applyFill="1" applyBorder="1" applyAlignment="1" applyProtection="1">
      <alignment vertical="center" wrapText="1"/>
      <protection locked="0"/>
    </xf>
    <xf numFmtId="49" fontId="8" fillId="0" borderId="26" xfId="2" applyNumberFormat="1" applyFont="1" applyFill="1" applyBorder="1" applyAlignment="1" applyProtection="1">
      <alignment vertical="center" wrapText="1"/>
      <protection locked="0"/>
    </xf>
    <xf numFmtId="0" fontId="8" fillId="0" borderId="49" xfId="0" applyFont="1" applyFill="1" applyBorder="1" applyAlignment="1">
      <alignment horizontal="center" wrapText="1"/>
    </xf>
    <xf numFmtId="0" fontId="16" fillId="0" borderId="50" xfId="0" applyFont="1" applyFill="1" applyBorder="1" applyAlignment="1">
      <alignment horizontal="center" wrapText="1"/>
    </xf>
    <xf numFmtId="49" fontId="9" fillId="0" borderId="43" xfId="2" applyNumberFormat="1" applyFont="1" applyFill="1" applyBorder="1" applyAlignment="1">
      <alignment horizontal="center" vertical="center" wrapText="1"/>
    </xf>
    <xf numFmtId="0" fontId="16" fillId="0" borderId="45" xfId="0" applyFont="1" applyFill="1" applyBorder="1" applyAlignment="1">
      <alignment vertical="center" wrapText="1"/>
    </xf>
    <xf numFmtId="0" fontId="16" fillId="0" borderId="35" xfId="0" applyFont="1" applyFill="1" applyBorder="1" applyAlignment="1">
      <alignment vertical="center" wrapText="1"/>
    </xf>
    <xf numFmtId="0" fontId="16" fillId="0" borderId="48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left" wrapText="1"/>
    </xf>
    <xf numFmtId="0" fontId="7" fillId="0" borderId="29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 vertical="center" textRotation="90"/>
    </xf>
    <xf numFmtId="0" fontId="7" fillId="0" borderId="22" xfId="0" applyFont="1" applyFill="1" applyBorder="1" applyAlignment="1">
      <alignment horizontal="center" vertical="center" textRotation="90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21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20" fillId="0" borderId="0" xfId="0" applyFont="1" applyFill="1" applyBorder="1" applyAlignment="1">
      <alignment horizontal="left" wrapText="1"/>
    </xf>
    <xf numFmtId="0" fontId="22" fillId="0" borderId="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top" wrapText="1"/>
    </xf>
    <xf numFmtId="0" fontId="25" fillId="0" borderId="0" xfId="0" applyFont="1" applyAlignment="1">
      <alignment vertical="top" wrapText="1"/>
    </xf>
    <xf numFmtId="0" fontId="11" fillId="0" borderId="48" xfId="0" applyFont="1" applyFill="1" applyBorder="1" applyAlignment="1" applyProtection="1">
      <alignment horizontal="right" vertical="center"/>
    </xf>
    <xf numFmtId="0" fontId="32" fillId="0" borderId="48" xfId="0" applyFont="1" applyFill="1" applyBorder="1" applyAlignment="1">
      <alignment horizontal="right" vertical="center"/>
    </xf>
    <xf numFmtId="0" fontId="11" fillId="0" borderId="0" xfId="0" applyFont="1" applyFill="1" applyBorder="1" applyAlignment="1" applyProtection="1">
      <alignment horizontal="right" vertical="center"/>
    </xf>
    <xf numFmtId="0" fontId="32" fillId="0" borderId="0" xfId="0" applyFont="1" applyFill="1" applyBorder="1" applyAlignment="1">
      <alignment horizontal="right" vertical="center"/>
    </xf>
    <xf numFmtId="0" fontId="35" fillId="0" borderId="0" xfId="0" applyFont="1" applyFill="1" applyBorder="1" applyAlignment="1" applyProtection="1">
      <alignment horizontal="right" vertical="center"/>
    </xf>
    <xf numFmtId="0" fontId="36" fillId="0" borderId="0" xfId="0" applyFont="1" applyFill="1" applyBorder="1" applyAlignment="1">
      <alignment horizontal="right" vertical="center"/>
    </xf>
    <xf numFmtId="168" fontId="33" fillId="0" borderId="0" xfId="3" applyNumberFormat="1" applyFont="1" applyFill="1" applyBorder="1" applyAlignment="1" applyProtection="1">
      <alignment horizontal="left"/>
    </xf>
    <xf numFmtId="166" fontId="11" fillId="0" borderId="1" xfId="3" applyNumberFormat="1" applyFont="1" applyFill="1" applyBorder="1" applyAlignment="1" applyProtection="1">
      <alignment horizontal="center" vertical="center"/>
    </xf>
    <xf numFmtId="170" fontId="11" fillId="0" borderId="1" xfId="3" applyNumberFormat="1" applyFont="1" applyFill="1" applyBorder="1" applyAlignment="1" applyProtection="1">
      <alignment horizontal="center" vertical="center"/>
    </xf>
    <xf numFmtId="0" fontId="2" fillId="0" borderId="1" xfId="3" applyNumberFormat="1" applyFont="1" applyFill="1" applyBorder="1" applyAlignment="1" applyProtection="1">
      <alignment horizontal="center" vertical="center"/>
    </xf>
    <xf numFmtId="0" fontId="32" fillId="0" borderId="0" xfId="0" applyFont="1" applyFill="1" applyAlignment="1">
      <alignment horizontal="right" vertical="center"/>
    </xf>
    <xf numFmtId="0" fontId="11" fillId="0" borderId="1" xfId="3" applyNumberFormat="1" applyFont="1" applyFill="1" applyBorder="1" applyAlignment="1" applyProtection="1">
      <alignment horizontal="center" vertical="center"/>
    </xf>
    <xf numFmtId="0" fontId="11" fillId="0" borderId="28" xfId="3" applyFont="1" applyFill="1" applyBorder="1" applyAlignment="1">
      <alignment horizontal="center" vertical="center" wrapText="1"/>
    </xf>
    <xf numFmtId="0" fontId="11" fillId="0" borderId="24" xfId="3" applyFont="1" applyFill="1" applyBorder="1" applyAlignment="1">
      <alignment horizontal="center" vertical="center" wrapText="1"/>
    </xf>
    <xf numFmtId="0" fontId="11" fillId="0" borderId="25" xfId="3" applyFont="1" applyFill="1" applyBorder="1" applyAlignment="1">
      <alignment horizontal="center" vertical="center" wrapText="1"/>
    </xf>
    <xf numFmtId="169" fontId="11" fillId="0" borderId="74" xfId="3" applyNumberFormat="1" applyFont="1" applyFill="1" applyBorder="1" applyAlignment="1" applyProtection="1">
      <alignment horizontal="center" vertical="center"/>
    </xf>
    <xf numFmtId="169" fontId="11" fillId="0" borderId="77" xfId="3" applyNumberFormat="1" applyFont="1" applyFill="1" applyBorder="1" applyAlignment="1" applyProtection="1">
      <alignment horizontal="center" vertical="center"/>
    </xf>
    <xf numFmtId="169" fontId="11" fillId="0" borderId="75" xfId="3" applyNumberFormat="1" applyFont="1" applyFill="1" applyBorder="1" applyAlignment="1" applyProtection="1">
      <alignment horizontal="center" vertical="center"/>
    </xf>
    <xf numFmtId="169" fontId="11" fillId="0" borderId="67" xfId="3" applyNumberFormat="1" applyFont="1" applyFill="1" applyBorder="1" applyAlignment="1" applyProtection="1">
      <alignment horizontal="center" vertical="center"/>
    </xf>
    <xf numFmtId="0" fontId="11" fillId="0" borderId="58" xfId="3" applyFont="1" applyFill="1" applyBorder="1" applyAlignment="1">
      <alignment horizontal="right" vertical="center"/>
    </xf>
    <xf numFmtId="0" fontId="11" fillId="0" borderId="58" xfId="3" applyFont="1" applyFill="1" applyBorder="1" applyAlignment="1" applyProtection="1">
      <alignment horizontal="right" vertical="center"/>
    </xf>
    <xf numFmtId="0" fontId="11" fillId="0" borderId="62" xfId="3" applyFont="1" applyFill="1" applyBorder="1" applyAlignment="1" applyProtection="1">
      <alignment horizontal="right" vertical="center"/>
    </xf>
    <xf numFmtId="168" fontId="11" fillId="0" borderId="4" xfId="3" applyNumberFormat="1" applyFont="1" applyFill="1" applyBorder="1" applyAlignment="1" applyProtection="1">
      <alignment horizontal="right" vertical="center"/>
    </xf>
    <xf numFmtId="168" fontId="11" fillId="0" borderId="5" xfId="3" applyNumberFormat="1" applyFont="1" applyFill="1" applyBorder="1" applyAlignment="1" applyProtection="1">
      <alignment horizontal="right" vertical="center"/>
    </xf>
    <xf numFmtId="168" fontId="11" fillId="0" borderId="7" xfId="3" applyNumberFormat="1" applyFont="1" applyFill="1" applyBorder="1" applyAlignment="1" applyProtection="1">
      <alignment horizontal="right" vertical="center"/>
    </xf>
    <xf numFmtId="166" fontId="28" fillId="0" borderId="1" xfId="3" applyNumberFormat="1" applyFont="1" applyFill="1" applyBorder="1" applyAlignment="1" applyProtection="1">
      <alignment horizontal="center" vertical="center"/>
    </xf>
    <xf numFmtId="0" fontId="28" fillId="0" borderId="1" xfId="3" applyNumberFormat="1" applyFont="1" applyFill="1" applyBorder="1" applyAlignment="1" applyProtection="1">
      <alignment horizontal="center" vertical="center"/>
    </xf>
    <xf numFmtId="0" fontId="11" fillId="0" borderId="1" xfId="3" applyFont="1" applyFill="1" applyBorder="1" applyAlignment="1">
      <alignment horizontal="center" vertical="center" wrapText="1"/>
    </xf>
    <xf numFmtId="169" fontId="11" fillId="0" borderId="63" xfId="3" applyNumberFormat="1" applyFont="1" applyFill="1" applyBorder="1" applyAlignment="1" applyProtection="1">
      <alignment horizontal="center" vertical="center"/>
    </xf>
    <xf numFmtId="169" fontId="11" fillId="0" borderId="66" xfId="3" applyNumberFormat="1" applyFont="1" applyFill="1" applyBorder="1" applyAlignment="1" applyProtection="1">
      <alignment horizontal="center" vertical="center"/>
    </xf>
    <xf numFmtId="49" fontId="11" fillId="0" borderId="1" xfId="3" applyNumberFormat="1" applyFont="1" applyFill="1" applyBorder="1" applyAlignment="1">
      <alignment horizontal="left" vertical="center" wrapText="1"/>
    </xf>
    <xf numFmtId="49" fontId="11" fillId="0" borderId="12" xfId="0" applyNumberFormat="1" applyFont="1" applyFill="1" applyBorder="1" applyAlignment="1" applyProtection="1">
      <alignment horizontal="center" vertical="center"/>
    </xf>
    <xf numFmtId="49" fontId="11" fillId="0" borderId="14" xfId="0" applyNumberFormat="1" applyFont="1" applyFill="1" applyBorder="1" applyAlignment="1" applyProtection="1">
      <alignment horizontal="center" vertical="center"/>
    </xf>
    <xf numFmtId="164" fontId="11" fillId="0" borderId="28" xfId="0" applyNumberFormat="1" applyFont="1" applyFill="1" applyBorder="1" applyAlignment="1" applyProtection="1">
      <alignment horizontal="center" vertical="center" wrapText="1"/>
    </xf>
    <xf numFmtId="164" fontId="11" fillId="0" borderId="24" xfId="0" applyNumberFormat="1" applyFont="1" applyFill="1" applyBorder="1" applyAlignment="1" applyProtection="1">
      <alignment horizontal="center" vertical="center" wrapText="1"/>
    </xf>
    <xf numFmtId="164" fontId="11" fillId="0" borderId="25" xfId="0" applyNumberFormat="1" applyFont="1" applyFill="1" applyBorder="1" applyAlignment="1" applyProtection="1">
      <alignment horizontal="center" vertical="center" wrapText="1"/>
    </xf>
    <xf numFmtId="0" fontId="11" fillId="0" borderId="92" xfId="0" applyFont="1" applyFill="1" applyBorder="1" applyAlignment="1">
      <alignment horizontal="center" vertical="center" wrapText="1"/>
    </xf>
    <xf numFmtId="0" fontId="11" fillId="0" borderId="79" xfId="0" applyFont="1" applyFill="1" applyBorder="1" applyAlignment="1">
      <alignment horizontal="center" vertical="center" wrapText="1"/>
    </xf>
    <xf numFmtId="0" fontId="11" fillId="0" borderId="12" xfId="3" applyNumberFormat="1" applyFont="1" applyFill="1" applyBorder="1" applyAlignment="1" applyProtection="1">
      <alignment horizontal="center" vertical="center"/>
    </xf>
    <xf numFmtId="0" fontId="11" fillId="0" borderId="14" xfId="3" applyNumberFormat="1" applyFont="1" applyFill="1" applyBorder="1" applyAlignment="1" applyProtection="1">
      <alignment horizontal="center" vertical="center"/>
    </xf>
    <xf numFmtId="169" fontId="11" fillId="0" borderId="40" xfId="3" applyNumberFormat="1" applyFont="1" applyFill="1" applyBorder="1" applyAlignment="1" applyProtection="1">
      <alignment horizontal="center" vertical="center"/>
    </xf>
    <xf numFmtId="169" fontId="11" fillId="0" borderId="2" xfId="3" applyNumberFormat="1" applyFont="1" applyFill="1" applyBorder="1" applyAlignment="1" applyProtection="1">
      <alignment horizontal="center" vertical="center"/>
    </xf>
    <xf numFmtId="169" fontId="11" fillId="0" borderId="47" xfId="3" applyNumberFormat="1" applyFont="1" applyFill="1" applyBorder="1" applyAlignment="1" applyProtection="1">
      <alignment horizontal="center" vertical="center"/>
    </xf>
    <xf numFmtId="0" fontId="11" fillId="2" borderId="28" xfId="3" applyFont="1" applyFill="1" applyBorder="1" applyAlignment="1">
      <alignment horizontal="center" vertical="center" wrapText="1"/>
    </xf>
    <xf numFmtId="0" fontId="11" fillId="2" borderId="25" xfId="3" applyFont="1" applyFill="1" applyBorder="1" applyAlignment="1">
      <alignment horizontal="center" vertical="center" wrapText="1"/>
    </xf>
    <xf numFmtId="0" fontId="11" fillId="0" borderId="40" xfId="3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66" xfId="3" applyFont="1" applyFill="1" applyBorder="1" applyAlignment="1">
      <alignment horizontal="center" vertical="center" wrapText="1"/>
    </xf>
    <xf numFmtId="0" fontId="11" fillId="0" borderId="74" xfId="3" applyFont="1" applyFill="1" applyBorder="1" applyAlignment="1">
      <alignment horizontal="center" vertical="center" wrapText="1"/>
    </xf>
    <xf numFmtId="0" fontId="11" fillId="0" borderId="77" xfId="3" applyFont="1" applyFill="1" applyBorder="1" applyAlignment="1">
      <alignment horizontal="center" vertical="center" wrapText="1"/>
    </xf>
    <xf numFmtId="0" fontId="11" fillId="0" borderId="75" xfId="3" applyFont="1" applyFill="1" applyBorder="1" applyAlignment="1">
      <alignment horizontal="center" vertical="center" wrapText="1"/>
    </xf>
    <xf numFmtId="49" fontId="11" fillId="0" borderId="29" xfId="0" applyNumberFormat="1" applyFont="1" applyFill="1" applyBorder="1" applyAlignment="1" applyProtection="1">
      <alignment horizontal="center" vertical="center"/>
    </xf>
    <xf numFmtId="49" fontId="11" fillId="0" borderId="30" xfId="0" applyNumberFormat="1" applyFont="1" applyFill="1" applyBorder="1" applyAlignment="1" applyProtection="1">
      <alignment horizontal="center" vertical="center"/>
    </xf>
    <xf numFmtId="49" fontId="11" fillId="0" borderId="13" xfId="0" applyNumberFormat="1" applyFont="1" applyFill="1" applyBorder="1" applyAlignment="1" applyProtection="1">
      <alignment horizontal="center" vertical="center"/>
    </xf>
    <xf numFmtId="0" fontId="7" fillId="0" borderId="12" xfId="3" applyNumberFormat="1" applyFont="1" applyFill="1" applyBorder="1" applyAlignment="1" applyProtection="1">
      <alignment horizontal="center" vertical="center"/>
    </xf>
    <xf numFmtId="0" fontId="7" fillId="0" borderId="14" xfId="3" applyNumberFormat="1" applyFont="1" applyFill="1" applyBorder="1" applyAlignment="1" applyProtection="1">
      <alignment horizontal="center" vertical="center"/>
    </xf>
    <xf numFmtId="0" fontId="7" fillId="0" borderId="13" xfId="3" applyNumberFormat="1" applyFont="1" applyFill="1" applyBorder="1" applyAlignment="1" applyProtection="1">
      <alignment horizontal="center" vertical="center"/>
    </xf>
    <xf numFmtId="0" fontId="2" fillId="2" borderId="1" xfId="3" applyNumberFormat="1" applyFont="1" applyFill="1" applyBorder="1" applyAlignment="1" applyProtection="1">
      <alignment horizontal="center" vertical="center"/>
    </xf>
    <xf numFmtId="0" fontId="7" fillId="0" borderId="84" xfId="3" applyNumberFormat="1" applyFont="1" applyFill="1" applyBorder="1" applyAlignment="1" applyProtection="1">
      <alignment horizontal="center" vertical="center"/>
    </xf>
    <xf numFmtId="0" fontId="7" fillId="0" borderId="88" xfId="3" applyNumberFormat="1" applyFont="1" applyFill="1" applyBorder="1" applyAlignment="1" applyProtection="1">
      <alignment horizontal="center" vertical="center"/>
    </xf>
    <xf numFmtId="0" fontId="7" fillId="0" borderId="86" xfId="3" applyNumberFormat="1" applyFont="1" applyFill="1" applyBorder="1" applyAlignment="1" applyProtection="1">
      <alignment horizontal="center" vertical="center"/>
    </xf>
    <xf numFmtId="164" fontId="11" fillId="0" borderId="91" xfId="0" applyNumberFormat="1" applyFont="1" applyFill="1" applyBorder="1" applyAlignment="1" applyProtection="1">
      <alignment horizontal="center" vertical="center"/>
    </xf>
    <xf numFmtId="164" fontId="11" fillId="0" borderId="82" xfId="0" applyNumberFormat="1" applyFont="1" applyFill="1" applyBorder="1" applyAlignment="1" applyProtection="1">
      <alignment horizontal="center" vertical="center"/>
    </xf>
    <xf numFmtId="164" fontId="11" fillId="0" borderId="68" xfId="0" applyNumberFormat="1" applyFont="1" applyFill="1" applyBorder="1" applyAlignment="1" applyProtection="1">
      <alignment horizontal="center" vertical="center"/>
    </xf>
    <xf numFmtId="168" fontId="7" fillId="0" borderId="40" xfId="3" applyNumberFormat="1" applyFont="1" applyFill="1" applyBorder="1" applyAlignment="1" applyProtection="1">
      <alignment horizontal="center" vertical="center" textRotation="90" wrapText="1"/>
    </xf>
    <xf numFmtId="168" fontId="7" fillId="0" borderId="63" xfId="3" applyNumberFormat="1" applyFont="1" applyFill="1" applyBorder="1" applyAlignment="1" applyProtection="1">
      <alignment horizontal="center" vertical="center" textRotation="90" wrapText="1"/>
    </xf>
    <xf numFmtId="168" fontId="7" fillId="0" borderId="8" xfId="3" applyNumberFormat="1" applyFont="1" applyFill="1" applyBorder="1" applyAlignment="1" applyProtection="1">
      <alignment horizontal="center" vertical="center" textRotation="90" wrapText="1"/>
    </xf>
    <xf numFmtId="168" fontId="7" fillId="0" borderId="3" xfId="3" applyNumberFormat="1" applyFont="1" applyFill="1" applyBorder="1" applyAlignment="1" applyProtection="1">
      <alignment horizontal="center" vertical="center"/>
    </xf>
    <xf numFmtId="168" fontId="7" fillId="0" borderId="37" xfId="3" applyNumberFormat="1" applyFont="1" applyFill="1" applyBorder="1" applyAlignment="1" applyProtection="1">
      <alignment horizontal="center" vertical="center"/>
    </xf>
    <xf numFmtId="168" fontId="7" fillId="0" borderId="26" xfId="3" applyNumberFormat="1" applyFont="1" applyFill="1" applyBorder="1" applyAlignment="1" applyProtection="1">
      <alignment horizontal="center" vertical="center"/>
    </xf>
    <xf numFmtId="168" fontId="7" fillId="0" borderId="41" xfId="3" applyNumberFormat="1" applyFont="1" applyFill="1" applyBorder="1" applyAlignment="1" applyProtection="1">
      <alignment horizontal="center" vertical="center" textRotation="90" wrapText="1"/>
    </xf>
    <xf numFmtId="168" fontId="7" fillId="0" borderId="64" xfId="3" applyNumberFormat="1" applyFont="1" applyFill="1" applyBorder="1" applyAlignment="1" applyProtection="1">
      <alignment horizontal="center" vertical="center" textRotation="90" wrapText="1"/>
    </xf>
    <xf numFmtId="168" fontId="7" fillId="0" borderId="21" xfId="3" applyNumberFormat="1" applyFont="1" applyFill="1" applyBorder="1" applyAlignment="1" applyProtection="1">
      <alignment horizontal="center" vertical="center" textRotation="90" wrapText="1"/>
    </xf>
    <xf numFmtId="168" fontId="7" fillId="0" borderId="85" xfId="3" applyNumberFormat="1" applyFont="1" applyFill="1" applyBorder="1" applyAlignment="1" applyProtection="1">
      <alignment horizontal="center" vertical="center" textRotation="90" wrapText="1"/>
    </xf>
    <xf numFmtId="168" fontId="7" fillId="0" borderId="1" xfId="3" applyNumberFormat="1" applyFont="1" applyFill="1" applyBorder="1" applyAlignment="1" applyProtection="1">
      <alignment horizontal="center" vertical="center" textRotation="90" wrapText="1"/>
    </xf>
    <xf numFmtId="168" fontId="7" fillId="0" borderId="23" xfId="3" applyNumberFormat="1" applyFont="1" applyFill="1" applyBorder="1" applyAlignment="1" applyProtection="1">
      <alignment horizontal="center" vertical="center" textRotation="90" wrapText="1"/>
    </xf>
    <xf numFmtId="168" fontId="7" fillId="0" borderId="27" xfId="3" applyNumberFormat="1" applyFont="1" applyFill="1" applyBorder="1" applyAlignment="1" applyProtection="1">
      <alignment horizontal="center" vertical="center" textRotation="90" wrapText="1"/>
    </xf>
    <xf numFmtId="168" fontId="7" fillId="0" borderId="39" xfId="3" applyNumberFormat="1" applyFont="1" applyFill="1" applyBorder="1" applyAlignment="1" applyProtection="1">
      <alignment horizontal="center" vertical="center" textRotation="90" wrapText="1"/>
    </xf>
    <xf numFmtId="168" fontId="7" fillId="0" borderId="2" xfId="3" applyNumberFormat="1" applyFont="1" applyFill="1" applyBorder="1" applyAlignment="1" applyProtection="1">
      <alignment horizontal="center" vertical="center" textRotation="90" wrapText="1"/>
    </xf>
    <xf numFmtId="168" fontId="7" fillId="0" borderId="66" xfId="3" applyNumberFormat="1" applyFont="1" applyFill="1" applyBorder="1" applyAlignment="1" applyProtection="1">
      <alignment horizontal="center" vertical="center" textRotation="90" wrapText="1"/>
    </xf>
    <xf numFmtId="168" fontId="7" fillId="0" borderId="9" xfId="3" applyNumberFormat="1" applyFont="1" applyFill="1" applyBorder="1" applyAlignment="1" applyProtection="1">
      <alignment horizontal="center" vertical="center" textRotation="90" wrapText="1"/>
    </xf>
    <xf numFmtId="168" fontId="10" fillId="0" borderId="12" xfId="3" applyNumberFormat="1" applyFont="1" applyFill="1" applyBorder="1" applyAlignment="1" applyProtection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7" fillId="0" borderId="62" xfId="3" applyNumberFormat="1" applyFont="1" applyFill="1" applyBorder="1" applyAlignment="1" applyProtection="1">
      <alignment horizontal="center" vertical="center" textRotation="90"/>
    </xf>
    <xf numFmtId="0" fontId="7" fillId="0" borderId="65" xfId="3" applyNumberFormat="1" applyFont="1" applyFill="1" applyBorder="1" applyAlignment="1" applyProtection="1">
      <alignment horizontal="center" vertical="center" textRotation="90"/>
    </xf>
    <xf numFmtId="0" fontId="7" fillId="0" borderId="67" xfId="3" applyNumberFormat="1" applyFont="1" applyFill="1" applyBorder="1" applyAlignment="1" applyProtection="1">
      <alignment horizontal="center" vertical="center" textRotation="90"/>
    </xf>
    <xf numFmtId="168" fontId="7" fillId="0" borderId="62" xfId="3" applyNumberFormat="1" applyFont="1" applyFill="1" applyBorder="1" applyAlignment="1" applyProtection="1">
      <alignment horizontal="center" vertical="center"/>
    </xf>
    <xf numFmtId="168" fontId="7" fillId="0" borderId="65" xfId="3" applyNumberFormat="1" applyFont="1" applyFill="1" applyBorder="1" applyAlignment="1" applyProtection="1">
      <alignment horizontal="center" vertical="center"/>
    </xf>
    <xf numFmtId="168" fontId="7" fillId="0" borderId="67" xfId="3" applyNumberFormat="1" applyFont="1" applyFill="1" applyBorder="1" applyAlignment="1" applyProtection="1">
      <alignment horizontal="center" vertical="center"/>
    </xf>
    <xf numFmtId="168" fontId="7" fillId="0" borderId="15" xfId="3" applyNumberFormat="1" applyFont="1" applyFill="1" applyBorder="1" applyAlignment="1" applyProtection="1">
      <alignment horizontal="center" vertical="center" wrapText="1"/>
    </xf>
    <xf numFmtId="168" fontId="7" fillId="0" borderId="16" xfId="3" applyNumberFormat="1" applyFont="1" applyFill="1" applyBorder="1" applyAlignment="1" applyProtection="1">
      <alignment horizontal="center" vertical="center" wrapText="1"/>
    </xf>
    <xf numFmtId="168" fontId="7" fillId="0" borderId="18" xfId="3" applyNumberFormat="1" applyFont="1" applyFill="1" applyBorder="1" applyAlignment="1" applyProtection="1">
      <alignment horizontal="center" vertical="center" wrapText="1"/>
    </xf>
    <xf numFmtId="168" fontId="7" fillId="0" borderId="62" xfId="3" applyNumberFormat="1" applyFont="1" applyFill="1" applyBorder="1" applyAlignment="1" applyProtection="1">
      <alignment horizontal="center" vertical="center" textRotation="90" wrapText="1"/>
    </xf>
    <xf numFmtId="168" fontId="7" fillId="0" borderId="65" xfId="3" applyNumberFormat="1" applyFont="1" applyFill="1" applyBorder="1" applyAlignment="1" applyProtection="1">
      <alignment horizontal="center" vertical="center" textRotation="90" wrapText="1"/>
    </xf>
    <xf numFmtId="168" fontId="7" fillId="0" borderId="67" xfId="3" applyNumberFormat="1" applyFont="1" applyFill="1" applyBorder="1" applyAlignment="1" applyProtection="1">
      <alignment horizontal="center" vertical="center" textRotation="90" wrapText="1"/>
    </xf>
    <xf numFmtId="168" fontId="7" fillId="0" borderId="29" xfId="3" applyNumberFormat="1" applyFont="1" applyFill="1" applyBorder="1" applyAlignment="1" applyProtection="1">
      <alignment horizontal="center" vertical="center" wrapText="1"/>
    </xf>
    <xf numFmtId="168" fontId="7" fillId="0" borderId="30" xfId="3" applyNumberFormat="1" applyFont="1" applyFill="1" applyBorder="1" applyAlignment="1" applyProtection="1">
      <alignment horizontal="center" vertical="center" wrapText="1"/>
    </xf>
    <xf numFmtId="168" fontId="7" fillId="0" borderId="32" xfId="3" applyNumberFormat="1" applyFont="1" applyFill="1" applyBorder="1" applyAlignment="1" applyProtection="1">
      <alignment horizontal="center" vertical="center" wrapText="1"/>
    </xf>
    <xf numFmtId="0" fontId="7" fillId="0" borderId="12" xfId="3" applyNumberFormat="1" applyFont="1" applyFill="1" applyBorder="1" applyAlignment="1" applyProtection="1">
      <alignment horizontal="center" vertical="center" wrapText="1"/>
    </xf>
    <xf numFmtId="0" fontId="7" fillId="0" borderId="14" xfId="3" applyNumberFormat="1" applyFont="1" applyFill="1" applyBorder="1" applyAlignment="1" applyProtection="1">
      <alignment horizontal="center" vertical="center" wrapText="1"/>
    </xf>
    <xf numFmtId="0" fontId="7" fillId="0" borderId="28" xfId="3" applyNumberFormat="1" applyFont="1" applyFill="1" applyBorder="1" applyAlignment="1" applyProtection="1">
      <alignment horizontal="center" vertical="center" wrapText="1"/>
    </xf>
    <xf numFmtId="0" fontId="7" fillId="0" borderId="24" xfId="3" applyNumberFormat="1" applyFont="1" applyFill="1" applyBorder="1" applyAlignment="1" applyProtection="1">
      <alignment horizontal="center" vertical="center" wrapText="1"/>
    </xf>
    <xf numFmtId="168" fontId="7" fillId="0" borderId="47" xfId="3" applyNumberFormat="1" applyFont="1" applyFill="1" applyBorder="1" applyAlignment="1" applyProtection="1">
      <alignment horizontal="center" vertical="center" textRotation="90" wrapText="1"/>
    </xf>
    <xf numFmtId="168" fontId="7" fillId="0" borderId="22" xfId="3" applyNumberFormat="1" applyFont="1" applyFill="1" applyBorder="1" applyAlignment="1" applyProtection="1">
      <alignment horizontal="center" vertical="center" textRotation="90" wrapText="1"/>
    </xf>
    <xf numFmtId="168" fontId="7" fillId="0" borderId="1" xfId="3" applyNumberFormat="1" applyFont="1" applyFill="1" applyBorder="1" applyAlignment="1" applyProtection="1">
      <alignment horizontal="center" vertical="center" wrapText="1"/>
    </xf>
    <xf numFmtId="168" fontId="7" fillId="0" borderId="27" xfId="3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left" vertical="center" wrapText="1"/>
    </xf>
    <xf numFmtId="164" fontId="3" fillId="0" borderId="1" xfId="0" applyNumberFormat="1" applyFont="1" applyFill="1" applyBorder="1" applyAlignment="1" applyProtection="1">
      <alignment horizontal="center" vertical="center" textRotation="90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vertical="center" textRotation="90" wrapText="1"/>
    </xf>
    <xf numFmtId="164" fontId="7" fillId="0" borderId="1" xfId="0" applyNumberFormat="1" applyFont="1" applyFill="1" applyBorder="1" applyAlignment="1" applyProtection="1">
      <alignment horizontal="left" vertical="center" wrapText="1"/>
    </xf>
    <xf numFmtId="164" fontId="11" fillId="0" borderId="1" xfId="0" applyNumberFormat="1" applyFont="1" applyFill="1" applyBorder="1" applyAlignment="1" applyProtection="1">
      <alignment horizontal="center" vertical="center" textRotation="90" wrapText="1"/>
    </xf>
  </cellXfs>
  <cellStyles count="5">
    <cellStyle name="Обычный" xfId="0" builtinId="0"/>
    <cellStyle name="Обычный 2" xfId="2"/>
    <cellStyle name="Обычный 3" xfId="4"/>
    <cellStyle name="Обычный_Plan Уч(бакал.) д_о 2013_14а" xfId="3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1"/>
  <sheetViews>
    <sheetView zoomScale="55" zoomScaleNormal="55" workbookViewId="0">
      <selection activeCell="A4" sqref="A4:O4"/>
    </sheetView>
  </sheetViews>
  <sheetFormatPr defaultColWidth="3.28515625" defaultRowHeight="15.75" x14ac:dyDescent="0.25"/>
  <cols>
    <col min="1" max="1" width="6.5703125" style="8" customWidth="1"/>
    <col min="2" max="2" width="5.140625" style="8" customWidth="1"/>
    <col min="3" max="3" width="4.42578125" style="8" customWidth="1"/>
    <col min="4" max="4" width="6.42578125" style="8" customWidth="1"/>
    <col min="5" max="5" width="4.28515625" style="8" customWidth="1"/>
    <col min="6" max="6" width="4.42578125" style="8" customWidth="1"/>
    <col min="7" max="7" width="3.7109375" style="8" customWidth="1"/>
    <col min="8" max="8" width="3.85546875" style="8" customWidth="1"/>
    <col min="9" max="9" width="4" style="8" customWidth="1"/>
    <col min="10" max="10" width="4.140625" style="8" customWidth="1"/>
    <col min="11" max="11" width="4.7109375" style="8" customWidth="1"/>
    <col min="12" max="12" width="4.85546875" style="8" customWidth="1"/>
    <col min="13" max="13" width="4" style="8" customWidth="1"/>
    <col min="14" max="14" width="5" style="8" customWidth="1"/>
    <col min="15" max="15" width="5.140625" style="8" customWidth="1"/>
    <col min="16" max="16" width="5.7109375" style="8" customWidth="1"/>
    <col min="17" max="18" width="4" style="8" customWidth="1"/>
    <col min="19" max="19" width="3.85546875" style="8" customWidth="1"/>
    <col min="20" max="20" width="4.85546875" style="8" customWidth="1"/>
    <col min="21" max="21" width="4.7109375" style="8" customWidth="1"/>
    <col min="22" max="22" width="6" style="8" customWidth="1"/>
    <col min="23" max="23" width="6.7109375" style="8" customWidth="1"/>
    <col min="24" max="24" width="6.140625" style="8" customWidth="1"/>
    <col min="25" max="25" width="7" style="8" customWidth="1"/>
    <col min="26" max="26" width="6.85546875" style="8" customWidth="1"/>
    <col min="27" max="27" width="6.7109375" style="8" customWidth="1"/>
    <col min="28" max="28" width="6" style="8" customWidth="1"/>
    <col min="29" max="29" width="7.5703125" style="8" customWidth="1"/>
    <col min="30" max="30" width="7.140625" style="8" customWidth="1"/>
    <col min="31" max="31" width="5.7109375" style="8" customWidth="1"/>
    <col min="32" max="32" width="7.42578125" style="8" customWidth="1"/>
    <col min="33" max="33" width="7" style="8" customWidth="1"/>
    <col min="34" max="34" width="7.42578125" style="8" customWidth="1"/>
    <col min="35" max="35" width="7.85546875" style="8" customWidth="1"/>
    <col min="36" max="36" width="8.140625" style="8" customWidth="1"/>
    <col min="37" max="37" width="7.85546875" style="8" customWidth="1"/>
    <col min="38" max="38" width="6.7109375" style="8" customWidth="1"/>
    <col min="39" max="39" width="6" style="8" customWidth="1"/>
    <col min="40" max="40" width="8.140625" style="8" customWidth="1"/>
    <col min="41" max="41" width="7.42578125" style="8" customWidth="1"/>
    <col min="42" max="42" width="5.140625" style="8" customWidth="1"/>
    <col min="43" max="43" width="4.5703125" style="8" customWidth="1"/>
    <col min="44" max="44" width="4.7109375" style="8" customWidth="1"/>
    <col min="45" max="45" width="3.85546875" style="8" customWidth="1"/>
    <col min="46" max="46" width="4.5703125" style="8" customWidth="1"/>
    <col min="47" max="47" width="5.42578125" style="8" customWidth="1"/>
    <col min="48" max="48" width="4.42578125" style="8" customWidth="1"/>
    <col min="49" max="49" width="6.7109375" style="8" customWidth="1"/>
    <col min="50" max="50" width="4.7109375" style="8" customWidth="1"/>
    <col min="51" max="51" width="5.42578125" style="8" customWidth="1"/>
    <col min="52" max="52" width="5.5703125" style="8" customWidth="1"/>
    <col min="53" max="53" width="4" style="8" customWidth="1"/>
    <col min="54" max="16384" width="3.28515625" style="8"/>
  </cols>
  <sheetData>
    <row r="1" spans="1:53" ht="33.75" customHeight="1" x14ac:dyDescent="0.4">
      <c r="A1" s="554" t="s">
        <v>32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5" t="s">
        <v>31</v>
      </c>
      <c r="Q1" s="555"/>
      <c r="R1" s="555"/>
      <c r="S1" s="555"/>
      <c r="T1" s="555"/>
      <c r="U1" s="555"/>
      <c r="V1" s="555"/>
      <c r="W1" s="555"/>
      <c r="X1" s="555"/>
      <c r="Y1" s="555"/>
      <c r="Z1" s="555"/>
      <c r="AA1" s="555"/>
      <c r="AB1" s="555"/>
      <c r="AC1" s="555"/>
      <c r="AD1" s="555"/>
      <c r="AE1" s="555"/>
      <c r="AF1" s="555"/>
      <c r="AG1" s="555"/>
      <c r="AH1" s="555"/>
      <c r="AI1" s="555"/>
      <c r="AJ1" s="555"/>
      <c r="AK1" s="555"/>
      <c r="AL1" s="555"/>
      <c r="AM1" s="555"/>
      <c r="AN1" s="11"/>
    </row>
    <row r="2" spans="1:53" ht="30" x14ac:dyDescent="0.4">
      <c r="A2" s="554" t="s">
        <v>33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54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</row>
    <row r="3" spans="1:53" ht="33" customHeight="1" x14ac:dyDescent="0.45">
      <c r="A3" s="554" t="s">
        <v>260</v>
      </c>
      <c r="B3" s="554"/>
      <c r="C3" s="554"/>
      <c r="D3" s="554"/>
      <c r="E3" s="554"/>
      <c r="F3" s="554"/>
      <c r="G3" s="554"/>
      <c r="H3" s="554"/>
      <c r="I3" s="554"/>
      <c r="J3" s="554"/>
      <c r="K3" s="554"/>
      <c r="L3" s="554"/>
      <c r="M3" s="554"/>
      <c r="N3" s="554"/>
      <c r="O3" s="554"/>
      <c r="P3" s="556" t="s">
        <v>34</v>
      </c>
      <c r="Q3" s="556"/>
      <c r="R3" s="556"/>
      <c r="S3" s="556"/>
      <c r="T3" s="556"/>
      <c r="U3" s="556"/>
      <c r="V3" s="556"/>
      <c r="W3" s="556"/>
      <c r="X3" s="556"/>
      <c r="Y3" s="556"/>
      <c r="Z3" s="556"/>
      <c r="AA3" s="556"/>
      <c r="AB3" s="556"/>
      <c r="AC3" s="556"/>
      <c r="AD3" s="556"/>
      <c r="AE3" s="556"/>
      <c r="AF3" s="556"/>
      <c r="AG3" s="556"/>
      <c r="AH3" s="556"/>
      <c r="AI3" s="556"/>
      <c r="AJ3" s="556"/>
      <c r="AK3" s="556"/>
      <c r="AL3" s="556"/>
      <c r="AM3" s="556"/>
      <c r="AN3" s="557" t="s">
        <v>161</v>
      </c>
      <c r="AO3" s="557"/>
      <c r="AP3" s="557"/>
      <c r="AQ3" s="557"/>
      <c r="AR3" s="557"/>
      <c r="AS3" s="557"/>
      <c r="AT3" s="557"/>
      <c r="AU3" s="557"/>
      <c r="AV3" s="557"/>
      <c r="AW3" s="557"/>
      <c r="AX3" s="557"/>
      <c r="AY3" s="557"/>
      <c r="AZ3" s="557"/>
      <c r="BA3" s="557"/>
    </row>
    <row r="4" spans="1:53" ht="30.75" x14ac:dyDescent="0.45">
      <c r="A4" s="553" t="s">
        <v>261</v>
      </c>
      <c r="B4" s="554"/>
      <c r="C4" s="554"/>
      <c r="D4" s="554"/>
      <c r="E4" s="554"/>
      <c r="F4" s="554"/>
      <c r="G4" s="554"/>
      <c r="H4" s="554"/>
      <c r="I4" s="554"/>
      <c r="J4" s="554"/>
      <c r="K4" s="554"/>
      <c r="L4" s="554"/>
      <c r="M4" s="554"/>
      <c r="N4" s="554"/>
      <c r="O4" s="554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557"/>
      <c r="AO4" s="557"/>
      <c r="AP4" s="557"/>
      <c r="AQ4" s="557"/>
      <c r="AR4" s="557"/>
      <c r="AS4" s="557"/>
      <c r="AT4" s="557"/>
      <c r="AU4" s="557"/>
      <c r="AV4" s="557"/>
      <c r="AW4" s="557"/>
      <c r="AX4" s="557"/>
      <c r="AY4" s="557"/>
      <c r="AZ4" s="557"/>
      <c r="BA4" s="557"/>
    </row>
    <row r="5" spans="1:53" ht="36.75" customHeight="1" x14ac:dyDescent="0.4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558" t="s">
        <v>35</v>
      </c>
      <c r="Q5" s="559"/>
      <c r="R5" s="559"/>
      <c r="S5" s="559"/>
      <c r="T5" s="559"/>
      <c r="U5" s="559"/>
      <c r="V5" s="559"/>
      <c r="W5" s="559"/>
      <c r="X5" s="559"/>
      <c r="Y5" s="559"/>
      <c r="Z5" s="559"/>
      <c r="AA5" s="559"/>
      <c r="AB5" s="559"/>
      <c r="AC5" s="559"/>
      <c r="AD5" s="559"/>
      <c r="AE5" s="559"/>
      <c r="AF5" s="559"/>
      <c r="AG5" s="559"/>
      <c r="AH5" s="559"/>
      <c r="AI5" s="559"/>
      <c r="AJ5" s="559"/>
      <c r="AK5" s="559"/>
      <c r="AL5" s="559"/>
      <c r="AM5" s="559"/>
    </row>
    <row r="6" spans="1:53" s="9" customFormat="1" ht="24.75" customHeight="1" x14ac:dyDescent="0.4">
      <c r="A6" s="554" t="s">
        <v>60</v>
      </c>
      <c r="B6" s="554"/>
      <c r="C6" s="554"/>
      <c r="D6" s="554"/>
      <c r="E6" s="554"/>
      <c r="F6" s="554"/>
      <c r="G6" s="554"/>
      <c r="H6" s="554"/>
      <c r="I6" s="554"/>
      <c r="J6" s="554"/>
      <c r="K6" s="554"/>
      <c r="L6" s="554"/>
      <c r="M6" s="554"/>
      <c r="N6" s="554"/>
      <c r="O6" s="554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560"/>
      <c r="AP6" s="560"/>
      <c r="AQ6" s="560"/>
      <c r="AR6" s="560"/>
      <c r="AS6" s="560"/>
      <c r="AT6" s="560"/>
      <c r="AU6" s="560"/>
      <c r="AV6" s="560"/>
      <c r="AW6" s="560"/>
      <c r="AX6" s="560"/>
      <c r="AY6" s="560"/>
      <c r="AZ6" s="560"/>
      <c r="BA6" s="560"/>
    </row>
    <row r="7" spans="1:53" s="9" customFormat="1" ht="27" customHeight="1" x14ac:dyDescent="0.4">
      <c r="A7" s="554" t="s">
        <v>36</v>
      </c>
      <c r="B7" s="554"/>
      <c r="C7" s="554"/>
      <c r="D7" s="554"/>
      <c r="E7" s="554"/>
      <c r="F7" s="554"/>
      <c r="G7" s="554"/>
      <c r="H7" s="554"/>
      <c r="I7" s="554"/>
      <c r="J7" s="554"/>
      <c r="K7" s="554"/>
      <c r="L7" s="554"/>
      <c r="M7" s="554"/>
      <c r="N7" s="554"/>
      <c r="O7" s="554"/>
      <c r="P7" s="535" t="s">
        <v>181</v>
      </c>
      <c r="Q7" s="535"/>
      <c r="R7" s="535"/>
      <c r="S7" s="535"/>
      <c r="T7" s="535"/>
      <c r="U7" s="535"/>
      <c r="V7" s="535"/>
      <c r="W7" s="535"/>
      <c r="X7" s="535"/>
      <c r="Y7" s="535"/>
      <c r="Z7" s="535"/>
      <c r="AA7" s="535"/>
      <c r="AB7" s="535"/>
      <c r="AC7" s="535"/>
      <c r="AD7" s="535"/>
      <c r="AE7" s="535"/>
      <c r="AF7" s="535"/>
      <c r="AG7" s="535"/>
      <c r="AH7" s="535"/>
      <c r="AI7" s="535"/>
      <c r="AJ7" s="535"/>
      <c r="AK7" s="535"/>
      <c r="AL7" s="535"/>
      <c r="AM7" s="16"/>
      <c r="AN7" s="561" t="s">
        <v>160</v>
      </c>
      <c r="AO7" s="562"/>
      <c r="AP7" s="562"/>
      <c r="AQ7" s="562"/>
      <c r="AR7" s="562"/>
      <c r="AS7" s="562"/>
      <c r="AT7" s="562"/>
      <c r="AU7" s="562"/>
      <c r="AV7" s="562"/>
      <c r="AW7" s="562"/>
      <c r="AX7" s="562"/>
      <c r="AY7" s="562"/>
      <c r="AZ7" s="562"/>
      <c r="BA7" s="562"/>
    </row>
    <row r="8" spans="1:53" s="9" customFormat="1" ht="27.75" customHeight="1" x14ac:dyDescent="0.4">
      <c r="P8" s="535" t="s">
        <v>141</v>
      </c>
      <c r="Q8" s="535"/>
      <c r="R8" s="535"/>
      <c r="S8" s="535"/>
      <c r="T8" s="535"/>
      <c r="U8" s="535"/>
      <c r="V8" s="535"/>
      <c r="W8" s="535"/>
      <c r="X8" s="535"/>
      <c r="Y8" s="535"/>
      <c r="Z8" s="535"/>
      <c r="AA8" s="535"/>
      <c r="AB8" s="535"/>
      <c r="AC8" s="535"/>
      <c r="AD8" s="535"/>
      <c r="AE8" s="535"/>
      <c r="AF8" s="535"/>
      <c r="AG8" s="535"/>
      <c r="AH8" s="535"/>
      <c r="AI8" s="535"/>
      <c r="AJ8" s="535"/>
      <c r="AK8" s="535"/>
      <c r="AL8" s="535"/>
      <c r="AM8" s="16"/>
      <c r="AN8" s="552" t="s">
        <v>130</v>
      </c>
      <c r="AO8" s="552"/>
      <c r="AP8" s="552"/>
      <c r="AQ8" s="552"/>
      <c r="AR8" s="552"/>
      <c r="AS8" s="552"/>
      <c r="AT8" s="552"/>
      <c r="AU8" s="552"/>
      <c r="AV8" s="552"/>
      <c r="AW8" s="552"/>
      <c r="AX8" s="552"/>
      <c r="AY8" s="552"/>
      <c r="AZ8" s="552"/>
      <c r="BA8" s="552"/>
    </row>
    <row r="9" spans="1:53" s="9" customFormat="1" ht="27.75" customHeight="1" x14ac:dyDescent="0.4">
      <c r="P9" s="535" t="s">
        <v>140</v>
      </c>
      <c r="Q9" s="535"/>
      <c r="R9" s="535"/>
      <c r="S9" s="535"/>
      <c r="T9" s="535"/>
      <c r="U9" s="535"/>
      <c r="V9" s="535"/>
      <c r="W9" s="535"/>
      <c r="X9" s="535"/>
      <c r="Y9" s="535"/>
      <c r="Z9" s="535"/>
      <c r="AA9" s="535"/>
      <c r="AB9" s="535"/>
      <c r="AC9" s="535"/>
      <c r="AD9" s="535"/>
      <c r="AE9" s="535"/>
      <c r="AF9" s="535"/>
      <c r="AG9" s="535"/>
      <c r="AH9" s="535"/>
      <c r="AI9" s="535"/>
      <c r="AJ9" s="535"/>
      <c r="AK9" s="535"/>
      <c r="AL9" s="535"/>
      <c r="AM9" s="16"/>
      <c r="AN9" s="552"/>
      <c r="AO9" s="552"/>
      <c r="AP9" s="552"/>
      <c r="AQ9" s="552"/>
      <c r="AR9" s="552"/>
      <c r="AS9" s="552"/>
      <c r="AT9" s="552"/>
      <c r="AU9" s="552"/>
      <c r="AV9" s="552"/>
      <c r="AW9" s="552"/>
      <c r="AX9" s="552"/>
      <c r="AY9" s="552"/>
      <c r="AZ9" s="552"/>
      <c r="BA9" s="552"/>
    </row>
    <row r="10" spans="1:53" s="9" customFormat="1" ht="27.75" customHeight="1" x14ac:dyDescent="0.35">
      <c r="P10" s="543" t="s">
        <v>61</v>
      </c>
      <c r="Q10" s="544"/>
      <c r="R10" s="544"/>
      <c r="S10" s="544"/>
      <c r="T10" s="544"/>
      <c r="U10" s="544"/>
      <c r="V10" s="544"/>
      <c r="W10" s="544"/>
      <c r="X10" s="544"/>
      <c r="Y10" s="544"/>
      <c r="Z10" s="544"/>
      <c r="AA10" s="544"/>
      <c r="AB10" s="544"/>
      <c r="AC10" s="544"/>
      <c r="AD10" s="544"/>
      <c r="AE10" s="544"/>
      <c r="AF10" s="544"/>
      <c r="AG10" s="544"/>
      <c r="AH10" s="544"/>
      <c r="AI10" s="544"/>
      <c r="AJ10" s="544"/>
      <c r="AK10" s="544"/>
      <c r="AL10" s="545"/>
      <c r="AM10" s="545"/>
      <c r="AN10" s="552"/>
      <c r="AO10" s="552"/>
      <c r="AP10" s="552"/>
      <c r="AQ10" s="552"/>
      <c r="AR10" s="552"/>
      <c r="AS10" s="552"/>
      <c r="AT10" s="552"/>
      <c r="AU10" s="552"/>
      <c r="AV10" s="552"/>
      <c r="AW10" s="552"/>
      <c r="AX10" s="552"/>
      <c r="AY10" s="552"/>
      <c r="AZ10" s="552"/>
      <c r="BA10" s="552"/>
    </row>
    <row r="11" spans="1:53" s="9" customFormat="1" ht="27.75" customHeight="1" x14ac:dyDescent="0.4">
      <c r="P11" s="543" t="s">
        <v>142</v>
      </c>
      <c r="Q11" s="543"/>
      <c r="R11" s="543"/>
      <c r="S11" s="543"/>
      <c r="T11" s="543"/>
      <c r="U11" s="543"/>
      <c r="V11" s="543"/>
      <c r="W11" s="543"/>
      <c r="X11" s="543"/>
      <c r="Y11" s="543"/>
      <c r="Z11" s="543"/>
      <c r="AA11" s="543"/>
      <c r="AB11" s="543"/>
      <c r="AC11" s="543"/>
      <c r="AD11" s="543"/>
      <c r="AE11" s="543"/>
      <c r="AF11" s="543"/>
      <c r="AG11" s="543"/>
      <c r="AH11" s="543"/>
      <c r="AI11" s="543"/>
      <c r="AJ11" s="543"/>
      <c r="AK11" s="543"/>
      <c r="AL11" s="543"/>
      <c r="AM11" s="543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</row>
    <row r="12" spans="1:53" s="9" customFormat="1" ht="27.75" customHeight="1" x14ac:dyDescent="0.4">
      <c r="P12" s="17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9"/>
      <c r="AM12" s="19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</row>
    <row r="13" spans="1:53" s="47" customFormat="1" ht="27.75" customHeight="1" x14ac:dyDescent="0.4">
      <c r="P13" s="48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50"/>
      <c r="AM13" s="50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</row>
    <row r="14" spans="1:53" s="47" customFormat="1" ht="18.75" x14ac:dyDescent="0.3"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</row>
    <row r="15" spans="1:53" s="47" customFormat="1" ht="22.5" x14ac:dyDescent="0.3">
      <c r="A15" s="546" t="s">
        <v>182</v>
      </c>
      <c r="B15" s="546"/>
      <c r="C15" s="546"/>
      <c r="D15" s="546"/>
      <c r="E15" s="546"/>
      <c r="F15" s="546"/>
      <c r="G15" s="546"/>
      <c r="H15" s="546"/>
      <c r="I15" s="546"/>
      <c r="J15" s="546"/>
      <c r="K15" s="546"/>
      <c r="L15" s="546"/>
      <c r="M15" s="546"/>
      <c r="N15" s="546"/>
      <c r="O15" s="546"/>
      <c r="P15" s="546"/>
      <c r="Q15" s="546"/>
      <c r="R15" s="546"/>
      <c r="S15" s="546"/>
      <c r="T15" s="546"/>
      <c r="U15" s="546"/>
      <c r="V15" s="546"/>
      <c r="W15" s="546"/>
      <c r="X15" s="546"/>
      <c r="Y15" s="546"/>
      <c r="Z15" s="546"/>
      <c r="AA15" s="546"/>
      <c r="AB15" s="546"/>
      <c r="AC15" s="546"/>
      <c r="AD15" s="546"/>
      <c r="AE15" s="546"/>
      <c r="AF15" s="546"/>
      <c r="AG15" s="546"/>
      <c r="AH15" s="546"/>
      <c r="AI15" s="546"/>
      <c r="AJ15" s="546"/>
      <c r="AK15" s="546"/>
      <c r="AL15" s="546"/>
      <c r="AM15" s="546"/>
      <c r="AN15" s="546"/>
      <c r="AO15" s="546"/>
      <c r="AP15" s="546"/>
      <c r="AQ15" s="546"/>
      <c r="AR15" s="546"/>
      <c r="AS15" s="546"/>
      <c r="AT15" s="546"/>
      <c r="AU15" s="546"/>
      <c r="AV15" s="546"/>
      <c r="AW15" s="546"/>
      <c r="AX15" s="546"/>
      <c r="AY15" s="546"/>
      <c r="AZ15" s="546"/>
      <c r="BA15" s="546"/>
    </row>
    <row r="16" spans="1:53" s="47" customFormat="1" ht="19.5" thickBot="1" x14ac:dyDescent="0.35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</row>
    <row r="17" spans="1:53" s="54" customFormat="1" ht="18" customHeight="1" x14ac:dyDescent="0.25">
      <c r="A17" s="547" t="s">
        <v>37</v>
      </c>
      <c r="B17" s="536" t="s">
        <v>38</v>
      </c>
      <c r="C17" s="537"/>
      <c r="D17" s="537"/>
      <c r="E17" s="538"/>
      <c r="F17" s="536" t="s">
        <v>39</v>
      </c>
      <c r="G17" s="537"/>
      <c r="H17" s="537"/>
      <c r="I17" s="538"/>
      <c r="J17" s="539" t="s">
        <v>40</v>
      </c>
      <c r="K17" s="542"/>
      <c r="L17" s="542"/>
      <c r="M17" s="542"/>
      <c r="N17" s="539" t="s">
        <v>41</v>
      </c>
      <c r="O17" s="542"/>
      <c r="P17" s="542"/>
      <c r="Q17" s="542"/>
      <c r="R17" s="541"/>
      <c r="S17" s="539" t="s">
        <v>42</v>
      </c>
      <c r="T17" s="540"/>
      <c r="U17" s="540"/>
      <c r="V17" s="540"/>
      <c r="W17" s="541"/>
      <c r="X17" s="539" t="s">
        <v>43</v>
      </c>
      <c r="Y17" s="542"/>
      <c r="Z17" s="542"/>
      <c r="AA17" s="541"/>
      <c r="AB17" s="536" t="s">
        <v>44</v>
      </c>
      <c r="AC17" s="537"/>
      <c r="AD17" s="537"/>
      <c r="AE17" s="538"/>
      <c r="AF17" s="536" t="s">
        <v>45</v>
      </c>
      <c r="AG17" s="537"/>
      <c r="AH17" s="537"/>
      <c r="AI17" s="538"/>
      <c r="AJ17" s="539" t="s">
        <v>46</v>
      </c>
      <c r="AK17" s="540"/>
      <c r="AL17" s="540"/>
      <c r="AM17" s="540"/>
      <c r="AN17" s="541"/>
      <c r="AO17" s="539" t="s">
        <v>47</v>
      </c>
      <c r="AP17" s="542"/>
      <c r="AQ17" s="542"/>
      <c r="AR17" s="542"/>
      <c r="AS17" s="549" t="s">
        <v>48</v>
      </c>
      <c r="AT17" s="550"/>
      <c r="AU17" s="550"/>
      <c r="AV17" s="550"/>
      <c r="AW17" s="551"/>
      <c r="AX17" s="539" t="s">
        <v>49</v>
      </c>
      <c r="AY17" s="542"/>
      <c r="AZ17" s="542"/>
      <c r="BA17" s="541"/>
    </row>
    <row r="18" spans="1:53" s="59" customFormat="1" ht="20.25" customHeight="1" thickBot="1" x14ac:dyDescent="0.3">
      <c r="A18" s="548"/>
      <c r="B18" s="55">
        <v>1</v>
      </c>
      <c r="C18" s="56">
        <v>2</v>
      </c>
      <c r="D18" s="56">
        <v>3</v>
      </c>
      <c r="E18" s="57">
        <v>4</v>
      </c>
      <c r="F18" s="55">
        <v>5</v>
      </c>
      <c r="G18" s="56">
        <v>6</v>
      </c>
      <c r="H18" s="56">
        <v>7</v>
      </c>
      <c r="I18" s="57">
        <v>8</v>
      </c>
      <c r="J18" s="55">
        <v>9</v>
      </c>
      <c r="K18" s="56">
        <v>10</v>
      </c>
      <c r="L18" s="56">
        <v>11</v>
      </c>
      <c r="M18" s="58">
        <v>12</v>
      </c>
      <c r="N18" s="55">
        <v>13</v>
      </c>
      <c r="O18" s="56">
        <v>14</v>
      </c>
      <c r="P18" s="56">
        <v>15</v>
      </c>
      <c r="Q18" s="56">
        <v>16</v>
      </c>
      <c r="R18" s="57">
        <v>17</v>
      </c>
      <c r="S18" s="55">
        <v>18</v>
      </c>
      <c r="T18" s="56">
        <v>19</v>
      </c>
      <c r="U18" s="56">
        <v>20</v>
      </c>
      <c r="V18" s="56">
        <v>21</v>
      </c>
      <c r="W18" s="57">
        <v>22</v>
      </c>
      <c r="X18" s="55">
        <v>23</v>
      </c>
      <c r="Y18" s="56">
        <v>24</v>
      </c>
      <c r="Z18" s="56">
        <v>25</v>
      </c>
      <c r="AA18" s="57">
        <v>26</v>
      </c>
      <c r="AB18" s="55">
        <v>27</v>
      </c>
      <c r="AC18" s="56">
        <v>28</v>
      </c>
      <c r="AD18" s="56">
        <v>29</v>
      </c>
      <c r="AE18" s="57">
        <v>30</v>
      </c>
      <c r="AF18" s="55">
        <v>31</v>
      </c>
      <c r="AG18" s="56">
        <v>32</v>
      </c>
      <c r="AH18" s="56">
        <v>33</v>
      </c>
      <c r="AI18" s="57">
        <v>34</v>
      </c>
      <c r="AJ18" s="55">
        <v>35</v>
      </c>
      <c r="AK18" s="56">
        <v>36</v>
      </c>
      <c r="AL18" s="56">
        <v>37</v>
      </c>
      <c r="AM18" s="56">
        <v>38</v>
      </c>
      <c r="AN18" s="57">
        <v>39</v>
      </c>
      <c r="AO18" s="55">
        <v>40</v>
      </c>
      <c r="AP18" s="56">
        <v>41</v>
      </c>
      <c r="AQ18" s="56">
        <v>42</v>
      </c>
      <c r="AR18" s="58">
        <v>43</v>
      </c>
      <c r="AS18" s="55">
        <v>44</v>
      </c>
      <c r="AT18" s="56">
        <v>45</v>
      </c>
      <c r="AU18" s="56">
        <v>46</v>
      </c>
      <c r="AV18" s="56">
        <v>47</v>
      </c>
      <c r="AW18" s="57">
        <v>48</v>
      </c>
      <c r="AX18" s="55">
        <v>49</v>
      </c>
      <c r="AY18" s="56">
        <v>50</v>
      </c>
      <c r="AZ18" s="56">
        <v>51</v>
      </c>
      <c r="BA18" s="57">
        <v>52</v>
      </c>
    </row>
    <row r="19" spans="1:53" s="54" customFormat="1" ht="20.100000000000001" customHeight="1" thickBot="1" x14ac:dyDescent="0.35">
      <c r="A19" s="60">
        <v>1</v>
      </c>
      <c r="B19" s="61" t="s">
        <v>50</v>
      </c>
      <c r="C19" s="62" t="s">
        <v>50</v>
      </c>
      <c r="D19" s="62" t="s">
        <v>50</v>
      </c>
      <c r="E19" s="63" t="s">
        <v>50</v>
      </c>
      <c r="F19" s="61" t="s">
        <v>50</v>
      </c>
      <c r="G19" s="62" t="s">
        <v>50</v>
      </c>
      <c r="H19" s="62" t="s">
        <v>50</v>
      </c>
      <c r="I19" s="63" t="s">
        <v>50</v>
      </c>
      <c r="J19" s="61" t="s">
        <v>50</v>
      </c>
      <c r="K19" s="62" t="s">
        <v>50</v>
      </c>
      <c r="L19" s="62" t="s">
        <v>50</v>
      </c>
      <c r="M19" s="63" t="s">
        <v>50</v>
      </c>
      <c r="N19" s="61" t="s">
        <v>50</v>
      </c>
      <c r="O19" s="62" t="s">
        <v>50</v>
      </c>
      <c r="P19" s="62" t="s">
        <v>50</v>
      </c>
      <c r="Q19" s="62" t="s">
        <v>14</v>
      </c>
      <c r="R19" s="63" t="s">
        <v>14</v>
      </c>
      <c r="S19" s="62" t="s">
        <v>51</v>
      </c>
      <c r="T19" s="62" t="s">
        <v>50</v>
      </c>
      <c r="U19" s="62" t="s">
        <v>50</v>
      </c>
      <c r="V19" s="62" t="s">
        <v>50</v>
      </c>
      <c r="W19" s="62" t="s">
        <v>50</v>
      </c>
      <c r="X19" s="62" t="s">
        <v>50</v>
      </c>
      <c r="Y19" s="62" t="s">
        <v>50</v>
      </c>
      <c r="Z19" s="62" t="s">
        <v>50</v>
      </c>
      <c r="AA19" s="62" t="s">
        <v>50</v>
      </c>
      <c r="AB19" s="62" t="s">
        <v>50</v>
      </c>
      <c r="AC19" s="62" t="s">
        <v>51</v>
      </c>
      <c r="AD19" s="62" t="s">
        <v>51</v>
      </c>
      <c r="AE19" s="64" t="s">
        <v>13</v>
      </c>
      <c r="AF19" s="61" t="s">
        <v>13</v>
      </c>
      <c r="AG19" s="62" t="s">
        <v>50</v>
      </c>
      <c r="AH19" s="62" t="s">
        <v>50</v>
      </c>
      <c r="AI19" s="63" t="s">
        <v>50</v>
      </c>
      <c r="AJ19" s="62" t="s">
        <v>50</v>
      </c>
      <c r="AK19" s="62" t="s">
        <v>50</v>
      </c>
      <c r="AL19" s="62" t="s">
        <v>50</v>
      </c>
      <c r="AM19" s="62" t="s">
        <v>50</v>
      </c>
      <c r="AN19" s="63" t="s">
        <v>50</v>
      </c>
      <c r="AO19" s="65" t="s">
        <v>50</v>
      </c>
      <c r="AP19" s="62" t="s">
        <v>14</v>
      </c>
      <c r="AQ19" s="62" t="s">
        <v>14</v>
      </c>
      <c r="AR19" s="63" t="s">
        <v>51</v>
      </c>
      <c r="AS19" s="61" t="s">
        <v>51</v>
      </c>
      <c r="AT19" s="62" t="s">
        <v>51</v>
      </c>
      <c r="AU19" s="62" t="s">
        <v>51</v>
      </c>
      <c r="AV19" s="62" t="s">
        <v>51</v>
      </c>
      <c r="AW19" s="63" t="s">
        <v>51</v>
      </c>
      <c r="AX19" s="65" t="s">
        <v>51</v>
      </c>
      <c r="AY19" s="62" t="s">
        <v>51</v>
      </c>
      <c r="AZ19" s="62" t="s">
        <v>51</v>
      </c>
      <c r="BA19" s="63" t="s">
        <v>51</v>
      </c>
    </row>
    <row r="20" spans="1:53" s="54" customFormat="1" ht="20.100000000000001" customHeight="1" x14ac:dyDescent="0.3">
      <c r="A20" s="66">
        <v>2</v>
      </c>
      <c r="B20" s="67" t="s">
        <v>50</v>
      </c>
      <c r="C20" s="68" t="s">
        <v>50</v>
      </c>
      <c r="D20" s="68" t="s">
        <v>50</v>
      </c>
      <c r="E20" s="69" t="s">
        <v>50</v>
      </c>
      <c r="F20" s="67" t="s">
        <v>50</v>
      </c>
      <c r="G20" s="68" t="s">
        <v>50</v>
      </c>
      <c r="H20" s="68" t="s">
        <v>50</v>
      </c>
      <c r="I20" s="69" t="s">
        <v>50</v>
      </c>
      <c r="J20" s="67" t="s">
        <v>50</v>
      </c>
      <c r="K20" s="68" t="s">
        <v>50</v>
      </c>
      <c r="L20" s="68" t="s">
        <v>50</v>
      </c>
      <c r="M20" s="69" t="s">
        <v>50</v>
      </c>
      <c r="N20" s="67" t="s">
        <v>50</v>
      </c>
      <c r="O20" s="68" t="s">
        <v>50</v>
      </c>
      <c r="P20" s="68" t="s">
        <v>50</v>
      </c>
      <c r="Q20" s="68" t="s">
        <v>14</v>
      </c>
      <c r="R20" s="69" t="s">
        <v>14</v>
      </c>
      <c r="S20" s="62" t="s">
        <v>51</v>
      </c>
      <c r="T20" s="62" t="s">
        <v>50</v>
      </c>
      <c r="U20" s="62" t="s">
        <v>50</v>
      </c>
      <c r="V20" s="62" t="s">
        <v>50</v>
      </c>
      <c r="W20" s="62" t="s">
        <v>50</v>
      </c>
      <c r="X20" s="62" t="s">
        <v>50</v>
      </c>
      <c r="Y20" s="62" t="s">
        <v>50</v>
      </c>
      <c r="Z20" s="62" t="s">
        <v>50</v>
      </c>
      <c r="AA20" s="62" t="s">
        <v>50</v>
      </c>
      <c r="AB20" s="62" t="s">
        <v>50</v>
      </c>
      <c r="AC20" s="62" t="s">
        <v>51</v>
      </c>
      <c r="AD20" s="62" t="s">
        <v>51</v>
      </c>
      <c r="AE20" s="70" t="s">
        <v>13</v>
      </c>
      <c r="AF20" s="67" t="s">
        <v>13</v>
      </c>
      <c r="AG20" s="68" t="s">
        <v>50</v>
      </c>
      <c r="AH20" s="68" t="s">
        <v>50</v>
      </c>
      <c r="AI20" s="70" t="s">
        <v>50</v>
      </c>
      <c r="AJ20" s="67" t="s">
        <v>50</v>
      </c>
      <c r="AK20" s="68" t="s">
        <v>50</v>
      </c>
      <c r="AL20" s="68" t="s">
        <v>50</v>
      </c>
      <c r="AM20" s="68" t="s">
        <v>50</v>
      </c>
      <c r="AN20" s="69" t="s">
        <v>50</v>
      </c>
      <c r="AO20" s="71" t="s">
        <v>50</v>
      </c>
      <c r="AP20" s="68" t="s">
        <v>14</v>
      </c>
      <c r="AQ20" s="68" t="s">
        <v>52</v>
      </c>
      <c r="AR20" s="69" t="s">
        <v>52</v>
      </c>
      <c r="AS20" s="67"/>
      <c r="AT20" s="68"/>
      <c r="AU20" s="68"/>
      <c r="AV20" s="68"/>
      <c r="AW20" s="69"/>
      <c r="AX20" s="71"/>
      <c r="AY20" s="68"/>
      <c r="AZ20" s="68"/>
      <c r="BA20" s="69"/>
    </row>
    <row r="21" spans="1:53" s="54" customFormat="1" ht="19.5" customHeight="1" x14ac:dyDescent="0.3">
      <c r="A21" s="72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4"/>
      <c r="AG21" s="74"/>
      <c r="AH21" s="74"/>
      <c r="AI21" s="74"/>
      <c r="AJ21" s="73"/>
      <c r="AK21" s="73"/>
      <c r="AL21" s="73"/>
      <c r="AM21" s="73"/>
      <c r="AN21" s="73"/>
      <c r="AO21" s="73"/>
      <c r="AP21" s="73"/>
      <c r="AQ21" s="73"/>
      <c r="AR21" s="73"/>
      <c r="AS21" s="75"/>
      <c r="AT21" s="76"/>
      <c r="AU21" s="76"/>
      <c r="AV21" s="76"/>
      <c r="AW21" s="76"/>
      <c r="AX21" s="76"/>
      <c r="AY21" s="76"/>
      <c r="AZ21" s="76"/>
      <c r="BA21" s="76"/>
    </row>
    <row r="22" spans="1:53" s="54" customFormat="1" ht="19.5" customHeight="1" x14ac:dyDescent="0.3">
      <c r="A22" s="72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4"/>
      <c r="AG22" s="74"/>
      <c r="AH22" s="74"/>
      <c r="AI22" s="74"/>
      <c r="AJ22" s="73"/>
      <c r="AK22" s="73"/>
      <c r="AL22" s="73"/>
      <c r="AM22" s="73"/>
      <c r="AN22" s="73"/>
      <c r="AO22" s="73"/>
      <c r="AP22" s="73"/>
      <c r="AQ22" s="73"/>
      <c r="AR22" s="73"/>
      <c r="AS22" s="75"/>
      <c r="AT22" s="76"/>
      <c r="AU22" s="76"/>
      <c r="AV22" s="76"/>
      <c r="AW22" s="76"/>
      <c r="AX22" s="76"/>
      <c r="AY22" s="76"/>
      <c r="AZ22" s="76"/>
      <c r="BA22" s="76"/>
    </row>
    <row r="23" spans="1:53" s="54" customFormat="1" ht="19.5" customHeight="1" x14ac:dyDescent="0.3">
      <c r="A23" s="72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4"/>
      <c r="AG23" s="74"/>
      <c r="AH23" s="74"/>
      <c r="AI23" s="74"/>
      <c r="AJ23" s="73"/>
      <c r="AK23" s="73"/>
      <c r="AL23" s="73"/>
      <c r="AM23" s="73"/>
      <c r="AN23" s="73"/>
      <c r="AO23" s="73"/>
      <c r="AP23" s="73"/>
      <c r="AQ23" s="73"/>
      <c r="AR23" s="73"/>
      <c r="AS23" s="75"/>
      <c r="AT23" s="76"/>
      <c r="AU23" s="76"/>
      <c r="AV23" s="76"/>
      <c r="AW23" s="76"/>
      <c r="AX23" s="76"/>
      <c r="AY23" s="76"/>
      <c r="AZ23" s="76"/>
      <c r="BA23" s="76"/>
    </row>
    <row r="24" spans="1:53" s="54" customFormat="1" ht="20.100000000000001" customHeight="1" x14ac:dyDescent="0.25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 t="s">
        <v>62</v>
      </c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</row>
    <row r="25" spans="1:53" s="77" customFormat="1" ht="21" customHeight="1" x14ac:dyDescent="0.3">
      <c r="A25" s="511" t="s">
        <v>189</v>
      </c>
      <c r="B25" s="511"/>
      <c r="C25" s="511"/>
      <c r="D25" s="511"/>
      <c r="E25" s="511"/>
      <c r="F25" s="511"/>
      <c r="G25" s="511"/>
      <c r="H25" s="511"/>
      <c r="I25" s="511"/>
      <c r="J25" s="512"/>
      <c r="K25" s="512"/>
      <c r="L25" s="512"/>
      <c r="M25" s="512"/>
      <c r="N25" s="512"/>
      <c r="O25" s="512"/>
      <c r="P25" s="512"/>
      <c r="Q25" s="512"/>
      <c r="R25" s="512"/>
      <c r="S25" s="512"/>
      <c r="T25" s="512"/>
      <c r="U25" s="512"/>
      <c r="V25" s="512"/>
      <c r="W25" s="512"/>
      <c r="X25" s="512"/>
      <c r="Y25" s="512"/>
      <c r="Z25" s="512"/>
      <c r="AA25" s="512"/>
      <c r="AB25" s="512"/>
      <c r="AC25" s="512"/>
      <c r="AD25" s="512"/>
      <c r="AE25" s="512"/>
      <c r="AF25" s="512"/>
      <c r="AG25" s="512"/>
      <c r="AH25" s="512"/>
      <c r="AI25" s="512"/>
      <c r="AJ25" s="512"/>
      <c r="AK25" s="512"/>
      <c r="AL25" s="512"/>
      <c r="AM25" s="512"/>
      <c r="AN25" s="512"/>
      <c r="AO25" s="512"/>
      <c r="AP25" s="512"/>
      <c r="AQ25" s="512"/>
      <c r="AR25" s="512"/>
      <c r="AS25" s="512"/>
      <c r="AT25" s="512"/>
      <c r="AU25" s="512"/>
      <c r="AV25" s="78"/>
      <c r="AW25" s="78"/>
      <c r="AX25" s="78"/>
      <c r="AY25" s="78"/>
      <c r="AZ25" s="78"/>
      <c r="BA25" s="54"/>
    </row>
    <row r="26" spans="1:53" s="54" customFormat="1" x14ac:dyDescent="0.25">
      <c r="AV26" s="78"/>
      <c r="AW26" s="78"/>
      <c r="AX26" s="78"/>
      <c r="AY26" s="78"/>
      <c r="AZ26" s="78"/>
    </row>
    <row r="27" spans="1:53" s="54" customFormat="1" ht="21.75" customHeight="1" x14ac:dyDescent="0.3">
      <c r="A27" s="79" t="s">
        <v>63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456" t="s">
        <v>64</v>
      </c>
      <c r="AB27" s="456"/>
      <c r="AC27" s="456"/>
      <c r="AD27" s="456"/>
      <c r="AE27" s="456"/>
      <c r="AF27" s="456"/>
      <c r="AG27" s="456"/>
      <c r="AH27" s="456"/>
      <c r="AI27" s="456"/>
      <c r="AJ27" s="456"/>
      <c r="AK27" s="456"/>
      <c r="AL27" s="456"/>
      <c r="AM27" s="456"/>
      <c r="AN27" s="79"/>
      <c r="AO27" s="456" t="s">
        <v>184</v>
      </c>
      <c r="AP27" s="456"/>
      <c r="AQ27" s="456"/>
      <c r="AR27" s="456"/>
      <c r="AS27" s="456"/>
      <c r="AT27" s="456"/>
      <c r="AU27" s="456"/>
      <c r="AV27" s="456"/>
      <c r="AW27" s="456"/>
      <c r="AX27" s="456"/>
      <c r="AY27" s="456"/>
      <c r="AZ27" s="456"/>
      <c r="BA27" s="456"/>
    </row>
    <row r="28" spans="1:53" s="54" customFormat="1" ht="11.25" customHeight="1" x14ac:dyDescent="0.3">
      <c r="A28" s="81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47"/>
    </row>
    <row r="29" spans="1:53" s="54" customFormat="1" ht="22.5" customHeight="1" x14ac:dyDescent="0.25">
      <c r="A29" s="513" t="s">
        <v>37</v>
      </c>
      <c r="B29" s="514"/>
      <c r="C29" s="485" t="s">
        <v>53</v>
      </c>
      <c r="D29" s="519"/>
      <c r="E29" s="519"/>
      <c r="F29" s="514"/>
      <c r="G29" s="443" t="s">
        <v>245</v>
      </c>
      <c r="H29" s="443"/>
      <c r="I29" s="443"/>
      <c r="J29" s="443"/>
      <c r="K29" s="443"/>
      <c r="L29" s="442" t="s">
        <v>54</v>
      </c>
      <c r="M29" s="442"/>
      <c r="N29" s="442"/>
      <c r="O29" s="442"/>
      <c r="P29" s="430" t="s">
        <v>246</v>
      </c>
      <c r="Q29" s="431"/>
      <c r="R29" s="431"/>
      <c r="S29" s="432"/>
      <c r="T29" s="430" t="s">
        <v>55</v>
      </c>
      <c r="U29" s="519"/>
      <c r="V29" s="514"/>
      <c r="W29" s="430" t="s">
        <v>56</v>
      </c>
      <c r="X29" s="519"/>
      <c r="Y29" s="514"/>
      <c r="Z29" s="76"/>
      <c r="AA29" s="531" t="s">
        <v>57</v>
      </c>
      <c r="AB29" s="532"/>
      <c r="AC29" s="532"/>
      <c r="AD29" s="532"/>
      <c r="AE29" s="532"/>
      <c r="AF29" s="463"/>
      <c r="AG29" s="464"/>
      <c r="AH29" s="442" t="s">
        <v>58</v>
      </c>
      <c r="AI29" s="502"/>
      <c r="AJ29" s="502"/>
      <c r="AK29" s="485" t="s">
        <v>59</v>
      </c>
      <c r="AL29" s="486"/>
      <c r="AM29" s="487"/>
      <c r="AN29" s="83"/>
      <c r="AO29" s="491" t="s">
        <v>183</v>
      </c>
      <c r="AP29" s="492"/>
      <c r="AQ29" s="492"/>
      <c r="AR29" s="492"/>
      <c r="AS29" s="493" t="s">
        <v>190</v>
      </c>
      <c r="AT29" s="494"/>
      <c r="AU29" s="494"/>
      <c r="AV29" s="494"/>
      <c r="AW29" s="495"/>
      <c r="AX29" s="442" t="s">
        <v>58</v>
      </c>
      <c r="AY29" s="442"/>
      <c r="AZ29" s="442"/>
      <c r="BA29" s="484"/>
    </row>
    <row r="30" spans="1:53" s="54" customFormat="1" ht="15.75" customHeight="1" x14ac:dyDescent="0.25">
      <c r="A30" s="515"/>
      <c r="B30" s="516"/>
      <c r="C30" s="515"/>
      <c r="D30" s="520"/>
      <c r="E30" s="520"/>
      <c r="F30" s="516"/>
      <c r="G30" s="443"/>
      <c r="H30" s="443"/>
      <c r="I30" s="443"/>
      <c r="J30" s="443"/>
      <c r="K30" s="443"/>
      <c r="L30" s="442"/>
      <c r="M30" s="442"/>
      <c r="N30" s="442"/>
      <c r="O30" s="442"/>
      <c r="P30" s="433"/>
      <c r="Q30" s="434"/>
      <c r="R30" s="434"/>
      <c r="S30" s="435"/>
      <c r="T30" s="515"/>
      <c r="U30" s="520"/>
      <c r="V30" s="516"/>
      <c r="W30" s="515"/>
      <c r="X30" s="520"/>
      <c r="Y30" s="516"/>
      <c r="Z30" s="76"/>
      <c r="AA30" s="533"/>
      <c r="AB30" s="534"/>
      <c r="AC30" s="534"/>
      <c r="AD30" s="534"/>
      <c r="AE30" s="534"/>
      <c r="AF30" s="466"/>
      <c r="AG30" s="467"/>
      <c r="AH30" s="502"/>
      <c r="AI30" s="502"/>
      <c r="AJ30" s="502"/>
      <c r="AK30" s="488"/>
      <c r="AL30" s="489"/>
      <c r="AM30" s="490"/>
      <c r="AN30" s="83"/>
      <c r="AO30" s="492"/>
      <c r="AP30" s="492"/>
      <c r="AQ30" s="492"/>
      <c r="AR30" s="492"/>
      <c r="AS30" s="496"/>
      <c r="AT30" s="497"/>
      <c r="AU30" s="497"/>
      <c r="AV30" s="497"/>
      <c r="AW30" s="498"/>
      <c r="AX30" s="442"/>
      <c r="AY30" s="442"/>
      <c r="AZ30" s="442"/>
      <c r="BA30" s="484"/>
    </row>
    <row r="31" spans="1:53" s="54" customFormat="1" ht="42" customHeight="1" x14ac:dyDescent="0.25">
      <c r="A31" s="517"/>
      <c r="B31" s="518"/>
      <c r="C31" s="517"/>
      <c r="D31" s="521"/>
      <c r="E31" s="521"/>
      <c r="F31" s="518"/>
      <c r="G31" s="443"/>
      <c r="H31" s="443"/>
      <c r="I31" s="443"/>
      <c r="J31" s="443"/>
      <c r="K31" s="443"/>
      <c r="L31" s="442"/>
      <c r="M31" s="442"/>
      <c r="N31" s="442"/>
      <c r="O31" s="442"/>
      <c r="P31" s="436"/>
      <c r="Q31" s="437"/>
      <c r="R31" s="437"/>
      <c r="S31" s="438"/>
      <c r="T31" s="517"/>
      <c r="U31" s="521"/>
      <c r="V31" s="518"/>
      <c r="W31" s="517"/>
      <c r="X31" s="521"/>
      <c r="Y31" s="518"/>
      <c r="Z31" s="76"/>
      <c r="AA31" s="503" t="s">
        <v>138</v>
      </c>
      <c r="AB31" s="504"/>
      <c r="AC31" s="504"/>
      <c r="AD31" s="504"/>
      <c r="AE31" s="504"/>
      <c r="AF31" s="505"/>
      <c r="AG31" s="506"/>
      <c r="AH31" s="507">
        <v>2</v>
      </c>
      <c r="AI31" s="508"/>
      <c r="AJ31" s="509"/>
      <c r="AK31" s="450">
        <v>3</v>
      </c>
      <c r="AL31" s="450"/>
      <c r="AM31" s="450"/>
      <c r="AN31" s="83"/>
      <c r="AO31" s="492"/>
      <c r="AP31" s="492"/>
      <c r="AQ31" s="492"/>
      <c r="AR31" s="492"/>
      <c r="AS31" s="496"/>
      <c r="AT31" s="497"/>
      <c r="AU31" s="497"/>
      <c r="AV31" s="497"/>
      <c r="AW31" s="498"/>
      <c r="AX31" s="442"/>
      <c r="AY31" s="442"/>
      <c r="AZ31" s="442"/>
      <c r="BA31" s="484"/>
    </row>
    <row r="32" spans="1:53" s="54" customFormat="1" ht="26.25" customHeight="1" x14ac:dyDescent="0.3">
      <c r="A32" s="529">
        <v>1</v>
      </c>
      <c r="B32" s="530"/>
      <c r="C32" s="447">
        <f>COUNTIF($B19:$AO19,$B$19)</f>
        <v>33</v>
      </c>
      <c r="D32" s="448"/>
      <c r="E32" s="448"/>
      <c r="F32" s="449"/>
      <c r="G32" s="450">
        <v>4</v>
      </c>
      <c r="H32" s="450"/>
      <c r="I32" s="450"/>
      <c r="J32" s="450"/>
      <c r="K32" s="450"/>
      <c r="L32" s="444">
        <v>2</v>
      </c>
      <c r="M32" s="444"/>
      <c r="N32" s="444"/>
      <c r="O32" s="444"/>
      <c r="P32" s="439"/>
      <c r="Q32" s="440"/>
      <c r="R32" s="440"/>
      <c r="S32" s="441"/>
      <c r="T32" s="447">
        <v>13</v>
      </c>
      <c r="U32" s="460"/>
      <c r="V32" s="525"/>
      <c r="W32" s="447">
        <f>C32+G32+L32+T32</f>
        <v>52</v>
      </c>
      <c r="X32" s="460"/>
      <c r="Y32" s="461"/>
      <c r="Z32" s="76"/>
      <c r="AA32" s="503" t="s">
        <v>159</v>
      </c>
      <c r="AB32" s="504"/>
      <c r="AC32" s="504"/>
      <c r="AD32" s="504"/>
      <c r="AE32" s="504"/>
      <c r="AF32" s="505"/>
      <c r="AG32" s="506"/>
      <c r="AH32" s="507">
        <v>4</v>
      </c>
      <c r="AI32" s="508"/>
      <c r="AJ32" s="509"/>
      <c r="AK32" s="450">
        <v>2</v>
      </c>
      <c r="AL32" s="450"/>
      <c r="AM32" s="450"/>
      <c r="AN32" s="83"/>
      <c r="AO32" s="492"/>
      <c r="AP32" s="492"/>
      <c r="AQ32" s="492"/>
      <c r="AR32" s="492"/>
      <c r="AS32" s="499"/>
      <c r="AT32" s="500"/>
      <c r="AU32" s="500"/>
      <c r="AV32" s="500"/>
      <c r="AW32" s="501"/>
      <c r="AX32" s="442"/>
      <c r="AY32" s="442"/>
      <c r="AZ32" s="442"/>
      <c r="BA32" s="484"/>
    </row>
    <row r="33" spans="1:53" s="54" customFormat="1" ht="27" customHeight="1" x14ac:dyDescent="0.3">
      <c r="A33" s="445">
        <v>2</v>
      </c>
      <c r="B33" s="446"/>
      <c r="C33" s="447">
        <f>COUNTIF($B20:$AO20,$B$19)</f>
        <v>33</v>
      </c>
      <c r="D33" s="448"/>
      <c r="E33" s="448"/>
      <c r="F33" s="449"/>
      <c r="G33" s="450">
        <v>3</v>
      </c>
      <c r="H33" s="450"/>
      <c r="I33" s="450"/>
      <c r="J33" s="450"/>
      <c r="K33" s="450"/>
      <c r="L33" s="444">
        <v>2</v>
      </c>
      <c r="M33" s="444"/>
      <c r="N33" s="444"/>
      <c r="O33" s="444"/>
      <c r="P33" s="453">
        <v>2</v>
      </c>
      <c r="Q33" s="454"/>
      <c r="R33" s="454"/>
      <c r="S33" s="455"/>
      <c r="T33" s="510">
        <v>3</v>
      </c>
      <c r="U33" s="458"/>
      <c r="V33" s="459"/>
      <c r="W33" s="447">
        <f>C33+G33+L33+T33+P33</f>
        <v>43</v>
      </c>
      <c r="X33" s="460"/>
      <c r="Y33" s="461"/>
      <c r="Z33" s="76"/>
      <c r="AA33" s="526"/>
      <c r="AB33" s="527"/>
      <c r="AC33" s="527"/>
      <c r="AD33" s="527"/>
      <c r="AE33" s="527"/>
      <c r="AF33" s="527"/>
      <c r="AG33" s="528"/>
      <c r="AH33" s="468"/>
      <c r="AI33" s="476"/>
      <c r="AJ33" s="477"/>
      <c r="AK33" s="450"/>
      <c r="AL33" s="450"/>
      <c r="AM33" s="450"/>
      <c r="AN33" s="83"/>
      <c r="AO33" s="468">
        <v>1</v>
      </c>
      <c r="AP33" s="476"/>
      <c r="AQ33" s="476"/>
      <c r="AR33" s="477"/>
      <c r="AS33" s="475" t="s">
        <v>256</v>
      </c>
      <c r="AT33" s="475"/>
      <c r="AU33" s="475"/>
      <c r="AV33" s="475"/>
      <c r="AW33" s="475"/>
      <c r="AX33" s="475">
        <v>4</v>
      </c>
      <c r="AY33" s="475"/>
      <c r="AZ33" s="475"/>
      <c r="BA33" s="475"/>
    </row>
    <row r="34" spans="1:53" s="54" customFormat="1" ht="21.75" customHeight="1" x14ac:dyDescent="0.3">
      <c r="A34" s="445"/>
      <c r="B34" s="446"/>
      <c r="C34" s="447"/>
      <c r="D34" s="448"/>
      <c r="E34" s="448"/>
      <c r="F34" s="449"/>
      <c r="G34" s="450"/>
      <c r="H34" s="450"/>
      <c r="I34" s="450"/>
      <c r="J34" s="450"/>
      <c r="K34" s="450"/>
      <c r="L34" s="444"/>
      <c r="M34" s="444"/>
      <c r="N34" s="444"/>
      <c r="O34" s="444"/>
      <c r="P34" s="439"/>
      <c r="Q34" s="440"/>
      <c r="R34" s="440"/>
      <c r="S34" s="441"/>
      <c r="T34" s="510"/>
      <c r="U34" s="458"/>
      <c r="V34" s="459"/>
      <c r="W34" s="447"/>
      <c r="X34" s="460"/>
      <c r="Y34" s="461"/>
      <c r="Z34" s="76"/>
      <c r="AA34" s="462"/>
      <c r="AB34" s="463"/>
      <c r="AC34" s="463"/>
      <c r="AD34" s="463"/>
      <c r="AE34" s="463"/>
      <c r="AF34" s="463"/>
      <c r="AG34" s="464"/>
      <c r="AH34" s="468"/>
      <c r="AI34" s="469"/>
      <c r="AJ34" s="470"/>
      <c r="AK34" s="450"/>
      <c r="AL34" s="474"/>
      <c r="AM34" s="474"/>
      <c r="AN34" s="83"/>
      <c r="AO34" s="478"/>
      <c r="AP34" s="479"/>
      <c r="AQ34" s="479"/>
      <c r="AR34" s="480"/>
      <c r="AS34" s="475"/>
      <c r="AT34" s="475"/>
      <c r="AU34" s="475"/>
      <c r="AV34" s="475"/>
      <c r="AW34" s="475"/>
      <c r="AX34" s="475"/>
      <c r="AY34" s="475"/>
      <c r="AZ34" s="475"/>
      <c r="BA34" s="475"/>
    </row>
    <row r="35" spans="1:53" s="54" customFormat="1" ht="25.5" customHeight="1" x14ac:dyDescent="0.3">
      <c r="A35" s="445"/>
      <c r="B35" s="446"/>
      <c r="C35" s="447"/>
      <c r="D35" s="448"/>
      <c r="E35" s="448"/>
      <c r="F35" s="449"/>
      <c r="G35" s="450"/>
      <c r="H35" s="450"/>
      <c r="I35" s="450"/>
      <c r="J35" s="450"/>
      <c r="K35" s="450"/>
      <c r="L35" s="444"/>
      <c r="M35" s="444"/>
      <c r="N35" s="444"/>
      <c r="O35" s="444"/>
      <c r="P35" s="439"/>
      <c r="Q35" s="440"/>
      <c r="R35" s="440"/>
      <c r="S35" s="441"/>
      <c r="T35" s="457"/>
      <c r="U35" s="458"/>
      <c r="V35" s="459"/>
      <c r="W35" s="447"/>
      <c r="X35" s="460"/>
      <c r="Y35" s="461"/>
      <c r="Z35" s="76"/>
      <c r="AA35" s="465"/>
      <c r="AB35" s="466"/>
      <c r="AC35" s="466"/>
      <c r="AD35" s="466"/>
      <c r="AE35" s="466"/>
      <c r="AF35" s="466"/>
      <c r="AG35" s="467"/>
      <c r="AH35" s="471"/>
      <c r="AI35" s="472"/>
      <c r="AJ35" s="473"/>
      <c r="AK35" s="474"/>
      <c r="AL35" s="474"/>
      <c r="AM35" s="474"/>
      <c r="AN35" s="84"/>
      <c r="AO35" s="478"/>
      <c r="AP35" s="479"/>
      <c r="AQ35" s="479"/>
      <c r="AR35" s="480"/>
      <c r="AS35" s="475"/>
      <c r="AT35" s="475"/>
      <c r="AU35" s="475"/>
      <c r="AV35" s="475"/>
      <c r="AW35" s="475"/>
      <c r="AX35" s="475"/>
      <c r="AY35" s="475"/>
      <c r="AZ35" s="475"/>
      <c r="BA35" s="475"/>
    </row>
    <row r="36" spans="1:53" s="54" customFormat="1" ht="34.5" customHeight="1" x14ac:dyDescent="0.25">
      <c r="A36" s="451" t="s">
        <v>20</v>
      </c>
      <c r="B36" s="452"/>
      <c r="C36" s="447">
        <f>SUM(C32:F35)</f>
        <v>66</v>
      </c>
      <c r="D36" s="448"/>
      <c r="E36" s="448"/>
      <c r="F36" s="449"/>
      <c r="G36" s="450">
        <f>SUM(G32:I35)</f>
        <v>7</v>
      </c>
      <c r="H36" s="450"/>
      <c r="I36" s="450"/>
      <c r="J36" s="450"/>
      <c r="K36" s="450"/>
      <c r="L36" s="444">
        <v>5</v>
      </c>
      <c r="M36" s="444"/>
      <c r="N36" s="444"/>
      <c r="O36" s="444"/>
      <c r="P36" s="439">
        <v>2</v>
      </c>
      <c r="Q36" s="440"/>
      <c r="R36" s="440"/>
      <c r="S36" s="441"/>
      <c r="T36" s="510">
        <f>SUM(T32:V35)</f>
        <v>16</v>
      </c>
      <c r="U36" s="458"/>
      <c r="V36" s="459"/>
      <c r="W36" s="510">
        <f>SUM(W32:Y35)</f>
        <v>95</v>
      </c>
      <c r="X36" s="458"/>
      <c r="Y36" s="459"/>
      <c r="Z36" s="76"/>
      <c r="AA36" s="522"/>
      <c r="AB36" s="505"/>
      <c r="AC36" s="505"/>
      <c r="AD36" s="505"/>
      <c r="AE36" s="505"/>
      <c r="AF36" s="505"/>
      <c r="AG36" s="506"/>
      <c r="AH36" s="439"/>
      <c r="AI36" s="440"/>
      <c r="AJ36" s="441"/>
      <c r="AK36" s="439"/>
      <c r="AL36" s="523"/>
      <c r="AM36" s="524"/>
      <c r="AN36" s="85"/>
      <c r="AO36" s="481"/>
      <c r="AP36" s="482"/>
      <c r="AQ36" s="482"/>
      <c r="AR36" s="483"/>
      <c r="AS36" s="475"/>
      <c r="AT36" s="475"/>
      <c r="AU36" s="475"/>
      <c r="AV36" s="475"/>
      <c r="AW36" s="475"/>
      <c r="AX36" s="475"/>
      <c r="AY36" s="475"/>
      <c r="AZ36" s="475"/>
      <c r="BA36" s="475"/>
    </row>
    <row r="37" spans="1:53" s="54" customFormat="1" x14ac:dyDescent="0.25"/>
    <row r="38" spans="1:53" s="54" customFormat="1" x14ac:dyDescent="0.25"/>
    <row r="39" spans="1:53" s="54" customFormat="1" x14ac:dyDescent="0.25"/>
    <row r="40" spans="1:53" s="54" customFormat="1" x14ac:dyDescent="0.25"/>
    <row r="41" spans="1:53" s="54" customFormat="1" x14ac:dyDescent="0.25"/>
    <row r="42" spans="1:53" s="54" customFormat="1" x14ac:dyDescent="0.25"/>
    <row r="43" spans="1:53" s="54" customFormat="1" x14ac:dyDescent="0.25"/>
    <row r="44" spans="1:53" s="54" customFormat="1" x14ac:dyDescent="0.25"/>
    <row r="45" spans="1:53" s="54" customFormat="1" x14ac:dyDescent="0.25"/>
    <row r="46" spans="1:53" s="54" customFormat="1" x14ac:dyDescent="0.25"/>
    <row r="47" spans="1:53" s="54" customFormat="1" x14ac:dyDescent="0.25"/>
    <row r="48" spans="1:53" s="54" customFormat="1" x14ac:dyDescent="0.25"/>
    <row r="49" s="54" customFormat="1" x14ac:dyDescent="0.25"/>
    <row r="50" s="54" customFormat="1" x14ac:dyDescent="0.25"/>
    <row r="51" s="54" customFormat="1" x14ac:dyDescent="0.25"/>
  </sheetData>
  <mergeCells count="101">
    <mergeCell ref="A4:O4"/>
    <mergeCell ref="A7:O7"/>
    <mergeCell ref="A1:O1"/>
    <mergeCell ref="A2:O2"/>
    <mergeCell ref="A3:O3"/>
    <mergeCell ref="P1:AM1"/>
    <mergeCell ref="P3:AM3"/>
    <mergeCell ref="AN3:BA4"/>
    <mergeCell ref="P5:AM5"/>
    <mergeCell ref="A6:O6"/>
    <mergeCell ref="AO6:BA6"/>
    <mergeCell ref="P7:AL7"/>
    <mergeCell ref="AN7:BA7"/>
    <mergeCell ref="P8:AL8"/>
    <mergeCell ref="AB17:AE17"/>
    <mergeCell ref="AF17:AI17"/>
    <mergeCell ref="AJ17:AN17"/>
    <mergeCell ref="AO17:AR17"/>
    <mergeCell ref="P9:AL9"/>
    <mergeCell ref="P10:AM10"/>
    <mergeCell ref="P11:AM11"/>
    <mergeCell ref="A15:BA15"/>
    <mergeCell ref="A17:A18"/>
    <mergeCell ref="B17:E17"/>
    <mergeCell ref="F17:I17"/>
    <mergeCell ref="J17:M17"/>
    <mergeCell ref="N17:R17"/>
    <mergeCell ref="S17:W17"/>
    <mergeCell ref="X17:AA17"/>
    <mergeCell ref="AS17:AW17"/>
    <mergeCell ref="AX17:BA17"/>
    <mergeCell ref="AN8:BA10"/>
    <mergeCell ref="A25:AU25"/>
    <mergeCell ref="A29:B31"/>
    <mergeCell ref="C29:F31"/>
    <mergeCell ref="AA36:AG36"/>
    <mergeCell ref="AH36:AJ36"/>
    <mergeCell ref="AK36:AM36"/>
    <mergeCell ref="T32:V32"/>
    <mergeCell ref="W32:Y32"/>
    <mergeCell ref="T33:V33"/>
    <mergeCell ref="W33:Y33"/>
    <mergeCell ref="AA33:AG33"/>
    <mergeCell ref="AH33:AJ33"/>
    <mergeCell ref="T34:V34"/>
    <mergeCell ref="A33:B33"/>
    <mergeCell ref="C33:F33"/>
    <mergeCell ref="AA31:AG31"/>
    <mergeCell ref="AH31:AJ31"/>
    <mergeCell ref="AA27:AM27"/>
    <mergeCell ref="AK33:AM33"/>
    <mergeCell ref="A32:B32"/>
    <mergeCell ref="C32:F32"/>
    <mergeCell ref="T29:V31"/>
    <mergeCell ref="W29:Y31"/>
    <mergeCell ref="AA29:AG30"/>
    <mergeCell ref="AO27:BA27"/>
    <mergeCell ref="T35:V35"/>
    <mergeCell ref="W35:Y35"/>
    <mergeCell ref="AA34:AG35"/>
    <mergeCell ref="AH34:AJ35"/>
    <mergeCell ref="AK34:AM35"/>
    <mergeCell ref="AX33:BA36"/>
    <mergeCell ref="AO33:AR36"/>
    <mergeCell ref="AS33:AW36"/>
    <mergeCell ref="AX29:BA32"/>
    <mergeCell ref="AK31:AM31"/>
    <mergeCell ref="AK29:AM30"/>
    <mergeCell ref="AO29:AR32"/>
    <mergeCell ref="AS29:AW32"/>
    <mergeCell ref="AK32:AM32"/>
    <mergeCell ref="AH29:AJ30"/>
    <mergeCell ref="AA32:AG32"/>
    <mergeCell ref="AH32:AJ32"/>
    <mergeCell ref="W36:Y36"/>
    <mergeCell ref="W34:Y34"/>
    <mergeCell ref="T36:V36"/>
    <mergeCell ref="P36:S36"/>
    <mergeCell ref="L36:O36"/>
    <mergeCell ref="G32:K32"/>
    <mergeCell ref="G33:K33"/>
    <mergeCell ref="G34:K34"/>
    <mergeCell ref="G35:K35"/>
    <mergeCell ref="G36:K36"/>
    <mergeCell ref="A36:B36"/>
    <mergeCell ref="C36:F36"/>
    <mergeCell ref="P33:S33"/>
    <mergeCell ref="P29:S31"/>
    <mergeCell ref="P32:S32"/>
    <mergeCell ref="L29:O31"/>
    <mergeCell ref="G29:K31"/>
    <mergeCell ref="L32:O32"/>
    <mergeCell ref="L33:O33"/>
    <mergeCell ref="L34:O34"/>
    <mergeCell ref="L35:O35"/>
    <mergeCell ref="A35:B35"/>
    <mergeCell ref="C35:F35"/>
    <mergeCell ref="A34:B34"/>
    <mergeCell ref="C34:F34"/>
    <mergeCell ref="P34:S34"/>
    <mergeCell ref="P35:S35"/>
  </mergeCells>
  <pageMargins left="0.70866141732283461" right="0.70866141732283461" top="0.39370078740157483" bottom="0.3937007874015748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9" sqref="A9"/>
    </sheetView>
  </sheetViews>
  <sheetFormatPr defaultRowHeight="15" x14ac:dyDescent="0.25"/>
  <cols>
    <col min="1" max="1" width="19.140625" customWidth="1"/>
  </cols>
  <sheetData>
    <row r="1" spans="1:4" ht="18.75" x14ac:dyDescent="0.3">
      <c r="A1" s="245" t="s">
        <v>193</v>
      </c>
      <c r="B1" s="245"/>
      <c r="C1" s="245"/>
      <c r="D1" s="245"/>
    </row>
    <row r="2" spans="1:4" ht="18.75" x14ac:dyDescent="0.3">
      <c r="A2" s="245"/>
      <c r="B2" s="245"/>
      <c r="C2" s="245"/>
      <c r="D2" s="245"/>
    </row>
    <row r="3" spans="1:4" ht="18.75" x14ac:dyDescent="0.3">
      <c r="A3" s="245" t="s">
        <v>194</v>
      </c>
      <c r="B3" s="245"/>
      <c r="C3" s="245"/>
      <c r="D3" s="245"/>
    </row>
    <row r="4" spans="1:4" ht="18.75" x14ac:dyDescent="0.3">
      <c r="A4" s="245" t="s">
        <v>196</v>
      </c>
      <c r="B4" s="245"/>
      <c r="C4" s="245"/>
      <c r="D4" s="245"/>
    </row>
    <row r="5" spans="1:4" ht="18.75" x14ac:dyDescent="0.3">
      <c r="A5" s="245" t="s">
        <v>195</v>
      </c>
      <c r="B5" s="245"/>
      <c r="C5" s="245"/>
      <c r="D5" s="245"/>
    </row>
    <row r="6" spans="1:4" ht="18.75" x14ac:dyDescent="0.3">
      <c r="A6" s="245"/>
      <c r="B6" s="245"/>
      <c r="C6" s="245"/>
      <c r="D6" s="24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3"/>
  <sheetViews>
    <sheetView tabSelected="1" view="pageBreakPreview" topLeftCell="C68" zoomScaleNormal="100" zoomScaleSheetLayoutView="100" workbookViewId="0">
      <selection activeCell="O76" sqref="O76"/>
    </sheetView>
  </sheetViews>
  <sheetFormatPr defaultRowHeight="15.75" x14ac:dyDescent="0.25"/>
  <cols>
    <col min="1" max="1" width="11.28515625" style="218" customWidth="1"/>
    <col min="2" max="2" width="44.140625" style="24" customWidth="1"/>
    <col min="3" max="3" width="6.7109375" style="219" customWidth="1"/>
    <col min="4" max="4" width="12" style="220" customWidth="1"/>
    <col min="5" max="5" width="7.28515625" style="220" customWidth="1"/>
    <col min="6" max="6" width="6.42578125" style="219" customWidth="1"/>
    <col min="7" max="7" width="7.42578125" style="219" customWidth="1"/>
    <col min="8" max="8" width="9.85546875" style="219" customWidth="1"/>
    <col min="9" max="9" width="8.7109375" style="24" customWidth="1"/>
    <col min="10" max="10" width="8" style="24" customWidth="1"/>
    <col min="11" max="11" width="5.85546875" style="24" customWidth="1"/>
    <col min="12" max="12" width="7.85546875" style="24" customWidth="1"/>
    <col min="13" max="13" width="8.85546875" style="24" customWidth="1"/>
    <col min="14" max="14" width="5.5703125" style="24" customWidth="1"/>
    <col min="15" max="16" width="3.85546875" style="24" customWidth="1"/>
    <col min="17" max="17" width="4.85546875" style="24" customWidth="1"/>
    <col min="18" max="18" width="5.42578125" style="24" customWidth="1"/>
    <col min="19" max="19" width="4.85546875" style="24" customWidth="1"/>
    <col min="20" max="23" width="9.140625" style="24" hidden="1" customWidth="1"/>
    <col min="24" max="24" width="3.28515625" style="24" hidden="1" customWidth="1"/>
    <col min="25" max="25" width="11.5703125" style="24" hidden="1" customWidth="1"/>
    <col min="26" max="27" width="9.140625" style="24" hidden="1" customWidth="1"/>
    <col min="28" max="28" width="10.42578125" style="36" hidden="1" customWidth="1"/>
    <col min="29" max="29" width="10.85546875" style="36" hidden="1" customWidth="1"/>
    <col min="30" max="30" width="9.140625" style="36" hidden="1" customWidth="1"/>
    <col min="31" max="31" width="10.7109375" style="36" hidden="1" customWidth="1"/>
    <col min="32" max="32" width="11.85546875" style="36" hidden="1" customWidth="1"/>
    <col min="33" max="33" width="9.140625" style="36" hidden="1" customWidth="1"/>
    <col min="34" max="34" width="9.140625" style="24" hidden="1" customWidth="1"/>
    <col min="35" max="35" width="9.140625" style="24" customWidth="1"/>
    <col min="36" max="36" width="30.42578125" style="24" customWidth="1"/>
    <col min="37" max="16384" width="9.140625" style="24"/>
  </cols>
  <sheetData>
    <row r="1" spans="1:35" s="20" customFormat="1" ht="18.75" thickBot="1" x14ac:dyDescent="0.3">
      <c r="A1" s="644" t="s">
        <v>188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  <c r="N1" s="645"/>
      <c r="O1" s="645"/>
      <c r="P1" s="645"/>
      <c r="Q1" s="645"/>
      <c r="R1" s="645"/>
      <c r="S1" s="645"/>
      <c r="AB1" s="34"/>
      <c r="AC1" s="34"/>
      <c r="AD1" s="34"/>
      <c r="AE1" s="34"/>
      <c r="AF1" s="34"/>
      <c r="AG1" s="34"/>
    </row>
    <row r="2" spans="1:35" s="20" customFormat="1" x14ac:dyDescent="0.25">
      <c r="A2" s="646" t="s">
        <v>152</v>
      </c>
      <c r="B2" s="649" t="s">
        <v>65</v>
      </c>
      <c r="C2" s="652" t="s">
        <v>66</v>
      </c>
      <c r="D2" s="653"/>
      <c r="E2" s="653"/>
      <c r="F2" s="654"/>
      <c r="G2" s="655" t="s">
        <v>67</v>
      </c>
      <c r="H2" s="658" t="s">
        <v>68</v>
      </c>
      <c r="I2" s="659"/>
      <c r="J2" s="659"/>
      <c r="K2" s="659"/>
      <c r="L2" s="659"/>
      <c r="M2" s="660"/>
      <c r="N2" s="661" t="s">
        <v>186</v>
      </c>
      <c r="O2" s="662"/>
      <c r="P2" s="662"/>
      <c r="Q2" s="662"/>
      <c r="R2" s="662"/>
      <c r="S2" s="662"/>
      <c r="AB2" s="34"/>
      <c r="AC2" s="34"/>
      <c r="AD2" s="34"/>
      <c r="AE2" s="34"/>
      <c r="AF2" s="34"/>
      <c r="AG2" s="34"/>
    </row>
    <row r="3" spans="1:35" s="20" customFormat="1" ht="16.5" thickBot="1" x14ac:dyDescent="0.3">
      <c r="A3" s="647"/>
      <c r="B3" s="650"/>
      <c r="C3" s="665" t="s">
        <v>69</v>
      </c>
      <c r="D3" s="637" t="s">
        <v>70</v>
      </c>
      <c r="E3" s="667" t="s">
        <v>71</v>
      </c>
      <c r="F3" s="668"/>
      <c r="G3" s="656"/>
      <c r="H3" s="627" t="s">
        <v>6</v>
      </c>
      <c r="I3" s="630" t="s">
        <v>72</v>
      </c>
      <c r="J3" s="631"/>
      <c r="K3" s="631"/>
      <c r="L3" s="632"/>
      <c r="M3" s="633" t="s">
        <v>73</v>
      </c>
      <c r="N3" s="663"/>
      <c r="O3" s="664"/>
      <c r="P3" s="664"/>
      <c r="Q3" s="664"/>
      <c r="R3" s="664"/>
      <c r="S3" s="664"/>
      <c r="AB3" s="34"/>
      <c r="AC3" s="34"/>
      <c r="AD3" s="34"/>
      <c r="AE3" s="34"/>
      <c r="AF3" s="34"/>
      <c r="AG3" s="34"/>
    </row>
    <row r="4" spans="1:35" s="20" customFormat="1" ht="16.5" thickBot="1" x14ac:dyDescent="0.3">
      <c r="A4" s="647"/>
      <c r="B4" s="650"/>
      <c r="C4" s="665"/>
      <c r="D4" s="637"/>
      <c r="E4" s="637" t="s">
        <v>74</v>
      </c>
      <c r="F4" s="639" t="s">
        <v>75</v>
      </c>
      <c r="G4" s="656"/>
      <c r="H4" s="628"/>
      <c r="I4" s="641" t="s">
        <v>20</v>
      </c>
      <c r="J4" s="641" t="s">
        <v>23</v>
      </c>
      <c r="K4" s="641" t="s">
        <v>76</v>
      </c>
      <c r="L4" s="641" t="s">
        <v>77</v>
      </c>
      <c r="M4" s="634"/>
      <c r="N4" s="617" t="s">
        <v>78</v>
      </c>
      <c r="O4" s="618"/>
      <c r="P4" s="619"/>
      <c r="Q4" s="617" t="s">
        <v>79</v>
      </c>
      <c r="R4" s="618"/>
      <c r="S4" s="619"/>
      <c r="AB4" s="620" t="s">
        <v>78</v>
      </c>
      <c r="AC4" s="620"/>
      <c r="AD4" s="620"/>
      <c r="AE4" s="620" t="s">
        <v>79</v>
      </c>
      <c r="AF4" s="620"/>
      <c r="AG4" s="620"/>
    </row>
    <row r="5" spans="1:35" s="20" customFormat="1" ht="16.5" thickBot="1" x14ac:dyDescent="0.3">
      <c r="A5" s="647"/>
      <c r="B5" s="650"/>
      <c r="C5" s="665"/>
      <c r="D5" s="637"/>
      <c r="E5" s="637"/>
      <c r="F5" s="639"/>
      <c r="G5" s="656"/>
      <c r="H5" s="628"/>
      <c r="I5" s="642"/>
      <c r="J5" s="642"/>
      <c r="K5" s="642"/>
      <c r="L5" s="642"/>
      <c r="M5" s="634"/>
      <c r="N5" s="86">
        <v>1</v>
      </c>
      <c r="O5" s="87" t="s">
        <v>143</v>
      </c>
      <c r="P5" s="88" t="s">
        <v>144</v>
      </c>
      <c r="Q5" s="86">
        <v>3</v>
      </c>
      <c r="R5" s="87" t="s">
        <v>145</v>
      </c>
      <c r="S5" s="89" t="s">
        <v>146</v>
      </c>
      <c r="AB5" s="244">
        <v>1</v>
      </c>
      <c r="AC5" s="244" t="s">
        <v>143</v>
      </c>
      <c r="AD5" s="244" t="s">
        <v>144</v>
      </c>
      <c r="AE5" s="244">
        <v>3</v>
      </c>
      <c r="AF5" s="244" t="s">
        <v>145</v>
      </c>
      <c r="AG5" s="244" t="s">
        <v>146</v>
      </c>
    </row>
    <row r="6" spans="1:35" s="20" customFormat="1" ht="16.5" thickBot="1" x14ac:dyDescent="0.3">
      <c r="A6" s="647"/>
      <c r="B6" s="650"/>
      <c r="C6" s="665"/>
      <c r="D6" s="637"/>
      <c r="E6" s="637"/>
      <c r="F6" s="639"/>
      <c r="G6" s="656"/>
      <c r="H6" s="628"/>
      <c r="I6" s="642"/>
      <c r="J6" s="642"/>
      <c r="K6" s="642"/>
      <c r="L6" s="642"/>
      <c r="M6" s="635"/>
      <c r="N6" s="621" t="s">
        <v>187</v>
      </c>
      <c r="O6" s="622"/>
      <c r="P6" s="623"/>
      <c r="Q6" s="623"/>
      <c r="R6" s="623"/>
      <c r="S6" s="623"/>
      <c r="AB6" s="34"/>
      <c r="AC6" s="34"/>
      <c r="AD6" s="34"/>
      <c r="AE6" s="34"/>
      <c r="AF6" s="34"/>
      <c r="AG6" s="34"/>
    </row>
    <row r="7" spans="1:35" s="20" customFormat="1" ht="23.25" customHeight="1" thickBot="1" x14ac:dyDescent="0.3">
      <c r="A7" s="648"/>
      <c r="B7" s="651"/>
      <c r="C7" s="666"/>
      <c r="D7" s="638"/>
      <c r="E7" s="638"/>
      <c r="F7" s="640"/>
      <c r="G7" s="657"/>
      <c r="H7" s="629"/>
      <c r="I7" s="643"/>
      <c r="J7" s="643"/>
      <c r="K7" s="643"/>
      <c r="L7" s="643"/>
      <c r="M7" s="636"/>
      <c r="N7" s="86">
        <v>15</v>
      </c>
      <c r="O7" s="87">
        <v>9</v>
      </c>
      <c r="P7" s="89">
        <v>9</v>
      </c>
      <c r="Q7" s="86">
        <v>15</v>
      </c>
      <c r="R7" s="87">
        <v>9</v>
      </c>
      <c r="S7" s="89">
        <v>9</v>
      </c>
      <c r="AB7" s="34"/>
      <c r="AC7" s="34"/>
      <c r="AD7" s="34"/>
      <c r="AE7" s="34"/>
      <c r="AF7" s="34"/>
      <c r="AG7" s="34"/>
    </row>
    <row r="8" spans="1:35" s="20" customFormat="1" ht="16.5" thickBot="1" x14ac:dyDescent="0.3">
      <c r="A8" s="90">
        <v>1</v>
      </c>
      <c r="B8" s="91">
        <v>2</v>
      </c>
      <c r="C8" s="92">
        <v>3</v>
      </c>
      <c r="D8" s="90">
        <v>4</v>
      </c>
      <c r="E8" s="90">
        <v>5</v>
      </c>
      <c r="F8" s="90">
        <v>6</v>
      </c>
      <c r="G8" s="90">
        <v>7</v>
      </c>
      <c r="H8" s="90">
        <v>8</v>
      </c>
      <c r="I8" s="90">
        <v>9</v>
      </c>
      <c r="J8" s="90">
        <v>10</v>
      </c>
      <c r="K8" s="90">
        <v>11</v>
      </c>
      <c r="L8" s="90">
        <v>12</v>
      </c>
      <c r="M8" s="93">
        <v>13</v>
      </c>
      <c r="N8" s="86">
        <v>14</v>
      </c>
      <c r="O8" s="94">
        <v>15</v>
      </c>
      <c r="P8" s="86">
        <v>16</v>
      </c>
      <c r="Q8" s="94">
        <v>17</v>
      </c>
      <c r="R8" s="86">
        <v>18</v>
      </c>
      <c r="S8" s="94">
        <v>19</v>
      </c>
      <c r="T8" s="22">
        <v>25</v>
      </c>
      <c r="U8" s="21">
        <v>26</v>
      </c>
      <c r="V8" s="27">
        <v>27</v>
      </c>
      <c r="W8" s="21">
        <v>28</v>
      </c>
      <c r="X8" s="27">
        <v>29</v>
      </c>
      <c r="AB8" s="34"/>
      <c r="AC8" s="34"/>
      <c r="AD8" s="34"/>
      <c r="AE8" s="34"/>
      <c r="AF8" s="34"/>
      <c r="AG8" s="34"/>
    </row>
    <row r="9" spans="1:35" s="20" customFormat="1" ht="16.5" thickBot="1" x14ac:dyDescent="0.3">
      <c r="A9" s="624" t="s">
        <v>80</v>
      </c>
      <c r="B9" s="625"/>
      <c r="C9" s="626"/>
      <c r="D9" s="626"/>
      <c r="E9" s="626"/>
      <c r="F9" s="626"/>
      <c r="G9" s="626"/>
      <c r="H9" s="626"/>
      <c r="I9" s="626"/>
      <c r="J9" s="626"/>
      <c r="K9" s="626"/>
      <c r="L9" s="626"/>
      <c r="M9" s="626"/>
      <c r="N9" s="625"/>
      <c r="O9" s="625"/>
      <c r="P9" s="625"/>
      <c r="Q9" s="625"/>
      <c r="R9" s="625"/>
      <c r="S9" s="625"/>
      <c r="AB9" s="34"/>
      <c r="AC9" s="34"/>
      <c r="AD9" s="34"/>
      <c r="AE9" s="34"/>
      <c r="AF9" s="34"/>
      <c r="AG9" s="34"/>
    </row>
    <row r="10" spans="1:35" s="20" customFormat="1" ht="16.5" thickBot="1" x14ac:dyDescent="0.3">
      <c r="A10" s="605" t="s">
        <v>81</v>
      </c>
      <c r="B10" s="604"/>
      <c r="C10" s="604"/>
      <c r="D10" s="604"/>
      <c r="E10" s="604"/>
      <c r="F10" s="604"/>
      <c r="G10" s="604"/>
      <c r="H10" s="604"/>
      <c r="I10" s="604"/>
      <c r="J10" s="604"/>
      <c r="K10" s="604"/>
      <c r="L10" s="604"/>
      <c r="M10" s="604"/>
      <c r="N10" s="604"/>
      <c r="O10" s="604"/>
      <c r="P10" s="604"/>
      <c r="Q10" s="604"/>
      <c r="R10" s="604"/>
      <c r="S10" s="604"/>
      <c r="AB10" s="34"/>
      <c r="AC10" s="34"/>
      <c r="AD10" s="34"/>
      <c r="AE10" s="34"/>
      <c r="AF10" s="34"/>
      <c r="AG10" s="34"/>
    </row>
    <row r="11" spans="1:35" s="356" customFormat="1" x14ac:dyDescent="0.25">
      <c r="A11" s="342" t="s">
        <v>82</v>
      </c>
      <c r="B11" s="343" t="s">
        <v>15</v>
      </c>
      <c r="C11" s="344"/>
      <c r="D11" s="345"/>
      <c r="E11" s="424"/>
      <c r="F11" s="346"/>
      <c r="G11" s="347">
        <f>G12+G13</f>
        <v>6</v>
      </c>
      <c r="H11" s="348">
        <f>SUM(H12:H13)</f>
        <v>180</v>
      </c>
      <c r="I11" s="349">
        <f>SUM(I12:I13)</f>
        <v>81</v>
      </c>
      <c r="J11" s="350"/>
      <c r="K11" s="350"/>
      <c r="L11" s="350">
        <f>SUM(L12:L13)</f>
        <v>81</v>
      </c>
      <c r="M11" s="351">
        <f>SUM(M12:M13)</f>
        <v>99</v>
      </c>
      <c r="N11" s="352"/>
      <c r="O11" s="353"/>
      <c r="P11" s="354"/>
      <c r="Q11" s="355"/>
      <c r="R11" s="353"/>
      <c r="S11" s="354"/>
      <c r="Z11" s="356" t="s">
        <v>78</v>
      </c>
      <c r="AA11" s="357">
        <f>AB23+AC23</f>
        <v>36.5</v>
      </c>
      <c r="AB11" s="358" t="b">
        <f>ISBLANK(N11)</f>
        <v>1</v>
      </c>
      <c r="AC11" s="358" t="b">
        <f>ISBLANK(O11)</f>
        <v>1</v>
      </c>
      <c r="AD11" s="359"/>
      <c r="AE11" s="358" t="b">
        <f>ISBLANK(Q11)</f>
        <v>1</v>
      </c>
      <c r="AF11" s="358" t="b">
        <f>ISBLANK(R11)</f>
        <v>1</v>
      </c>
      <c r="AG11" s="359"/>
      <c r="AI11" s="360">
        <f>G11*30</f>
        <v>180</v>
      </c>
    </row>
    <row r="12" spans="1:35" s="356" customFormat="1" x14ac:dyDescent="0.25">
      <c r="A12" s="361" t="s">
        <v>83</v>
      </c>
      <c r="B12" s="400" t="s">
        <v>15</v>
      </c>
      <c r="C12" s="362"/>
      <c r="D12" s="363">
        <v>1</v>
      </c>
      <c r="E12" s="425"/>
      <c r="F12" s="364"/>
      <c r="G12" s="365">
        <v>3</v>
      </c>
      <c r="H12" s="366">
        <f t="shared" ref="H12:H22" si="0">G12*30</f>
        <v>90</v>
      </c>
      <c r="I12" s="367">
        <f>J12+K12+L12</f>
        <v>45</v>
      </c>
      <c r="J12" s="368"/>
      <c r="K12" s="368"/>
      <c r="L12" s="368">
        <v>45</v>
      </c>
      <c r="M12" s="369">
        <f t="shared" ref="M12:M22" si="1">H12-I12</f>
        <v>45</v>
      </c>
      <c r="N12" s="370">
        <v>3</v>
      </c>
      <c r="O12" s="371"/>
      <c r="P12" s="372"/>
      <c r="Q12" s="373"/>
      <c r="R12" s="371"/>
      <c r="S12" s="372"/>
      <c r="Z12" s="356" t="s">
        <v>79</v>
      </c>
      <c r="AA12" s="357">
        <f>AE23+AF23</f>
        <v>3</v>
      </c>
      <c r="AB12" s="358" t="b">
        <f t="shared" ref="AB12:AF22" si="2">ISBLANK(N12)</f>
        <v>0</v>
      </c>
      <c r="AC12" s="358" t="b">
        <f t="shared" si="2"/>
        <v>1</v>
      </c>
      <c r="AD12" s="359"/>
      <c r="AE12" s="358" t="b">
        <f t="shared" si="2"/>
        <v>1</v>
      </c>
      <c r="AF12" s="358" t="b">
        <f t="shared" si="2"/>
        <v>1</v>
      </c>
      <c r="AG12" s="359"/>
      <c r="AI12" s="360">
        <f t="shared" ref="AI12:AI22" si="3">G12*30</f>
        <v>90</v>
      </c>
    </row>
    <row r="13" spans="1:35" s="356" customFormat="1" x14ac:dyDescent="0.25">
      <c r="A13" s="361" t="s">
        <v>84</v>
      </c>
      <c r="B13" s="400" t="s">
        <v>15</v>
      </c>
      <c r="C13" s="362"/>
      <c r="D13" s="363">
        <v>2</v>
      </c>
      <c r="E13" s="425"/>
      <c r="F13" s="364"/>
      <c r="G13" s="365">
        <v>3</v>
      </c>
      <c r="H13" s="366">
        <f t="shared" si="0"/>
        <v>90</v>
      </c>
      <c r="I13" s="367">
        <f t="shared" ref="I13" si="4">J13+K13+L13</f>
        <v>36</v>
      </c>
      <c r="J13" s="368"/>
      <c r="K13" s="368"/>
      <c r="L13" s="368">
        <v>36</v>
      </c>
      <c r="M13" s="369">
        <f t="shared" si="1"/>
        <v>54</v>
      </c>
      <c r="N13" s="370"/>
      <c r="O13" s="371">
        <v>2</v>
      </c>
      <c r="P13" s="372">
        <v>2</v>
      </c>
      <c r="Q13" s="373"/>
      <c r="R13" s="371"/>
      <c r="S13" s="372"/>
      <c r="AA13" s="357">
        <f>SUM(AA11:AA12)</f>
        <v>39.5</v>
      </c>
      <c r="AB13" s="358" t="b">
        <f t="shared" si="2"/>
        <v>1</v>
      </c>
      <c r="AC13" s="358" t="b">
        <f t="shared" si="2"/>
        <v>0</v>
      </c>
      <c r="AD13" s="359"/>
      <c r="AE13" s="358" t="b">
        <f t="shared" si="2"/>
        <v>1</v>
      </c>
      <c r="AF13" s="358" t="b">
        <f t="shared" si="2"/>
        <v>1</v>
      </c>
      <c r="AG13" s="359"/>
      <c r="AI13" s="360">
        <f t="shared" si="3"/>
        <v>90</v>
      </c>
    </row>
    <row r="14" spans="1:35" s="382" customFormat="1" x14ac:dyDescent="0.25">
      <c r="A14" s="374" t="s">
        <v>86</v>
      </c>
      <c r="B14" s="385" t="s">
        <v>257</v>
      </c>
      <c r="C14" s="375"/>
      <c r="D14" s="376">
        <v>1</v>
      </c>
      <c r="E14" s="426"/>
      <c r="F14" s="377"/>
      <c r="G14" s="378">
        <v>2</v>
      </c>
      <c r="H14" s="379">
        <f t="shared" ref="H14" si="5">G14*30</f>
        <v>60</v>
      </c>
      <c r="I14" s="367">
        <f>J14+K14+L14</f>
        <v>30</v>
      </c>
      <c r="J14" s="380">
        <v>15</v>
      </c>
      <c r="K14" s="380"/>
      <c r="L14" s="380">
        <v>15</v>
      </c>
      <c r="M14" s="381">
        <f>H14-I14</f>
        <v>30</v>
      </c>
      <c r="N14" s="370">
        <v>2</v>
      </c>
      <c r="O14" s="371"/>
      <c r="P14" s="372"/>
      <c r="Q14" s="373"/>
      <c r="R14" s="371"/>
      <c r="S14" s="372"/>
      <c r="AB14" s="358" t="b">
        <f t="shared" si="2"/>
        <v>0</v>
      </c>
      <c r="AC14" s="358" t="b">
        <f t="shared" si="2"/>
        <v>1</v>
      </c>
      <c r="AD14" s="383"/>
      <c r="AE14" s="358" t="b">
        <f t="shared" si="2"/>
        <v>1</v>
      </c>
      <c r="AF14" s="358" t="b">
        <f t="shared" si="2"/>
        <v>1</v>
      </c>
      <c r="AG14" s="383"/>
      <c r="AI14" s="360">
        <f t="shared" si="3"/>
        <v>60</v>
      </c>
    </row>
    <row r="15" spans="1:35" s="356" customFormat="1" x14ac:dyDescent="0.25">
      <c r="A15" s="384" t="s">
        <v>87</v>
      </c>
      <c r="B15" s="385" t="s">
        <v>137</v>
      </c>
      <c r="C15" s="362">
        <v>1</v>
      </c>
      <c r="D15" s="386"/>
      <c r="E15" s="427"/>
      <c r="F15" s="387"/>
      <c r="G15" s="388">
        <v>5</v>
      </c>
      <c r="H15" s="389">
        <f t="shared" si="0"/>
        <v>150</v>
      </c>
      <c r="I15" s="362">
        <f t="shared" ref="I15:I16" si="6">J15+L15</f>
        <v>75</v>
      </c>
      <c r="J15" s="390">
        <v>45</v>
      </c>
      <c r="K15" s="390"/>
      <c r="L15" s="390">
        <v>30</v>
      </c>
      <c r="M15" s="391">
        <f t="shared" si="1"/>
        <v>75</v>
      </c>
      <c r="N15" s="370">
        <v>5</v>
      </c>
      <c r="O15" s="371"/>
      <c r="P15" s="372"/>
      <c r="Q15" s="373"/>
      <c r="R15" s="371"/>
      <c r="S15" s="372"/>
      <c r="AB15" s="358" t="b">
        <f t="shared" si="2"/>
        <v>0</v>
      </c>
      <c r="AC15" s="358" t="b">
        <f t="shared" si="2"/>
        <v>1</v>
      </c>
      <c r="AD15" s="359"/>
      <c r="AE15" s="358" t="b">
        <f t="shared" si="2"/>
        <v>1</v>
      </c>
      <c r="AF15" s="358" t="b">
        <f t="shared" si="2"/>
        <v>1</v>
      </c>
      <c r="AG15" s="359"/>
      <c r="AI15" s="360">
        <f t="shared" si="3"/>
        <v>150</v>
      </c>
    </row>
    <row r="16" spans="1:35" s="356" customFormat="1" ht="31.5" x14ac:dyDescent="0.25">
      <c r="A16" s="384" t="s">
        <v>148</v>
      </c>
      <c r="B16" s="385" t="s">
        <v>89</v>
      </c>
      <c r="C16" s="362"/>
      <c r="D16" s="390">
        <v>2</v>
      </c>
      <c r="E16" s="428"/>
      <c r="F16" s="392"/>
      <c r="G16" s="388">
        <v>3</v>
      </c>
      <c r="H16" s="389">
        <f t="shared" si="0"/>
        <v>90</v>
      </c>
      <c r="I16" s="362">
        <f t="shared" si="6"/>
        <v>36</v>
      </c>
      <c r="J16" s="390">
        <v>18</v>
      </c>
      <c r="K16" s="390"/>
      <c r="L16" s="390">
        <v>18</v>
      </c>
      <c r="M16" s="391">
        <f t="shared" si="1"/>
        <v>54</v>
      </c>
      <c r="N16" s="370"/>
      <c r="O16" s="371">
        <v>2</v>
      </c>
      <c r="P16" s="393">
        <v>2</v>
      </c>
      <c r="Q16" s="373"/>
      <c r="R16" s="371"/>
      <c r="S16" s="372"/>
      <c r="AB16" s="358" t="b">
        <f t="shared" si="2"/>
        <v>1</v>
      </c>
      <c r="AC16" s="358" t="b">
        <f t="shared" si="2"/>
        <v>0</v>
      </c>
      <c r="AD16" s="359"/>
      <c r="AE16" s="358" t="b">
        <f t="shared" si="2"/>
        <v>1</v>
      </c>
      <c r="AF16" s="358" t="b">
        <f t="shared" si="2"/>
        <v>1</v>
      </c>
      <c r="AG16" s="359"/>
      <c r="AI16" s="360">
        <f t="shared" si="3"/>
        <v>90</v>
      </c>
    </row>
    <row r="17" spans="1:36" s="397" customFormat="1" x14ac:dyDescent="0.25">
      <c r="A17" s="384" t="s">
        <v>88</v>
      </c>
      <c r="B17" s="385" t="s">
        <v>227</v>
      </c>
      <c r="C17" s="362">
        <v>1</v>
      </c>
      <c r="D17" s="390"/>
      <c r="E17" s="428"/>
      <c r="F17" s="392"/>
      <c r="G17" s="388">
        <v>4</v>
      </c>
      <c r="H17" s="389">
        <f t="shared" si="0"/>
        <v>120</v>
      </c>
      <c r="I17" s="362">
        <f t="shared" ref="I17:I22" si="7">J17+K17+L17</f>
        <v>60</v>
      </c>
      <c r="J17" s="390">
        <v>30</v>
      </c>
      <c r="K17" s="390"/>
      <c r="L17" s="390">
        <v>30</v>
      </c>
      <c r="M17" s="391">
        <f t="shared" si="1"/>
        <v>60</v>
      </c>
      <c r="N17" s="394">
        <v>4</v>
      </c>
      <c r="O17" s="395"/>
      <c r="P17" s="396"/>
      <c r="Q17" s="367"/>
      <c r="R17" s="395"/>
      <c r="S17" s="369"/>
      <c r="AB17" s="358" t="b">
        <f t="shared" si="2"/>
        <v>0</v>
      </c>
      <c r="AC17" s="358" t="b">
        <f t="shared" si="2"/>
        <v>1</v>
      </c>
      <c r="AD17" s="398"/>
      <c r="AE17" s="358" t="b">
        <f t="shared" si="2"/>
        <v>1</v>
      </c>
      <c r="AF17" s="358" t="b">
        <f t="shared" si="2"/>
        <v>1</v>
      </c>
      <c r="AG17" s="398"/>
      <c r="AI17" s="360">
        <f t="shared" si="3"/>
        <v>120</v>
      </c>
      <c r="AJ17" s="399"/>
    </row>
    <row r="18" spans="1:36" s="356" customFormat="1" x14ac:dyDescent="0.25">
      <c r="A18" s="384" t="s">
        <v>90</v>
      </c>
      <c r="B18" s="400" t="s">
        <v>228</v>
      </c>
      <c r="C18" s="401">
        <v>2</v>
      </c>
      <c r="D18" s="390"/>
      <c r="E18" s="428"/>
      <c r="F18" s="391"/>
      <c r="G18" s="388">
        <v>4.5</v>
      </c>
      <c r="H18" s="389">
        <f t="shared" si="0"/>
        <v>135</v>
      </c>
      <c r="I18" s="362">
        <f t="shared" si="7"/>
        <v>54</v>
      </c>
      <c r="J18" s="390">
        <v>18</v>
      </c>
      <c r="K18" s="390"/>
      <c r="L18" s="390">
        <v>36</v>
      </c>
      <c r="M18" s="391">
        <f t="shared" si="1"/>
        <v>81</v>
      </c>
      <c r="N18" s="394"/>
      <c r="O18" s="395">
        <v>3</v>
      </c>
      <c r="P18" s="369">
        <v>3</v>
      </c>
      <c r="Q18" s="367"/>
      <c r="R18" s="395"/>
      <c r="S18" s="369"/>
      <c r="AB18" s="358" t="b">
        <f t="shared" si="2"/>
        <v>1</v>
      </c>
      <c r="AC18" s="358" t="b">
        <f t="shared" si="2"/>
        <v>0</v>
      </c>
      <c r="AD18" s="359"/>
      <c r="AE18" s="358" t="b">
        <f t="shared" si="2"/>
        <v>1</v>
      </c>
      <c r="AF18" s="358" t="b">
        <f t="shared" si="2"/>
        <v>1</v>
      </c>
      <c r="AG18" s="359"/>
      <c r="AI18" s="360">
        <f t="shared" si="3"/>
        <v>135</v>
      </c>
    </row>
    <row r="19" spans="1:36" s="356" customFormat="1" x14ac:dyDescent="0.25">
      <c r="A19" s="384" t="s">
        <v>91</v>
      </c>
      <c r="B19" s="400" t="s">
        <v>19</v>
      </c>
      <c r="C19" s="401"/>
      <c r="D19" s="390">
        <v>1</v>
      </c>
      <c r="E19" s="429"/>
      <c r="F19" s="391"/>
      <c r="G19" s="402">
        <v>4</v>
      </c>
      <c r="H19" s="389">
        <f t="shared" si="0"/>
        <v>120</v>
      </c>
      <c r="I19" s="362">
        <f t="shared" si="7"/>
        <v>45</v>
      </c>
      <c r="J19" s="390">
        <v>15</v>
      </c>
      <c r="K19" s="390">
        <v>30</v>
      </c>
      <c r="L19" s="390"/>
      <c r="M19" s="391">
        <f t="shared" si="1"/>
        <v>75</v>
      </c>
      <c r="N19" s="394">
        <v>3</v>
      </c>
      <c r="O19" s="395"/>
      <c r="P19" s="369"/>
      <c r="Q19" s="367"/>
      <c r="R19" s="395"/>
      <c r="S19" s="369"/>
      <c r="AB19" s="358" t="b">
        <f t="shared" si="2"/>
        <v>0</v>
      </c>
      <c r="AC19" s="358" t="b">
        <f t="shared" si="2"/>
        <v>1</v>
      </c>
      <c r="AD19" s="359"/>
      <c r="AE19" s="358" t="b">
        <f t="shared" si="2"/>
        <v>1</v>
      </c>
      <c r="AF19" s="358" t="b">
        <f t="shared" si="2"/>
        <v>1</v>
      </c>
      <c r="AG19" s="359"/>
      <c r="AI19" s="360">
        <f t="shared" si="3"/>
        <v>120</v>
      </c>
    </row>
    <row r="20" spans="1:36" s="356" customFormat="1" x14ac:dyDescent="0.25">
      <c r="A20" s="384" t="s">
        <v>92</v>
      </c>
      <c r="B20" s="400" t="s">
        <v>166</v>
      </c>
      <c r="C20" s="401">
        <v>1</v>
      </c>
      <c r="D20" s="390"/>
      <c r="E20" s="429"/>
      <c r="F20" s="391"/>
      <c r="G20" s="402">
        <v>5</v>
      </c>
      <c r="H20" s="389">
        <f t="shared" si="0"/>
        <v>150</v>
      </c>
      <c r="I20" s="362">
        <f t="shared" si="7"/>
        <v>60</v>
      </c>
      <c r="J20" s="390">
        <v>30</v>
      </c>
      <c r="K20" s="390"/>
      <c r="L20" s="390">
        <v>30</v>
      </c>
      <c r="M20" s="391">
        <f t="shared" si="1"/>
        <v>90</v>
      </c>
      <c r="N20" s="370">
        <v>4</v>
      </c>
      <c r="O20" s="371"/>
      <c r="P20" s="372"/>
      <c r="Q20" s="373"/>
      <c r="R20" s="371"/>
      <c r="S20" s="372"/>
      <c r="AB20" s="358" t="b">
        <f t="shared" si="2"/>
        <v>0</v>
      </c>
      <c r="AC20" s="358" t="b">
        <f t="shared" si="2"/>
        <v>1</v>
      </c>
      <c r="AD20" s="359"/>
      <c r="AE20" s="358" t="b">
        <f t="shared" si="2"/>
        <v>1</v>
      </c>
      <c r="AF20" s="358" t="b">
        <f t="shared" si="2"/>
        <v>1</v>
      </c>
      <c r="AG20" s="359"/>
      <c r="AI20" s="360">
        <f t="shared" si="3"/>
        <v>150</v>
      </c>
    </row>
    <row r="21" spans="1:36" s="356" customFormat="1" ht="31.5" x14ac:dyDescent="0.25">
      <c r="A21" s="384" t="s">
        <v>173</v>
      </c>
      <c r="B21" s="403" t="s">
        <v>29</v>
      </c>
      <c r="C21" s="404"/>
      <c r="D21" s="405">
        <v>3</v>
      </c>
      <c r="E21" s="405"/>
      <c r="F21" s="406"/>
      <c r="G21" s="402">
        <v>3</v>
      </c>
      <c r="H21" s="407">
        <f t="shared" si="0"/>
        <v>90</v>
      </c>
      <c r="I21" s="408">
        <f t="shared" si="7"/>
        <v>45</v>
      </c>
      <c r="J21" s="405">
        <v>15</v>
      </c>
      <c r="K21" s="405"/>
      <c r="L21" s="405">
        <v>30</v>
      </c>
      <c r="M21" s="406">
        <f t="shared" si="1"/>
        <v>45</v>
      </c>
      <c r="N21" s="409"/>
      <c r="O21" s="410"/>
      <c r="P21" s="411"/>
      <c r="Q21" s="412">
        <v>3</v>
      </c>
      <c r="R21" s="410"/>
      <c r="S21" s="411"/>
      <c r="AB21" s="358" t="b">
        <f t="shared" si="2"/>
        <v>1</v>
      </c>
      <c r="AC21" s="358" t="b">
        <f t="shared" si="2"/>
        <v>1</v>
      </c>
      <c r="AD21" s="359"/>
      <c r="AE21" s="358" t="b">
        <f t="shared" si="2"/>
        <v>0</v>
      </c>
      <c r="AF21" s="358" t="b">
        <f t="shared" si="2"/>
        <v>1</v>
      </c>
      <c r="AG21" s="359"/>
      <c r="AI21" s="360">
        <f t="shared" si="3"/>
        <v>90</v>
      </c>
    </row>
    <row r="22" spans="1:36" s="356" customFormat="1" x14ac:dyDescent="0.25">
      <c r="A22" s="384" t="s">
        <v>114</v>
      </c>
      <c r="B22" s="413" t="s">
        <v>162</v>
      </c>
      <c r="C22" s="414"/>
      <c r="D22" s="390">
        <v>1</v>
      </c>
      <c r="E22" s="390"/>
      <c r="F22" s="390"/>
      <c r="G22" s="415">
        <v>3</v>
      </c>
      <c r="H22" s="390">
        <f t="shared" si="0"/>
        <v>90</v>
      </c>
      <c r="I22" s="408">
        <f t="shared" si="7"/>
        <v>30</v>
      </c>
      <c r="J22" s="390">
        <v>15</v>
      </c>
      <c r="K22" s="390"/>
      <c r="L22" s="390">
        <v>15</v>
      </c>
      <c r="M22" s="406">
        <f t="shared" si="1"/>
        <v>60</v>
      </c>
      <c r="N22" s="416">
        <v>2</v>
      </c>
      <c r="O22" s="416"/>
      <c r="P22" s="416"/>
      <c r="Q22" s="416"/>
      <c r="R22" s="416"/>
      <c r="S22" s="416"/>
      <c r="Y22" s="356" t="s">
        <v>244</v>
      </c>
      <c r="AB22" s="358" t="b">
        <f t="shared" si="2"/>
        <v>0</v>
      </c>
      <c r="AC22" s="358" t="b">
        <f t="shared" si="2"/>
        <v>1</v>
      </c>
      <c r="AD22" s="359"/>
      <c r="AE22" s="358" t="b">
        <f t="shared" si="2"/>
        <v>1</v>
      </c>
      <c r="AF22" s="358" t="b">
        <f t="shared" si="2"/>
        <v>1</v>
      </c>
      <c r="AG22" s="359"/>
      <c r="AI22" s="360">
        <f t="shared" si="3"/>
        <v>90</v>
      </c>
    </row>
    <row r="23" spans="1:36" s="360" customFormat="1" ht="16.5" thickBot="1" x14ac:dyDescent="0.3">
      <c r="A23" s="606" t="s">
        <v>93</v>
      </c>
      <c r="B23" s="607"/>
      <c r="C23" s="417"/>
      <c r="D23" s="418"/>
      <c r="E23" s="419"/>
      <c r="F23" s="419"/>
      <c r="G23" s="420">
        <f t="shared" ref="G23:M23" si="8">SUM(G14:G22)+G11</f>
        <v>39.5</v>
      </c>
      <c r="H23" s="420">
        <f t="shared" si="8"/>
        <v>1185</v>
      </c>
      <c r="I23" s="420">
        <f t="shared" si="8"/>
        <v>516</v>
      </c>
      <c r="J23" s="420">
        <f t="shared" si="8"/>
        <v>201</v>
      </c>
      <c r="K23" s="420">
        <f t="shared" si="8"/>
        <v>30</v>
      </c>
      <c r="L23" s="420">
        <f t="shared" si="8"/>
        <v>285</v>
      </c>
      <c r="M23" s="420">
        <f t="shared" si="8"/>
        <v>669</v>
      </c>
      <c r="N23" s="421">
        <f t="shared" ref="N23:S23" si="9">SUM(N11:N22)</f>
        <v>23</v>
      </c>
      <c r="O23" s="421">
        <f t="shared" si="9"/>
        <v>7</v>
      </c>
      <c r="P23" s="421">
        <f t="shared" si="9"/>
        <v>7</v>
      </c>
      <c r="Q23" s="421">
        <f t="shared" si="9"/>
        <v>3</v>
      </c>
      <c r="R23" s="421">
        <f t="shared" si="9"/>
        <v>0</v>
      </c>
      <c r="S23" s="421">
        <f t="shared" si="9"/>
        <v>0</v>
      </c>
      <c r="T23" s="420" t="e">
        <f>SUM(T15:T22)+#REF!+T11</f>
        <v>#REF!</v>
      </c>
      <c r="U23" s="420" t="e">
        <f>SUM(U15:U22)+#REF!+U11</f>
        <v>#REF!</v>
      </c>
      <c r="V23" s="420" t="e">
        <f>SUM(V15:V22)+#REF!+V11</f>
        <v>#REF!</v>
      </c>
      <c r="W23" s="420" t="e">
        <f>SUM(W15:W22)+#REF!+W11</f>
        <v>#REF!</v>
      </c>
      <c r="X23" s="420" t="e">
        <f>SUM(X15:X22)+#REF!+X11</f>
        <v>#REF!</v>
      </c>
      <c r="AB23" s="422">
        <f>SUMIF(AB11:AB22,FALSE,$G11:$G22)</f>
        <v>26</v>
      </c>
      <c r="AC23" s="422">
        <f>SUMIF(AC11:AC22,FALSE,$G11:$G22)</f>
        <v>10.5</v>
      </c>
      <c r="AD23" s="422"/>
      <c r="AE23" s="422">
        <f>SUMIF(AE11:AE22,FALSE,$G11:$G22)</f>
        <v>3</v>
      </c>
      <c r="AF23" s="422">
        <f>SUMIF(AF11:AF22,FALSE,$G11:$G22)</f>
        <v>0</v>
      </c>
      <c r="AG23" s="422"/>
      <c r="AH23" s="423">
        <f>SUM(AB23:AG23)</f>
        <v>39.5</v>
      </c>
      <c r="AI23" s="360">
        <f>G23*30</f>
        <v>1185</v>
      </c>
    </row>
    <row r="24" spans="1:36" ht="16.5" customHeight="1" thickBot="1" x14ac:dyDescent="0.3">
      <c r="A24" s="608" t="s">
        <v>94</v>
      </c>
      <c r="B24" s="609"/>
      <c r="C24" s="609"/>
      <c r="D24" s="609"/>
      <c r="E24" s="609"/>
      <c r="F24" s="609"/>
      <c r="G24" s="609"/>
      <c r="H24" s="609"/>
      <c r="I24" s="609"/>
      <c r="J24" s="609"/>
      <c r="K24" s="609"/>
      <c r="L24" s="609"/>
      <c r="M24" s="609"/>
      <c r="N24" s="610"/>
      <c r="O24" s="610"/>
      <c r="P24" s="610"/>
      <c r="Q24" s="610"/>
      <c r="R24" s="610"/>
      <c r="S24" s="610"/>
    </row>
    <row r="25" spans="1:36" ht="16.5" customHeight="1" thickBot="1" x14ac:dyDescent="0.3">
      <c r="A25" s="120" t="s">
        <v>95</v>
      </c>
      <c r="B25" s="121" t="s">
        <v>167</v>
      </c>
      <c r="C25" s="122" t="s">
        <v>147</v>
      </c>
      <c r="D25" s="123"/>
      <c r="E25" s="123"/>
      <c r="F25" s="124"/>
      <c r="G25" s="125">
        <v>4</v>
      </c>
      <c r="H25" s="126">
        <f>G25*30</f>
        <v>120</v>
      </c>
      <c r="I25" s="127">
        <f>J25+K25+L25</f>
        <v>60</v>
      </c>
      <c r="J25" s="128">
        <v>30</v>
      </c>
      <c r="K25" s="128"/>
      <c r="L25" s="128">
        <v>30</v>
      </c>
      <c r="M25" s="129">
        <f>H25-I25</f>
        <v>60</v>
      </c>
      <c r="N25" s="242">
        <v>4</v>
      </c>
      <c r="O25" s="130"/>
      <c r="P25" s="131"/>
      <c r="Q25" s="132"/>
      <c r="R25" s="133"/>
      <c r="S25" s="131"/>
      <c r="Z25" s="23" t="s">
        <v>78</v>
      </c>
      <c r="AA25" s="39">
        <f>AB38+AC38</f>
        <v>13</v>
      </c>
      <c r="AB25" s="37" t="b">
        <f>ISBLANK(N25)</f>
        <v>0</v>
      </c>
      <c r="AC25" s="37" t="b">
        <f>ISBLANK(O25)</f>
        <v>1</v>
      </c>
      <c r="AE25" s="37" t="b">
        <f>ISBLANK(Q25)</f>
        <v>1</v>
      </c>
      <c r="AF25" s="37" t="b">
        <f>ISBLANK(R25)</f>
        <v>1</v>
      </c>
      <c r="AI25" s="20">
        <f>G25*30</f>
        <v>120</v>
      </c>
    </row>
    <row r="26" spans="1:36" ht="16.5" hidden="1" thickBot="1" x14ac:dyDescent="0.3">
      <c r="A26" s="120" t="s">
        <v>247</v>
      </c>
      <c r="B26" s="135"/>
      <c r="C26" s="118"/>
      <c r="D26" s="303"/>
      <c r="E26" s="112"/>
      <c r="F26" s="111"/>
      <c r="G26" s="109"/>
      <c r="H26" s="110"/>
      <c r="I26" s="96"/>
      <c r="J26" s="303"/>
      <c r="K26" s="303"/>
      <c r="L26" s="303"/>
      <c r="M26" s="111"/>
      <c r="N26" s="114"/>
      <c r="O26" s="115"/>
      <c r="P26" s="101"/>
      <c r="Q26" s="99"/>
      <c r="R26" s="115"/>
      <c r="S26" s="101"/>
      <c r="Z26" s="23" t="s">
        <v>79</v>
      </c>
      <c r="AA26" s="39">
        <f>AE38+AF38</f>
        <v>25.5</v>
      </c>
      <c r="AB26" s="37" t="b">
        <f t="shared" ref="AB26:AF37" si="10">ISBLANK(N26)</f>
        <v>1</v>
      </c>
      <c r="AC26" s="37" t="b">
        <f t="shared" si="10"/>
        <v>1</v>
      </c>
      <c r="AE26" s="37" t="b">
        <f t="shared" si="10"/>
        <v>1</v>
      </c>
      <c r="AF26" s="37" t="b">
        <f t="shared" si="10"/>
        <v>1</v>
      </c>
      <c r="AI26" s="20">
        <f t="shared" ref="AI26:AI34" si="11">G26*30</f>
        <v>0</v>
      </c>
    </row>
    <row r="27" spans="1:36" s="23" customFormat="1" ht="16.5" thickBot="1" x14ac:dyDescent="0.3">
      <c r="A27" s="120" t="s">
        <v>247</v>
      </c>
      <c r="B27" s="117" t="s">
        <v>153</v>
      </c>
      <c r="C27" s="118">
        <v>2</v>
      </c>
      <c r="D27" s="303"/>
      <c r="E27" s="112"/>
      <c r="F27" s="111"/>
      <c r="G27" s="339">
        <v>5</v>
      </c>
      <c r="H27" s="110">
        <f>G27*30</f>
        <v>150</v>
      </c>
      <c r="I27" s="96">
        <f>J27+K27+L27</f>
        <v>54</v>
      </c>
      <c r="J27" s="303">
        <v>18</v>
      </c>
      <c r="K27" s="303"/>
      <c r="L27" s="303">
        <v>36</v>
      </c>
      <c r="M27" s="111">
        <f>H27-I27</f>
        <v>96</v>
      </c>
      <c r="N27" s="114"/>
      <c r="O27" s="115">
        <v>3</v>
      </c>
      <c r="P27" s="101">
        <v>3</v>
      </c>
      <c r="Q27" s="99"/>
      <c r="R27" s="115"/>
      <c r="S27" s="101"/>
      <c r="AA27" s="39">
        <f>SUM(AA25:AA26)</f>
        <v>38.5</v>
      </c>
      <c r="AB27" s="37" t="b">
        <f t="shared" si="10"/>
        <v>1</v>
      </c>
      <c r="AC27" s="37" t="b">
        <f t="shared" si="10"/>
        <v>0</v>
      </c>
      <c r="AD27" s="35"/>
      <c r="AE27" s="37" t="b">
        <f t="shared" si="10"/>
        <v>1</v>
      </c>
      <c r="AF27" s="37" t="b">
        <f t="shared" si="10"/>
        <v>1</v>
      </c>
      <c r="AG27" s="35"/>
      <c r="AI27" s="20">
        <f t="shared" si="11"/>
        <v>150</v>
      </c>
    </row>
    <row r="28" spans="1:36" x14ac:dyDescent="0.25">
      <c r="A28" s="120" t="s">
        <v>248</v>
      </c>
      <c r="B28" s="304" t="s">
        <v>155</v>
      </c>
      <c r="C28" s="96"/>
      <c r="D28" s="303"/>
      <c r="E28" s="112"/>
      <c r="F28" s="113"/>
      <c r="G28" s="109">
        <f t="shared" ref="G28:M28" si="12">G29+G30</f>
        <v>6</v>
      </c>
      <c r="H28" s="138">
        <f t="shared" si="12"/>
        <v>180</v>
      </c>
      <c r="I28" s="301">
        <f t="shared" si="12"/>
        <v>60</v>
      </c>
      <c r="J28" s="139">
        <f t="shared" si="12"/>
        <v>30</v>
      </c>
      <c r="K28" s="139">
        <f t="shared" si="12"/>
        <v>0</v>
      </c>
      <c r="L28" s="139">
        <f t="shared" si="12"/>
        <v>30</v>
      </c>
      <c r="M28" s="140">
        <f t="shared" si="12"/>
        <v>120</v>
      </c>
      <c r="N28" s="102"/>
      <c r="O28" s="103"/>
      <c r="P28" s="141"/>
      <c r="Q28" s="105"/>
      <c r="R28" s="103"/>
      <c r="S28" s="104"/>
      <c r="AB28" s="37" t="b">
        <f t="shared" si="10"/>
        <v>1</v>
      </c>
      <c r="AC28" s="37" t="b">
        <f t="shared" si="10"/>
        <v>1</v>
      </c>
      <c r="AE28" s="37" t="b">
        <f t="shared" si="10"/>
        <v>1</v>
      </c>
      <c r="AF28" s="37" t="b">
        <f t="shared" si="10"/>
        <v>1</v>
      </c>
      <c r="AI28" s="20">
        <f t="shared" si="11"/>
        <v>180</v>
      </c>
    </row>
    <row r="29" spans="1:36" ht="26.25" customHeight="1" x14ac:dyDescent="0.25">
      <c r="A29" s="142" t="s">
        <v>250</v>
      </c>
      <c r="B29" s="335" t="s">
        <v>155</v>
      </c>
      <c r="C29" s="144">
        <v>3</v>
      </c>
      <c r="D29" s="145"/>
      <c r="E29" s="145"/>
      <c r="F29" s="146"/>
      <c r="G29" s="147">
        <v>5</v>
      </c>
      <c r="H29" s="98">
        <f>G29*30</f>
        <v>150</v>
      </c>
      <c r="I29" s="99">
        <f>J29+K29+L29</f>
        <v>60</v>
      </c>
      <c r="J29" s="100">
        <v>30</v>
      </c>
      <c r="K29" s="100"/>
      <c r="L29" s="100">
        <v>30</v>
      </c>
      <c r="M29" s="101">
        <f>H29-I29</f>
        <v>90</v>
      </c>
      <c r="N29" s="148"/>
      <c r="O29" s="149"/>
      <c r="P29" s="150"/>
      <c r="Q29" s="151">
        <v>4</v>
      </c>
      <c r="R29" s="149"/>
      <c r="S29" s="150"/>
      <c r="Y29" s="24">
        <v>1</v>
      </c>
      <c r="AB29" s="37" t="b">
        <f t="shared" si="10"/>
        <v>1</v>
      </c>
      <c r="AC29" s="37" t="b">
        <f t="shared" si="10"/>
        <v>1</v>
      </c>
      <c r="AE29" s="37" t="b">
        <f t="shared" si="10"/>
        <v>0</v>
      </c>
      <c r="AF29" s="37" t="b">
        <f t="shared" si="10"/>
        <v>1</v>
      </c>
      <c r="AI29" s="20">
        <f t="shared" si="11"/>
        <v>150</v>
      </c>
    </row>
    <row r="30" spans="1:36" x14ac:dyDescent="0.25">
      <c r="A30" s="142" t="s">
        <v>251</v>
      </c>
      <c r="B30" s="335" t="s">
        <v>164</v>
      </c>
      <c r="C30" s="144"/>
      <c r="D30" s="152"/>
      <c r="E30" s="153"/>
      <c r="F30" s="146" t="s">
        <v>134</v>
      </c>
      <c r="G30" s="147">
        <v>1</v>
      </c>
      <c r="H30" s="98">
        <f>G30*30</f>
        <v>30</v>
      </c>
      <c r="I30" s="99"/>
      <c r="J30" s="100"/>
      <c r="K30" s="100"/>
      <c r="L30" s="100"/>
      <c r="M30" s="101">
        <f>H30-I30</f>
        <v>30</v>
      </c>
      <c r="N30" s="148"/>
      <c r="O30" s="149"/>
      <c r="P30" s="150"/>
      <c r="Q30" s="151" t="s">
        <v>174</v>
      </c>
      <c r="R30" s="149"/>
      <c r="S30" s="154"/>
      <c r="Z30" s="24" t="s">
        <v>62</v>
      </c>
      <c r="AB30" s="37" t="b">
        <f t="shared" si="10"/>
        <v>1</v>
      </c>
      <c r="AC30" s="37" t="b">
        <f t="shared" si="10"/>
        <v>1</v>
      </c>
      <c r="AE30" s="37" t="b">
        <f t="shared" si="10"/>
        <v>0</v>
      </c>
      <c r="AF30" s="37" t="b">
        <f t="shared" si="10"/>
        <v>1</v>
      </c>
      <c r="AI30" s="20">
        <f t="shared" si="11"/>
        <v>30</v>
      </c>
    </row>
    <row r="31" spans="1:36" x14ac:dyDescent="0.25">
      <c r="A31" s="134" t="s">
        <v>249</v>
      </c>
      <c r="B31" s="304" t="s">
        <v>156</v>
      </c>
      <c r="C31" s="96">
        <v>3</v>
      </c>
      <c r="D31" s="303"/>
      <c r="E31" s="112"/>
      <c r="F31" s="113"/>
      <c r="G31" s="109">
        <v>4</v>
      </c>
      <c r="H31" s="110">
        <f t="shared" ref="H31:H34" si="13">G31*30</f>
        <v>120</v>
      </c>
      <c r="I31" s="96">
        <f>J31+K31+L31</f>
        <v>45</v>
      </c>
      <c r="J31" s="303">
        <v>15</v>
      </c>
      <c r="K31" s="303"/>
      <c r="L31" s="303">
        <v>30</v>
      </c>
      <c r="M31" s="111">
        <f t="shared" ref="M31:M34" si="14">H31-I31</f>
        <v>75</v>
      </c>
      <c r="N31" s="114"/>
      <c r="O31" s="115"/>
      <c r="P31" s="116"/>
      <c r="Q31" s="99">
        <v>3</v>
      </c>
      <c r="R31" s="115"/>
      <c r="S31" s="101"/>
      <c r="Y31" s="24">
        <v>1</v>
      </c>
      <c r="AB31" s="37" t="b">
        <f t="shared" si="10"/>
        <v>1</v>
      </c>
      <c r="AC31" s="37" t="b">
        <f t="shared" si="10"/>
        <v>1</v>
      </c>
      <c r="AE31" s="37" t="b">
        <f t="shared" si="10"/>
        <v>0</v>
      </c>
      <c r="AF31" s="37" t="b">
        <f t="shared" si="10"/>
        <v>1</v>
      </c>
      <c r="AI31" s="20">
        <f t="shared" si="11"/>
        <v>120</v>
      </c>
    </row>
    <row r="32" spans="1:36" x14ac:dyDescent="0.25">
      <c r="A32" s="134" t="s">
        <v>252</v>
      </c>
      <c r="B32" s="304" t="s">
        <v>28</v>
      </c>
      <c r="C32" s="96">
        <v>2</v>
      </c>
      <c r="D32" s="303"/>
      <c r="E32" s="112"/>
      <c r="F32" s="113"/>
      <c r="G32" s="109">
        <v>4</v>
      </c>
      <c r="H32" s="110">
        <f t="shared" si="13"/>
        <v>120</v>
      </c>
      <c r="I32" s="96">
        <f>J32+K32+L32</f>
        <v>54</v>
      </c>
      <c r="J32" s="303">
        <v>18</v>
      </c>
      <c r="K32" s="303"/>
      <c r="L32" s="303">
        <v>36</v>
      </c>
      <c r="M32" s="111">
        <f t="shared" si="14"/>
        <v>66</v>
      </c>
      <c r="N32" s="114"/>
      <c r="O32" s="115">
        <v>3</v>
      </c>
      <c r="P32" s="116">
        <v>3</v>
      </c>
      <c r="Q32" s="99"/>
      <c r="R32" s="115"/>
      <c r="S32" s="101"/>
      <c r="AB32" s="37" t="b">
        <f t="shared" si="10"/>
        <v>1</v>
      </c>
      <c r="AC32" s="37" t="b">
        <f t="shared" si="10"/>
        <v>0</v>
      </c>
      <c r="AE32" s="37" t="b">
        <f t="shared" si="10"/>
        <v>1</v>
      </c>
      <c r="AF32" s="37" t="b">
        <f t="shared" si="10"/>
        <v>1</v>
      </c>
      <c r="AI32" s="20">
        <f t="shared" si="11"/>
        <v>120</v>
      </c>
    </row>
    <row r="33" spans="1:36" x14ac:dyDescent="0.25">
      <c r="A33" s="134" t="s">
        <v>115</v>
      </c>
      <c r="B33" s="335" t="s">
        <v>154</v>
      </c>
      <c r="C33" s="144">
        <v>3</v>
      </c>
      <c r="D33" s="145"/>
      <c r="E33" s="145"/>
      <c r="F33" s="146"/>
      <c r="G33" s="147">
        <v>5</v>
      </c>
      <c r="H33" s="98">
        <f>G33*30</f>
        <v>150</v>
      </c>
      <c r="I33" s="99">
        <f>J33+K33+L33</f>
        <v>60</v>
      </c>
      <c r="J33" s="100">
        <v>30</v>
      </c>
      <c r="K33" s="100"/>
      <c r="L33" s="100">
        <v>30</v>
      </c>
      <c r="M33" s="101">
        <f>H33-I33</f>
        <v>90</v>
      </c>
      <c r="N33" s="148"/>
      <c r="O33" s="149"/>
      <c r="P33" s="150"/>
      <c r="Q33" s="151">
        <v>4</v>
      </c>
      <c r="R33" s="149"/>
      <c r="S33" s="150"/>
      <c r="Y33" s="24">
        <v>1</v>
      </c>
      <c r="AB33" s="37" t="b">
        <f t="shared" si="10"/>
        <v>1</v>
      </c>
      <c r="AC33" s="37" t="b">
        <f t="shared" si="10"/>
        <v>1</v>
      </c>
      <c r="AE33" s="37" t="b">
        <f t="shared" si="10"/>
        <v>0</v>
      </c>
      <c r="AF33" s="37" t="b">
        <f t="shared" si="10"/>
        <v>1</v>
      </c>
      <c r="AI33" s="20">
        <f t="shared" si="11"/>
        <v>150</v>
      </c>
    </row>
    <row r="34" spans="1:36" ht="28.5" customHeight="1" x14ac:dyDescent="0.25">
      <c r="A34" s="134" t="s">
        <v>116</v>
      </c>
      <c r="B34" s="135" t="s">
        <v>180</v>
      </c>
      <c r="C34" s="118">
        <v>4</v>
      </c>
      <c r="D34" s="303"/>
      <c r="E34" s="303"/>
      <c r="F34" s="111"/>
      <c r="G34" s="119">
        <v>5</v>
      </c>
      <c r="H34" s="110">
        <f t="shared" si="13"/>
        <v>150</v>
      </c>
      <c r="I34" s="96">
        <f t="shared" ref="I34" si="15">J34+K34+L34</f>
        <v>54</v>
      </c>
      <c r="J34" s="303">
        <v>18</v>
      </c>
      <c r="K34" s="303"/>
      <c r="L34" s="303">
        <v>36</v>
      </c>
      <c r="M34" s="111">
        <f t="shared" si="14"/>
        <v>96</v>
      </c>
      <c r="N34" s="102"/>
      <c r="O34" s="103"/>
      <c r="P34" s="104"/>
      <c r="Q34" s="105"/>
      <c r="R34" s="103">
        <v>3</v>
      </c>
      <c r="S34" s="104">
        <v>3</v>
      </c>
      <c r="Y34" s="24">
        <v>1</v>
      </c>
      <c r="AB34" s="37" t="b">
        <f t="shared" si="10"/>
        <v>1</v>
      </c>
      <c r="AC34" s="37" t="b">
        <f t="shared" si="10"/>
        <v>1</v>
      </c>
      <c r="AE34" s="37" t="b">
        <f t="shared" si="10"/>
        <v>1</v>
      </c>
      <c r="AF34" s="37" t="b">
        <f t="shared" si="10"/>
        <v>0</v>
      </c>
      <c r="AI34" s="20">
        <f t="shared" si="11"/>
        <v>150</v>
      </c>
    </row>
    <row r="35" spans="1:36" x14ac:dyDescent="0.25">
      <c r="A35" s="134" t="s">
        <v>117</v>
      </c>
      <c r="B35" s="135" t="s">
        <v>158</v>
      </c>
      <c r="C35" s="118">
        <v>4</v>
      </c>
      <c r="D35" s="303"/>
      <c r="E35" s="303"/>
      <c r="F35" s="111"/>
      <c r="G35" s="339">
        <v>5.5</v>
      </c>
      <c r="H35" s="110">
        <f>G35*30</f>
        <v>165</v>
      </c>
      <c r="I35" s="96">
        <f>J35+K35+L35</f>
        <v>72</v>
      </c>
      <c r="J35" s="303">
        <v>36</v>
      </c>
      <c r="K35" s="303"/>
      <c r="L35" s="303">
        <v>36</v>
      </c>
      <c r="M35" s="111">
        <f>H35-I35</f>
        <v>93</v>
      </c>
      <c r="N35" s="102"/>
      <c r="O35" s="103"/>
      <c r="P35" s="104"/>
      <c r="Q35" s="105"/>
      <c r="R35" s="103">
        <v>4</v>
      </c>
      <c r="S35" s="104">
        <v>4</v>
      </c>
      <c r="Y35" s="24">
        <v>1</v>
      </c>
      <c r="AB35" s="37" t="b">
        <f>ISBLANK(N35)</f>
        <v>1</v>
      </c>
      <c r="AC35" s="37" t="b">
        <f>ISBLANK(O35)</f>
        <v>1</v>
      </c>
      <c r="AE35" s="37" t="b">
        <f>ISBLANK(Q35)</f>
        <v>1</v>
      </c>
      <c r="AF35" s="37" t="b">
        <f>ISBLANK(R35)</f>
        <v>0</v>
      </c>
      <c r="AI35" s="20">
        <f>G35*30</f>
        <v>165</v>
      </c>
    </row>
    <row r="36" spans="1:36" ht="16.5" thickBot="1" x14ac:dyDescent="0.3">
      <c r="A36" s="134" t="s">
        <v>258</v>
      </c>
      <c r="B36" s="323" t="s">
        <v>172</v>
      </c>
      <c r="C36" s="96"/>
      <c r="D36" s="337">
        <v>2</v>
      </c>
      <c r="E36" s="112"/>
      <c r="F36" s="113"/>
      <c r="G36" s="109">
        <v>3</v>
      </c>
      <c r="H36" s="110">
        <f t="shared" ref="H36" si="16">G36*30</f>
        <v>90</v>
      </c>
      <c r="I36" s="96">
        <f t="shared" ref="I36" si="17">J36+L36</f>
        <v>36</v>
      </c>
      <c r="J36" s="337">
        <v>18</v>
      </c>
      <c r="K36" s="337"/>
      <c r="L36" s="337">
        <v>18</v>
      </c>
      <c r="M36" s="111">
        <f t="shared" ref="M36" si="18">H36-I36</f>
        <v>54</v>
      </c>
      <c r="N36" s="102"/>
      <c r="O36" s="103">
        <v>2</v>
      </c>
      <c r="P36" s="241">
        <v>2</v>
      </c>
      <c r="Q36" s="105"/>
      <c r="R36" s="103"/>
      <c r="S36" s="104"/>
    </row>
    <row r="37" spans="1:36" ht="16.5" hidden="1" thickBot="1" x14ac:dyDescent="0.3">
      <c r="A37" s="155"/>
      <c r="B37" s="135"/>
      <c r="C37" s="118"/>
      <c r="D37" s="303"/>
      <c r="E37" s="303"/>
      <c r="F37" s="111"/>
      <c r="G37" s="119"/>
      <c r="H37" s="110"/>
      <c r="I37" s="156"/>
      <c r="J37" s="157"/>
      <c r="K37" s="157"/>
      <c r="L37" s="157"/>
      <c r="M37" s="158"/>
      <c r="N37" s="102"/>
      <c r="O37" s="103"/>
      <c r="P37" s="104"/>
      <c r="Q37" s="105"/>
      <c r="R37" s="103"/>
      <c r="S37" s="104"/>
      <c r="Y37" s="24">
        <v>1</v>
      </c>
      <c r="AB37" s="37" t="b">
        <f t="shared" si="10"/>
        <v>1</v>
      </c>
      <c r="AC37" s="37" t="b">
        <f t="shared" si="10"/>
        <v>1</v>
      </c>
      <c r="AE37" s="37" t="b">
        <f t="shared" si="10"/>
        <v>1</v>
      </c>
      <c r="AF37" s="37" t="b">
        <f t="shared" si="10"/>
        <v>1</v>
      </c>
    </row>
    <row r="38" spans="1:36" ht="16.5" thickBot="1" x14ac:dyDescent="0.3">
      <c r="A38" s="611" t="s">
        <v>121</v>
      </c>
      <c r="B38" s="612"/>
      <c r="C38" s="612"/>
      <c r="D38" s="612"/>
      <c r="E38" s="612"/>
      <c r="F38" s="613"/>
      <c r="G38" s="159">
        <f>SUM(G25:G37)-G28</f>
        <v>41.5</v>
      </c>
      <c r="H38" s="159">
        <f t="shared" ref="H38:M38" si="19">SUM(H25:H37)-H28</f>
        <v>1245</v>
      </c>
      <c r="I38" s="159">
        <f t="shared" si="19"/>
        <v>495</v>
      </c>
      <c r="J38" s="159">
        <f t="shared" si="19"/>
        <v>213</v>
      </c>
      <c r="K38" s="159">
        <f t="shared" si="19"/>
        <v>0</v>
      </c>
      <c r="L38" s="159">
        <f t="shared" si="19"/>
        <v>282</v>
      </c>
      <c r="M38" s="159">
        <f t="shared" si="19"/>
        <v>750</v>
      </c>
      <c r="N38" s="160">
        <f t="shared" ref="N38:X38" si="20">SUM(N25:N37)</f>
        <v>4</v>
      </c>
      <c r="O38" s="160">
        <f t="shared" si="20"/>
        <v>8</v>
      </c>
      <c r="P38" s="160">
        <f t="shared" si="20"/>
        <v>8</v>
      </c>
      <c r="Q38" s="160">
        <f t="shared" si="20"/>
        <v>11</v>
      </c>
      <c r="R38" s="160">
        <f t="shared" si="20"/>
        <v>7</v>
      </c>
      <c r="S38" s="160">
        <f t="shared" si="20"/>
        <v>7</v>
      </c>
      <c r="T38" s="324">
        <f t="shared" si="20"/>
        <v>0</v>
      </c>
      <c r="U38" s="160">
        <f t="shared" si="20"/>
        <v>0</v>
      </c>
      <c r="V38" s="160">
        <f t="shared" si="20"/>
        <v>0</v>
      </c>
      <c r="W38" s="160">
        <f t="shared" si="20"/>
        <v>0</v>
      </c>
      <c r="X38" s="160">
        <f t="shared" si="20"/>
        <v>0</v>
      </c>
      <c r="AB38" s="41">
        <f>SUMIF(AB25:AB37,FALSE,$G25:$G37)</f>
        <v>4</v>
      </c>
      <c r="AC38" s="41">
        <f t="shared" ref="AC38:AF38" si="21">SUMIF(AC25:AC37,FALSE,$G25:$G37)</f>
        <v>9</v>
      </c>
      <c r="AD38" s="41">
        <f t="shared" si="21"/>
        <v>0</v>
      </c>
      <c r="AE38" s="41">
        <f t="shared" si="21"/>
        <v>15</v>
      </c>
      <c r="AF38" s="41">
        <f t="shared" si="21"/>
        <v>10.5</v>
      </c>
      <c r="AG38" s="41"/>
      <c r="AH38" s="42">
        <f>SUM(AB38:AG38)</f>
        <v>38.5</v>
      </c>
      <c r="AI38" s="20">
        <f>G38*30</f>
        <v>1245</v>
      </c>
    </row>
    <row r="39" spans="1:36" ht="16.5" thickBot="1" x14ac:dyDescent="0.3">
      <c r="A39" s="614" t="s">
        <v>122</v>
      </c>
      <c r="B39" s="615"/>
      <c r="C39" s="615"/>
      <c r="D39" s="615"/>
      <c r="E39" s="615"/>
      <c r="F39" s="615"/>
      <c r="G39" s="615"/>
      <c r="H39" s="615"/>
      <c r="I39" s="595"/>
      <c r="J39" s="595"/>
      <c r="K39" s="595"/>
      <c r="L39" s="595"/>
      <c r="M39" s="595"/>
      <c r="N39" s="615"/>
      <c r="O39" s="615"/>
      <c r="P39" s="615"/>
      <c r="Q39" s="615"/>
      <c r="R39" s="615"/>
      <c r="S39" s="615"/>
    </row>
    <row r="40" spans="1:36" s="20" customFormat="1" x14ac:dyDescent="0.25">
      <c r="A40" s="302" t="s">
        <v>104</v>
      </c>
      <c r="B40" s="161" t="s">
        <v>138</v>
      </c>
      <c r="C40" s="296"/>
      <c r="D40" s="333" t="s">
        <v>119</v>
      </c>
      <c r="E40" s="297"/>
      <c r="F40" s="162"/>
      <c r="G40" s="338">
        <v>3</v>
      </c>
      <c r="H40" s="163">
        <f>G40*30</f>
        <v>90</v>
      </c>
      <c r="I40" s="95">
        <f>J40+K40+L40</f>
        <v>0</v>
      </c>
      <c r="J40" s="164"/>
      <c r="K40" s="164"/>
      <c r="L40" s="164"/>
      <c r="M40" s="131">
        <f t="shared" ref="M40:M41" si="22">H40-I40</f>
        <v>90</v>
      </c>
      <c r="N40" s="165"/>
      <c r="O40" s="166"/>
      <c r="P40" s="167"/>
      <c r="Q40" s="168"/>
      <c r="R40" s="169"/>
      <c r="S40" s="167"/>
      <c r="Z40" s="23" t="s">
        <v>78</v>
      </c>
      <c r="AA40" s="38">
        <f>G40</f>
        <v>3</v>
      </c>
      <c r="AB40" s="34"/>
      <c r="AC40" s="34"/>
      <c r="AD40" s="34"/>
      <c r="AE40" s="34"/>
      <c r="AF40" s="34"/>
      <c r="AG40" s="34"/>
    </row>
    <row r="41" spans="1:36" s="20" customFormat="1" ht="16.5" thickBot="1" x14ac:dyDescent="0.3">
      <c r="A41" s="106" t="s">
        <v>105</v>
      </c>
      <c r="B41" s="221" t="s">
        <v>159</v>
      </c>
      <c r="C41" s="222"/>
      <c r="D41" s="223" t="s">
        <v>118</v>
      </c>
      <c r="E41" s="223"/>
      <c r="F41" s="224"/>
      <c r="G41" s="225">
        <v>3</v>
      </c>
      <c r="H41" s="173">
        <f>G41*30</f>
        <v>90</v>
      </c>
      <c r="I41" s="96">
        <f>J41+K41+L41</f>
        <v>0</v>
      </c>
      <c r="J41" s="303"/>
      <c r="K41" s="303"/>
      <c r="L41" s="303"/>
      <c r="M41" s="111">
        <f t="shared" si="22"/>
        <v>90</v>
      </c>
      <c r="N41" s="174"/>
      <c r="O41" s="175"/>
      <c r="P41" s="176"/>
      <c r="Q41" s="177"/>
      <c r="R41" s="175"/>
      <c r="S41" s="176"/>
      <c r="Z41" s="23" t="s">
        <v>79</v>
      </c>
      <c r="AA41" s="38">
        <f>G41+G46</f>
        <v>6</v>
      </c>
      <c r="AB41" s="34"/>
      <c r="AC41" s="34"/>
      <c r="AD41" s="34"/>
      <c r="AE41" s="34"/>
      <c r="AF41" s="34"/>
      <c r="AG41" s="34"/>
    </row>
    <row r="42" spans="1:36" s="20" customFormat="1" hidden="1" x14ac:dyDescent="0.25">
      <c r="A42" s="106"/>
      <c r="B42" s="170"/>
      <c r="C42" s="67"/>
      <c r="D42" s="68"/>
      <c r="E42" s="68"/>
      <c r="F42" s="171"/>
      <c r="G42" s="172"/>
      <c r="H42" s="173"/>
      <c r="I42" s="96"/>
      <c r="J42" s="303"/>
      <c r="K42" s="303"/>
      <c r="L42" s="303"/>
      <c r="M42" s="111"/>
      <c r="N42" s="174"/>
      <c r="O42" s="175"/>
      <c r="P42" s="176"/>
      <c r="Q42" s="177"/>
      <c r="R42" s="175"/>
      <c r="S42" s="176"/>
      <c r="AA42" s="38">
        <f>SUM(AA40:AA41)</f>
        <v>9</v>
      </c>
      <c r="AB42" s="34"/>
      <c r="AC42" s="34"/>
      <c r="AD42" s="34"/>
      <c r="AE42" s="34"/>
      <c r="AF42" s="34"/>
      <c r="AG42" s="34"/>
    </row>
    <row r="43" spans="1:36" s="20" customFormat="1" ht="16.5" hidden="1" thickBot="1" x14ac:dyDescent="0.3">
      <c r="A43" s="136"/>
      <c r="B43" s="178"/>
      <c r="C43" s="179"/>
      <c r="D43" s="180"/>
      <c r="E43" s="180"/>
      <c r="F43" s="181"/>
      <c r="G43" s="182"/>
      <c r="H43" s="183"/>
      <c r="I43" s="156"/>
      <c r="J43" s="157"/>
      <c r="K43" s="157"/>
      <c r="L43" s="157"/>
      <c r="M43" s="158"/>
      <c r="N43" s="184"/>
      <c r="O43" s="185"/>
      <c r="P43" s="108"/>
      <c r="Q43" s="186"/>
      <c r="R43" s="185"/>
      <c r="S43" s="108"/>
      <c r="AB43" s="34"/>
      <c r="AC43" s="34"/>
      <c r="AD43" s="34"/>
      <c r="AE43" s="34"/>
      <c r="AF43" s="34"/>
      <c r="AG43" s="34"/>
    </row>
    <row r="44" spans="1:36" s="20" customFormat="1" ht="16.5" thickBot="1" x14ac:dyDescent="0.3">
      <c r="A44" s="594" t="s">
        <v>123</v>
      </c>
      <c r="B44" s="595"/>
      <c r="C44" s="595"/>
      <c r="D44" s="595"/>
      <c r="E44" s="595"/>
      <c r="F44" s="616"/>
      <c r="G44" s="187">
        <f>SUM(G40:G43)</f>
        <v>6</v>
      </c>
      <c r="H44" s="188">
        <f>SUM(H40:H43)</f>
        <v>180</v>
      </c>
      <c r="I44" s="189">
        <f t="shared" ref="I44:S44" si="23">SUM(I40:I43)</f>
        <v>0</v>
      </c>
      <c r="J44" s="189">
        <f t="shared" si="23"/>
        <v>0</v>
      </c>
      <c r="K44" s="189">
        <f t="shared" si="23"/>
        <v>0</v>
      </c>
      <c r="L44" s="189">
        <f t="shared" si="23"/>
        <v>0</v>
      </c>
      <c r="M44" s="189">
        <f t="shared" si="23"/>
        <v>180</v>
      </c>
      <c r="N44" s="188">
        <f t="shared" si="23"/>
        <v>0</v>
      </c>
      <c r="O44" s="188">
        <f t="shared" si="23"/>
        <v>0</v>
      </c>
      <c r="P44" s="188">
        <f t="shared" si="23"/>
        <v>0</v>
      </c>
      <c r="Q44" s="188">
        <f t="shared" si="23"/>
        <v>0</v>
      </c>
      <c r="R44" s="188">
        <f t="shared" si="23"/>
        <v>0</v>
      </c>
      <c r="S44" s="188">
        <f t="shared" si="23"/>
        <v>0</v>
      </c>
      <c r="AB44" s="34"/>
      <c r="AC44" s="34"/>
      <c r="AD44" s="34"/>
      <c r="AE44" s="34"/>
      <c r="AF44" s="34"/>
      <c r="AG44" s="34"/>
    </row>
    <row r="45" spans="1:36" ht="16.5" thickBot="1" x14ac:dyDescent="0.3">
      <c r="A45" s="594" t="s">
        <v>169</v>
      </c>
      <c r="B45" s="595"/>
      <c r="C45" s="595"/>
      <c r="D45" s="595"/>
      <c r="E45" s="595"/>
      <c r="F45" s="595"/>
      <c r="G45" s="595"/>
      <c r="H45" s="595"/>
      <c r="I45" s="595"/>
      <c r="J45" s="595"/>
      <c r="K45" s="595"/>
      <c r="L45" s="595"/>
      <c r="M45" s="595"/>
      <c r="N45" s="595"/>
      <c r="O45" s="595"/>
      <c r="P45" s="595"/>
      <c r="Q45" s="595"/>
      <c r="R45" s="595"/>
      <c r="S45" s="595"/>
    </row>
    <row r="46" spans="1:36" s="20" customFormat="1" ht="51" customHeight="1" x14ac:dyDescent="0.25">
      <c r="A46" s="120" t="s">
        <v>106</v>
      </c>
      <c r="B46" s="336" t="s">
        <v>255</v>
      </c>
      <c r="C46" s="226"/>
      <c r="D46" s="227"/>
      <c r="E46" s="227"/>
      <c r="F46" s="228"/>
      <c r="G46" s="229">
        <v>3</v>
      </c>
      <c r="H46" s="230">
        <f>G46*30</f>
        <v>90</v>
      </c>
      <c r="I46" s="231">
        <f>J46+K46+L46</f>
        <v>0</v>
      </c>
      <c r="J46" s="232"/>
      <c r="K46" s="232"/>
      <c r="L46" s="232"/>
      <c r="M46" s="131">
        <f t="shared" ref="M46" si="24">H46-I46</f>
        <v>90</v>
      </c>
      <c r="N46" s="233"/>
      <c r="O46" s="234"/>
      <c r="P46" s="235"/>
      <c r="Q46" s="236"/>
      <c r="R46" s="234"/>
      <c r="S46" s="235"/>
      <c r="AB46" s="34"/>
      <c r="AC46" s="34"/>
      <c r="AD46" s="34"/>
      <c r="AE46" s="34"/>
      <c r="AF46" s="34"/>
      <c r="AG46" s="34"/>
      <c r="AJ46" s="20" t="s">
        <v>253</v>
      </c>
    </row>
    <row r="47" spans="1:36" s="20" customFormat="1" ht="16.5" customHeight="1" thickBot="1" x14ac:dyDescent="0.3">
      <c r="A47" s="596" t="s">
        <v>124</v>
      </c>
      <c r="B47" s="597"/>
      <c r="C47" s="597"/>
      <c r="D47" s="597"/>
      <c r="E47" s="597"/>
      <c r="F47" s="598"/>
      <c r="G47" s="190">
        <f>SUM(G46:G46)</f>
        <v>3</v>
      </c>
      <c r="H47" s="191">
        <f>SUM(H46:H46)</f>
        <v>90</v>
      </c>
      <c r="I47" s="191">
        <f>I46</f>
        <v>0</v>
      </c>
      <c r="J47" s="191">
        <f>J46</f>
        <v>0</v>
      </c>
      <c r="K47" s="191">
        <f>K46</f>
        <v>0</v>
      </c>
      <c r="L47" s="191">
        <f>L46</f>
        <v>0</v>
      </c>
      <c r="M47" s="191">
        <f>SUM(M46:M46)</f>
        <v>90</v>
      </c>
      <c r="N47" s="191">
        <f t="shared" ref="N47:S47" si="25">N46</f>
        <v>0</v>
      </c>
      <c r="O47" s="191">
        <f t="shared" si="25"/>
        <v>0</v>
      </c>
      <c r="P47" s="191">
        <f t="shared" si="25"/>
        <v>0</v>
      </c>
      <c r="Q47" s="191">
        <f t="shared" si="25"/>
        <v>0</v>
      </c>
      <c r="R47" s="191">
        <f t="shared" si="25"/>
        <v>0</v>
      </c>
      <c r="S47" s="191">
        <f t="shared" si="25"/>
        <v>0</v>
      </c>
      <c r="AB47" s="34"/>
      <c r="AC47" s="34"/>
      <c r="AD47" s="34"/>
      <c r="AE47" s="34"/>
      <c r="AF47" s="34"/>
      <c r="AG47" s="34"/>
    </row>
    <row r="48" spans="1:36" ht="16.5" thickBot="1" x14ac:dyDescent="0.3">
      <c r="A48" s="599" t="s">
        <v>125</v>
      </c>
      <c r="B48" s="600"/>
      <c r="C48" s="600"/>
      <c r="D48" s="600"/>
      <c r="E48" s="600"/>
      <c r="F48" s="600"/>
      <c r="G48" s="192">
        <f>G47+G44+G38+G23</f>
        <v>90</v>
      </c>
      <c r="H48" s="193">
        <f>H47+H44+H38+H23</f>
        <v>2700</v>
      </c>
      <c r="I48" s="193">
        <f t="shared" ref="I48:S48" si="26">I38+I23+I44+I47</f>
        <v>1011</v>
      </c>
      <c r="J48" s="193">
        <f t="shared" si="26"/>
        <v>414</v>
      </c>
      <c r="K48" s="193">
        <f t="shared" si="26"/>
        <v>30</v>
      </c>
      <c r="L48" s="193">
        <f t="shared" si="26"/>
        <v>567</v>
      </c>
      <c r="M48" s="193">
        <f t="shared" si="26"/>
        <v>1689</v>
      </c>
      <c r="N48" s="193">
        <f t="shared" si="26"/>
        <v>27</v>
      </c>
      <c r="O48" s="193">
        <f t="shared" si="26"/>
        <v>15</v>
      </c>
      <c r="P48" s="193">
        <f t="shared" si="26"/>
        <v>15</v>
      </c>
      <c r="Q48" s="193">
        <f t="shared" si="26"/>
        <v>14</v>
      </c>
      <c r="R48" s="193">
        <f t="shared" si="26"/>
        <v>7</v>
      </c>
      <c r="S48" s="193">
        <f t="shared" si="26"/>
        <v>7</v>
      </c>
      <c r="T48" s="20">
        <f>30*G48</f>
        <v>2700</v>
      </c>
    </row>
    <row r="49" spans="1:34" x14ac:dyDescent="0.25">
      <c r="A49" s="601" t="s">
        <v>96</v>
      </c>
      <c r="B49" s="602"/>
      <c r="C49" s="602"/>
      <c r="D49" s="602"/>
      <c r="E49" s="602"/>
      <c r="F49" s="602"/>
      <c r="G49" s="602"/>
      <c r="H49" s="602"/>
      <c r="I49" s="602"/>
      <c r="J49" s="602"/>
      <c r="K49" s="602"/>
      <c r="L49" s="602"/>
      <c r="M49" s="602"/>
      <c r="N49" s="602"/>
      <c r="O49" s="602"/>
      <c r="P49" s="602"/>
      <c r="Q49" s="602"/>
      <c r="R49" s="602"/>
      <c r="S49" s="602"/>
    </row>
    <row r="50" spans="1:34" x14ac:dyDescent="0.25">
      <c r="A50" s="603" t="s">
        <v>97</v>
      </c>
      <c r="B50" s="604"/>
      <c r="C50" s="604"/>
      <c r="D50" s="604"/>
      <c r="E50" s="604"/>
      <c r="F50" s="604"/>
      <c r="G50" s="604"/>
      <c r="H50" s="604"/>
      <c r="I50" s="604"/>
      <c r="J50" s="604"/>
      <c r="K50" s="604"/>
      <c r="L50" s="604"/>
      <c r="M50" s="604"/>
      <c r="N50" s="604"/>
      <c r="O50" s="604"/>
      <c r="P50" s="604"/>
      <c r="Q50" s="604"/>
      <c r="R50" s="604"/>
      <c r="S50" s="604"/>
    </row>
    <row r="51" spans="1:34" s="252" customFormat="1" ht="16.5" customHeight="1" x14ac:dyDescent="0.25">
      <c r="A51" s="593" t="s">
        <v>237</v>
      </c>
      <c r="B51" s="593"/>
      <c r="C51" s="139"/>
      <c r="D51" s="139">
        <v>3</v>
      </c>
      <c r="E51" s="139"/>
      <c r="F51" s="139"/>
      <c r="G51" s="139">
        <v>4</v>
      </c>
      <c r="H51" s="300">
        <f t="shared" ref="H51:H58" si="27">G51*30</f>
        <v>120</v>
      </c>
      <c r="I51" s="139"/>
      <c r="J51" s="139"/>
      <c r="K51" s="139"/>
      <c r="L51" s="139"/>
      <c r="M51" s="139"/>
      <c r="N51" s="139"/>
      <c r="O51" s="139"/>
      <c r="P51" s="139"/>
      <c r="Q51" s="139">
        <v>3</v>
      </c>
      <c r="R51" s="139"/>
      <c r="S51" s="139"/>
      <c r="AB51" s="253"/>
      <c r="AC51" s="253"/>
      <c r="AD51" s="253"/>
      <c r="AE51" s="253"/>
      <c r="AF51" s="253"/>
      <c r="AG51" s="253"/>
    </row>
    <row r="52" spans="1:34" s="252" customFormat="1" ht="18" customHeight="1" x14ac:dyDescent="0.25">
      <c r="A52" s="593" t="s">
        <v>238</v>
      </c>
      <c r="B52" s="593"/>
      <c r="C52" s="299"/>
      <c r="D52" s="299">
        <v>4</v>
      </c>
      <c r="E52" s="299"/>
      <c r="F52" s="299"/>
      <c r="G52" s="300">
        <v>4</v>
      </c>
      <c r="H52" s="334">
        <f t="shared" si="27"/>
        <v>120</v>
      </c>
      <c r="I52" s="139"/>
      <c r="J52" s="139"/>
      <c r="K52" s="139"/>
      <c r="L52" s="139"/>
      <c r="M52" s="139"/>
      <c r="N52" s="299"/>
      <c r="O52" s="299"/>
      <c r="P52" s="299"/>
      <c r="Q52" s="299"/>
      <c r="R52" s="299">
        <v>3</v>
      </c>
      <c r="S52" s="299">
        <v>3</v>
      </c>
      <c r="Z52" s="325"/>
      <c r="AB52" s="259"/>
      <c r="AC52" s="259"/>
      <c r="AD52" s="253"/>
      <c r="AE52" s="259"/>
      <c r="AF52" s="259"/>
      <c r="AG52" s="253"/>
    </row>
    <row r="53" spans="1:34" ht="31.5" x14ac:dyDescent="0.25">
      <c r="A53" s="265" t="s">
        <v>191</v>
      </c>
      <c r="B53" s="260" t="s">
        <v>230</v>
      </c>
      <c r="C53" s="243"/>
      <c r="D53" s="243">
        <v>3</v>
      </c>
      <c r="E53" s="243"/>
      <c r="F53" s="243"/>
      <c r="G53" s="204">
        <v>4</v>
      </c>
      <c r="H53" s="204">
        <f t="shared" si="27"/>
        <v>120</v>
      </c>
      <c r="I53" s="250">
        <f t="shared" ref="I53:I57" si="28">J53+K53+L53</f>
        <v>45</v>
      </c>
      <c r="J53" s="250"/>
      <c r="K53" s="250"/>
      <c r="L53" s="250">
        <v>45</v>
      </c>
      <c r="M53" s="250">
        <f>H53-I53</f>
        <v>75</v>
      </c>
      <c r="N53" s="243"/>
      <c r="O53" s="243"/>
      <c r="P53" s="243"/>
      <c r="Q53" s="243">
        <v>3</v>
      </c>
      <c r="R53" s="243"/>
      <c r="S53" s="243"/>
      <c r="Z53" s="23" t="s">
        <v>78</v>
      </c>
      <c r="AA53" s="24">
        <f>AB59+AC59</f>
        <v>0</v>
      </c>
      <c r="AB53" s="37" t="b">
        <f t="shared" ref="AB53:AF56" si="29">ISBLANK(N53)</f>
        <v>1</v>
      </c>
      <c r="AC53" s="37" t="b">
        <f t="shared" si="29"/>
        <v>1</v>
      </c>
      <c r="AE53" s="37" t="b">
        <f t="shared" si="29"/>
        <v>0</v>
      </c>
      <c r="AF53" s="37" t="b">
        <f t="shared" si="29"/>
        <v>1</v>
      </c>
    </row>
    <row r="54" spans="1:34" x14ac:dyDescent="0.25">
      <c r="A54" s="265" t="s">
        <v>192</v>
      </c>
      <c r="B54" s="260" t="s">
        <v>239</v>
      </c>
      <c r="C54" s="243"/>
      <c r="D54" s="243">
        <v>3</v>
      </c>
      <c r="E54" s="243"/>
      <c r="F54" s="243"/>
      <c r="G54" s="204">
        <v>4</v>
      </c>
      <c r="H54" s="204">
        <f t="shared" si="27"/>
        <v>120</v>
      </c>
      <c r="I54" s="250">
        <f t="shared" si="28"/>
        <v>45</v>
      </c>
      <c r="J54" s="250">
        <v>15</v>
      </c>
      <c r="K54" s="250"/>
      <c r="L54" s="250">
        <v>30</v>
      </c>
      <c r="M54" s="250">
        <f>H53-I54</f>
        <v>75</v>
      </c>
      <c r="N54" s="243"/>
      <c r="O54" s="243"/>
      <c r="P54" s="243"/>
      <c r="Q54" s="243">
        <v>3</v>
      </c>
      <c r="R54" s="243"/>
      <c r="S54" s="243"/>
      <c r="Z54" s="23" t="s">
        <v>79</v>
      </c>
      <c r="AA54" s="24">
        <f>AE59+AF59</f>
        <v>8</v>
      </c>
      <c r="AB54" s="37"/>
      <c r="AC54" s="37"/>
      <c r="AE54" s="37"/>
      <c r="AF54" s="37"/>
    </row>
    <row r="55" spans="1:34" x14ac:dyDescent="0.25">
      <c r="A55" s="265"/>
      <c r="B55" s="261" t="s">
        <v>200</v>
      </c>
      <c r="C55" s="243"/>
      <c r="D55" s="243">
        <v>3</v>
      </c>
      <c r="E55" s="243"/>
      <c r="F55" s="243"/>
      <c r="G55" s="204">
        <v>4</v>
      </c>
      <c r="H55" s="204">
        <f t="shared" si="27"/>
        <v>120</v>
      </c>
      <c r="I55" s="250"/>
      <c r="J55" s="250"/>
      <c r="K55" s="250"/>
      <c r="L55" s="250"/>
      <c r="M55" s="250"/>
      <c r="N55" s="243"/>
      <c r="O55" s="243"/>
      <c r="P55" s="243"/>
      <c r="Q55" s="243"/>
      <c r="R55" s="243"/>
      <c r="S55" s="243"/>
      <c r="Z55" s="23"/>
      <c r="AB55" s="37"/>
      <c r="AC55" s="37"/>
      <c r="AE55" s="37"/>
      <c r="AF55" s="37"/>
    </row>
    <row r="56" spans="1:34" ht="31.5" x14ac:dyDescent="0.25">
      <c r="A56" s="265" t="s">
        <v>99</v>
      </c>
      <c r="B56" s="260" t="s">
        <v>230</v>
      </c>
      <c r="C56" s="243"/>
      <c r="D56" s="243">
        <v>4</v>
      </c>
      <c r="E56" s="243"/>
      <c r="F56" s="243"/>
      <c r="G56" s="204">
        <v>4</v>
      </c>
      <c r="H56" s="204">
        <f t="shared" si="27"/>
        <v>120</v>
      </c>
      <c r="I56" s="250">
        <f t="shared" si="28"/>
        <v>54</v>
      </c>
      <c r="J56" s="250"/>
      <c r="K56" s="250"/>
      <c r="L56" s="250">
        <v>54</v>
      </c>
      <c r="M56" s="250">
        <f>H56-I56</f>
        <v>66</v>
      </c>
      <c r="N56" s="243"/>
      <c r="O56" s="243"/>
      <c r="P56" s="243"/>
      <c r="Q56" s="243"/>
      <c r="R56" s="243">
        <v>3</v>
      </c>
      <c r="S56" s="243">
        <v>3</v>
      </c>
      <c r="AA56" s="24">
        <f>SUM(AA53:AA54)</f>
        <v>8</v>
      </c>
      <c r="AB56" s="37" t="b">
        <f t="shared" si="29"/>
        <v>1</v>
      </c>
      <c r="AC56" s="37" t="b">
        <f t="shared" si="29"/>
        <v>1</v>
      </c>
      <c r="AE56" s="37" t="b">
        <f t="shared" si="29"/>
        <v>1</v>
      </c>
      <c r="AF56" s="37" t="b">
        <f t="shared" si="29"/>
        <v>0</v>
      </c>
    </row>
    <row r="57" spans="1:34" x14ac:dyDescent="0.25">
      <c r="A57" s="265" t="s">
        <v>100</v>
      </c>
      <c r="B57" s="260" t="s">
        <v>136</v>
      </c>
      <c r="C57" s="243"/>
      <c r="D57" s="243">
        <v>4</v>
      </c>
      <c r="E57" s="243"/>
      <c r="F57" s="243"/>
      <c r="G57" s="204">
        <v>4</v>
      </c>
      <c r="H57" s="204">
        <f t="shared" si="27"/>
        <v>120</v>
      </c>
      <c r="I57" s="250">
        <f t="shared" si="28"/>
        <v>54</v>
      </c>
      <c r="J57" s="250">
        <v>18</v>
      </c>
      <c r="K57" s="250"/>
      <c r="L57" s="250">
        <v>36</v>
      </c>
      <c r="M57" s="250">
        <f>H56-I57</f>
        <v>66</v>
      </c>
      <c r="N57" s="243"/>
      <c r="O57" s="243"/>
      <c r="P57" s="243"/>
      <c r="Q57" s="243"/>
      <c r="R57" s="243">
        <v>3</v>
      </c>
      <c r="S57" s="243">
        <v>3</v>
      </c>
      <c r="AB57" s="37"/>
      <c r="AC57" s="37"/>
      <c r="AE57" s="37"/>
      <c r="AF57" s="37"/>
    </row>
    <row r="58" spans="1:34" x14ac:dyDescent="0.25">
      <c r="A58" s="265"/>
      <c r="B58" s="261" t="s">
        <v>200</v>
      </c>
      <c r="C58" s="243"/>
      <c r="D58" s="243">
        <v>4</v>
      </c>
      <c r="E58" s="243"/>
      <c r="F58" s="243"/>
      <c r="G58" s="204">
        <v>4</v>
      </c>
      <c r="H58" s="204">
        <f t="shared" si="27"/>
        <v>120</v>
      </c>
      <c r="I58" s="250"/>
      <c r="J58" s="250"/>
      <c r="K58" s="250"/>
      <c r="L58" s="250"/>
      <c r="M58" s="250"/>
      <c r="N58" s="243"/>
      <c r="O58" s="243"/>
      <c r="P58" s="243"/>
      <c r="Q58" s="243"/>
      <c r="R58" s="243"/>
      <c r="S58" s="243"/>
      <c r="AB58" s="37"/>
      <c r="AC58" s="37"/>
      <c r="AE58" s="37"/>
      <c r="AF58" s="37"/>
    </row>
    <row r="59" spans="1:34" ht="16.5" thickBot="1" x14ac:dyDescent="0.3">
      <c r="A59" s="590" t="s">
        <v>98</v>
      </c>
      <c r="B59" s="590"/>
      <c r="C59" s="590"/>
      <c r="D59" s="590"/>
      <c r="E59" s="590"/>
      <c r="F59" s="590"/>
      <c r="G59" s="266">
        <f t="shared" ref="G59:S59" si="30">G53+G56</f>
        <v>8</v>
      </c>
      <c r="H59" s="266">
        <f t="shared" si="30"/>
        <v>240</v>
      </c>
      <c r="I59" s="266">
        <f>I53+I56</f>
        <v>99</v>
      </c>
      <c r="J59" s="266"/>
      <c r="K59" s="266"/>
      <c r="L59" s="266">
        <f>L53+L56</f>
        <v>99</v>
      </c>
      <c r="M59" s="266">
        <f t="shared" si="30"/>
        <v>141</v>
      </c>
      <c r="N59" s="266">
        <f t="shared" si="30"/>
        <v>0</v>
      </c>
      <c r="O59" s="266">
        <f t="shared" si="30"/>
        <v>0</v>
      </c>
      <c r="P59" s="266">
        <f t="shared" si="30"/>
        <v>0</v>
      </c>
      <c r="Q59" s="266">
        <f t="shared" si="30"/>
        <v>3</v>
      </c>
      <c r="R59" s="266">
        <f t="shared" si="30"/>
        <v>3</v>
      </c>
      <c r="S59" s="266">
        <f t="shared" si="30"/>
        <v>3</v>
      </c>
      <c r="T59" s="237">
        <f>SUM(T53:T57)</f>
        <v>0</v>
      </c>
      <c r="U59" s="326">
        <f>SUM(U53:U57)</f>
        <v>0</v>
      </c>
      <c r="V59" s="326">
        <f>SUM(V53:V57)</f>
        <v>0</v>
      </c>
      <c r="W59" s="326">
        <f>SUM(W53:W57)</f>
        <v>0</v>
      </c>
      <c r="X59" s="326">
        <f>SUM(X53:X57)</f>
        <v>0</v>
      </c>
      <c r="AB59" s="36">
        <f>SUMIF(AB53:AB57,FALSE,$G53:$G57)</f>
        <v>0</v>
      </c>
      <c r="AC59" s="36">
        <f>SUMIF(AC53:AC57,FALSE,$G53:$G57)</f>
        <v>0</v>
      </c>
      <c r="AD59" s="36">
        <f>SUMIF(AD53:AD57,FALSE,$G53:$G57)</f>
        <v>0</v>
      </c>
      <c r="AE59" s="36">
        <f>SUMIF(AE53:AE57,FALSE,$G53:$G57)</f>
        <v>4</v>
      </c>
      <c r="AF59" s="36">
        <f>SUMIF(AF53:AF57,FALSE,$G53:$G57)</f>
        <v>4</v>
      </c>
      <c r="AH59" s="24">
        <f>SUM(AB59:AG59)</f>
        <v>8</v>
      </c>
    </row>
    <row r="60" spans="1:34" x14ac:dyDescent="0.25">
      <c r="A60" s="591" t="s">
        <v>131</v>
      </c>
      <c r="B60" s="592"/>
      <c r="C60" s="592"/>
      <c r="D60" s="592"/>
      <c r="E60" s="592"/>
      <c r="F60" s="592"/>
      <c r="G60" s="592"/>
      <c r="H60" s="592"/>
      <c r="I60" s="592"/>
      <c r="J60" s="592"/>
      <c r="K60" s="592"/>
      <c r="L60" s="592"/>
      <c r="M60" s="592"/>
      <c r="N60" s="592"/>
      <c r="O60" s="592"/>
      <c r="P60" s="592"/>
      <c r="Q60" s="592"/>
      <c r="R60" s="592"/>
      <c r="S60" s="592"/>
    </row>
    <row r="61" spans="1:34" x14ac:dyDescent="0.25">
      <c r="A61" s="593" t="s">
        <v>242</v>
      </c>
      <c r="B61" s="593"/>
      <c r="C61" s="139"/>
      <c r="D61" s="139">
        <v>2</v>
      </c>
      <c r="E61" s="139"/>
      <c r="F61" s="139"/>
      <c r="G61" s="327">
        <v>4</v>
      </c>
      <c r="H61" s="251">
        <f>G61*30</f>
        <v>120</v>
      </c>
      <c r="I61" s="139"/>
      <c r="J61" s="139"/>
      <c r="K61" s="139"/>
      <c r="L61" s="139"/>
      <c r="M61" s="139"/>
      <c r="N61" s="139"/>
      <c r="O61" s="139">
        <v>3</v>
      </c>
      <c r="P61" s="139">
        <v>3</v>
      </c>
      <c r="Q61" s="139"/>
      <c r="R61" s="139"/>
      <c r="S61" s="139"/>
    </row>
    <row r="62" spans="1:34" s="252" customFormat="1" ht="19.5" customHeight="1" x14ac:dyDescent="0.25">
      <c r="A62" s="593" t="s">
        <v>241</v>
      </c>
      <c r="B62" s="593"/>
      <c r="C62" s="139"/>
      <c r="D62" s="139" t="s">
        <v>232</v>
      </c>
      <c r="E62" s="139"/>
      <c r="F62" s="139"/>
      <c r="G62" s="327">
        <v>8</v>
      </c>
      <c r="H62" s="251">
        <f>G62*30</f>
        <v>240</v>
      </c>
      <c r="I62" s="139"/>
      <c r="J62" s="139"/>
      <c r="K62" s="139"/>
      <c r="L62" s="139"/>
      <c r="M62" s="139"/>
      <c r="N62" s="139"/>
      <c r="O62" s="139"/>
      <c r="P62" s="139"/>
      <c r="Q62" s="139">
        <v>6</v>
      </c>
      <c r="R62" s="139"/>
      <c r="S62" s="139"/>
      <c r="AB62" s="253"/>
      <c r="AC62" s="253"/>
      <c r="AD62" s="253"/>
      <c r="AE62" s="253"/>
      <c r="AF62" s="253"/>
      <c r="AG62" s="253"/>
    </row>
    <row r="63" spans="1:34" s="252" customFormat="1" ht="17.25" customHeight="1" x14ac:dyDescent="0.25">
      <c r="A63" s="593" t="s">
        <v>240</v>
      </c>
      <c r="B63" s="593"/>
      <c r="C63" s="253"/>
      <c r="D63" s="251" t="s">
        <v>199</v>
      </c>
      <c r="E63" s="247"/>
      <c r="F63" s="248"/>
      <c r="G63" s="327">
        <v>10</v>
      </c>
      <c r="H63" s="199">
        <f>G63*30</f>
        <v>300</v>
      </c>
      <c r="I63" s="107"/>
      <c r="J63" s="251"/>
      <c r="K63" s="254"/>
      <c r="L63" s="254"/>
      <c r="M63" s="111"/>
      <c r="N63" s="255"/>
      <c r="O63" s="256"/>
      <c r="P63" s="97"/>
      <c r="Q63" s="257"/>
      <c r="R63" s="256">
        <v>8</v>
      </c>
      <c r="S63" s="258">
        <v>8</v>
      </c>
      <c r="AB63" s="259"/>
      <c r="AC63" s="259"/>
      <c r="AD63" s="253"/>
      <c r="AE63" s="259"/>
      <c r="AF63" s="259"/>
      <c r="AG63" s="253"/>
    </row>
    <row r="64" spans="1:34" x14ac:dyDescent="0.25">
      <c r="A64" s="249" t="s">
        <v>201</v>
      </c>
      <c r="B64" s="195" t="s">
        <v>139</v>
      </c>
      <c r="C64" s="196"/>
      <c r="D64" s="152">
        <v>2</v>
      </c>
      <c r="E64" s="197"/>
      <c r="F64" s="153"/>
      <c r="G64" s="198">
        <v>4</v>
      </c>
      <c r="H64" s="199">
        <f t="shared" ref="H64" si="31">G64*30</f>
        <v>120</v>
      </c>
      <c r="I64" s="200">
        <f>J64+L64+K64</f>
        <v>54</v>
      </c>
      <c r="J64" s="201">
        <v>18</v>
      </c>
      <c r="K64" s="152"/>
      <c r="L64" s="152">
        <v>36</v>
      </c>
      <c r="M64" s="202">
        <f t="shared" ref="M64" si="32">H64-I64</f>
        <v>66</v>
      </c>
      <c r="N64" s="148"/>
      <c r="O64" s="149">
        <v>3</v>
      </c>
      <c r="P64" s="203">
        <v>3</v>
      </c>
      <c r="Q64" s="139"/>
      <c r="R64" s="139"/>
      <c r="S64" s="139"/>
      <c r="AB64" s="37" t="b">
        <f t="shared" ref="AB64" si="33">ISBLANK(N64)</f>
        <v>1</v>
      </c>
      <c r="AC64" s="37" t="b">
        <f t="shared" ref="AC64" si="34">ISBLANK(O64)</f>
        <v>0</v>
      </c>
      <c r="AE64" s="37" t="b">
        <f t="shared" ref="AE64" si="35">ISBLANK(Q64)</f>
        <v>1</v>
      </c>
      <c r="AF64" s="37" t="b">
        <f t="shared" ref="AF64" si="36">ISBLANK(R64)</f>
        <v>1</v>
      </c>
    </row>
    <row r="65" spans="1:34" x14ac:dyDescent="0.25">
      <c r="A65" s="249" t="s">
        <v>202</v>
      </c>
      <c r="B65" s="143" t="s">
        <v>229</v>
      </c>
      <c r="C65" s="201"/>
      <c r="D65" s="152">
        <v>2</v>
      </c>
      <c r="E65" s="145"/>
      <c r="F65" s="152"/>
      <c r="G65" s="204">
        <v>4</v>
      </c>
      <c r="H65" s="201">
        <f t="shared" ref="H65:H66" si="37">G65*30</f>
        <v>120</v>
      </c>
      <c r="I65" s="262">
        <f>J65+L65+K65</f>
        <v>54</v>
      </c>
      <c r="J65" s="201">
        <v>18</v>
      </c>
      <c r="K65" s="152"/>
      <c r="L65" s="152">
        <v>36</v>
      </c>
      <c r="M65" s="263">
        <f t="shared" ref="M65" si="38">H65-I65</f>
        <v>66</v>
      </c>
      <c r="N65" s="264"/>
      <c r="O65" s="264">
        <v>3</v>
      </c>
      <c r="P65" s="264">
        <v>3</v>
      </c>
      <c r="Q65" s="139"/>
      <c r="R65" s="139"/>
      <c r="S65" s="139"/>
    </row>
    <row r="66" spans="1:34" x14ac:dyDescent="0.25">
      <c r="A66" s="249"/>
      <c r="B66" s="320" t="s">
        <v>200</v>
      </c>
      <c r="C66" s="331"/>
      <c r="D66" s="332"/>
      <c r="E66" s="332"/>
      <c r="F66" s="331"/>
      <c r="G66" s="204">
        <v>4</v>
      </c>
      <c r="H66" s="201">
        <f t="shared" si="37"/>
        <v>120</v>
      </c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</row>
    <row r="67" spans="1:34" x14ac:dyDescent="0.25">
      <c r="A67" s="249" t="s">
        <v>101</v>
      </c>
      <c r="B67" s="195" t="s">
        <v>168</v>
      </c>
      <c r="C67" s="196"/>
      <c r="D67" s="145" t="s">
        <v>85</v>
      </c>
      <c r="E67" s="197"/>
      <c r="F67" s="153"/>
      <c r="G67" s="198">
        <v>4</v>
      </c>
      <c r="H67" s="199">
        <f t="shared" ref="H67" si="39">G67*30</f>
        <v>120</v>
      </c>
      <c r="I67" s="200">
        <f>J67+L67+K67</f>
        <v>45</v>
      </c>
      <c r="J67" s="201">
        <v>30</v>
      </c>
      <c r="K67" s="152"/>
      <c r="L67" s="152">
        <v>15</v>
      </c>
      <c r="M67" s="202">
        <f t="shared" ref="M67" si="40">H67-I67</f>
        <v>75</v>
      </c>
      <c r="N67" s="148"/>
      <c r="O67" s="149"/>
      <c r="P67" s="150"/>
      <c r="Q67" s="151">
        <v>3</v>
      </c>
      <c r="R67" s="149"/>
      <c r="S67" s="150"/>
      <c r="Z67" s="23" t="s">
        <v>78</v>
      </c>
      <c r="AA67" s="24">
        <f>AB79+AC79</f>
        <v>4</v>
      </c>
      <c r="AB67" s="37" t="b">
        <f t="shared" ref="AB67:AF74" si="41">ISBLANK(N67)</f>
        <v>1</v>
      </c>
      <c r="AC67" s="37" t="b">
        <f t="shared" si="41"/>
        <v>1</v>
      </c>
      <c r="AE67" s="37" t="b">
        <f t="shared" si="41"/>
        <v>0</v>
      </c>
      <c r="AF67" s="37" t="b">
        <f t="shared" si="41"/>
        <v>1</v>
      </c>
    </row>
    <row r="68" spans="1:34" x14ac:dyDescent="0.25">
      <c r="A68" s="249" t="s">
        <v>102</v>
      </c>
      <c r="B68" s="195" t="s">
        <v>231</v>
      </c>
      <c r="C68" s="196"/>
      <c r="D68" s="145" t="s">
        <v>85</v>
      </c>
      <c r="E68" s="197"/>
      <c r="F68" s="153"/>
      <c r="G68" s="198">
        <v>4</v>
      </c>
      <c r="H68" s="199">
        <f t="shared" ref="H68" si="42">G68*30</f>
        <v>120</v>
      </c>
      <c r="I68" s="200">
        <f>J68+L68+K68</f>
        <v>45</v>
      </c>
      <c r="J68" s="201">
        <v>30</v>
      </c>
      <c r="K68" s="152"/>
      <c r="L68" s="152">
        <v>15</v>
      </c>
      <c r="M68" s="202">
        <f t="shared" ref="M68" si="43">H68-I68</f>
        <v>75</v>
      </c>
      <c r="N68" s="148"/>
      <c r="O68" s="149"/>
      <c r="P68" s="150"/>
      <c r="Q68" s="151">
        <v>3</v>
      </c>
      <c r="R68" s="149"/>
      <c r="S68" s="150"/>
      <c r="Z68" s="23" t="s">
        <v>79</v>
      </c>
      <c r="AA68" s="24">
        <f>AE79+AF79</f>
        <v>18</v>
      </c>
      <c r="AB68" s="37"/>
      <c r="AC68" s="37"/>
      <c r="AE68" s="37"/>
      <c r="AF68" s="37"/>
    </row>
    <row r="69" spans="1:34" x14ac:dyDescent="0.25">
      <c r="A69" s="249" t="s">
        <v>203</v>
      </c>
      <c r="B69" s="292" t="s">
        <v>157</v>
      </c>
      <c r="C69" s="196"/>
      <c r="D69" s="145" t="s">
        <v>85</v>
      </c>
      <c r="E69" s="197"/>
      <c r="F69" s="153"/>
      <c r="G69" s="198">
        <v>4</v>
      </c>
      <c r="H69" s="199">
        <f t="shared" ref="H69" si="44">G69*30</f>
        <v>120</v>
      </c>
      <c r="I69" s="200">
        <f>J69+L69+K69</f>
        <v>45</v>
      </c>
      <c r="J69" s="201">
        <v>30</v>
      </c>
      <c r="K69" s="152"/>
      <c r="L69" s="152">
        <v>15</v>
      </c>
      <c r="M69" s="202">
        <f t="shared" ref="M69" si="45">H69-I69</f>
        <v>75</v>
      </c>
      <c r="N69" s="148"/>
      <c r="O69" s="149"/>
      <c r="P69" s="203"/>
      <c r="Q69" s="151">
        <v>3</v>
      </c>
      <c r="R69" s="149"/>
      <c r="S69" s="150"/>
      <c r="AB69" s="37" t="b">
        <f t="shared" si="41"/>
        <v>1</v>
      </c>
      <c r="AC69" s="37" t="b">
        <f t="shared" si="41"/>
        <v>1</v>
      </c>
      <c r="AE69" s="37" t="b">
        <f t="shared" si="41"/>
        <v>0</v>
      </c>
      <c r="AF69" s="37" t="b">
        <f t="shared" si="41"/>
        <v>1</v>
      </c>
    </row>
    <row r="70" spans="1:34" x14ac:dyDescent="0.25">
      <c r="A70" s="249" t="s">
        <v>204</v>
      </c>
      <c r="B70" s="292" t="s">
        <v>254</v>
      </c>
      <c r="C70" s="196"/>
      <c r="D70" s="145" t="s">
        <v>85</v>
      </c>
      <c r="E70" s="197"/>
      <c r="F70" s="153"/>
      <c r="G70" s="198">
        <v>4</v>
      </c>
      <c r="H70" s="199">
        <f t="shared" ref="H70" si="46">G70*30</f>
        <v>120</v>
      </c>
      <c r="I70" s="200">
        <f>J70+L70+K70</f>
        <v>45</v>
      </c>
      <c r="J70" s="201">
        <v>30</v>
      </c>
      <c r="K70" s="152"/>
      <c r="L70" s="152">
        <v>15</v>
      </c>
      <c r="M70" s="202">
        <f t="shared" ref="M70" si="47">H70-I70</f>
        <v>75</v>
      </c>
      <c r="N70" s="148"/>
      <c r="O70" s="149"/>
      <c r="P70" s="203"/>
      <c r="Q70" s="151">
        <v>3</v>
      </c>
      <c r="R70" s="149"/>
      <c r="S70" s="150"/>
      <c r="AB70" s="37"/>
      <c r="AC70" s="37"/>
      <c r="AE70" s="37"/>
      <c r="AF70" s="37"/>
    </row>
    <row r="71" spans="1:34" x14ac:dyDescent="0.25">
      <c r="A71" s="249"/>
      <c r="B71" s="261" t="s">
        <v>200</v>
      </c>
      <c r="C71" s="196"/>
      <c r="D71" s="145"/>
      <c r="E71" s="197"/>
      <c r="F71" s="153"/>
      <c r="G71" s="198">
        <v>4</v>
      </c>
      <c r="H71" s="199">
        <v>120</v>
      </c>
      <c r="I71" s="200"/>
      <c r="J71" s="201"/>
      <c r="K71" s="152"/>
      <c r="L71" s="152"/>
      <c r="M71" s="101"/>
      <c r="N71" s="148"/>
      <c r="O71" s="149"/>
      <c r="P71" s="203"/>
      <c r="Q71" s="151"/>
      <c r="R71" s="149"/>
      <c r="S71" s="150"/>
      <c r="AB71" s="37"/>
      <c r="AC71" s="37"/>
      <c r="AE71" s="37"/>
      <c r="AF71" s="37"/>
    </row>
    <row r="72" spans="1:34" x14ac:dyDescent="0.25">
      <c r="A72" s="249" t="s">
        <v>205</v>
      </c>
      <c r="B72" s="260" t="s">
        <v>150</v>
      </c>
      <c r="C72" s="36"/>
      <c r="D72" s="201">
        <v>4</v>
      </c>
      <c r="E72" s="153"/>
      <c r="F72" s="197"/>
      <c r="G72" s="198">
        <v>4</v>
      </c>
      <c r="H72" s="199">
        <f t="shared" ref="H72" si="48">G72*30</f>
        <v>120</v>
      </c>
      <c r="I72" s="200">
        <f>J72+L72+K72</f>
        <v>54</v>
      </c>
      <c r="J72" s="201">
        <v>18</v>
      </c>
      <c r="K72" s="152"/>
      <c r="L72" s="152">
        <v>36</v>
      </c>
      <c r="M72" s="202">
        <f t="shared" ref="M72" si="49">H72-I72</f>
        <v>66</v>
      </c>
      <c r="N72" s="148"/>
      <c r="O72" s="149"/>
      <c r="P72" s="203"/>
      <c r="Q72" s="151"/>
      <c r="R72" s="149">
        <v>3</v>
      </c>
      <c r="S72" s="150">
        <v>3</v>
      </c>
      <c r="AB72" s="37" t="b">
        <f t="shared" si="41"/>
        <v>1</v>
      </c>
      <c r="AC72" s="37" t="b">
        <f t="shared" si="41"/>
        <v>1</v>
      </c>
      <c r="AE72" s="37" t="b">
        <f t="shared" si="41"/>
        <v>1</v>
      </c>
      <c r="AF72" s="37" t="b">
        <f t="shared" si="41"/>
        <v>0</v>
      </c>
    </row>
    <row r="73" spans="1:34" x14ac:dyDescent="0.25">
      <c r="A73" s="249" t="s">
        <v>103</v>
      </c>
      <c r="B73" s="260" t="s">
        <v>234</v>
      </c>
      <c r="C73" s="36"/>
      <c r="D73" s="201">
        <v>4</v>
      </c>
      <c r="E73" s="153"/>
      <c r="F73" s="197"/>
      <c r="G73" s="198">
        <v>4</v>
      </c>
      <c r="H73" s="199">
        <f t="shared" ref="H73" si="50">G73*30</f>
        <v>120</v>
      </c>
      <c r="I73" s="200">
        <f>J73+L73+K73</f>
        <v>54</v>
      </c>
      <c r="J73" s="201">
        <v>18</v>
      </c>
      <c r="K73" s="152"/>
      <c r="L73" s="152">
        <v>36</v>
      </c>
      <c r="M73" s="202">
        <f t="shared" ref="M73" si="51">H73-I73</f>
        <v>66</v>
      </c>
      <c r="N73" s="148"/>
      <c r="O73" s="149"/>
      <c r="P73" s="203"/>
      <c r="Q73" s="151"/>
      <c r="R73" s="149">
        <v>3</v>
      </c>
      <c r="S73" s="150">
        <v>3</v>
      </c>
      <c r="AB73" s="37"/>
      <c r="AC73" s="37"/>
      <c r="AE73" s="37"/>
      <c r="AF73" s="37"/>
    </row>
    <row r="74" spans="1:34" x14ac:dyDescent="0.25">
      <c r="A74" s="249" t="s">
        <v>149</v>
      </c>
      <c r="B74" s="328" t="s">
        <v>236</v>
      </c>
      <c r="C74" s="36"/>
      <c r="D74" s="201">
        <v>4</v>
      </c>
      <c r="E74" s="153"/>
      <c r="F74" s="197"/>
      <c r="G74" s="198">
        <v>4</v>
      </c>
      <c r="H74" s="205">
        <f t="shared" ref="H74:H78" si="52">G74*30</f>
        <v>120</v>
      </c>
      <c r="I74" s="200">
        <f>J74+L74</f>
        <v>54</v>
      </c>
      <c r="J74" s="201">
        <v>18</v>
      </c>
      <c r="K74" s="152"/>
      <c r="L74" s="152">
        <v>36</v>
      </c>
      <c r="M74" s="202">
        <f t="shared" ref="M74" si="53">H74-I74</f>
        <v>66</v>
      </c>
      <c r="N74" s="148"/>
      <c r="O74" s="149"/>
      <c r="P74" s="203"/>
      <c r="Q74" s="151"/>
      <c r="R74" s="149">
        <v>3</v>
      </c>
      <c r="S74" s="150">
        <v>3</v>
      </c>
      <c r="AB74" s="37" t="b">
        <f t="shared" si="41"/>
        <v>1</v>
      </c>
      <c r="AC74" s="37" t="b">
        <f t="shared" si="41"/>
        <v>1</v>
      </c>
      <c r="AE74" s="37" t="b">
        <f t="shared" si="41"/>
        <v>1</v>
      </c>
      <c r="AF74" s="37" t="b">
        <f t="shared" si="41"/>
        <v>0</v>
      </c>
    </row>
    <row r="75" spans="1:34" x14ac:dyDescent="0.25">
      <c r="A75" s="249" t="s">
        <v>206</v>
      </c>
      <c r="B75" s="261" t="s">
        <v>235</v>
      </c>
      <c r="C75" s="36"/>
      <c r="D75" s="201">
        <v>4</v>
      </c>
      <c r="E75" s="153"/>
      <c r="F75" s="197"/>
      <c r="G75" s="198">
        <v>4</v>
      </c>
      <c r="H75" s="205">
        <f t="shared" si="52"/>
        <v>120</v>
      </c>
      <c r="I75" s="200">
        <f>J75+L75</f>
        <v>54</v>
      </c>
      <c r="J75" s="201">
        <v>18</v>
      </c>
      <c r="K75" s="152"/>
      <c r="L75" s="152">
        <v>36</v>
      </c>
      <c r="M75" s="202">
        <f t="shared" ref="M75" si="54">H75-I75</f>
        <v>66</v>
      </c>
      <c r="N75" s="148"/>
      <c r="O75" s="149"/>
      <c r="P75" s="203"/>
      <c r="Q75" s="151"/>
      <c r="R75" s="149">
        <v>3</v>
      </c>
      <c r="S75" s="150">
        <v>3</v>
      </c>
      <c r="AB75" s="37"/>
      <c r="AC75" s="37"/>
      <c r="AE75" s="37"/>
      <c r="AF75" s="37"/>
    </row>
    <row r="76" spans="1:34" x14ac:dyDescent="0.25">
      <c r="A76" s="249" t="s">
        <v>207</v>
      </c>
      <c r="B76" s="292" t="s">
        <v>233</v>
      </c>
      <c r="C76" s="36"/>
      <c r="D76" s="201">
        <v>4</v>
      </c>
      <c r="E76" s="152"/>
      <c r="F76" s="145"/>
      <c r="G76" s="204">
        <v>2</v>
      </c>
      <c r="H76" s="243">
        <f t="shared" ref="H76" si="55">G76*30</f>
        <v>60</v>
      </c>
      <c r="I76" s="262">
        <f>J76+L76</f>
        <v>36</v>
      </c>
      <c r="J76" s="201">
        <v>18</v>
      </c>
      <c r="K76" s="152"/>
      <c r="L76" s="152">
        <v>18</v>
      </c>
      <c r="M76" s="263">
        <f t="shared" ref="M76" si="56">H76-I76</f>
        <v>24</v>
      </c>
      <c r="N76" s="264"/>
      <c r="O76" s="264"/>
      <c r="P76" s="264"/>
      <c r="Q76" s="264"/>
      <c r="R76" s="264">
        <v>2</v>
      </c>
      <c r="S76" s="264">
        <v>2</v>
      </c>
      <c r="AB76" s="37" t="b">
        <f t="shared" ref="AB76" si="57">ISBLANK(N76)</f>
        <v>1</v>
      </c>
      <c r="AC76" s="37" t="b">
        <f t="shared" ref="AC76" si="58">ISBLANK(O76)</f>
        <v>1</v>
      </c>
      <c r="AE76" s="37" t="b">
        <f t="shared" ref="AE76" si="59">ISBLANK(Q76)</f>
        <v>1</v>
      </c>
      <c r="AF76" s="37" t="b">
        <f t="shared" ref="AF76" si="60">ISBLANK(R76)</f>
        <v>0</v>
      </c>
    </row>
    <row r="77" spans="1:34" x14ac:dyDescent="0.25">
      <c r="A77" s="249" t="s">
        <v>243</v>
      </c>
      <c r="B77" s="260" t="s">
        <v>170</v>
      </c>
      <c r="C77" s="36"/>
      <c r="D77" s="201">
        <v>4</v>
      </c>
      <c r="E77" s="152"/>
      <c r="F77" s="145"/>
      <c r="G77" s="204">
        <v>2</v>
      </c>
      <c r="H77" s="243">
        <f t="shared" ref="H77" si="61">G77*30</f>
        <v>60</v>
      </c>
      <c r="I77" s="262">
        <f>J77+L77</f>
        <v>36</v>
      </c>
      <c r="J77" s="201">
        <v>18</v>
      </c>
      <c r="K77" s="152"/>
      <c r="L77" s="152">
        <v>18</v>
      </c>
      <c r="M77" s="263">
        <f t="shared" ref="M77" si="62">H77-I77</f>
        <v>24</v>
      </c>
      <c r="N77" s="264"/>
      <c r="O77" s="264"/>
      <c r="P77" s="264"/>
      <c r="Q77" s="264"/>
      <c r="R77" s="264">
        <v>2</v>
      </c>
      <c r="S77" s="264">
        <v>2</v>
      </c>
      <c r="AB77" s="37"/>
      <c r="AC77" s="37"/>
      <c r="AE77" s="37"/>
      <c r="AF77" s="37"/>
    </row>
    <row r="78" spans="1:34" ht="16.5" thickBot="1" x14ac:dyDescent="0.3">
      <c r="A78" s="260"/>
      <c r="B78" s="261" t="s">
        <v>200</v>
      </c>
      <c r="C78" s="201"/>
      <c r="D78" s="152"/>
      <c r="E78" s="152"/>
      <c r="F78" s="145"/>
      <c r="G78" s="204">
        <v>4</v>
      </c>
      <c r="H78" s="243">
        <f t="shared" si="52"/>
        <v>120</v>
      </c>
      <c r="I78" s="262"/>
      <c r="J78" s="201"/>
      <c r="K78" s="152"/>
      <c r="L78" s="152"/>
      <c r="M78" s="263"/>
      <c r="N78" s="264"/>
      <c r="O78" s="264"/>
      <c r="P78" s="264"/>
      <c r="Q78" s="264"/>
      <c r="R78" s="264"/>
      <c r="S78" s="264"/>
      <c r="AB78" s="37"/>
      <c r="AC78" s="37"/>
      <c r="AE78" s="37"/>
      <c r="AF78" s="37"/>
    </row>
    <row r="79" spans="1:34" ht="16.5" thickBot="1" x14ac:dyDescent="0.3">
      <c r="A79" s="575" t="s">
        <v>120</v>
      </c>
      <c r="B79" s="576"/>
      <c r="C79" s="576"/>
      <c r="D79" s="576"/>
      <c r="E79" s="576"/>
      <c r="F79" s="577"/>
      <c r="G79" s="194">
        <f t="shared" ref="G79:S79" si="63">G64+G67+G69+G72+G74+G76</f>
        <v>22</v>
      </c>
      <c r="H79" s="194">
        <f t="shared" si="63"/>
        <v>660</v>
      </c>
      <c r="I79" s="194">
        <f t="shared" si="63"/>
        <v>288</v>
      </c>
      <c r="J79" s="194">
        <f t="shared" si="63"/>
        <v>132</v>
      </c>
      <c r="K79" s="194">
        <f t="shared" si="63"/>
        <v>0</v>
      </c>
      <c r="L79" s="194">
        <f t="shared" si="63"/>
        <v>156</v>
      </c>
      <c r="M79" s="194">
        <f t="shared" si="63"/>
        <v>372</v>
      </c>
      <c r="N79" s="194">
        <f t="shared" si="63"/>
        <v>0</v>
      </c>
      <c r="O79" s="194">
        <f t="shared" si="63"/>
        <v>3</v>
      </c>
      <c r="P79" s="194">
        <f t="shared" si="63"/>
        <v>3</v>
      </c>
      <c r="Q79" s="194">
        <f t="shared" si="63"/>
        <v>6</v>
      </c>
      <c r="R79" s="194">
        <f t="shared" si="63"/>
        <v>8</v>
      </c>
      <c r="S79" s="194">
        <f t="shared" si="63"/>
        <v>8</v>
      </c>
      <c r="T79" s="324">
        <f>SUM(T67:T75)</f>
        <v>0</v>
      </c>
      <c r="U79" s="160">
        <f>SUM(U67:U75)</f>
        <v>0</v>
      </c>
      <c r="V79" s="160">
        <f>SUM(V67:V75)</f>
        <v>0</v>
      </c>
      <c r="W79" s="160">
        <f>SUM(W67:W75)</f>
        <v>0</v>
      </c>
      <c r="X79" s="160">
        <f>SUM(X67:X75)</f>
        <v>0</v>
      </c>
      <c r="AB79" s="40">
        <f>SUMIF(AB64:AB76,FALSE,$G64:$G76)</f>
        <v>0</v>
      </c>
      <c r="AC79" s="40">
        <f>SUMIF(AC64:AC76,FALSE,$G64:$G76)</f>
        <v>4</v>
      </c>
      <c r="AD79" s="40">
        <f>SUMIF(AD64:AD76,FALSE,$G64:$G76)</f>
        <v>0</v>
      </c>
      <c r="AE79" s="40">
        <f>SUMIF(AE64:AE76,FALSE,$G64:$G76)</f>
        <v>8</v>
      </c>
      <c r="AF79" s="40">
        <f>SUMIF(AF64:AF76,FALSE,$G64:$G76)</f>
        <v>10</v>
      </c>
      <c r="AG79" s="40"/>
      <c r="AH79" s="43">
        <f>SUM(AB79:AG79)</f>
        <v>22</v>
      </c>
    </row>
    <row r="80" spans="1:34" ht="16.5" thickBot="1" x14ac:dyDescent="0.3">
      <c r="A80" s="578" t="s">
        <v>126</v>
      </c>
      <c r="B80" s="579"/>
      <c r="C80" s="579"/>
      <c r="D80" s="579"/>
      <c r="E80" s="579"/>
      <c r="F80" s="580"/>
      <c r="G80" s="206">
        <f t="shared" ref="G80:X80" si="64">G79+G59</f>
        <v>30</v>
      </c>
      <c r="H80" s="207">
        <f t="shared" si="64"/>
        <v>900</v>
      </c>
      <c r="I80" s="207">
        <f t="shared" si="64"/>
        <v>387</v>
      </c>
      <c r="J80" s="207">
        <f t="shared" si="64"/>
        <v>132</v>
      </c>
      <c r="K80" s="207">
        <f t="shared" si="64"/>
        <v>0</v>
      </c>
      <c r="L80" s="207">
        <f t="shared" si="64"/>
        <v>255</v>
      </c>
      <c r="M80" s="207">
        <f t="shared" si="64"/>
        <v>513</v>
      </c>
      <c r="N80" s="160">
        <f t="shared" si="64"/>
        <v>0</v>
      </c>
      <c r="O80" s="160">
        <f t="shared" si="64"/>
        <v>3</v>
      </c>
      <c r="P80" s="160">
        <f t="shared" si="64"/>
        <v>3</v>
      </c>
      <c r="Q80" s="160">
        <f t="shared" si="64"/>
        <v>9</v>
      </c>
      <c r="R80" s="160">
        <f t="shared" si="64"/>
        <v>11</v>
      </c>
      <c r="S80" s="160">
        <f t="shared" si="64"/>
        <v>11</v>
      </c>
      <c r="T80" s="324">
        <f t="shared" si="64"/>
        <v>0</v>
      </c>
      <c r="U80" s="160">
        <f t="shared" si="64"/>
        <v>0</v>
      </c>
      <c r="V80" s="160">
        <f t="shared" si="64"/>
        <v>0</v>
      </c>
      <c r="W80" s="160">
        <f t="shared" si="64"/>
        <v>0</v>
      </c>
      <c r="X80" s="160">
        <f t="shared" si="64"/>
        <v>0</v>
      </c>
    </row>
    <row r="81" spans="1:33" s="20" customFormat="1" ht="16.5" thickBot="1" x14ac:dyDescent="0.3">
      <c r="A81" s="581" t="s">
        <v>127</v>
      </c>
      <c r="B81" s="581"/>
      <c r="C81" s="581"/>
      <c r="D81" s="581"/>
      <c r="E81" s="581"/>
      <c r="F81" s="581"/>
      <c r="G81" s="206">
        <f t="shared" ref="G81:M81" si="65">G80+G48</f>
        <v>120</v>
      </c>
      <c r="H81" s="207">
        <f t="shared" si="65"/>
        <v>3600</v>
      </c>
      <c r="I81" s="207">
        <f t="shared" si="65"/>
        <v>1398</v>
      </c>
      <c r="J81" s="207">
        <f t="shared" si="65"/>
        <v>546</v>
      </c>
      <c r="K81" s="207">
        <f t="shared" si="65"/>
        <v>30</v>
      </c>
      <c r="L81" s="207">
        <f t="shared" si="65"/>
        <v>822</v>
      </c>
      <c r="M81" s="207">
        <f t="shared" si="65"/>
        <v>2202</v>
      </c>
      <c r="N81" s="160">
        <f t="shared" ref="N81:S81" si="66">N48+N80</f>
        <v>27</v>
      </c>
      <c r="O81" s="160">
        <f t="shared" si="66"/>
        <v>18</v>
      </c>
      <c r="P81" s="160">
        <f t="shared" si="66"/>
        <v>18</v>
      </c>
      <c r="Q81" s="160">
        <f t="shared" si="66"/>
        <v>23</v>
      </c>
      <c r="R81" s="160">
        <f t="shared" si="66"/>
        <v>18</v>
      </c>
      <c r="S81" s="160">
        <f t="shared" si="66"/>
        <v>18</v>
      </c>
      <c r="V81" s="329">
        <v>22</v>
      </c>
      <c r="W81" s="329">
        <v>22</v>
      </c>
      <c r="X81" s="329">
        <v>22</v>
      </c>
      <c r="AB81" s="34"/>
      <c r="AC81" s="34"/>
      <c r="AD81" s="34"/>
      <c r="AE81" s="34"/>
      <c r="AF81" s="34"/>
      <c r="AG81" s="34"/>
    </row>
    <row r="82" spans="1:33" s="20" customFormat="1" ht="16.5" thickBot="1" x14ac:dyDescent="0.3">
      <c r="A82" s="582" t="s">
        <v>107</v>
      </c>
      <c r="B82" s="582"/>
      <c r="C82" s="582"/>
      <c r="D82" s="582"/>
      <c r="E82" s="582"/>
      <c r="F82" s="582"/>
      <c r="G82" s="582"/>
      <c r="H82" s="582"/>
      <c r="I82" s="582"/>
      <c r="J82" s="582"/>
      <c r="K82" s="582"/>
      <c r="L82" s="582"/>
      <c r="M82" s="582"/>
      <c r="N82" s="160">
        <f>N81</f>
        <v>27</v>
      </c>
      <c r="O82" s="160">
        <f t="shared" ref="O82:X82" si="67">O81</f>
        <v>18</v>
      </c>
      <c r="P82" s="160">
        <f t="shared" si="67"/>
        <v>18</v>
      </c>
      <c r="Q82" s="160">
        <f t="shared" si="67"/>
        <v>23</v>
      </c>
      <c r="R82" s="160">
        <f t="shared" si="67"/>
        <v>18</v>
      </c>
      <c r="S82" s="160">
        <f t="shared" si="67"/>
        <v>18</v>
      </c>
      <c r="T82" s="324">
        <f t="shared" si="67"/>
        <v>0</v>
      </c>
      <c r="U82" s="160">
        <f t="shared" si="67"/>
        <v>0</v>
      </c>
      <c r="V82" s="160">
        <f t="shared" si="67"/>
        <v>22</v>
      </c>
      <c r="W82" s="160">
        <f t="shared" si="67"/>
        <v>22</v>
      </c>
      <c r="X82" s="160">
        <f t="shared" si="67"/>
        <v>22</v>
      </c>
      <c r="AB82" s="34"/>
      <c r="AC82" s="34"/>
      <c r="AD82" s="34"/>
      <c r="AE82" s="34"/>
      <c r="AF82" s="34"/>
      <c r="AG82" s="34"/>
    </row>
    <row r="83" spans="1:33" s="20" customFormat="1" ht="16.5" thickBot="1" x14ac:dyDescent="0.3">
      <c r="A83" s="583" t="s">
        <v>108</v>
      </c>
      <c r="B83" s="583"/>
      <c r="C83" s="583"/>
      <c r="D83" s="583"/>
      <c r="E83" s="583"/>
      <c r="F83" s="583"/>
      <c r="G83" s="583"/>
      <c r="H83" s="583"/>
      <c r="I83" s="583"/>
      <c r="J83" s="583"/>
      <c r="K83" s="583"/>
      <c r="L83" s="583"/>
      <c r="M83" s="583"/>
      <c r="N83" s="160">
        <v>4</v>
      </c>
      <c r="O83" s="237"/>
      <c r="P83" s="340">
        <v>3</v>
      </c>
      <c r="Q83" s="238">
        <v>3</v>
      </c>
      <c r="R83" s="238"/>
      <c r="S83" s="238">
        <v>3</v>
      </c>
      <c r="AB83" s="34"/>
      <c r="AC83" s="34"/>
      <c r="AD83" s="34"/>
      <c r="AE83" s="34"/>
      <c r="AF83" s="34"/>
      <c r="AG83" s="34"/>
    </row>
    <row r="84" spans="1:33" s="20" customFormat="1" ht="26.25" thickBot="1" x14ac:dyDescent="0.3">
      <c r="A84" s="583" t="s">
        <v>109</v>
      </c>
      <c r="B84" s="583"/>
      <c r="C84" s="583"/>
      <c r="D84" s="583"/>
      <c r="E84" s="583"/>
      <c r="F84" s="583"/>
      <c r="G84" s="583"/>
      <c r="H84" s="583"/>
      <c r="I84" s="583"/>
      <c r="J84" s="583"/>
      <c r="K84" s="583"/>
      <c r="L84" s="583"/>
      <c r="M84" s="583"/>
      <c r="N84" s="193">
        <v>4</v>
      </c>
      <c r="O84" s="239"/>
      <c r="P84" s="341">
        <v>4</v>
      </c>
      <c r="Q84" s="240">
        <v>4</v>
      </c>
      <c r="R84" s="240"/>
      <c r="S84" s="240">
        <v>5</v>
      </c>
      <c r="AA84" s="20" t="s">
        <v>175</v>
      </c>
      <c r="AB84" s="20" t="s">
        <v>176</v>
      </c>
      <c r="AC84" s="44" t="s">
        <v>177</v>
      </c>
      <c r="AD84" s="45" t="s">
        <v>178</v>
      </c>
      <c r="AE84" s="45" t="s">
        <v>179</v>
      </c>
      <c r="AF84" s="34"/>
      <c r="AG84" s="34"/>
    </row>
    <row r="85" spans="1:33" s="20" customFormat="1" ht="16.5" thickBot="1" x14ac:dyDescent="0.3">
      <c r="A85" s="583" t="s">
        <v>110</v>
      </c>
      <c r="B85" s="583"/>
      <c r="C85" s="583"/>
      <c r="D85" s="583"/>
      <c r="E85" s="583"/>
      <c r="F85" s="583"/>
      <c r="G85" s="583"/>
      <c r="H85" s="583"/>
      <c r="I85" s="583"/>
      <c r="J85" s="583"/>
      <c r="K85" s="583"/>
      <c r="L85" s="583"/>
      <c r="M85" s="583"/>
      <c r="N85" s="208"/>
      <c r="O85" s="209"/>
      <c r="P85" s="209"/>
      <c r="Q85" s="210"/>
      <c r="R85" s="210"/>
      <c r="S85" s="210"/>
      <c r="Z85" s="23" t="s">
        <v>78</v>
      </c>
      <c r="AA85" s="20">
        <f>AA11</f>
        <v>36.5</v>
      </c>
      <c r="AB85" s="34">
        <f>AA25</f>
        <v>13</v>
      </c>
      <c r="AC85" s="34">
        <f>AA40</f>
        <v>3</v>
      </c>
      <c r="AD85" s="34">
        <f>AA53</f>
        <v>0</v>
      </c>
      <c r="AE85" s="34">
        <f>AA67</f>
        <v>4</v>
      </c>
      <c r="AF85" s="34">
        <f>SUM(AA85:AE85)</f>
        <v>56.5</v>
      </c>
      <c r="AG85" s="34"/>
    </row>
    <row r="86" spans="1:33" s="20" customFormat="1" ht="16.5" thickBot="1" x14ac:dyDescent="0.3">
      <c r="A86" s="584" t="s">
        <v>111</v>
      </c>
      <c r="B86" s="584"/>
      <c r="C86" s="584"/>
      <c r="D86" s="584"/>
      <c r="E86" s="584"/>
      <c r="F86" s="584"/>
      <c r="G86" s="584"/>
      <c r="H86" s="584"/>
      <c r="I86" s="584"/>
      <c r="J86" s="584"/>
      <c r="K86" s="584"/>
      <c r="L86" s="584"/>
      <c r="M86" s="584"/>
      <c r="N86" s="211"/>
      <c r="O86" s="212"/>
      <c r="P86" s="212"/>
      <c r="Q86" s="213">
        <v>1</v>
      </c>
      <c r="R86" s="213"/>
      <c r="S86" s="214"/>
      <c r="Z86" s="23" t="s">
        <v>79</v>
      </c>
      <c r="AA86" s="20">
        <f>AA12</f>
        <v>3</v>
      </c>
      <c r="AB86" s="34">
        <f>AA26</f>
        <v>25.5</v>
      </c>
      <c r="AC86" s="34">
        <f>AA41</f>
        <v>6</v>
      </c>
      <c r="AD86" s="34">
        <f>AA54</f>
        <v>8</v>
      </c>
      <c r="AE86" s="34">
        <f>AA68</f>
        <v>18</v>
      </c>
      <c r="AF86" s="34">
        <f>SUM(AA86:AE86)</f>
        <v>60.5</v>
      </c>
      <c r="AG86" s="34"/>
    </row>
    <row r="87" spans="1:33" s="20" customFormat="1" ht="16.5" thickBot="1" x14ac:dyDescent="0.3">
      <c r="A87" s="585" t="s">
        <v>129</v>
      </c>
      <c r="B87" s="586"/>
      <c r="C87" s="586"/>
      <c r="D87" s="586"/>
      <c r="E87" s="586"/>
      <c r="F87" s="586"/>
      <c r="G87" s="586"/>
      <c r="H87" s="586"/>
      <c r="I87" s="586"/>
      <c r="J87" s="586"/>
      <c r="K87" s="586"/>
      <c r="L87" s="586"/>
      <c r="M87" s="587"/>
      <c r="N87" s="588" t="s">
        <v>128</v>
      </c>
      <c r="O87" s="588"/>
      <c r="P87" s="589"/>
      <c r="Q87" s="570">
        <f>G48/G81*100</f>
        <v>75</v>
      </c>
      <c r="R87" s="570"/>
      <c r="S87" s="574"/>
      <c r="T87" s="25">
        <f>SUM(N87:S87)</f>
        <v>75</v>
      </c>
      <c r="AB87" s="34"/>
      <c r="AC87" s="34"/>
      <c r="AD87" s="34"/>
      <c r="AE87" s="34"/>
      <c r="AF87" s="34"/>
      <c r="AG87" s="34"/>
    </row>
    <row r="88" spans="1:33" s="20" customFormat="1" x14ac:dyDescent="0.25">
      <c r="A88" s="215"/>
      <c r="B88" s="215"/>
      <c r="C88" s="215"/>
      <c r="D88" s="215"/>
      <c r="E88" s="215"/>
      <c r="F88" s="215"/>
      <c r="G88" s="215"/>
      <c r="H88" s="215"/>
      <c r="I88" s="215"/>
      <c r="J88" s="215"/>
      <c r="K88" s="215"/>
      <c r="L88" s="215"/>
      <c r="M88" s="215"/>
      <c r="N88" s="570" t="s">
        <v>30</v>
      </c>
      <c r="O88" s="570"/>
      <c r="P88" s="570"/>
      <c r="Q88" s="571">
        <f>G80/G81*100</f>
        <v>25</v>
      </c>
      <c r="R88" s="571"/>
      <c r="S88" s="571"/>
      <c r="AB88" s="34"/>
      <c r="AC88" s="34"/>
      <c r="AD88" s="34"/>
      <c r="AE88" s="34"/>
      <c r="AF88" s="34"/>
      <c r="AG88" s="34"/>
    </row>
    <row r="89" spans="1:33" s="20" customFormat="1" x14ac:dyDescent="0.25">
      <c r="AB89" s="572" t="s">
        <v>78</v>
      </c>
      <c r="AC89" s="572"/>
      <c r="AD89" s="572"/>
      <c r="AE89" s="572" t="s">
        <v>79</v>
      </c>
      <c r="AF89" s="572"/>
      <c r="AG89" s="572"/>
    </row>
    <row r="90" spans="1:33" s="20" customFormat="1" x14ac:dyDescent="0.25">
      <c r="B90" s="298"/>
      <c r="C90" s="298"/>
      <c r="D90" s="298"/>
      <c r="E90" s="298"/>
      <c r="F90" s="298"/>
      <c r="G90" s="298"/>
      <c r="H90" s="298"/>
      <c r="I90" s="298"/>
      <c r="J90" s="298"/>
      <c r="K90" s="298"/>
      <c r="AB90" s="330">
        <v>1</v>
      </c>
      <c r="AC90" s="330" t="s">
        <v>143</v>
      </c>
      <c r="AD90" s="330" t="s">
        <v>144</v>
      </c>
      <c r="AE90" s="330">
        <v>3</v>
      </c>
      <c r="AF90" s="330" t="s">
        <v>145</v>
      </c>
      <c r="AG90" s="330" t="s">
        <v>146</v>
      </c>
    </row>
    <row r="91" spans="1:33" s="20" customFormat="1" x14ac:dyDescent="0.25">
      <c r="B91" s="298" t="s">
        <v>112</v>
      </c>
      <c r="C91" s="298"/>
      <c r="D91" s="563"/>
      <c r="E91" s="563"/>
      <c r="F91" s="564"/>
      <c r="G91" s="564"/>
      <c r="H91" s="298"/>
      <c r="I91" s="565" t="s">
        <v>113</v>
      </c>
      <c r="J91" s="573"/>
      <c r="K91" s="573"/>
      <c r="AB91" s="46">
        <f>AB23+AB38+AB59+AB79</f>
        <v>30</v>
      </c>
      <c r="AC91" s="46">
        <f>AC23+AC38+AC59+AC79+AA40</f>
        <v>26.5</v>
      </c>
      <c r="AD91" s="46">
        <f>AD23+AD38+AD59+AD79</f>
        <v>0</v>
      </c>
      <c r="AE91" s="46">
        <f>AE23+AE38+AE59+AE79</f>
        <v>30</v>
      </c>
      <c r="AF91" s="46">
        <f>AF23+AF38+AF59+AF79+AA41</f>
        <v>30.5</v>
      </c>
      <c r="AG91" s="46">
        <f>AG23+AG38+AG59+AG79</f>
        <v>0</v>
      </c>
    </row>
    <row r="92" spans="1:33" s="20" customFormat="1" x14ac:dyDescent="0.25">
      <c r="AB92" s="34"/>
      <c r="AC92" s="34"/>
      <c r="AD92" s="34"/>
      <c r="AE92" s="34"/>
      <c r="AF92" s="34"/>
      <c r="AG92" s="34"/>
    </row>
    <row r="93" spans="1:33" s="20" customFormat="1" x14ac:dyDescent="0.25">
      <c r="B93" s="298" t="s">
        <v>135</v>
      </c>
      <c r="C93" s="298"/>
      <c r="D93" s="563"/>
      <c r="E93" s="563"/>
      <c r="F93" s="564"/>
      <c r="G93" s="564"/>
      <c r="H93" s="298"/>
      <c r="I93" s="565" t="s">
        <v>151</v>
      </c>
      <c r="J93" s="566"/>
      <c r="K93" s="566"/>
      <c r="AB93" s="34"/>
      <c r="AC93" s="34"/>
      <c r="AD93" s="34"/>
      <c r="AE93" s="34"/>
      <c r="AF93" s="34"/>
      <c r="AG93" s="34"/>
    </row>
    <row r="94" spans="1:33" s="20" customFormat="1" x14ac:dyDescent="0.25">
      <c r="AB94" s="34"/>
      <c r="AC94" s="34"/>
      <c r="AD94" s="34"/>
      <c r="AE94" s="34"/>
      <c r="AF94" s="34"/>
      <c r="AG94" s="34"/>
    </row>
    <row r="95" spans="1:33" s="20" customFormat="1" x14ac:dyDescent="0.25">
      <c r="B95" s="298" t="s">
        <v>185</v>
      </c>
      <c r="C95" s="298"/>
      <c r="D95" s="563"/>
      <c r="E95" s="563"/>
      <c r="F95" s="564"/>
      <c r="G95" s="564"/>
      <c r="H95" s="298"/>
      <c r="I95" s="567" t="s">
        <v>259</v>
      </c>
      <c r="J95" s="568"/>
      <c r="K95" s="568"/>
      <c r="AB95" s="34"/>
      <c r="AC95" s="34"/>
      <c r="AD95" s="34"/>
      <c r="AE95" s="34"/>
      <c r="AF95" s="34"/>
      <c r="AG95" s="34"/>
    </row>
    <row r="96" spans="1:33" s="20" customFormat="1" x14ac:dyDescent="0.25">
      <c r="A96" s="92"/>
      <c r="B96" s="216"/>
      <c r="C96" s="569" t="s">
        <v>62</v>
      </c>
      <c r="D96" s="569"/>
      <c r="E96" s="569"/>
      <c r="F96" s="569"/>
      <c r="G96" s="569"/>
      <c r="H96" s="569"/>
      <c r="I96" s="569"/>
      <c r="J96" s="569"/>
      <c r="K96" s="569"/>
      <c r="L96" s="217"/>
      <c r="M96" s="217"/>
      <c r="AB96" s="34"/>
      <c r="AC96" s="34"/>
      <c r="AD96" s="34"/>
      <c r="AE96" s="34"/>
      <c r="AF96" s="34"/>
      <c r="AG96" s="34"/>
    </row>
    <row r="99" spans="1:9" x14ac:dyDescent="0.25">
      <c r="I99" s="43"/>
    </row>
    <row r="100" spans="1:9" hidden="1" x14ac:dyDescent="0.25"/>
    <row r="101" spans="1:9" hidden="1" x14ac:dyDescent="0.25"/>
    <row r="102" spans="1:9" hidden="1" x14ac:dyDescent="0.25"/>
    <row r="103" spans="1:9" hidden="1" x14ac:dyDescent="0.25"/>
    <row r="104" spans="1:9" hidden="1" x14ac:dyDescent="0.25">
      <c r="B104" s="24" t="s">
        <v>197</v>
      </c>
    </row>
    <row r="105" spans="1:9" hidden="1" x14ac:dyDescent="0.25">
      <c r="B105" s="24" t="s">
        <v>198</v>
      </c>
    </row>
    <row r="106" spans="1:9" hidden="1" x14ac:dyDescent="0.25">
      <c r="A106" s="218">
        <v>3</v>
      </c>
      <c r="B106" s="143" t="s">
        <v>155</v>
      </c>
      <c r="C106" s="219">
        <v>1</v>
      </c>
    </row>
    <row r="107" spans="1:9" hidden="1" x14ac:dyDescent="0.25">
      <c r="A107" s="218">
        <v>3</v>
      </c>
      <c r="B107" s="137" t="s">
        <v>156</v>
      </c>
      <c r="C107" s="219">
        <v>1</v>
      </c>
    </row>
    <row r="108" spans="1:9" hidden="1" x14ac:dyDescent="0.25">
      <c r="A108" s="218">
        <v>3</v>
      </c>
      <c r="B108" s="143" t="s">
        <v>154</v>
      </c>
      <c r="C108" s="219">
        <v>1</v>
      </c>
    </row>
    <row r="109" spans="1:9" hidden="1" x14ac:dyDescent="0.25">
      <c r="A109" s="218">
        <v>3</v>
      </c>
      <c r="B109" s="135" t="s">
        <v>157</v>
      </c>
      <c r="C109" s="219">
        <v>1</v>
      </c>
    </row>
    <row r="110" spans="1:9" hidden="1" x14ac:dyDescent="0.25">
      <c r="A110" s="218">
        <v>4</v>
      </c>
      <c r="B110" s="135" t="s">
        <v>180</v>
      </c>
      <c r="C110" s="219">
        <v>2</v>
      </c>
    </row>
    <row r="111" spans="1:9" hidden="1" x14ac:dyDescent="0.25">
      <c r="A111" s="218">
        <v>4</v>
      </c>
      <c r="B111" s="135" t="s">
        <v>158</v>
      </c>
      <c r="C111" s="219">
        <v>2</v>
      </c>
    </row>
    <row r="112" spans="1:9" ht="15" hidden="1" x14ac:dyDescent="0.25">
      <c r="A112" s="24"/>
    </row>
    <row r="113" hidden="1" x14ac:dyDescent="0.25"/>
  </sheetData>
  <mergeCells count="65">
    <mergeCell ref="A1:S1"/>
    <mergeCell ref="A2:A7"/>
    <mergeCell ref="B2:B7"/>
    <mergeCell ref="C2:F2"/>
    <mergeCell ref="G2:G7"/>
    <mergeCell ref="H2:M2"/>
    <mergeCell ref="N2:S3"/>
    <mergeCell ref="C3:C7"/>
    <mergeCell ref="D3:D7"/>
    <mergeCell ref="E3:F3"/>
    <mergeCell ref="A44:F44"/>
    <mergeCell ref="N4:P4"/>
    <mergeCell ref="Q4:S4"/>
    <mergeCell ref="AB4:AD4"/>
    <mergeCell ref="AE4:AG4"/>
    <mergeCell ref="N6:S6"/>
    <mergeCell ref="A9:S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0:S10"/>
    <mergeCell ref="A23:B23"/>
    <mergeCell ref="A24:S24"/>
    <mergeCell ref="A38:F38"/>
    <mergeCell ref="A39:S39"/>
    <mergeCell ref="A45:S45"/>
    <mergeCell ref="A47:F47"/>
    <mergeCell ref="A48:F48"/>
    <mergeCell ref="A49:S49"/>
    <mergeCell ref="A50:S50"/>
    <mergeCell ref="A59:F59"/>
    <mergeCell ref="A60:S60"/>
    <mergeCell ref="A63:B63"/>
    <mergeCell ref="A62:B62"/>
    <mergeCell ref="A51:B51"/>
    <mergeCell ref="A52:B52"/>
    <mergeCell ref="A61:B61"/>
    <mergeCell ref="Q87:S87"/>
    <mergeCell ref="A79:F79"/>
    <mergeCell ref="A80:F80"/>
    <mergeCell ref="A81:F81"/>
    <mergeCell ref="A82:M82"/>
    <mergeCell ref="A83:M83"/>
    <mergeCell ref="A84:M84"/>
    <mergeCell ref="A85:M85"/>
    <mergeCell ref="A86:M86"/>
    <mergeCell ref="A87:M87"/>
    <mergeCell ref="N87:P87"/>
    <mergeCell ref="N88:P88"/>
    <mergeCell ref="Q88:S88"/>
    <mergeCell ref="AB89:AD89"/>
    <mergeCell ref="AE89:AG89"/>
    <mergeCell ref="D91:G91"/>
    <mergeCell ref="I91:K91"/>
    <mergeCell ref="D93:G93"/>
    <mergeCell ref="I93:K93"/>
    <mergeCell ref="D95:G95"/>
    <mergeCell ref="I95:K95"/>
    <mergeCell ref="C96:K96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2" manualBreakCount="2">
    <brk id="45" max="21" man="1"/>
    <brk id="61" max="2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5"/>
  <sheetViews>
    <sheetView topLeftCell="A22" workbookViewId="0">
      <selection activeCell="C70" sqref="C70"/>
    </sheetView>
  </sheetViews>
  <sheetFormatPr defaultRowHeight="15" x14ac:dyDescent="0.25"/>
  <cols>
    <col min="3" max="3" width="42.42578125" customWidth="1"/>
  </cols>
  <sheetData>
    <row r="1" spans="1:13" ht="23.25" x14ac:dyDescent="0.35">
      <c r="A1" s="26"/>
      <c r="B1" s="267" t="s">
        <v>208</v>
      </c>
      <c r="C1" s="268" t="s">
        <v>209</v>
      </c>
      <c r="D1" s="26"/>
      <c r="E1" s="26"/>
      <c r="F1" s="26"/>
      <c r="G1" s="26"/>
      <c r="H1" s="26"/>
      <c r="I1" s="26"/>
      <c r="J1" s="2"/>
      <c r="K1" s="2"/>
      <c r="L1" s="2"/>
      <c r="M1" s="2"/>
    </row>
    <row r="2" spans="1:13" ht="41.25" customHeight="1" x14ac:dyDescent="0.3">
      <c r="A2" s="26"/>
      <c r="B2" s="269"/>
      <c r="C2" s="270" t="s">
        <v>210</v>
      </c>
      <c r="D2" s="26"/>
      <c r="E2" s="26"/>
      <c r="F2" s="26" t="s">
        <v>212</v>
      </c>
      <c r="G2" s="26"/>
      <c r="H2" s="26"/>
      <c r="I2" s="26"/>
      <c r="J2" s="2"/>
      <c r="K2" s="2"/>
      <c r="L2" s="2"/>
      <c r="M2" s="2"/>
    </row>
    <row r="3" spans="1:13" x14ac:dyDescent="0.25">
      <c r="A3" s="26"/>
      <c r="B3" s="269"/>
      <c r="C3" s="1" t="s">
        <v>132</v>
      </c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5.75" x14ac:dyDescent="0.25">
      <c r="A4" s="26"/>
      <c r="B4" s="293"/>
      <c r="C4" s="675" t="s">
        <v>0</v>
      </c>
      <c r="D4" s="676" t="s">
        <v>1</v>
      </c>
      <c r="E4" s="671" t="s">
        <v>2</v>
      </c>
      <c r="F4" s="671"/>
      <c r="G4" s="671"/>
      <c r="H4" s="671"/>
      <c r="I4" s="671"/>
      <c r="J4" s="492"/>
      <c r="K4" s="670" t="s">
        <v>3</v>
      </c>
      <c r="L4" s="670" t="s">
        <v>4</v>
      </c>
      <c r="M4" s="670" t="s">
        <v>5</v>
      </c>
    </row>
    <row r="5" spans="1:13" ht="15.75" x14ac:dyDescent="0.25">
      <c r="A5" s="26"/>
      <c r="B5" s="293"/>
      <c r="C5" s="675"/>
      <c r="D5" s="676"/>
      <c r="E5" s="670" t="s">
        <v>6</v>
      </c>
      <c r="F5" s="672" t="s">
        <v>7</v>
      </c>
      <c r="G5" s="672"/>
      <c r="H5" s="672"/>
      <c r="I5" s="672"/>
      <c r="J5" s="670" t="s">
        <v>8</v>
      </c>
      <c r="K5" s="670"/>
      <c r="L5" s="670"/>
      <c r="M5" s="670"/>
    </row>
    <row r="6" spans="1:13" ht="15.75" x14ac:dyDescent="0.25">
      <c r="A6" s="26"/>
      <c r="B6" s="293"/>
      <c r="C6" s="675"/>
      <c r="D6" s="676"/>
      <c r="E6" s="492"/>
      <c r="F6" s="670" t="s">
        <v>9</v>
      </c>
      <c r="G6" s="671" t="s">
        <v>10</v>
      </c>
      <c r="H6" s="492"/>
      <c r="I6" s="492"/>
      <c r="J6" s="492"/>
      <c r="K6" s="670"/>
      <c r="L6" s="670"/>
      <c r="M6" s="670"/>
    </row>
    <row r="7" spans="1:13" ht="15.75" x14ac:dyDescent="0.25">
      <c r="A7" s="26"/>
      <c r="B7" s="293"/>
      <c r="C7" s="675"/>
      <c r="D7" s="676"/>
      <c r="E7" s="492"/>
      <c r="F7" s="673"/>
      <c r="G7" s="670" t="s">
        <v>11</v>
      </c>
      <c r="H7" s="670" t="s">
        <v>12</v>
      </c>
      <c r="I7" s="670" t="s">
        <v>13</v>
      </c>
      <c r="J7" s="492"/>
      <c r="K7" s="670"/>
      <c r="L7" s="670"/>
      <c r="M7" s="670"/>
    </row>
    <row r="8" spans="1:13" ht="15.75" x14ac:dyDescent="0.25">
      <c r="A8" s="26"/>
      <c r="B8" s="293"/>
      <c r="C8" s="675"/>
      <c r="D8" s="676"/>
      <c r="E8" s="492"/>
      <c r="F8" s="673"/>
      <c r="G8" s="670"/>
      <c r="H8" s="670"/>
      <c r="I8" s="670"/>
      <c r="J8" s="492"/>
      <c r="K8" s="670"/>
      <c r="L8" s="670"/>
      <c r="M8" s="670"/>
    </row>
    <row r="9" spans="1:13" ht="15.75" x14ac:dyDescent="0.25">
      <c r="A9" s="26"/>
      <c r="B9" s="293"/>
      <c r="C9" s="675"/>
      <c r="D9" s="676"/>
      <c r="E9" s="492"/>
      <c r="F9" s="673"/>
      <c r="G9" s="670"/>
      <c r="H9" s="670"/>
      <c r="I9" s="670"/>
      <c r="J9" s="492"/>
      <c r="K9" s="670"/>
      <c r="L9" s="670"/>
      <c r="M9" s="670"/>
    </row>
    <row r="10" spans="1:13" ht="15.75" x14ac:dyDescent="0.25">
      <c r="A10" s="26"/>
      <c r="B10" s="293"/>
      <c r="C10" s="675"/>
      <c r="D10" s="676"/>
      <c r="E10" s="492"/>
      <c r="F10" s="673"/>
      <c r="G10" s="670"/>
      <c r="H10" s="670"/>
      <c r="I10" s="670"/>
      <c r="J10" s="492"/>
      <c r="K10" s="670"/>
      <c r="L10" s="670"/>
      <c r="M10" s="670"/>
    </row>
    <row r="11" spans="1:13" s="31" customFormat="1" ht="15.75" x14ac:dyDescent="0.25">
      <c r="B11" s="305"/>
      <c r="C11" s="306" t="s">
        <v>15</v>
      </c>
      <c r="D11" s="307">
        <v>3</v>
      </c>
      <c r="E11" s="29">
        <f>D11*30</f>
        <v>90</v>
      </c>
      <c r="F11" s="29">
        <f>G11+H11+I11</f>
        <v>45</v>
      </c>
      <c r="G11" s="29"/>
      <c r="H11" s="29"/>
      <c r="I11" s="29">
        <v>45</v>
      </c>
      <c r="J11" s="29">
        <f>E11-F11</f>
        <v>45</v>
      </c>
      <c r="K11" s="30">
        <f>F11/15</f>
        <v>3</v>
      </c>
      <c r="L11" s="29" t="s">
        <v>16</v>
      </c>
      <c r="M11" s="30">
        <f>F11/E11*100</f>
        <v>50</v>
      </c>
    </row>
    <row r="12" spans="1:13" ht="15.75" x14ac:dyDescent="0.25">
      <c r="A12" s="26"/>
      <c r="B12" s="290"/>
      <c r="C12" s="286"/>
      <c r="D12" s="285"/>
      <c r="E12" s="3"/>
      <c r="F12" s="3"/>
      <c r="G12" s="3"/>
      <c r="H12" s="3"/>
      <c r="I12" s="3"/>
      <c r="J12" s="3"/>
      <c r="K12" s="4"/>
      <c r="L12" s="3"/>
      <c r="M12" s="4"/>
    </row>
    <row r="13" spans="1:13" s="31" customFormat="1" ht="15" customHeight="1" x14ac:dyDescent="0.25">
      <c r="B13" s="305"/>
      <c r="C13" s="306" t="s">
        <v>17</v>
      </c>
      <c r="D13" s="294">
        <v>3</v>
      </c>
      <c r="E13" s="29">
        <f t="shared" ref="E13:E19" si="0">D13*30</f>
        <v>90</v>
      </c>
      <c r="F13" s="29">
        <f>G13+H13+I13</f>
        <v>60</v>
      </c>
      <c r="G13" s="29"/>
      <c r="H13" s="29"/>
      <c r="I13" s="29">
        <v>60</v>
      </c>
      <c r="J13" s="29">
        <f>E13-F13</f>
        <v>30</v>
      </c>
      <c r="K13" s="30">
        <v>4</v>
      </c>
      <c r="L13" s="29" t="s">
        <v>18</v>
      </c>
      <c r="M13" s="30">
        <f>F13/E13*100</f>
        <v>66.666666666666657</v>
      </c>
    </row>
    <row r="14" spans="1:13" s="31" customFormat="1" ht="35.25" customHeight="1" x14ac:dyDescent="0.25">
      <c r="B14" s="305"/>
      <c r="C14" s="306" t="s">
        <v>221</v>
      </c>
      <c r="D14" s="294">
        <v>4</v>
      </c>
      <c r="E14" s="29">
        <f t="shared" si="0"/>
        <v>120</v>
      </c>
      <c r="F14" s="29">
        <f>G14+H14+I14</f>
        <v>75</v>
      </c>
      <c r="G14" s="29">
        <v>30</v>
      </c>
      <c r="H14" s="29"/>
      <c r="I14" s="29">
        <v>45</v>
      </c>
      <c r="J14" s="29">
        <f>E14-F14</f>
        <v>45</v>
      </c>
      <c r="K14" s="30">
        <f>F14/15</f>
        <v>5</v>
      </c>
      <c r="L14" s="29" t="s">
        <v>18</v>
      </c>
      <c r="M14" s="30">
        <f>F14/E14*100</f>
        <v>62.5</v>
      </c>
    </row>
    <row r="15" spans="1:13" s="31" customFormat="1" ht="32.25" customHeight="1" x14ac:dyDescent="0.25">
      <c r="B15" s="305"/>
      <c r="C15" s="306" t="s">
        <v>137</v>
      </c>
      <c r="D15" s="294">
        <v>5</v>
      </c>
      <c r="E15" s="29">
        <f t="shared" si="0"/>
        <v>150</v>
      </c>
      <c r="F15" s="29">
        <f>G15+H15+I15</f>
        <v>60</v>
      </c>
      <c r="G15" s="29">
        <v>30</v>
      </c>
      <c r="H15" s="29"/>
      <c r="I15" s="29">
        <v>30</v>
      </c>
      <c r="J15" s="29">
        <f>E15-F15</f>
        <v>90</v>
      </c>
      <c r="K15" s="30">
        <f>F15/15</f>
        <v>4</v>
      </c>
      <c r="L15" s="29" t="s">
        <v>18</v>
      </c>
      <c r="M15" s="30">
        <f>F15/E15*100</f>
        <v>40</v>
      </c>
    </row>
    <row r="16" spans="1:13" s="31" customFormat="1" ht="27.75" customHeight="1" x14ac:dyDescent="0.25">
      <c r="B16" s="305"/>
      <c r="C16" s="306" t="s">
        <v>19</v>
      </c>
      <c r="D16" s="294">
        <v>4</v>
      </c>
      <c r="E16" s="29">
        <f t="shared" si="0"/>
        <v>120</v>
      </c>
      <c r="F16" s="29"/>
      <c r="G16" s="29"/>
      <c r="H16" s="29"/>
      <c r="I16" s="29"/>
      <c r="J16" s="29"/>
      <c r="K16" s="30"/>
      <c r="L16" s="29" t="s">
        <v>16</v>
      </c>
      <c r="M16" s="30"/>
    </row>
    <row r="17" spans="1:13" s="31" customFormat="1" ht="24.75" customHeight="1" x14ac:dyDescent="0.25">
      <c r="B17" s="305"/>
      <c r="C17" s="306" t="s">
        <v>165</v>
      </c>
      <c r="D17" s="294">
        <v>4</v>
      </c>
      <c r="E17" s="29">
        <f t="shared" si="0"/>
        <v>120</v>
      </c>
      <c r="F17" s="29">
        <f>G17+H17+I17</f>
        <v>60</v>
      </c>
      <c r="G17" s="33">
        <v>15</v>
      </c>
      <c r="H17" s="33">
        <v>45</v>
      </c>
      <c r="I17" s="33"/>
      <c r="J17" s="33">
        <f>E17-F17</f>
        <v>60</v>
      </c>
      <c r="K17" s="32">
        <f>F17/15</f>
        <v>4</v>
      </c>
      <c r="L17" s="33" t="s">
        <v>16</v>
      </c>
      <c r="M17" s="32">
        <f>F17/E17*100</f>
        <v>50</v>
      </c>
    </row>
    <row r="18" spans="1:13" s="31" customFormat="1" ht="24.75" customHeight="1" x14ac:dyDescent="0.25">
      <c r="B18" s="305"/>
      <c r="C18" s="306" t="s">
        <v>167</v>
      </c>
      <c r="D18" s="294">
        <v>4</v>
      </c>
      <c r="E18" s="29">
        <f t="shared" si="0"/>
        <v>120</v>
      </c>
      <c r="F18" s="29"/>
      <c r="G18" s="29"/>
      <c r="H18" s="29"/>
      <c r="I18" s="29"/>
      <c r="J18" s="29"/>
      <c r="K18" s="30"/>
      <c r="L18" s="29"/>
      <c r="M18" s="30"/>
    </row>
    <row r="19" spans="1:13" s="31" customFormat="1" ht="28.5" customHeight="1" x14ac:dyDescent="0.25">
      <c r="B19" s="305"/>
      <c r="C19" s="306" t="s">
        <v>162</v>
      </c>
      <c r="D19" s="294">
        <v>3</v>
      </c>
      <c r="E19" s="29">
        <f t="shared" si="0"/>
        <v>90</v>
      </c>
      <c r="F19" s="29">
        <f>G19+H19+I19</f>
        <v>15</v>
      </c>
      <c r="G19" s="29">
        <v>8</v>
      </c>
      <c r="H19" s="29"/>
      <c r="I19" s="29">
        <v>7</v>
      </c>
      <c r="J19" s="29">
        <f>E19-F19</f>
        <v>75</v>
      </c>
      <c r="K19" s="30">
        <f>F19/15</f>
        <v>1</v>
      </c>
      <c r="L19" s="29" t="s">
        <v>16</v>
      </c>
      <c r="M19" s="30">
        <f>F19/E19*100</f>
        <v>16.666666666666664</v>
      </c>
    </row>
    <row r="20" spans="1:13" ht="15.75" x14ac:dyDescent="0.25">
      <c r="A20" s="26"/>
      <c r="B20" s="290"/>
      <c r="C20" s="284" t="s">
        <v>20</v>
      </c>
      <c r="D20" s="289">
        <f>SUM(D11:D19)</f>
        <v>30</v>
      </c>
      <c r="E20" s="246">
        <f t="shared" ref="E20:K20" si="1">SUM(E11:E19)</f>
        <v>900</v>
      </c>
      <c r="F20" s="246">
        <f t="shared" si="1"/>
        <v>315</v>
      </c>
      <c r="G20" s="246">
        <f t="shared" si="1"/>
        <v>83</v>
      </c>
      <c r="H20" s="246">
        <f t="shared" si="1"/>
        <v>45</v>
      </c>
      <c r="I20" s="246">
        <f t="shared" si="1"/>
        <v>187</v>
      </c>
      <c r="J20" s="246">
        <f t="shared" si="1"/>
        <v>345</v>
      </c>
      <c r="K20" s="246">
        <f t="shared" si="1"/>
        <v>21</v>
      </c>
      <c r="L20" s="246"/>
      <c r="M20" s="246"/>
    </row>
    <row r="21" spans="1:13" x14ac:dyDescent="0.25">
      <c r="A21" s="26"/>
      <c r="B21" s="269"/>
      <c r="C21" s="6"/>
      <c r="D21" s="7">
        <f>30-D20</f>
        <v>0</v>
      </c>
      <c r="E21" s="7"/>
      <c r="F21" s="7"/>
      <c r="G21" s="7"/>
      <c r="H21" s="7"/>
      <c r="I21" s="7"/>
      <c r="J21" s="7"/>
      <c r="K21" s="7"/>
      <c r="L21" s="7"/>
      <c r="M21" s="2"/>
    </row>
    <row r="22" spans="1:13" x14ac:dyDescent="0.25">
      <c r="A22" s="26"/>
      <c r="B22" s="269"/>
      <c r="C22" s="1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ht="15.75" x14ac:dyDescent="0.25">
      <c r="A23" s="26"/>
      <c r="B23" s="293"/>
      <c r="C23" s="675" t="s">
        <v>0</v>
      </c>
      <c r="D23" s="676" t="s">
        <v>1</v>
      </c>
      <c r="E23" s="671" t="s">
        <v>2</v>
      </c>
      <c r="F23" s="671"/>
      <c r="G23" s="671"/>
      <c r="H23" s="671"/>
      <c r="I23" s="671"/>
      <c r="J23" s="492"/>
      <c r="K23" s="670" t="s">
        <v>3</v>
      </c>
      <c r="L23" s="670" t="s">
        <v>4</v>
      </c>
      <c r="M23" s="670" t="s">
        <v>5</v>
      </c>
    </row>
    <row r="24" spans="1:13" ht="15.75" x14ac:dyDescent="0.25">
      <c r="A24" s="26"/>
      <c r="B24" s="293"/>
      <c r="C24" s="675"/>
      <c r="D24" s="676"/>
      <c r="E24" s="670" t="s">
        <v>6</v>
      </c>
      <c r="F24" s="672" t="s">
        <v>7</v>
      </c>
      <c r="G24" s="672"/>
      <c r="H24" s="672"/>
      <c r="I24" s="672"/>
      <c r="J24" s="670" t="s">
        <v>22</v>
      </c>
      <c r="K24" s="670"/>
      <c r="L24" s="670"/>
      <c r="M24" s="670"/>
    </row>
    <row r="25" spans="1:13" ht="15.75" x14ac:dyDescent="0.25">
      <c r="A25" s="26"/>
      <c r="B25" s="293"/>
      <c r="C25" s="675"/>
      <c r="D25" s="676"/>
      <c r="E25" s="492"/>
      <c r="F25" s="670" t="s">
        <v>9</v>
      </c>
      <c r="G25" s="671" t="s">
        <v>10</v>
      </c>
      <c r="H25" s="492"/>
      <c r="I25" s="492"/>
      <c r="J25" s="492"/>
      <c r="K25" s="670"/>
      <c r="L25" s="670"/>
      <c r="M25" s="670"/>
    </row>
    <row r="26" spans="1:13" ht="15.75" x14ac:dyDescent="0.25">
      <c r="A26" s="26"/>
      <c r="B26" s="293"/>
      <c r="C26" s="675"/>
      <c r="D26" s="676"/>
      <c r="E26" s="492"/>
      <c r="F26" s="673"/>
      <c r="G26" s="674" t="s">
        <v>23</v>
      </c>
      <c r="H26" s="674" t="s">
        <v>24</v>
      </c>
      <c r="I26" s="674" t="s">
        <v>25</v>
      </c>
      <c r="J26" s="492"/>
      <c r="K26" s="670"/>
      <c r="L26" s="670"/>
      <c r="M26" s="670"/>
    </row>
    <row r="27" spans="1:13" ht="15.75" x14ac:dyDescent="0.25">
      <c r="A27" s="26"/>
      <c r="B27" s="293"/>
      <c r="C27" s="675"/>
      <c r="D27" s="676"/>
      <c r="E27" s="492"/>
      <c r="F27" s="673"/>
      <c r="G27" s="674"/>
      <c r="H27" s="674"/>
      <c r="I27" s="674"/>
      <c r="J27" s="492"/>
      <c r="K27" s="670"/>
      <c r="L27" s="670"/>
      <c r="M27" s="670"/>
    </row>
    <row r="28" spans="1:13" ht="15.75" x14ac:dyDescent="0.25">
      <c r="A28" s="26"/>
      <c r="B28" s="293"/>
      <c r="C28" s="675"/>
      <c r="D28" s="676"/>
      <c r="E28" s="492"/>
      <c r="F28" s="673"/>
      <c r="G28" s="674"/>
      <c r="H28" s="674"/>
      <c r="I28" s="674"/>
      <c r="J28" s="492"/>
      <c r="K28" s="670"/>
      <c r="L28" s="670"/>
      <c r="M28" s="670"/>
    </row>
    <row r="29" spans="1:13" ht="15.75" x14ac:dyDescent="0.25">
      <c r="A29" s="26"/>
      <c r="B29" s="293"/>
      <c r="C29" s="675"/>
      <c r="D29" s="676"/>
      <c r="E29" s="492"/>
      <c r="F29" s="673"/>
      <c r="G29" s="674"/>
      <c r="H29" s="674"/>
      <c r="I29" s="674"/>
      <c r="J29" s="492"/>
      <c r="K29" s="670"/>
      <c r="L29" s="670"/>
      <c r="M29" s="670"/>
    </row>
    <row r="30" spans="1:13" s="31" customFormat="1" ht="15.75" x14ac:dyDescent="0.25">
      <c r="B30" s="305"/>
      <c r="C30" s="306" t="s">
        <v>15</v>
      </c>
      <c r="D30" s="307">
        <v>3</v>
      </c>
      <c r="E30" s="29">
        <f>D30*30</f>
        <v>90</v>
      </c>
      <c r="F30" s="29">
        <f>G30+H30+I30</f>
        <v>36</v>
      </c>
      <c r="G30" s="29"/>
      <c r="H30" s="29"/>
      <c r="I30" s="29">
        <v>36</v>
      </c>
      <c r="J30" s="29">
        <f>E30-F30</f>
        <v>54</v>
      </c>
      <c r="K30" s="30">
        <f>F30/18</f>
        <v>2</v>
      </c>
      <c r="L30" s="29" t="s">
        <v>16</v>
      </c>
      <c r="M30" s="30">
        <f>F30/E30*100</f>
        <v>40</v>
      </c>
    </row>
    <row r="31" spans="1:13" s="31" customFormat="1" ht="15.75" customHeight="1" x14ac:dyDescent="0.25">
      <c r="B31" s="305"/>
      <c r="C31" s="306" t="s">
        <v>17</v>
      </c>
      <c r="D31" s="294">
        <v>3.5</v>
      </c>
      <c r="E31" s="29">
        <f t="shared" ref="E31:E38" si="2">D31*30</f>
        <v>105</v>
      </c>
      <c r="F31" s="29">
        <f t="shared" ref="F31:F38" si="3">G31+H31+I31</f>
        <v>36</v>
      </c>
      <c r="G31" s="29">
        <v>18</v>
      </c>
      <c r="H31" s="29"/>
      <c r="I31" s="29">
        <v>18</v>
      </c>
      <c r="J31" s="29">
        <f t="shared" ref="J31:J38" si="4">E31-F31</f>
        <v>69</v>
      </c>
      <c r="K31" s="30">
        <v>2</v>
      </c>
      <c r="L31" s="29" t="s">
        <v>16</v>
      </c>
      <c r="M31" s="30">
        <f t="shared" ref="M31:M38" si="5">F31/E31*100</f>
        <v>34.285714285714285</v>
      </c>
    </row>
    <row r="32" spans="1:13" s="31" customFormat="1" ht="33.75" customHeight="1" x14ac:dyDescent="0.25">
      <c r="B32" s="305"/>
      <c r="C32" s="306" t="s">
        <v>27</v>
      </c>
      <c r="D32" s="294">
        <v>3</v>
      </c>
      <c r="E32" s="29">
        <f t="shared" si="2"/>
        <v>90</v>
      </c>
      <c r="F32" s="29">
        <f t="shared" si="3"/>
        <v>72</v>
      </c>
      <c r="G32" s="29">
        <v>36</v>
      </c>
      <c r="H32" s="29">
        <v>18</v>
      </c>
      <c r="I32" s="29">
        <v>18</v>
      </c>
      <c r="J32" s="29">
        <f t="shared" si="4"/>
        <v>18</v>
      </c>
      <c r="K32" s="30">
        <f t="shared" ref="K32:K38" si="6">F32/18</f>
        <v>4</v>
      </c>
      <c r="L32" s="29" t="s">
        <v>18</v>
      </c>
      <c r="M32" s="30">
        <f t="shared" si="5"/>
        <v>80</v>
      </c>
    </row>
    <row r="33" spans="1:14" s="31" customFormat="1" ht="22.5" customHeight="1" x14ac:dyDescent="0.25">
      <c r="B33" s="305"/>
      <c r="C33" s="306" t="s">
        <v>171</v>
      </c>
      <c r="D33" s="294">
        <v>4</v>
      </c>
      <c r="E33" s="29">
        <f t="shared" si="2"/>
        <v>120</v>
      </c>
      <c r="F33" s="29">
        <f t="shared" si="3"/>
        <v>54</v>
      </c>
      <c r="G33" s="29">
        <v>18</v>
      </c>
      <c r="H33" s="29"/>
      <c r="I33" s="29">
        <v>36</v>
      </c>
      <c r="J33" s="29">
        <f t="shared" si="4"/>
        <v>66</v>
      </c>
      <c r="K33" s="308">
        <v>3</v>
      </c>
      <c r="L33" s="29" t="s">
        <v>18</v>
      </c>
      <c r="M33" s="30">
        <f t="shared" si="5"/>
        <v>45</v>
      </c>
    </row>
    <row r="34" spans="1:14" s="31" customFormat="1" ht="31.5" x14ac:dyDescent="0.25">
      <c r="B34" s="305"/>
      <c r="C34" s="306" t="s">
        <v>226</v>
      </c>
      <c r="D34" s="294">
        <v>4</v>
      </c>
      <c r="E34" s="29">
        <f t="shared" si="2"/>
        <v>120</v>
      </c>
      <c r="F34" s="29">
        <f t="shared" si="3"/>
        <v>54</v>
      </c>
      <c r="G34" s="29">
        <v>18</v>
      </c>
      <c r="H34" s="29"/>
      <c r="I34" s="29">
        <v>36</v>
      </c>
      <c r="J34" s="29">
        <f t="shared" si="4"/>
        <v>66</v>
      </c>
      <c r="K34" s="30">
        <f t="shared" si="6"/>
        <v>3</v>
      </c>
      <c r="L34" s="29" t="s">
        <v>18</v>
      </c>
      <c r="M34" s="30">
        <f t="shared" si="5"/>
        <v>45</v>
      </c>
      <c r="N34" s="31">
        <v>4</v>
      </c>
    </row>
    <row r="35" spans="1:14" s="31" customFormat="1" ht="20.25" customHeight="1" x14ac:dyDescent="0.25">
      <c r="B35" s="305"/>
      <c r="C35" s="306" t="s">
        <v>163</v>
      </c>
      <c r="D35" s="294">
        <v>4</v>
      </c>
      <c r="E35" s="29">
        <f t="shared" si="2"/>
        <v>120</v>
      </c>
      <c r="F35" s="29">
        <f t="shared" si="3"/>
        <v>18</v>
      </c>
      <c r="G35" s="29"/>
      <c r="H35" s="29"/>
      <c r="I35" s="29">
        <v>18</v>
      </c>
      <c r="J35" s="29">
        <f t="shared" si="4"/>
        <v>102</v>
      </c>
      <c r="K35" s="30">
        <f t="shared" si="6"/>
        <v>1</v>
      </c>
      <c r="L35" s="29" t="s">
        <v>16</v>
      </c>
      <c r="M35" s="30">
        <f t="shared" si="5"/>
        <v>15</v>
      </c>
    </row>
    <row r="36" spans="1:14" s="309" customFormat="1" ht="21.75" customHeight="1" x14ac:dyDescent="0.25">
      <c r="B36" s="310"/>
      <c r="C36" s="311" t="s">
        <v>213</v>
      </c>
      <c r="D36" s="312">
        <v>4.5</v>
      </c>
      <c r="E36" s="313">
        <f t="shared" si="2"/>
        <v>135</v>
      </c>
      <c r="F36" s="313"/>
      <c r="G36" s="313"/>
      <c r="H36" s="313"/>
      <c r="I36" s="313"/>
      <c r="J36" s="313"/>
      <c r="K36" s="314"/>
      <c r="L36" s="313"/>
      <c r="M36" s="314"/>
    </row>
    <row r="37" spans="1:14" s="309" customFormat="1" ht="18.75" customHeight="1" x14ac:dyDescent="0.25">
      <c r="B37" s="310"/>
      <c r="C37" s="311" t="s">
        <v>28</v>
      </c>
      <c r="D37" s="312">
        <v>4</v>
      </c>
      <c r="E37" s="313">
        <f t="shared" si="2"/>
        <v>120</v>
      </c>
      <c r="F37" s="313">
        <f t="shared" si="3"/>
        <v>54</v>
      </c>
      <c r="G37" s="313">
        <v>18</v>
      </c>
      <c r="H37" s="313"/>
      <c r="I37" s="313">
        <v>36</v>
      </c>
      <c r="J37" s="313">
        <f t="shared" si="4"/>
        <v>66</v>
      </c>
      <c r="K37" s="314">
        <v>3</v>
      </c>
      <c r="L37" s="313" t="s">
        <v>16</v>
      </c>
      <c r="M37" s="314">
        <f t="shared" si="5"/>
        <v>45</v>
      </c>
    </row>
    <row r="38" spans="1:14" ht="15.75" x14ac:dyDescent="0.25">
      <c r="A38" s="26"/>
      <c r="B38" s="293"/>
      <c r="C38" s="292"/>
      <c r="D38" s="285"/>
      <c r="E38" s="3">
        <f t="shared" si="2"/>
        <v>0</v>
      </c>
      <c r="F38" s="3">
        <f t="shared" si="3"/>
        <v>0</v>
      </c>
      <c r="G38" s="3"/>
      <c r="H38" s="3"/>
      <c r="I38" s="3"/>
      <c r="J38" s="3">
        <f t="shared" si="4"/>
        <v>0</v>
      </c>
      <c r="K38" s="4">
        <f t="shared" si="6"/>
        <v>0</v>
      </c>
      <c r="L38" s="3"/>
      <c r="M38" s="4" t="e">
        <f t="shared" si="5"/>
        <v>#DIV/0!</v>
      </c>
    </row>
    <row r="39" spans="1:14" ht="15.75" x14ac:dyDescent="0.25">
      <c r="A39" s="26"/>
      <c r="B39" s="293"/>
      <c r="C39" s="288" t="s">
        <v>20</v>
      </c>
      <c r="D39" s="289">
        <f>SUM(D30:D38)</f>
        <v>30</v>
      </c>
      <c r="E39" s="246">
        <f t="shared" ref="E39:J39" si="7">SUM(E30:E38)</f>
        <v>900</v>
      </c>
      <c r="F39" s="246">
        <f t="shared" si="7"/>
        <v>324</v>
      </c>
      <c r="G39" s="246">
        <f t="shared" si="7"/>
        <v>108</v>
      </c>
      <c r="H39" s="246">
        <f t="shared" si="7"/>
        <v>18</v>
      </c>
      <c r="I39" s="246">
        <f t="shared" si="7"/>
        <v>198</v>
      </c>
      <c r="J39" s="246">
        <f t="shared" si="7"/>
        <v>441</v>
      </c>
      <c r="K39" s="246">
        <f>SUM(K30:K38)</f>
        <v>18</v>
      </c>
      <c r="L39" s="246"/>
      <c r="M39" s="246"/>
    </row>
    <row r="40" spans="1:14" x14ac:dyDescent="0.25">
      <c r="A40" s="26"/>
      <c r="B40" s="269"/>
      <c r="C40" s="26"/>
      <c r="D40" s="26"/>
      <c r="E40" s="26"/>
      <c r="F40" s="26"/>
      <c r="G40" s="26"/>
      <c r="H40" s="26"/>
      <c r="I40" s="26"/>
      <c r="J40" s="2"/>
      <c r="K40" s="2"/>
      <c r="L40" s="2"/>
      <c r="M40" s="2"/>
    </row>
    <row r="41" spans="1:14" x14ac:dyDescent="0.25">
      <c r="A41" s="26"/>
      <c r="B41" s="269"/>
      <c r="C41" s="26"/>
      <c r="D41" s="26"/>
      <c r="E41" s="26"/>
      <c r="F41" s="26"/>
      <c r="G41" s="26"/>
      <c r="H41" s="26"/>
      <c r="I41" s="26"/>
      <c r="J41" s="2"/>
      <c r="K41" s="2"/>
      <c r="L41" s="2"/>
      <c r="M41" s="2"/>
    </row>
    <row r="42" spans="1:14" x14ac:dyDescent="0.25">
      <c r="A42" s="26"/>
      <c r="B42" s="269"/>
      <c r="C42" s="26"/>
      <c r="D42" s="26"/>
      <c r="E42" s="26"/>
      <c r="F42" s="26"/>
      <c r="G42" s="26"/>
      <c r="H42" s="26"/>
      <c r="I42" s="26"/>
      <c r="J42" s="2"/>
      <c r="K42" s="2"/>
      <c r="L42" s="2"/>
      <c r="M42" s="2"/>
    </row>
    <row r="43" spans="1:14" x14ac:dyDescent="0.25">
      <c r="A43" s="26"/>
      <c r="B43" s="269"/>
      <c r="C43" s="26"/>
      <c r="D43" s="26"/>
      <c r="E43" s="26"/>
      <c r="F43" s="26"/>
      <c r="G43" s="26"/>
      <c r="H43" s="26"/>
      <c r="I43" s="26"/>
      <c r="J43" s="2"/>
      <c r="K43" s="2"/>
      <c r="L43" s="2"/>
      <c r="M43" s="2"/>
    </row>
    <row r="44" spans="1:14" x14ac:dyDescent="0.25">
      <c r="A44" s="26"/>
      <c r="B44" s="269"/>
      <c r="C44" s="1" t="s">
        <v>133</v>
      </c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4" x14ac:dyDescent="0.25">
      <c r="A45" s="26"/>
      <c r="B45" s="269"/>
      <c r="C45" s="669" t="s">
        <v>0</v>
      </c>
      <c r="D45" s="670" t="s">
        <v>1</v>
      </c>
      <c r="E45" s="671" t="s">
        <v>2</v>
      </c>
      <c r="F45" s="671"/>
      <c r="G45" s="671"/>
      <c r="H45" s="671"/>
      <c r="I45" s="671"/>
      <c r="J45" s="492"/>
      <c r="K45" s="670" t="s">
        <v>3</v>
      </c>
      <c r="L45" s="670" t="s">
        <v>4</v>
      </c>
      <c r="M45" s="670" t="s">
        <v>5</v>
      </c>
    </row>
    <row r="46" spans="1:14" x14ac:dyDescent="0.25">
      <c r="A46" s="26"/>
      <c r="B46" s="269"/>
      <c r="C46" s="669"/>
      <c r="D46" s="670"/>
      <c r="E46" s="670" t="s">
        <v>6</v>
      </c>
      <c r="F46" s="672" t="s">
        <v>7</v>
      </c>
      <c r="G46" s="672"/>
      <c r="H46" s="672"/>
      <c r="I46" s="672"/>
      <c r="J46" s="670" t="s">
        <v>22</v>
      </c>
      <c r="K46" s="670"/>
      <c r="L46" s="670"/>
      <c r="M46" s="670"/>
    </row>
    <row r="47" spans="1:14" x14ac:dyDescent="0.25">
      <c r="A47" s="26"/>
      <c r="B47" s="269"/>
      <c r="C47" s="669"/>
      <c r="D47" s="670"/>
      <c r="E47" s="492"/>
      <c r="F47" s="670" t="s">
        <v>9</v>
      </c>
      <c r="G47" s="671" t="s">
        <v>10</v>
      </c>
      <c r="H47" s="492"/>
      <c r="I47" s="492"/>
      <c r="J47" s="492"/>
      <c r="K47" s="670"/>
      <c r="L47" s="670"/>
      <c r="M47" s="670"/>
    </row>
    <row r="48" spans="1:14" x14ac:dyDescent="0.25">
      <c r="A48" s="26"/>
      <c r="B48" s="269"/>
      <c r="C48" s="669"/>
      <c r="D48" s="670"/>
      <c r="E48" s="492"/>
      <c r="F48" s="673"/>
      <c r="G48" s="670" t="s">
        <v>23</v>
      </c>
      <c r="H48" s="670" t="s">
        <v>24</v>
      </c>
      <c r="I48" s="670" t="s">
        <v>25</v>
      </c>
      <c r="J48" s="492"/>
      <c r="K48" s="670"/>
      <c r="L48" s="670"/>
      <c r="M48" s="670"/>
    </row>
    <row r="49" spans="1:14" x14ac:dyDescent="0.25">
      <c r="A49" s="26"/>
      <c r="B49" s="269"/>
      <c r="C49" s="669"/>
      <c r="D49" s="670"/>
      <c r="E49" s="492"/>
      <c r="F49" s="673"/>
      <c r="G49" s="670"/>
      <c r="H49" s="670"/>
      <c r="I49" s="670"/>
      <c r="J49" s="492"/>
      <c r="K49" s="670"/>
      <c r="L49" s="670"/>
      <c r="M49" s="670"/>
    </row>
    <row r="50" spans="1:14" x14ac:dyDescent="0.25">
      <c r="A50" s="26"/>
      <c r="B50" s="269"/>
      <c r="C50" s="669"/>
      <c r="D50" s="670"/>
      <c r="E50" s="492"/>
      <c r="F50" s="673"/>
      <c r="G50" s="670"/>
      <c r="H50" s="670"/>
      <c r="I50" s="670"/>
      <c r="J50" s="492"/>
      <c r="K50" s="670"/>
      <c r="L50" s="670"/>
      <c r="M50" s="670"/>
    </row>
    <row r="51" spans="1:14" x14ac:dyDescent="0.25">
      <c r="A51" s="26"/>
      <c r="B51" s="269"/>
      <c r="C51" s="669"/>
      <c r="D51" s="670"/>
      <c r="E51" s="492"/>
      <c r="F51" s="673"/>
      <c r="G51" s="670"/>
      <c r="H51" s="670"/>
      <c r="I51" s="670"/>
      <c r="J51" s="492"/>
      <c r="K51" s="670"/>
      <c r="L51" s="670"/>
      <c r="M51" s="670"/>
    </row>
    <row r="52" spans="1:14" s="31" customFormat="1" ht="31.5" x14ac:dyDescent="0.25">
      <c r="B52" s="305"/>
      <c r="C52" s="306" t="s">
        <v>214</v>
      </c>
      <c r="D52" s="307">
        <v>3</v>
      </c>
      <c r="E52" s="29">
        <f>D52*30</f>
        <v>90</v>
      </c>
      <c r="F52" s="29">
        <f>G52+H52+I52</f>
        <v>45</v>
      </c>
      <c r="G52" s="29"/>
      <c r="H52" s="29"/>
      <c r="I52" s="29">
        <v>45</v>
      </c>
      <c r="J52" s="29">
        <f>E52-F52</f>
        <v>45</v>
      </c>
      <c r="K52" s="30">
        <f>F52/15</f>
        <v>3</v>
      </c>
      <c r="L52" s="29" t="s">
        <v>16</v>
      </c>
      <c r="M52" s="30">
        <f>F52/E52*100</f>
        <v>50</v>
      </c>
    </row>
    <row r="53" spans="1:14" s="31" customFormat="1" ht="15.75" x14ac:dyDescent="0.25">
      <c r="B53" s="305"/>
      <c r="C53" s="306" t="s">
        <v>155</v>
      </c>
      <c r="D53" s="294">
        <v>5</v>
      </c>
      <c r="E53" s="29"/>
      <c r="F53" s="29"/>
      <c r="G53" s="29"/>
      <c r="H53" s="29"/>
      <c r="I53" s="29"/>
      <c r="J53" s="29"/>
      <c r="K53" s="30"/>
      <c r="L53" s="29"/>
      <c r="M53" s="30"/>
    </row>
    <row r="54" spans="1:14" s="31" customFormat="1" ht="15.75" x14ac:dyDescent="0.25">
      <c r="B54" s="305"/>
      <c r="C54" s="306" t="s">
        <v>215</v>
      </c>
      <c r="D54" s="294">
        <v>1</v>
      </c>
      <c r="E54" s="29">
        <f t="shared" ref="E54:E59" si="8">D54*30</f>
        <v>30</v>
      </c>
      <c r="F54" s="29">
        <f t="shared" ref="F54:F58" si="9">G54+H54+I54</f>
        <v>60</v>
      </c>
      <c r="G54" s="29">
        <v>30</v>
      </c>
      <c r="H54" s="29"/>
      <c r="I54" s="29">
        <v>30</v>
      </c>
      <c r="J54" s="29">
        <f t="shared" ref="J54:J58" si="10">E54-F54</f>
        <v>-30</v>
      </c>
      <c r="K54" s="30">
        <f>F54/15</f>
        <v>4</v>
      </c>
      <c r="L54" s="29" t="s">
        <v>16</v>
      </c>
      <c r="M54" s="30">
        <f t="shared" ref="M54:M58" si="11">F54/E54*100</f>
        <v>200</v>
      </c>
    </row>
    <row r="55" spans="1:14" s="31" customFormat="1" ht="15.75" x14ac:dyDescent="0.25">
      <c r="B55" s="305"/>
      <c r="C55" s="306" t="s">
        <v>216</v>
      </c>
      <c r="D55" s="294">
        <v>4</v>
      </c>
      <c r="E55" s="29">
        <f t="shared" si="8"/>
        <v>120</v>
      </c>
      <c r="F55" s="29">
        <f t="shared" si="9"/>
        <v>60</v>
      </c>
      <c r="G55" s="29">
        <v>30</v>
      </c>
      <c r="H55" s="29"/>
      <c r="I55" s="29">
        <v>30</v>
      </c>
      <c r="J55" s="29">
        <f t="shared" si="10"/>
        <v>60</v>
      </c>
      <c r="K55" s="30">
        <f>F55/15</f>
        <v>4</v>
      </c>
      <c r="L55" s="29" t="s">
        <v>18</v>
      </c>
      <c r="M55" s="30">
        <f t="shared" si="11"/>
        <v>50</v>
      </c>
    </row>
    <row r="56" spans="1:14" s="31" customFormat="1" ht="24" customHeight="1" x14ac:dyDescent="0.25">
      <c r="B56" s="305"/>
      <c r="C56" s="306" t="s">
        <v>154</v>
      </c>
      <c r="D56" s="294">
        <v>5</v>
      </c>
      <c r="E56" s="29">
        <f t="shared" si="8"/>
        <v>150</v>
      </c>
      <c r="F56" s="29">
        <f t="shared" si="9"/>
        <v>60</v>
      </c>
      <c r="G56" s="29">
        <v>30</v>
      </c>
      <c r="H56" s="29"/>
      <c r="I56" s="29">
        <v>30</v>
      </c>
      <c r="J56" s="29">
        <f t="shared" si="10"/>
        <v>90</v>
      </c>
      <c r="K56" s="30">
        <f>F56/15</f>
        <v>4</v>
      </c>
      <c r="L56" s="29" t="s">
        <v>18</v>
      </c>
      <c r="M56" s="30">
        <f t="shared" si="11"/>
        <v>40</v>
      </c>
    </row>
    <row r="57" spans="1:14" s="31" customFormat="1" ht="30.75" customHeight="1" x14ac:dyDescent="0.25">
      <c r="B57" s="305"/>
      <c r="C57" s="306" t="s">
        <v>217</v>
      </c>
      <c r="D57" s="294">
        <v>4</v>
      </c>
      <c r="E57" s="29">
        <f t="shared" si="8"/>
        <v>120</v>
      </c>
      <c r="F57" s="29">
        <f t="shared" si="9"/>
        <v>60</v>
      </c>
      <c r="G57" s="29">
        <v>30</v>
      </c>
      <c r="H57" s="29"/>
      <c r="I57" s="29">
        <v>30</v>
      </c>
      <c r="J57" s="29">
        <f t="shared" si="10"/>
        <v>60</v>
      </c>
      <c r="K57" s="30">
        <f>F57/15</f>
        <v>4</v>
      </c>
      <c r="L57" s="29" t="s">
        <v>16</v>
      </c>
      <c r="M57" s="30">
        <f t="shared" si="11"/>
        <v>50</v>
      </c>
      <c r="N57" s="31">
        <v>4</v>
      </c>
    </row>
    <row r="58" spans="1:14" s="31" customFormat="1" ht="31.5" customHeight="1" x14ac:dyDescent="0.25">
      <c r="B58" s="305"/>
      <c r="C58" s="306" t="s">
        <v>222</v>
      </c>
      <c r="D58" s="294">
        <v>4</v>
      </c>
      <c r="E58" s="29">
        <f t="shared" si="8"/>
        <v>120</v>
      </c>
      <c r="F58" s="29">
        <f t="shared" si="9"/>
        <v>45</v>
      </c>
      <c r="G58" s="33">
        <v>30</v>
      </c>
      <c r="H58" s="29"/>
      <c r="I58" s="29">
        <v>15</v>
      </c>
      <c r="J58" s="29">
        <f t="shared" si="10"/>
        <v>75</v>
      </c>
      <c r="K58" s="32">
        <v>3</v>
      </c>
      <c r="L58" s="29" t="s">
        <v>16</v>
      </c>
      <c r="M58" s="30">
        <f t="shared" si="11"/>
        <v>37.5</v>
      </c>
      <c r="N58" s="31">
        <v>4</v>
      </c>
    </row>
    <row r="59" spans="1:14" s="31" customFormat="1" ht="27.75" customHeight="1" x14ac:dyDescent="0.25">
      <c r="B59" s="305"/>
      <c r="C59" s="306" t="s">
        <v>223</v>
      </c>
      <c r="D59" s="294">
        <v>4</v>
      </c>
      <c r="E59" s="29">
        <f t="shared" si="8"/>
        <v>120</v>
      </c>
      <c r="F59" s="29"/>
      <c r="G59" s="29"/>
      <c r="H59" s="29"/>
      <c r="I59" s="29"/>
      <c r="J59" s="29"/>
      <c r="K59" s="30"/>
      <c r="L59" s="29" t="s">
        <v>16</v>
      </c>
      <c r="M59" s="30"/>
      <c r="N59" s="31">
        <v>4</v>
      </c>
    </row>
    <row r="60" spans="1:14" ht="15.75" x14ac:dyDescent="0.25">
      <c r="A60" s="26"/>
      <c r="B60" s="291"/>
      <c r="C60" s="288" t="s">
        <v>20</v>
      </c>
      <c r="D60" s="289">
        <f>SUM(D52:D59)</f>
        <v>30</v>
      </c>
      <c r="E60" s="246">
        <f>SUM(E52:E59)</f>
        <v>750</v>
      </c>
      <c r="F60" s="246">
        <f t="shared" ref="F60:L60" si="12">SUM(F52:F59)</f>
        <v>330</v>
      </c>
      <c r="G60" s="246">
        <f t="shared" si="12"/>
        <v>150</v>
      </c>
      <c r="H60" s="246">
        <f t="shared" si="12"/>
        <v>0</v>
      </c>
      <c r="I60" s="246">
        <f t="shared" si="12"/>
        <v>180</v>
      </c>
      <c r="J60" s="246">
        <f t="shared" si="12"/>
        <v>300</v>
      </c>
      <c r="K60" s="246">
        <f t="shared" si="12"/>
        <v>22</v>
      </c>
      <c r="L60" s="246">
        <f t="shared" si="12"/>
        <v>0</v>
      </c>
      <c r="M60" s="246"/>
    </row>
    <row r="61" spans="1:14" x14ac:dyDescent="0.25">
      <c r="A61" s="26"/>
      <c r="B61" s="269"/>
      <c r="C61" s="26"/>
      <c r="D61" s="26"/>
      <c r="E61" s="26"/>
      <c r="F61" s="26"/>
      <c r="G61" s="26"/>
      <c r="H61" s="26"/>
      <c r="I61" s="26"/>
      <c r="J61" s="2"/>
      <c r="K61" s="2"/>
      <c r="L61" s="2"/>
      <c r="M61" s="2"/>
    </row>
    <row r="62" spans="1:14" x14ac:dyDescent="0.25">
      <c r="A62" s="26"/>
      <c r="B62" s="269"/>
      <c r="C62" s="1" t="s">
        <v>211</v>
      </c>
      <c r="D62" s="26"/>
      <c r="E62" s="26"/>
      <c r="F62" s="26"/>
      <c r="G62" s="26"/>
      <c r="H62" s="26"/>
      <c r="I62" s="26"/>
      <c r="J62" s="2"/>
      <c r="K62" s="2"/>
      <c r="L62" s="2"/>
      <c r="M62" s="2"/>
    </row>
    <row r="63" spans="1:14" x14ac:dyDescent="0.25">
      <c r="A63" s="26"/>
      <c r="B63" s="269"/>
      <c r="C63" s="669" t="s">
        <v>0</v>
      </c>
      <c r="D63" s="670" t="s">
        <v>1</v>
      </c>
      <c r="E63" s="671" t="s">
        <v>2</v>
      </c>
      <c r="F63" s="671"/>
      <c r="G63" s="671"/>
      <c r="H63" s="671"/>
      <c r="I63" s="671"/>
      <c r="J63" s="492"/>
      <c r="K63" s="670" t="s">
        <v>3</v>
      </c>
      <c r="L63" s="670" t="s">
        <v>4</v>
      </c>
      <c r="M63" s="670" t="s">
        <v>5</v>
      </c>
    </row>
    <row r="64" spans="1:14" x14ac:dyDescent="0.25">
      <c r="A64" s="26"/>
      <c r="B64" s="269"/>
      <c r="C64" s="669"/>
      <c r="D64" s="670"/>
      <c r="E64" s="670" t="s">
        <v>6</v>
      </c>
      <c r="F64" s="672" t="s">
        <v>7</v>
      </c>
      <c r="G64" s="672"/>
      <c r="H64" s="672"/>
      <c r="I64" s="672"/>
      <c r="J64" s="670" t="s">
        <v>22</v>
      </c>
      <c r="K64" s="670"/>
      <c r="L64" s="670"/>
      <c r="M64" s="670"/>
    </row>
    <row r="65" spans="1:14" x14ac:dyDescent="0.25">
      <c r="A65" s="26"/>
      <c r="B65" s="269"/>
      <c r="C65" s="669"/>
      <c r="D65" s="670"/>
      <c r="E65" s="492"/>
      <c r="F65" s="670" t="s">
        <v>9</v>
      </c>
      <c r="G65" s="671" t="s">
        <v>10</v>
      </c>
      <c r="H65" s="492"/>
      <c r="I65" s="492"/>
      <c r="J65" s="492"/>
      <c r="K65" s="670"/>
      <c r="L65" s="670"/>
      <c r="M65" s="670"/>
    </row>
    <row r="66" spans="1:14" x14ac:dyDescent="0.25">
      <c r="A66" s="26"/>
      <c r="B66" s="269"/>
      <c r="C66" s="669"/>
      <c r="D66" s="670"/>
      <c r="E66" s="492"/>
      <c r="F66" s="673"/>
      <c r="G66" s="670" t="s">
        <v>23</v>
      </c>
      <c r="H66" s="670" t="s">
        <v>24</v>
      </c>
      <c r="I66" s="670" t="s">
        <v>25</v>
      </c>
      <c r="J66" s="492"/>
      <c r="K66" s="670"/>
      <c r="L66" s="670"/>
      <c r="M66" s="670"/>
    </row>
    <row r="67" spans="1:14" x14ac:dyDescent="0.25">
      <c r="A67" s="26"/>
      <c r="B67" s="269"/>
      <c r="C67" s="669"/>
      <c r="D67" s="670"/>
      <c r="E67" s="492"/>
      <c r="F67" s="673"/>
      <c r="G67" s="670"/>
      <c r="H67" s="670"/>
      <c r="I67" s="670"/>
      <c r="J67" s="492"/>
      <c r="K67" s="670"/>
      <c r="L67" s="670"/>
      <c r="M67" s="670"/>
    </row>
    <row r="68" spans="1:14" x14ac:dyDescent="0.25">
      <c r="A68" s="26"/>
      <c r="B68" s="269"/>
      <c r="C68" s="669"/>
      <c r="D68" s="670"/>
      <c r="E68" s="492"/>
      <c r="F68" s="673"/>
      <c r="G68" s="670"/>
      <c r="H68" s="670"/>
      <c r="I68" s="670"/>
      <c r="J68" s="492"/>
      <c r="K68" s="670"/>
      <c r="L68" s="670"/>
      <c r="M68" s="670"/>
    </row>
    <row r="69" spans="1:14" x14ac:dyDescent="0.25">
      <c r="A69" s="26"/>
      <c r="B69" s="269"/>
      <c r="C69" s="669"/>
      <c r="D69" s="670"/>
      <c r="E69" s="492"/>
      <c r="F69" s="673"/>
      <c r="G69" s="670"/>
      <c r="H69" s="670"/>
      <c r="I69" s="670"/>
      <c r="J69" s="492"/>
      <c r="K69" s="670"/>
      <c r="L69" s="670"/>
      <c r="M69" s="670"/>
    </row>
    <row r="70" spans="1:14" s="31" customFormat="1" ht="32.25" customHeight="1" x14ac:dyDescent="0.25">
      <c r="B70" s="315"/>
      <c r="C70" s="322" t="s">
        <v>172</v>
      </c>
      <c r="D70" s="307">
        <v>5</v>
      </c>
      <c r="E70" s="29">
        <f>D70*30</f>
        <v>150</v>
      </c>
      <c r="F70" s="29">
        <f>G70+H70+I70</f>
        <v>0</v>
      </c>
      <c r="G70" s="29"/>
      <c r="H70" s="29"/>
      <c r="I70" s="29"/>
      <c r="J70" s="29">
        <f>E70-F70</f>
        <v>150</v>
      </c>
      <c r="K70" s="30">
        <f>F70/18</f>
        <v>0</v>
      </c>
      <c r="L70" s="29" t="s">
        <v>26</v>
      </c>
      <c r="M70" s="30">
        <f>F70/E70*100</f>
        <v>0</v>
      </c>
    </row>
    <row r="71" spans="1:14" s="31" customFormat="1" ht="15.75" x14ac:dyDescent="0.25">
      <c r="B71" s="315"/>
      <c r="C71" s="306" t="s">
        <v>159</v>
      </c>
      <c r="D71" s="294">
        <v>3</v>
      </c>
      <c r="E71" s="29">
        <f t="shared" ref="E71:E77" si="13">D71*30</f>
        <v>90</v>
      </c>
      <c r="F71" s="29">
        <f t="shared" ref="F71:F77" si="14">G71+H71+I71</f>
        <v>54</v>
      </c>
      <c r="G71" s="29"/>
      <c r="H71" s="29"/>
      <c r="I71" s="29">
        <v>54</v>
      </c>
      <c r="J71" s="29">
        <f t="shared" ref="J71:J77" si="15">E71-F71</f>
        <v>36</v>
      </c>
      <c r="K71" s="30">
        <f t="shared" ref="K71:K76" si="16">F71/18</f>
        <v>3</v>
      </c>
      <c r="L71" s="29" t="s">
        <v>16</v>
      </c>
      <c r="M71" s="30">
        <f t="shared" ref="M71:M77" si="17">F71/E71*100</f>
        <v>60</v>
      </c>
    </row>
    <row r="72" spans="1:14" s="31" customFormat="1" ht="24.75" customHeight="1" x14ac:dyDescent="0.25">
      <c r="B72" s="315"/>
      <c r="C72" s="306" t="s">
        <v>180</v>
      </c>
      <c r="D72" s="294">
        <v>5</v>
      </c>
      <c r="E72" s="29">
        <f t="shared" si="13"/>
        <v>150</v>
      </c>
      <c r="F72" s="29">
        <f t="shared" si="14"/>
        <v>54</v>
      </c>
      <c r="G72" s="29">
        <v>18</v>
      </c>
      <c r="H72" s="29"/>
      <c r="I72" s="29">
        <v>36</v>
      </c>
      <c r="J72" s="29">
        <f t="shared" si="15"/>
        <v>96</v>
      </c>
      <c r="K72" s="30">
        <v>3</v>
      </c>
      <c r="L72" s="29" t="s">
        <v>18</v>
      </c>
      <c r="M72" s="30">
        <f t="shared" si="17"/>
        <v>36</v>
      </c>
    </row>
    <row r="73" spans="1:14" s="31" customFormat="1" ht="45" customHeight="1" x14ac:dyDescent="0.25">
      <c r="B73" s="315"/>
      <c r="C73" s="306" t="s">
        <v>218</v>
      </c>
      <c r="D73" s="294">
        <v>4</v>
      </c>
      <c r="E73" s="29">
        <f t="shared" si="13"/>
        <v>120</v>
      </c>
      <c r="F73" s="29">
        <f t="shared" si="14"/>
        <v>54</v>
      </c>
      <c r="G73" s="29">
        <v>18</v>
      </c>
      <c r="H73" s="29"/>
      <c r="I73" s="29">
        <v>36</v>
      </c>
      <c r="J73" s="29">
        <f t="shared" si="15"/>
        <v>66</v>
      </c>
      <c r="K73" s="30">
        <f t="shared" si="16"/>
        <v>3</v>
      </c>
      <c r="L73" s="29" t="s">
        <v>16</v>
      </c>
      <c r="M73" s="30">
        <f t="shared" si="17"/>
        <v>45</v>
      </c>
      <c r="N73" s="31">
        <v>4</v>
      </c>
    </row>
    <row r="74" spans="1:14" s="31" customFormat="1" ht="31.5" x14ac:dyDescent="0.25">
      <c r="B74" s="315"/>
      <c r="C74" s="306" t="s">
        <v>219</v>
      </c>
      <c r="D74" s="294">
        <v>2</v>
      </c>
      <c r="E74" s="29">
        <f t="shared" si="13"/>
        <v>60</v>
      </c>
      <c r="F74" s="29">
        <f t="shared" si="14"/>
        <v>72</v>
      </c>
      <c r="G74" s="29">
        <v>36</v>
      </c>
      <c r="H74" s="29"/>
      <c r="I74" s="29">
        <v>36</v>
      </c>
      <c r="J74" s="29">
        <f t="shared" si="15"/>
        <v>-12</v>
      </c>
      <c r="K74" s="30">
        <f t="shared" si="16"/>
        <v>4</v>
      </c>
      <c r="L74" s="29" t="s">
        <v>18</v>
      </c>
      <c r="M74" s="30">
        <f t="shared" si="17"/>
        <v>120</v>
      </c>
      <c r="N74" s="31">
        <v>2</v>
      </c>
    </row>
    <row r="75" spans="1:14" s="31" customFormat="1" ht="30" customHeight="1" x14ac:dyDescent="0.25">
      <c r="B75" s="315"/>
      <c r="C75" s="306" t="s">
        <v>224</v>
      </c>
      <c r="D75" s="294">
        <v>4</v>
      </c>
      <c r="E75" s="29">
        <f t="shared" si="13"/>
        <v>120</v>
      </c>
      <c r="F75" s="29">
        <f t="shared" si="14"/>
        <v>54</v>
      </c>
      <c r="G75" s="29">
        <v>18</v>
      </c>
      <c r="H75" s="29"/>
      <c r="I75" s="29">
        <v>36</v>
      </c>
      <c r="J75" s="29">
        <f t="shared" si="15"/>
        <v>66</v>
      </c>
      <c r="K75" s="30">
        <f t="shared" si="16"/>
        <v>3</v>
      </c>
      <c r="L75" s="29" t="s">
        <v>16</v>
      </c>
      <c r="M75" s="30">
        <f t="shared" si="17"/>
        <v>45</v>
      </c>
      <c r="N75" s="31">
        <v>4</v>
      </c>
    </row>
    <row r="76" spans="1:14" s="31" customFormat="1" ht="24" customHeight="1" x14ac:dyDescent="0.25">
      <c r="B76" s="315"/>
      <c r="C76" s="321" t="s">
        <v>225</v>
      </c>
      <c r="D76" s="294">
        <v>4</v>
      </c>
      <c r="E76" s="29">
        <f t="shared" si="13"/>
        <v>120</v>
      </c>
      <c r="F76" s="29">
        <f t="shared" si="14"/>
        <v>36</v>
      </c>
      <c r="G76" s="29">
        <v>18</v>
      </c>
      <c r="H76" s="29"/>
      <c r="I76" s="29">
        <v>18</v>
      </c>
      <c r="J76" s="29">
        <f t="shared" si="15"/>
        <v>84</v>
      </c>
      <c r="K76" s="30">
        <f t="shared" si="16"/>
        <v>2</v>
      </c>
      <c r="L76" s="29" t="s">
        <v>16</v>
      </c>
      <c r="M76" s="30">
        <f t="shared" si="17"/>
        <v>30</v>
      </c>
      <c r="N76" s="31">
        <v>4</v>
      </c>
    </row>
    <row r="77" spans="1:14" s="31" customFormat="1" ht="25.5" customHeight="1" x14ac:dyDescent="0.25">
      <c r="A77" s="316"/>
      <c r="B77" s="315"/>
      <c r="C77" s="306" t="s">
        <v>220</v>
      </c>
      <c r="D77" s="317">
        <v>3</v>
      </c>
      <c r="E77" s="318">
        <f t="shared" si="13"/>
        <v>90</v>
      </c>
      <c r="F77" s="318">
        <f t="shared" si="14"/>
        <v>15</v>
      </c>
      <c r="G77" s="318"/>
      <c r="H77" s="318"/>
      <c r="I77" s="318">
        <v>15</v>
      </c>
      <c r="J77" s="318">
        <f t="shared" si="15"/>
        <v>75</v>
      </c>
      <c r="K77" s="319">
        <v>1</v>
      </c>
      <c r="L77" s="318" t="s">
        <v>16</v>
      </c>
      <c r="M77" s="319">
        <f t="shared" si="17"/>
        <v>16.666666666666664</v>
      </c>
    </row>
    <row r="78" spans="1:14" ht="15.75" x14ac:dyDescent="0.25">
      <c r="A78" s="26"/>
      <c r="B78" s="287"/>
      <c r="C78" s="288" t="s">
        <v>20</v>
      </c>
      <c r="D78" s="289">
        <f>SUM(D70:D77)</f>
        <v>30</v>
      </c>
      <c r="E78" s="246">
        <f t="shared" ref="E78:L78" si="18">SUM(E70:E77)</f>
        <v>900</v>
      </c>
      <c r="F78" s="246">
        <f t="shared" si="18"/>
        <v>339</v>
      </c>
      <c r="G78" s="246">
        <f t="shared" si="18"/>
        <v>108</v>
      </c>
      <c r="H78" s="246">
        <f t="shared" si="18"/>
        <v>0</v>
      </c>
      <c r="I78" s="246">
        <f t="shared" si="18"/>
        <v>231</v>
      </c>
      <c r="J78" s="246">
        <f t="shared" si="18"/>
        <v>561</v>
      </c>
      <c r="K78" s="246">
        <f t="shared" si="18"/>
        <v>19</v>
      </c>
      <c r="L78" s="246">
        <f t="shared" si="18"/>
        <v>0</v>
      </c>
      <c r="M78" s="246"/>
      <c r="N78" s="295"/>
    </row>
    <row r="79" spans="1:14" x14ac:dyDescent="0.25">
      <c r="A79" s="26"/>
      <c r="B79" s="269"/>
      <c r="C79" s="26"/>
      <c r="D79" s="26"/>
      <c r="E79" s="26"/>
      <c r="F79" s="26"/>
      <c r="G79" s="26"/>
      <c r="H79" s="26"/>
      <c r="I79" s="26"/>
      <c r="J79" s="2"/>
      <c r="K79" s="2"/>
      <c r="L79" s="2"/>
      <c r="M79" s="2"/>
    </row>
    <row r="80" spans="1:14" x14ac:dyDescent="0.25">
      <c r="A80" s="26"/>
      <c r="B80" s="269"/>
      <c r="C80" s="26"/>
      <c r="D80" s="26"/>
      <c r="E80" s="26"/>
      <c r="F80" s="26"/>
      <c r="G80" s="26"/>
      <c r="H80" s="26"/>
      <c r="I80" s="26"/>
      <c r="J80" s="2"/>
      <c r="K80" s="2"/>
      <c r="L80" s="2"/>
      <c r="M80" s="2"/>
      <c r="N80">
        <f>SUM(N4:N79)</f>
        <v>30</v>
      </c>
    </row>
    <row r="81" spans="1:13" x14ac:dyDescent="0.25">
      <c r="A81" s="26"/>
      <c r="B81" s="269"/>
      <c r="C81" s="26"/>
      <c r="D81" s="26"/>
      <c r="E81" s="26"/>
      <c r="F81" s="26"/>
      <c r="G81" s="26"/>
      <c r="H81" s="26"/>
      <c r="I81" s="279"/>
      <c r="J81" s="2"/>
      <c r="K81" s="2"/>
      <c r="L81" s="2"/>
      <c r="M81" s="2"/>
    </row>
    <row r="82" spans="1:13" x14ac:dyDescent="0.25">
      <c r="A82" s="26"/>
      <c r="B82" s="269"/>
      <c r="C82" s="26"/>
      <c r="D82" s="26"/>
      <c r="E82" s="26"/>
      <c r="F82" s="26"/>
      <c r="G82" s="26"/>
      <c r="H82" s="26"/>
      <c r="I82" s="26"/>
      <c r="J82" s="2"/>
      <c r="K82" s="2"/>
      <c r="L82" s="2"/>
      <c r="M82" s="2"/>
    </row>
    <row r="83" spans="1:13" x14ac:dyDescent="0.25">
      <c r="A83" s="26"/>
      <c r="B83" s="269"/>
      <c r="C83" s="1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x14ac:dyDescent="0.25">
      <c r="A84" s="26"/>
      <c r="B84" s="269"/>
      <c r="C84" s="669"/>
      <c r="D84" s="670"/>
      <c r="E84" s="671"/>
      <c r="F84" s="671"/>
      <c r="G84" s="671"/>
      <c r="H84" s="671"/>
      <c r="I84" s="671"/>
      <c r="J84" s="492"/>
      <c r="K84" s="670"/>
      <c r="L84" s="670"/>
      <c r="M84" s="670"/>
    </row>
    <row r="85" spans="1:13" x14ac:dyDescent="0.25">
      <c r="A85" s="26"/>
      <c r="B85" s="269"/>
      <c r="C85" s="669"/>
      <c r="D85" s="670"/>
      <c r="E85" s="670"/>
      <c r="F85" s="672"/>
      <c r="G85" s="672"/>
      <c r="H85" s="672"/>
      <c r="I85" s="672"/>
      <c r="J85" s="670"/>
      <c r="K85" s="670"/>
      <c r="L85" s="670"/>
      <c r="M85" s="670"/>
    </row>
    <row r="86" spans="1:13" x14ac:dyDescent="0.25">
      <c r="A86" s="26"/>
      <c r="B86" s="269"/>
      <c r="C86" s="669"/>
      <c r="D86" s="670"/>
      <c r="E86" s="492"/>
      <c r="F86" s="670"/>
      <c r="G86" s="671"/>
      <c r="H86" s="492"/>
      <c r="I86" s="492"/>
      <c r="J86" s="492"/>
      <c r="K86" s="670"/>
      <c r="L86" s="670"/>
      <c r="M86" s="670"/>
    </row>
    <row r="87" spans="1:13" x14ac:dyDescent="0.25">
      <c r="A87" s="26"/>
      <c r="B87" s="269"/>
      <c r="C87" s="669"/>
      <c r="D87" s="670"/>
      <c r="E87" s="492"/>
      <c r="F87" s="673"/>
      <c r="G87" s="670"/>
      <c r="H87" s="670"/>
      <c r="I87" s="670"/>
      <c r="J87" s="492"/>
      <c r="K87" s="670"/>
      <c r="L87" s="670"/>
      <c r="M87" s="670"/>
    </row>
    <row r="88" spans="1:13" x14ac:dyDescent="0.25">
      <c r="A88" s="26"/>
      <c r="B88" s="269"/>
      <c r="C88" s="669"/>
      <c r="D88" s="670"/>
      <c r="E88" s="492"/>
      <c r="F88" s="673"/>
      <c r="G88" s="670"/>
      <c r="H88" s="670"/>
      <c r="I88" s="670"/>
      <c r="J88" s="492"/>
      <c r="K88" s="670"/>
      <c r="L88" s="670"/>
      <c r="M88" s="670"/>
    </row>
    <row r="89" spans="1:13" x14ac:dyDescent="0.25">
      <c r="A89" s="26"/>
      <c r="B89" s="269"/>
      <c r="C89" s="669"/>
      <c r="D89" s="670"/>
      <c r="E89" s="492"/>
      <c r="F89" s="673"/>
      <c r="G89" s="670"/>
      <c r="H89" s="670"/>
      <c r="I89" s="670"/>
      <c r="J89" s="492"/>
      <c r="K89" s="670"/>
      <c r="L89" s="670"/>
      <c r="M89" s="670"/>
    </row>
    <row r="90" spans="1:13" x14ac:dyDescent="0.25">
      <c r="A90" s="26"/>
      <c r="B90" s="269"/>
      <c r="C90" s="669"/>
      <c r="D90" s="670"/>
      <c r="E90" s="492"/>
      <c r="F90" s="673"/>
      <c r="G90" s="670"/>
      <c r="H90" s="670"/>
      <c r="I90" s="670"/>
      <c r="J90" s="492"/>
      <c r="K90" s="670"/>
      <c r="L90" s="670"/>
      <c r="M90" s="670"/>
    </row>
    <row r="91" spans="1:13" ht="61.5" customHeight="1" x14ac:dyDescent="0.25">
      <c r="A91" s="26"/>
      <c r="B91" s="276"/>
      <c r="C91" s="280"/>
      <c r="D91" s="272"/>
      <c r="E91" s="3"/>
      <c r="F91" s="3"/>
      <c r="G91" s="3"/>
      <c r="H91" s="3"/>
      <c r="I91" s="3"/>
      <c r="J91" s="3"/>
      <c r="K91" s="4"/>
      <c r="L91" s="3"/>
      <c r="M91" s="4"/>
    </row>
    <row r="92" spans="1:13" x14ac:dyDescent="0.25">
      <c r="A92" s="26"/>
      <c r="B92" s="273"/>
      <c r="C92" s="271"/>
      <c r="D92" s="4"/>
      <c r="E92" s="3"/>
      <c r="F92" s="3"/>
      <c r="G92" s="3"/>
      <c r="H92" s="3"/>
      <c r="I92" s="3"/>
      <c r="J92" s="3"/>
      <c r="K92" s="4"/>
      <c r="L92" s="3"/>
      <c r="M92" s="4"/>
    </row>
    <row r="93" spans="1:13" x14ac:dyDescent="0.25">
      <c r="A93" s="26"/>
      <c r="B93" s="273"/>
      <c r="C93" s="274"/>
      <c r="D93" s="4"/>
      <c r="E93" s="3"/>
      <c r="F93" s="3"/>
      <c r="G93" s="3"/>
      <c r="H93" s="3"/>
      <c r="I93" s="3"/>
      <c r="J93" s="3"/>
      <c r="K93" s="4"/>
      <c r="L93" s="3"/>
      <c r="M93" s="4"/>
    </row>
    <row r="94" spans="1:13" x14ac:dyDescent="0.25">
      <c r="A94" s="26"/>
      <c r="B94" s="273"/>
      <c r="C94" s="274"/>
      <c r="D94" s="4"/>
      <c r="E94" s="3"/>
      <c r="F94" s="3"/>
      <c r="G94" s="3"/>
      <c r="H94" s="3"/>
      <c r="I94" s="3"/>
      <c r="J94" s="3"/>
      <c r="K94" s="4"/>
      <c r="L94" s="3"/>
      <c r="M94" s="4"/>
    </row>
    <row r="95" spans="1:13" x14ac:dyDescent="0.25">
      <c r="A95" s="26"/>
      <c r="B95" s="273"/>
      <c r="C95" s="274"/>
      <c r="D95" s="4"/>
      <c r="E95" s="3"/>
      <c r="F95" s="3"/>
      <c r="G95" s="3"/>
      <c r="H95" s="3"/>
      <c r="I95" s="3"/>
      <c r="J95" s="3"/>
      <c r="K95" s="4"/>
      <c r="L95" s="3"/>
      <c r="M95" s="4"/>
    </row>
    <row r="96" spans="1:13" x14ac:dyDescent="0.25">
      <c r="A96" s="26"/>
      <c r="B96" s="273"/>
      <c r="C96" s="271"/>
      <c r="D96" s="4"/>
      <c r="E96" s="3"/>
      <c r="F96" s="3"/>
      <c r="G96" s="3"/>
      <c r="H96" s="3"/>
      <c r="I96" s="3"/>
      <c r="J96" s="3"/>
      <c r="K96" s="4"/>
      <c r="L96" s="3"/>
      <c r="M96" s="4"/>
    </row>
    <row r="97" spans="1:13" x14ac:dyDescent="0.25">
      <c r="A97" s="26"/>
      <c r="B97" s="273"/>
      <c r="C97" s="274"/>
      <c r="D97" s="4"/>
      <c r="E97" s="3"/>
      <c r="F97" s="3"/>
      <c r="G97" s="3"/>
      <c r="H97" s="3"/>
      <c r="I97" s="3"/>
      <c r="J97" s="3"/>
      <c r="K97" s="4"/>
      <c r="L97" s="3"/>
      <c r="M97" s="4"/>
    </row>
    <row r="98" spans="1:13" x14ac:dyDescent="0.25">
      <c r="A98" s="26"/>
      <c r="B98" s="276"/>
      <c r="C98" s="278"/>
      <c r="D98" s="4"/>
      <c r="E98" s="3"/>
      <c r="F98" s="3"/>
      <c r="G98" s="3"/>
      <c r="H98" s="3"/>
      <c r="I98" s="3"/>
      <c r="J98" s="3"/>
      <c r="K98" s="4"/>
      <c r="L98" s="3"/>
      <c r="M98" s="4"/>
    </row>
    <row r="99" spans="1:13" x14ac:dyDescent="0.25">
      <c r="A99" s="26"/>
      <c r="B99" s="277"/>
      <c r="C99" s="5"/>
      <c r="D99" s="28"/>
      <c r="E99" s="246"/>
      <c r="F99" s="246"/>
      <c r="G99" s="246"/>
      <c r="H99" s="246"/>
      <c r="I99" s="246"/>
      <c r="J99" s="246"/>
      <c r="K99" s="246"/>
      <c r="L99" s="246"/>
      <c r="M99" s="246"/>
    </row>
    <row r="100" spans="1:13" x14ac:dyDescent="0.25">
      <c r="A100" s="26"/>
      <c r="B100" s="269"/>
      <c r="C100" s="26"/>
      <c r="D100" s="26"/>
      <c r="E100" s="26"/>
      <c r="F100" s="26"/>
      <c r="G100" s="26"/>
      <c r="H100" s="26"/>
      <c r="I100" s="26"/>
      <c r="J100" s="2"/>
      <c r="K100" s="2"/>
      <c r="L100" s="2"/>
      <c r="M100" s="2"/>
    </row>
    <row r="101" spans="1:13" x14ac:dyDescent="0.25">
      <c r="A101" s="26"/>
      <c r="B101" s="269"/>
      <c r="C101" s="1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x14ac:dyDescent="0.25">
      <c r="A102" s="26"/>
      <c r="B102" s="269"/>
      <c r="C102" s="669"/>
      <c r="D102" s="670"/>
      <c r="E102" s="671"/>
      <c r="F102" s="671"/>
      <c r="G102" s="671"/>
      <c r="H102" s="671"/>
      <c r="I102" s="671"/>
      <c r="J102" s="492"/>
      <c r="K102" s="670"/>
      <c r="L102" s="670"/>
      <c r="M102" s="670"/>
    </row>
    <row r="103" spans="1:13" x14ac:dyDescent="0.25">
      <c r="A103" s="26"/>
      <c r="B103" s="269"/>
      <c r="C103" s="669"/>
      <c r="D103" s="670"/>
      <c r="E103" s="670"/>
      <c r="F103" s="672"/>
      <c r="G103" s="672"/>
      <c r="H103" s="672"/>
      <c r="I103" s="672"/>
      <c r="J103" s="670"/>
      <c r="K103" s="670"/>
      <c r="L103" s="670"/>
      <c r="M103" s="670"/>
    </row>
    <row r="104" spans="1:13" x14ac:dyDescent="0.25">
      <c r="A104" s="26"/>
      <c r="B104" s="269"/>
      <c r="C104" s="669"/>
      <c r="D104" s="670"/>
      <c r="E104" s="492"/>
      <c r="F104" s="670"/>
      <c r="G104" s="671"/>
      <c r="H104" s="492"/>
      <c r="I104" s="492"/>
      <c r="J104" s="492"/>
      <c r="K104" s="670"/>
      <c r="L104" s="670"/>
      <c r="M104" s="670"/>
    </row>
    <row r="105" spans="1:13" x14ac:dyDescent="0.25">
      <c r="A105" s="26"/>
      <c r="B105" s="269"/>
      <c r="C105" s="669"/>
      <c r="D105" s="670"/>
      <c r="E105" s="492"/>
      <c r="F105" s="673"/>
      <c r="G105" s="670"/>
      <c r="H105" s="670"/>
      <c r="I105" s="670"/>
      <c r="J105" s="492"/>
      <c r="K105" s="670"/>
      <c r="L105" s="670"/>
      <c r="M105" s="670"/>
    </row>
    <row r="106" spans="1:13" x14ac:dyDescent="0.25">
      <c r="A106" s="26"/>
      <c r="B106" s="269"/>
      <c r="C106" s="669"/>
      <c r="D106" s="670"/>
      <c r="E106" s="492"/>
      <c r="F106" s="673"/>
      <c r="G106" s="670"/>
      <c r="H106" s="670"/>
      <c r="I106" s="670"/>
      <c r="J106" s="492"/>
      <c r="K106" s="670"/>
      <c r="L106" s="670"/>
      <c r="M106" s="670"/>
    </row>
    <row r="107" spans="1:13" x14ac:dyDescent="0.25">
      <c r="A107" s="26"/>
      <c r="B107" s="269"/>
      <c r="C107" s="669"/>
      <c r="D107" s="670"/>
      <c r="E107" s="492"/>
      <c r="F107" s="673"/>
      <c r="G107" s="670"/>
      <c r="H107" s="670"/>
      <c r="I107" s="670"/>
      <c r="J107" s="492"/>
      <c r="K107" s="670"/>
      <c r="L107" s="670"/>
      <c r="M107" s="670"/>
    </row>
    <row r="108" spans="1:13" x14ac:dyDescent="0.25">
      <c r="A108" s="26"/>
      <c r="B108" s="269"/>
      <c r="C108" s="669"/>
      <c r="D108" s="670"/>
      <c r="E108" s="492"/>
      <c r="F108" s="673"/>
      <c r="G108" s="670"/>
      <c r="H108" s="670"/>
      <c r="I108" s="670"/>
      <c r="J108" s="492"/>
      <c r="K108" s="670"/>
      <c r="L108" s="670"/>
      <c r="M108" s="670"/>
    </row>
    <row r="109" spans="1:13" x14ac:dyDescent="0.25">
      <c r="A109" s="26"/>
      <c r="B109" s="273"/>
      <c r="C109" s="275"/>
      <c r="D109" s="272"/>
      <c r="E109" s="3"/>
      <c r="F109" s="3"/>
      <c r="G109" s="3"/>
      <c r="H109" s="3"/>
      <c r="I109" s="3"/>
      <c r="J109" s="3"/>
      <c r="K109" s="4"/>
      <c r="L109" s="3"/>
      <c r="M109" s="4"/>
    </row>
    <row r="110" spans="1:13" x14ac:dyDescent="0.25">
      <c r="A110" s="26"/>
      <c r="B110" s="276"/>
      <c r="C110" s="280"/>
      <c r="D110" s="4"/>
      <c r="E110" s="3"/>
      <c r="F110" s="3"/>
      <c r="G110" s="3"/>
      <c r="H110" s="3"/>
      <c r="I110" s="3"/>
      <c r="J110" s="3"/>
      <c r="K110" s="4"/>
      <c r="L110" s="3"/>
      <c r="M110" s="4"/>
    </row>
    <row r="111" spans="1:13" x14ac:dyDescent="0.25">
      <c r="A111" s="26"/>
      <c r="B111" s="273"/>
      <c r="C111" s="274"/>
      <c r="D111" s="4"/>
      <c r="E111" s="3"/>
      <c r="F111" s="3"/>
      <c r="G111" s="3"/>
      <c r="H111" s="3"/>
      <c r="I111" s="3"/>
      <c r="J111" s="3"/>
      <c r="K111" s="4"/>
      <c r="L111" s="3"/>
      <c r="M111" s="4"/>
    </row>
    <row r="112" spans="1:13" x14ac:dyDescent="0.25">
      <c r="A112" s="26"/>
      <c r="B112" s="276"/>
      <c r="C112" s="281"/>
      <c r="D112" s="4"/>
      <c r="E112" s="3"/>
      <c r="F112" s="3"/>
      <c r="G112" s="3"/>
      <c r="H112" s="3"/>
      <c r="I112" s="3"/>
      <c r="J112" s="3"/>
      <c r="K112" s="4"/>
      <c r="L112" s="3"/>
      <c r="M112" s="4"/>
    </row>
    <row r="113" spans="1:13" x14ac:dyDescent="0.25">
      <c r="A113" s="26"/>
      <c r="B113" s="273"/>
      <c r="C113" s="274"/>
      <c r="D113" s="282"/>
      <c r="E113" s="3"/>
      <c r="F113" s="3"/>
      <c r="G113" s="3"/>
      <c r="H113" s="3"/>
      <c r="I113" s="3"/>
      <c r="J113" s="3"/>
      <c r="K113" s="4"/>
      <c r="L113" s="3"/>
      <c r="M113" s="4"/>
    </row>
    <row r="114" spans="1:13" x14ac:dyDescent="0.25">
      <c r="A114" s="26"/>
      <c r="B114" s="273"/>
      <c r="C114" s="274"/>
      <c r="D114" s="282"/>
      <c r="E114" s="3"/>
      <c r="F114" s="3"/>
      <c r="G114" s="3"/>
      <c r="H114" s="3"/>
      <c r="I114" s="3"/>
      <c r="J114" s="3"/>
      <c r="K114" s="4"/>
      <c r="L114" s="3"/>
      <c r="M114" s="4"/>
    </row>
    <row r="115" spans="1:13" x14ac:dyDescent="0.25">
      <c r="A115" s="26"/>
      <c r="B115" s="277"/>
      <c r="C115" s="278"/>
      <c r="D115" s="4"/>
      <c r="E115" s="3"/>
      <c r="F115" s="3"/>
      <c r="G115" s="3"/>
      <c r="H115" s="3"/>
      <c r="I115" s="3"/>
      <c r="J115" s="3"/>
      <c r="K115" s="4"/>
      <c r="L115" s="3"/>
      <c r="M115" s="4"/>
    </row>
    <row r="116" spans="1:13" x14ac:dyDescent="0.25">
      <c r="A116" s="26"/>
      <c r="B116" s="277"/>
      <c r="C116" s="5"/>
      <c r="D116" s="28"/>
      <c r="E116" s="246"/>
      <c r="F116" s="246"/>
      <c r="G116" s="246"/>
      <c r="H116" s="246"/>
      <c r="I116" s="246"/>
      <c r="J116" s="246"/>
      <c r="K116" s="246"/>
      <c r="L116" s="246"/>
      <c r="M116" s="246"/>
    </row>
    <row r="117" spans="1:13" x14ac:dyDescent="0.25">
      <c r="A117" s="26"/>
      <c r="B117" s="269"/>
      <c r="C117" s="26"/>
      <c r="D117" s="26"/>
      <c r="E117" s="26"/>
      <c r="F117" s="26"/>
      <c r="G117" s="26"/>
      <c r="H117" s="26"/>
      <c r="I117" s="26"/>
      <c r="J117" s="2"/>
      <c r="K117" s="2"/>
      <c r="L117" s="2"/>
      <c r="M117" s="2"/>
    </row>
    <row r="118" spans="1:13" x14ac:dyDescent="0.25">
      <c r="A118" s="26"/>
      <c r="B118" s="269"/>
      <c r="C118" s="26"/>
      <c r="D118" s="26"/>
      <c r="E118" s="26"/>
      <c r="F118" s="26"/>
      <c r="G118" s="26"/>
      <c r="H118" s="26"/>
      <c r="I118" s="26"/>
      <c r="J118" s="2"/>
      <c r="K118" s="2"/>
      <c r="L118" s="2"/>
      <c r="M118" s="2"/>
    </row>
    <row r="119" spans="1:13" x14ac:dyDescent="0.25">
      <c r="A119" s="26"/>
      <c r="B119" s="269"/>
      <c r="C119" s="26"/>
      <c r="D119" s="26"/>
      <c r="E119" s="26"/>
      <c r="F119" s="26"/>
      <c r="G119" s="26"/>
      <c r="H119" s="26"/>
      <c r="I119" s="26"/>
      <c r="J119" s="2"/>
      <c r="K119" s="2"/>
      <c r="L119" s="2"/>
      <c r="M119" s="2"/>
    </row>
    <row r="120" spans="1:13" x14ac:dyDescent="0.25">
      <c r="A120" s="26"/>
      <c r="B120" s="269"/>
      <c r="C120" s="1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x14ac:dyDescent="0.25">
      <c r="A121" s="26"/>
      <c r="B121" s="269"/>
      <c r="C121" s="669"/>
      <c r="D121" s="670"/>
      <c r="E121" s="671"/>
      <c r="F121" s="671"/>
      <c r="G121" s="671"/>
      <c r="H121" s="671"/>
      <c r="I121" s="671"/>
      <c r="J121" s="492"/>
      <c r="K121" s="670"/>
      <c r="L121" s="670"/>
      <c r="M121" s="670"/>
    </row>
    <row r="122" spans="1:13" x14ac:dyDescent="0.25">
      <c r="A122" s="26"/>
      <c r="B122" s="269"/>
      <c r="C122" s="669"/>
      <c r="D122" s="670"/>
      <c r="E122" s="670"/>
      <c r="F122" s="672"/>
      <c r="G122" s="672"/>
      <c r="H122" s="672"/>
      <c r="I122" s="672"/>
      <c r="J122" s="670"/>
      <c r="K122" s="670"/>
      <c r="L122" s="670"/>
      <c r="M122" s="670"/>
    </row>
    <row r="123" spans="1:13" x14ac:dyDescent="0.25">
      <c r="A123" s="26"/>
      <c r="B123" s="269"/>
      <c r="C123" s="669"/>
      <c r="D123" s="670"/>
      <c r="E123" s="492"/>
      <c r="F123" s="670"/>
      <c r="G123" s="671"/>
      <c r="H123" s="492"/>
      <c r="I123" s="492"/>
      <c r="J123" s="492"/>
      <c r="K123" s="670"/>
      <c r="L123" s="670"/>
      <c r="M123" s="670"/>
    </row>
    <row r="124" spans="1:13" x14ac:dyDescent="0.25">
      <c r="A124" s="26"/>
      <c r="B124" s="269"/>
      <c r="C124" s="669"/>
      <c r="D124" s="670"/>
      <c r="E124" s="492"/>
      <c r="F124" s="673"/>
      <c r="G124" s="670"/>
      <c r="H124" s="670"/>
      <c r="I124" s="670"/>
      <c r="J124" s="492"/>
      <c r="K124" s="670"/>
      <c r="L124" s="670"/>
      <c r="M124" s="670"/>
    </row>
    <row r="125" spans="1:13" x14ac:dyDescent="0.25">
      <c r="A125" s="26"/>
      <c r="B125" s="269"/>
      <c r="C125" s="669"/>
      <c r="D125" s="670"/>
      <c r="E125" s="492"/>
      <c r="F125" s="673"/>
      <c r="G125" s="670"/>
      <c r="H125" s="670"/>
      <c r="I125" s="670"/>
      <c r="J125" s="492"/>
      <c r="K125" s="670"/>
      <c r="L125" s="670"/>
      <c r="M125" s="670"/>
    </row>
    <row r="126" spans="1:13" x14ac:dyDescent="0.25">
      <c r="A126" s="26"/>
      <c r="B126" s="269"/>
      <c r="C126" s="669"/>
      <c r="D126" s="670"/>
      <c r="E126" s="492"/>
      <c r="F126" s="673"/>
      <c r="G126" s="670"/>
      <c r="H126" s="670"/>
      <c r="I126" s="670"/>
      <c r="J126" s="492"/>
      <c r="K126" s="670"/>
      <c r="L126" s="670"/>
      <c r="M126" s="670"/>
    </row>
    <row r="127" spans="1:13" x14ac:dyDescent="0.25">
      <c r="A127" s="26"/>
      <c r="B127" s="269"/>
      <c r="C127" s="669"/>
      <c r="D127" s="670"/>
      <c r="E127" s="492"/>
      <c r="F127" s="673"/>
      <c r="G127" s="670"/>
      <c r="H127" s="670"/>
      <c r="I127" s="670"/>
      <c r="J127" s="492"/>
      <c r="K127" s="670"/>
      <c r="L127" s="670"/>
      <c r="M127" s="670"/>
    </row>
    <row r="128" spans="1:13" x14ac:dyDescent="0.25">
      <c r="A128" s="26"/>
      <c r="B128" s="276"/>
      <c r="C128" s="278"/>
      <c r="D128" s="272"/>
      <c r="E128" s="3"/>
      <c r="F128" s="3"/>
      <c r="G128" s="3"/>
      <c r="H128" s="3"/>
      <c r="I128" s="3"/>
      <c r="J128" s="3"/>
      <c r="K128" s="4"/>
      <c r="L128" s="3"/>
      <c r="M128" s="4"/>
    </row>
    <row r="129" spans="1:13" x14ac:dyDescent="0.25">
      <c r="A129" s="26"/>
      <c r="B129" s="273"/>
      <c r="C129" s="274"/>
      <c r="D129" s="4"/>
      <c r="E129" s="3"/>
      <c r="F129" s="3"/>
      <c r="G129" s="3"/>
      <c r="H129" s="3"/>
      <c r="I129" s="3"/>
      <c r="J129" s="3"/>
      <c r="K129" s="4"/>
      <c r="L129" s="3"/>
      <c r="M129" s="4"/>
    </row>
    <row r="130" spans="1:13" x14ac:dyDescent="0.25">
      <c r="A130" s="26"/>
      <c r="B130" s="273"/>
      <c r="C130" s="274"/>
      <c r="D130" s="4"/>
      <c r="E130" s="3"/>
      <c r="F130" s="3"/>
      <c r="G130" s="3"/>
      <c r="H130" s="3"/>
      <c r="I130" s="3"/>
      <c r="J130" s="3"/>
      <c r="K130" s="4"/>
      <c r="L130" s="3"/>
      <c r="M130" s="4"/>
    </row>
    <row r="131" spans="1:13" x14ac:dyDescent="0.25">
      <c r="A131" s="26"/>
      <c r="B131" s="273"/>
      <c r="C131" s="274"/>
      <c r="D131" s="4"/>
      <c r="E131" s="3"/>
      <c r="F131" s="3"/>
      <c r="G131" s="3"/>
      <c r="H131" s="3"/>
      <c r="I131" s="3"/>
      <c r="J131" s="3"/>
      <c r="K131" s="4"/>
      <c r="L131" s="3"/>
      <c r="M131" s="4"/>
    </row>
    <row r="132" spans="1:13" x14ac:dyDescent="0.25">
      <c r="A132" s="26"/>
      <c r="B132" s="276"/>
      <c r="C132" s="278"/>
      <c r="D132" s="4"/>
      <c r="E132" s="3"/>
      <c r="F132" s="3"/>
      <c r="G132" s="3"/>
      <c r="H132" s="3"/>
      <c r="I132" s="3"/>
      <c r="J132" s="3"/>
      <c r="K132" s="4"/>
      <c r="L132" s="3"/>
      <c r="M132" s="4"/>
    </row>
    <row r="133" spans="1:13" x14ac:dyDescent="0.25">
      <c r="A133" s="26"/>
      <c r="B133" s="276"/>
      <c r="C133" s="278"/>
      <c r="D133" s="4"/>
      <c r="E133" s="3"/>
      <c r="F133" s="3"/>
      <c r="G133" s="3"/>
      <c r="H133" s="3"/>
      <c r="I133" s="3"/>
      <c r="J133" s="3"/>
      <c r="K133" s="4"/>
      <c r="L133" s="3"/>
      <c r="M133" s="4"/>
    </row>
    <row r="134" spans="1:13" x14ac:dyDescent="0.25">
      <c r="A134" s="26"/>
      <c r="B134" s="273"/>
      <c r="C134" s="274"/>
      <c r="D134" s="4"/>
      <c r="E134" s="3"/>
      <c r="F134" s="3"/>
      <c r="G134" s="3"/>
      <c r="H134" s="3"/>
      <c r="I134" s="3"/>
      <c r="J134" s="3"/>
      <c r="K134" s="4"/>
      <c r="L134" s="3"/>
      <c r="M134" s="4"/>
    </row>
    <row r="135" spans="1:13" x14ac:dyDescent="0.25">
      <c r="A135" s="26"/>
      <c r="B135" s="273"/>
      <c r="C135" s="274"/>
      <c r="D135" s="4"/>
      <c r="E135" s="3"/>
      <c r="F135" s="3"/>
      <c r="G135" s="3"/>
      <c r="H135" s="3"/>
      <c r="I135" s="3"/>
      <c r="J135" s="3"/>
      <c r="K135" s="4"/>
      <c r="L135" s="3"/>
      <c r="M135" s="4"/>
    </row>
    <row r="136" spans="1:13" x14ac:dyDescent="0.25">
      <c r="A136" s="26"/>
      <c r="B136" s="269"/>
      <c r="C136" s="5"/>
      <c r="D136" s="28"/>
      <c r="E136" s="246"/>
      <c r="F136" s="246"/>
      <c r="G136" s="246"/>
      <c r="H136" s="246"/>
      <c r="I136" s="246"/>
      <c r="J136" s="246"/>
      <c r="K136" s="246"/>
      <c r="L136" s="246"/>
      <c r="M136" s="246"/>
    </row>
    <row r="137" spans="1:13" x14ac:dyDescent="0.25">
      <c r="A137" s="26"/>
      <c r="B137" s="269"/>
      <c r="C137" s="26"/>
      <c r="D137" s="26"/>
      <c r="E137" s="26"/>
      <c r="F137" s="26"/>
      <c r="G137" s="26"/>
      <c r="H137" s="26"/>
      <c r="I137" s="26"/>
      <c r="J137" s="2"/>
      <c r="K137" s="2"/>
      <c r="L137" s="2"/>
      <c r="M137" s="2"/>
    </row>
    <row r="138" spans="1:13" x14ac:dyDescent="0.25">
      <c r="A138" s="26"/>
      <c r="B138" s="269"/>
      <c r="C138" s="1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x14ac:dyDescent="0.25">
      <c r="A139" s="26"/>
      <c r="B139" s="269"/>
      <c r="C139" s="669"/>
      <c r="D139" s="670"/>
      <c r="E139" s="671"/>
      <c r="F139" s="671"/>
      <c r="G139" s="671"/>
      <c r="H139" s="671"/>
      <c r="I139" s="671"/>
      <c r="J139" s="492"/>
      <c r="K139" s="670"/>
      <c r="L139" s="670"/>
      <c r="M139" s="670"/>
    </row>
    <row r="140" spans="1:13" x14ac:dyDescent="0.25">
      <c r="A140" s="26"/>
      <c r="B140" s="269"/>
      <c r="C140" s="669"/>
      <c r="D140" s="670"/>
      <c r="E140" s="670"/>
      <c r="F140" s="672"/>
      <c r="G140" s="672"/>
      <c r="H140" s="672"/>
      <c r="I140" s="672"/>
      <c r="J140" s="670"/>
      <c r="K140" s="670"/>
      <c r="L140" s="670"/>
      <c r="M140" s="670"/>
    </row>
    <row r="141" spans="1:13" x14ac:dyDescent="0.25">
      <c r="A141" s="26"/>
      <c r="B141" s="269"/>
      <c r="C141" s="669"/>
      <c r="D141" s="670"/>
      <c r="E141" s="492"/>
      <c r="F141" s="670"/>
      <c r="G141" s="671"/>
      <c r="H141" s="492"/>
      <c r="I141" s="492"/>
      <c r="J141" s="492"/>
      <c r="K141" s="670"/>
      <c r="L141" s="670"/>
      <c r="M141" s="670"/>
    </row>
    <row r="142" spans="1:13" x14ac:dyDescent="0.25">
      <c r="A142" s="26"/>
      <c r="B142" s="269"/>
      <c r="C142" s="669"/>
      <c r="D142" s="670"/>
      <c r="E142" s="492"/>
      <c r="F142" s="673"/>
      <c r="G142" s="670"/>
      <c r="H142" s="670"/>
      <c r="I142" s="670"/>
      <c r="J142" s="492"/>
      <c r="K142" s="670"/>
      <c r="L142" s="670"/>
      <c r="M142" s="670"/>
    </row>
    <row r="143" spans="1:13" x14ac:dyDescent="0.25">
      <c r="A143" s="26"/>
      <c r="B143" s="269"/>
      <c r="C143" s="669"/>
      <c r="D143" s="670"/>
      <c r="E143" s="492"/>
      <c r="F143" s="673"/>
      <c r="G143" s="670"/>
      <c r="H143" s="670"/>
      <c r="I143" s="670"/>
      <c r="J143" s="492"/>
      <c r="K143" s="670"/>
      <c r="L143" s="670"/>
      <c r="M143" s="670"/>
    </row>
    <row r="144" spans="1:13" x14ac:dyDescent="0.25">
      <c r="A144" s="26"/>
      <c r="B144" s="269"/>
      <c r="C144" s="669"/>
      <c r="D144" s="670"/>
      <c r="E144" s="492"/>
      <c r="F144" s="673"/>
      <c r="G144" s="670"/>
      <c r="H144" s="670"/>
      <c r="I144" s="670"/>
      <c r="J144" s="492"/>
      <c r="K144" s="670"/>
      <c r="L144" s="670"/>
      <c r="M144" s="670"/>
    </row>
    <row r="145" spans="1:13" x14ac:dyDescent="0.25">
      <c r="A145" s="26"/>
      <c r="B145" s="269"/>
      <c r="C145" s="669"/>
      <c r="D145" s="670"/>
      <c r="E145" s="492"/>
      <c r="F145" s="673"/>
      <c r="G145" s="670"/>
      <c r="H145" s="670"/>
      <c r="I145" s="670"/>
      <c r="J145" s="492"/>
      <c r="K145" s="670"/>
      <c r="L145" s="670"/>
      <c r="M145" s="670"/>
    </row>
    <row r="146" spans="1:13" x14ac:dyDescent="0.25">
      <c r="A146" s="26"/>
      <c r="B146" s="273"/>
      <c r="C146" s="283"/>
      <c r="D146" s="272"/>
      <c r="E146" s="3"/>
      <c r="F146" s="3"/>
      <c r="G146" s="3"/>
      <c r="H146" s="3"/>
      <c r="I146" s="3"/>
      <c r="J146" s="3"/>
      <c r="K146" s="4"/>
      <c r="L146" s="3"/>
      <c r="M146" s="4"/>
    </row>
    <row r="147" spans="1:13" x14ac:dyDescent="0.25">
      <c r="A147" s="26"/>
      <c r="B147" s="273"/>
      <c r="C147" s="271"/>
      <c r="D147" s="4"/>
      <c r="E147" s="3"/>
      <c r="F147" s="3"/>
      <c r="G147" s="3"/>
      <c r="H147" s="3"/>
      <c r="I147" s="3"/>
      <c r="J147" s="3"/>
      <c r="K147" s="4"/>
      <c r="L147" s="3"/>
      <c r="M147" s="4"/>
    </row>
    <row r="148" spans="1:13" x14ac:dyDescent="0.25">
      <c r="A148" s="26"/>
      <c r="B148" s="273"/>
      <c r="C148" s="274"/>
      <c r="D148" s="4"/>
      <c r="E148" s="3"/>
      <c r="F148" s="3"/>
      <c r="G148" s="3"/>
      <c r="H148" s="3"/>
      <c r="I148" s="3"/>
      <c r="J148" s="3"/>
      <c r="K148" s="4"/>
      <c r="L148" s="3"/>
      <c r="M148" s="4"/>
    </row>
    <row r="149" spans="1:13" x14ac:dyDescent="0.25">
      <c r="A149" s="26"/>
      <c r="B149" s="276"/>
      <c r="C149" s="280"/>
      <c r="D149" s="4"/>
      <c r="E149" s="3"/>
      <c r="F149" s="3"/>
      <c r="G149" s="3"/>
      <c r="H149" s="3"/>
      <c r="I149" s="3"/>
      <c r="J149" s="3"/>
      <c r="K149" s="4"/>
      <c r="L149" s="3"/>
      <c r="M149" s="4"/>
    </row>
    <row r="150" spans="1:13" x14ac:dyDescent="0.25">
      <c r="A150" s="26"/>
      <c r="B150" s="273"/>
      <c r="C150" s="274"/>
      <c r="D150" s="4"/>
      <c r="E150" s="3"/>
      <c r="F150" s="3"/>
      <c r="G150" s="3"/>
      <c r="H150" s="3"/>
      <c r="I150" s="3"/>
      <c r="J150" s="3"/>
      <c r="K150" s="4"/>
      <c r="L150" s="3"/>
      <c r="M150" s="4"/>
    </row>
    <row r="151" spans="1:13" x14ac:dyDescent="0.25">
      <c r="A151" s="26"/>
      <c r="B151" s="276"/>
      <c r="C151" s="278"/>
      <c r="D151" s="4"/>
      <c r="E151" s="3"/>
      <c r="F151" s="3"/>
      <c r="G151" s="3"/>
      <c r="H151" s="3"/>
      <c r="I151" s="3"/>
      <c r="J151" s="3"/>
      <c r="K151" s="4"/>
      <c r="L151" s="3"/>
      <c r="M151" s="4"/>
    </row>
    <row r="152" spans="1:13" x14ac:dyDescent="0.25">
      <c r="A152" s="26"/>
      <c r="B152" s="276"/>
      <c r="C152" s="278"/>
      <c r="D152" s="4"/>
      <c r="E152" s="3"/>
      <c r="F152" s="3"/>
      <c r="G152" s="3"/>
      <c r="H152" s="3"/>
      <c r="I152" s="3"/>
      <c r="J152" s="3"/>
      <c r="K152" s="4"/>
      <c r="L152" s="3"/>
      <c r="M152" s="4"/>
    </row>
    <row r="153" spans="1:13" x14ac:dyDescent="0.25">
      <c r="A153" s="26"/>
      <c r="B153" s="269"/>
      <c r="C153" s="5"/>
      <c r="D153" s="28"/>
      <c r="E153" s="246"/>
      <c r="F153" s="246"/>
      <c r="G153" s="246"/>
      <c r="H153" s="246"/>
      <c r="I153" s="246"/>
      <c r="J153" s="246"/>
      <c r="K153" s="246"/>
      <c r="L153" s="246"/>
      <c r="M153" s="246"/>
    </row>
    <row r="154" spans="1:13" x14ac:dyDescent="0.25">
      <c r="A154" s="26"/>
      <c r="B154" s="269"/>
      <c r="C154" s="26"/>
      <c r="D154" s="26"/>
      <c r="E154" s="26"/>
      <c r="F154" s="26"/>
      <c r="G154" s="26"/>
      <c r="H154" s="26"/>
      <c r="I154" s="26"/>
      <c r="J154" s="2"/>
      <c r="K154" s="2"/>
      <c r="L154" s="2"/>
      <c r="M154" s="2"/>
    </row>
    <row r="155" spans="1:13" x14ac:dyDescent="0.25">
      <c r="A155" s="26"/>
      <c r="B155" s="269"/>
      <c r="C155" s="26"/>
      <c r="D155" s="26"/>
      <c r="E155" s="26"/>
      <c r="F155" s="26"/>
      <c r="G155" s="26"/>
      <c r="H155" s="26"/>
      <c r="I155" s="26"/>
      <c r="J155" s="2"/>
      <c r="K155" s="2"/>
      <c r="L155" s="2"/>
      <c r="M155" s="2"/>
    </row>
  </sheetData>
  <mergeCells count="112">
    <mergeCell ref="M4:M10"/>
    <mergeCell ref="E5:E10"/>
    <mergeCell ref="F5:I5"/>
    <mergeCell ref="J5:J10"/>
    <mergeCell ref="F6:F10"/>
    <mergeCell ref="G6:I6"/>
    <mergeCell ref="G7:G10"/>
    <mergeCell ref="H7:H10"/>
    <mergeCell ref="I7:I10"/>
    <mergeCell ref="C4:C10"/>
    <mergeCell ref="D4:D10"/>
    <mergeCell ref="E4:J4"/>
    <mergeCell ref="K45:K51"/>
    <mergeCell ref="L45:L51"/>
    <mergeCell ref="K4:K10"/>
    <mergeCell ref="L4:L10"/>
    <mergeCell ref="K23:K29"/>
    <mergeCell ref="L23:L29"/>
    <mergeCell ref="M23:M29"/>
    <mergeCell ref="E24:E29"/>
    <mergeCell ref="F24:I24"/>
    <mergeCell ref="J24:J29"/>
    <mergeCell ref="F25:F29"/>
    <mergeCell ref="G25:I25"/>
    <mergeCell ref="G26:G29"/>
    <mergeCell ref="H26:H29"/>
    <mergeCell ref="C45:C51"/>
    <mergeCell ref="D45:D51"/>
    <mergeCell ref="E45:J45"/>
    <mergeCell ref="C23:C29"/>
    <mergeCell ref="D23:D29"/>
    <mergeCell ref="E23:J23"/>
    <mergeCell ref="I26:I29"/>
    <mergeCell ref="M45:M51"/>
    <mergeCell ref="E46:E51"/>
    <mergeCell ref="F46:I46"/>
    <mergeCell ref="J46:J51"/>
    <mergeCell ref="F47:F51"/>
    <mergeCell ref="G47:I47"/>
    <mergeCell ref="G48:G51"/>
    <mergeCell ref="H48:H51"/>
    <mergeCell ref="I48:I51"/>
    <mergeCell ref="M63:M69"/>
    <mergeCell ref="E64:E69"/>
    <mergeCell ref="F64:I64"/>
    <mergeCell ref="J64:J69"/>
    <mergeCell ref="F65:F69"/>
    <mergeCell ref="G65:I65"/>
    <mergeCell ref="G66:G69"/>
    <mergeCell ref="H66:H69"/>
    <mergeCell ref="M84:M90"/>
    <mergeCell ref="C84:C90"/>
    <mergeCell ref="D84:D90"/>
    <mergeCell ref="E84:J84"/>
    <mergeCell ref="C63:C69"/>
    <mergeCell ref="D63:D69"/>
    <mergeCell ref="E63:J63"/>
    <mergeCell ref="I66:I69"/>
    <mergeCell ref="K102:K108"/>
    <mergeCell ref="L102:L108"/>
    <mergeCell ref="E85:E90"/>
    <mergeCell ref="F85:I85"/>
    <mergeCell ref="J85:J90"/>
    <mergeCell ref="F86:F90"/>
    <mergeCell ref="G86:I86"/>
    <mergeCell ref="G87:G90"/>
    <mergeCell ref="H87:H90"/>
    <mergeCell ref="I87:I90"/>
    <mergeCell ref="K84:K90"/>
    <mergeCell ref="L84:L90"/>
    <mergeCell ref="K63:K69"/>
    <mergeCell ref="L63:L69"/>
    <mergeCell ref="M102:M108"/>
    <mergeCell ref="E103:E108"/>
    <mergeCell ref="F103:I103"/>
    <mergeCell ref="J103:J108"/>
    <mergeCell ref="F104:F108"/>
    <mergeCell ref="G104:I104"/>
    <mergeCell ref="G105:G108"/>
    <mergeCell ref="H105:H108"/>
    <mergeCell ref="C121:C127"/>
    <mergeCell ref="D121:D127"/>
    <mergeCell ref="E121:J121"/>
    <mergeCell ref="C102:C108"/>
    <mergeCell ref="D102:D108"/>
    <mergeCell ref="E102:J102"/>
    <mergeCell ref="I105:I108"/>
    <mergeCell ref="L121:L127"/>
    <mergeCell ref="C139:C145"/>
    <mergeCell ref="D139:D145"/>
    <mergeCell ref="E139:J139"/>
    <mergeCell ref="I142:I145"/>
    <mergeCell ref="K139:K145"/>
    <mergeCell ref="L139:L145"/>
    <mergeCell ref="M121:M127"/>
    <mergeCell ref="E122:E127"/>
    <mergeCell ref="F122:I122"/>
    <mergeCell ref="J122:J127"/>
    <mergeCell ref="F123:F127"/>
    <mergeCell ref="G123:I123"/>
    <mergeCell ref="G124:G127"/>
    <mergeCell ref="H124:H127"/>
    <mergeCell ref="I124:I127"/>
    <mergeCell ref="M139:M145"/>
    <mergeCell ref="E140:E145"/>
    <mergeCell ref="F140:I140"/>
    <mergeCell ref="J140:J145"/>
    <mergeCell ref="F141:F145"/>
    <mergeCell ref="G141:I141"/>
    <mergeCell ref="G142:G145"/>
    <mergeCell ref="H142:H145"/>
    <mergeCell ref="K121:K1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Титул 073</vt:lpstr>
      <vt:lpstr>Лист1</vt:lpstr>
      <vt:lpstr>план</vt:lpstr>
      <vt:lpstr>сем 21-22</vt:lpstr>
      <vt:lpstr>план!Область_печати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дом</cp:lastModifiedBy>
  <cp:lastPrinted>2022-01-25T10:47:44Z</cp:lastPrinted>
  <dcterms:created xsi:type="dcterms:W3CDTF">2018-09-25T13:00:18Z</dcterms:created>
  <dcterms:modified xsi:type="dcterms:W3CDTF">2023-03-14T17:46:14Z</dcterms:modified>
</cp:coreProperties>
</file>