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13440" windowHeight="12210" activeTab="2"/>
  </bookViews>
  <sheets>
    <sheet name="Семестровка" sheetId="5" r:id="rId1"/>
    <sheet name="Титул" sheetId="2" r:id="rId2"/>
    <sheet name="План" sheetId="3" r:id="rId3"/>
  </sheets>
  <definedNames>
    <definedName name="_xlnm.Print_Titles" localSheetId="2">План!$2:$8</definedName>
    <definedName name="_xlnm.Print_Area" localSheetId="2">План!$A$1:$V$148</definedName>
  </definedNames>
  <calcPr calcId="144525"/>
</workbook>
</file>

<file path=xl/calcChain.xml><?xml version="1.0" encoding="utf-8"?>
<calcChain xmlns="http://schemas.openxmlformats.org/spreadsheetml/2006/main">
  <c r="O93" i="3" l="1"/>
  <c r="P93" i="3"/>
  <c r="Q93" i="3"/>
  <c r="R93" i="3"/>
  <c r="S93" i="3"/>
  <c r="T93" i="3"/>
  <c r="U93" i="3"/>
  <c r="V93" i="3"/>
  <c r="N93" i="3"/>
  <c r="N117" i="3"/>
  <c r="O117" i="3"/>
  <c r="P117" i="3"/>
  <c r="R117" i="3"/>
  <c r="S117" i="3"/>
  <c r="T117" i="3"/>
  <c r="U117" i="3"/>
  <c r="V117" i="3"/>
  <c r="Q117" i="3"/>
  <c r="I141" i="3" l="1"/>
  <c r="H141" i="3"/>
  <c r="I140" i="3"/>
  <c r="H140" i="3"/>
  <c r="M140" i="3" s="1"/>
  <c r="I139" i="3"/>
  <c r="H139" i="3"/>
  <c r="L138" i="3"/>
  <c r="K138" i="3"/>
  <c r="J138" i="3"/>
  <c r="G138" i="3"/>
  <c r="I138" i="3" l="1"/>
  <c r="M141" i="3"/>
  <c r="H138" i="3"/>
  <c r="M139" i="3"/>
  <c r="M138" i="3" s="1"/>
  <c r="H88" i="3"/>
  <c r="H91" i="3"/>
  <c r="H85" i="3"/>
  <c r="M112" i="3" l="1"/>
  <c r="M115" i="3"/>
  <c r="I105" i="3"/>
  <c r="M105" i="3" s="1"/>
  <c r="I106" i="3"/>
  <c r="I107" i="3"/>
  <c r="M107" i="3" s="1"/>
  <c r="I108" i="3"/>
  <c r="I109" i="3"/>
  <c r="M109" i="3" s="1"/>
  <c r="I110" i="3"/>
  <c r="I111" i="3"/>
  <c r="M111" i="3" s="1"/>
  <c r="I112" i="3"/>
  <c r="I113" i="3"/>
  <c r="I114" i="3"/>
  <c r="I115" i="3"/>
  <c r="H105" i="3"/>
  <c r="H106" i="3"/>
  <c r="M106" i="3" s="1"/>
  <c r="H107" i="3"/>
  <c r="H108" i="3"/>
  <c r="M108" i="3" s="1"/>
  <c r="H109" i="3"/>
  <c r="H110" i="3"/>
  <c r="M110" i="3" s="1"/>
  <c r="H111" i="3"/>
  <c r="H112" i="3"/>
  <c r="H113" i="3"/>
  <c r="M113" i="3" s="1"/>
  <c r="H114" i="3"/>
  <c r="M114" i="3" s="1"/>
  <c r="H115" i="3"/>
  <c r="H103" i="3"/>
  <c r="M103" i="3" s="1"/>
  <c r="I103" i="3"/>
  <c r="H101" i="3"/>
  <c r="M101" i="3" s="1"/>
  <c r="I101" i="3"/>
  <c r="M99" i="3"/>
  <c r="H99" i="3"/>
  <c r="I99" i="3"/>
  <c r="H97" i="3"/>
  <c r="M97" i="3" s="1"/>
  <c r="I97" i="3"/>
  <c r="G117" i="3"/>
  <c r="H90" i="3"/>
  <c r="I90" i="3"/>
  <c r="H87" i="3"/>
  <c r="M87" i="3" s="1"/>
  <c r="I87" i="3"/>
  <c r="M90" i="3" l="1"/>
  <c r="G64" i="3"/>
  <c r="O41" i="3" l="1"/>
  <c r="P41" i="3"/>
  <c r="N41" i="3"/>
  <c r="G73" i="3"/>
  <c r="H69" i="3"/>
  <c r="M69" i="3" s="1"/>
  <c r="I53" i="3" l="1"/>
  <c r="H52" i="3"/>
  <c r="H53" i="3"/>
  <c r="M53" i="3" s="1"/>
  <c r="G51" i="3"/>
  <c r="G35" i="3"/>
  <c r="H12" i="3"/>
  <c r="L41" i="3"/>
  <c r="K41" i="3"/>
  <c r="J41" i="3"/>
  <c r="G41" i="3"/>
  <c r="I135" i="3"/>
  <c r="I134" i="3" s="1"/>
  <c r="H135" i="3"/>
  <c r="L134" i="3"/>
  <c r="J134" i="3"/>
  <c r="G134" i="3"/>
  <c r="M135" i="3" l="1"/>
  <c r="M134" i="3" s="1"/>
  <c r="H134" i="3"/>
  <c r="R41" i="3"/>
  <c r="S41" i="3"/>
  <c r="T41" i="3"/>
  <c r="U41" i="3"/>
  <c r="V41" i="3"/>
  <c r="Q41" i="3"/>
  <c r="W124" i="3"/>
  <c r="X124" i="3"/>
  <c r="Y124" i="3"/>
  <c r="Z124" i="3"/>
  <c r="AA124" i="3"/>
  <c r="K117" i="3"/>
  <c r="L117" i="3"/>
  <c r="J117" i="3"/>
  <c r="H116" i="3"/>
  <c r="H117" i="3"/>
  <c r="K93" i="3"/>
  <c r="L93" i="3"/>
  <c r="J93" i="3"/>
  <c r="G93" i="3"/>
  <c r="G92" i="3"/>
  <c r="H73" i="3"/>
  <c r="M73" i="3" s="1"/>
  <c r="G72" i="3"/>
  <c r="H72" i="3" s="1"/>
  <c r="O65" i="3"/>
  <c r="P65" i="3"/>
  <c r="Q65" i="3"/>
  <c r="R65" i="3"/>
  <c r="S65" i="3"/>
  <c r="T65" i="3"/>
  <c r="U65" i="3"/>
  <c r="V65" i="3"/>
  <c r="N65" i="3"/>
  <c r="H64" i="3"/>
  <c r="J59" i="3"/>
  <c r="J65" i="3" s="1"/>
  <c r="K59" i="3"/>
  <c r="K65" i="3" s="1"/>
  <c r="L59" i="3"/>
  <c r="L65" i="3" s="1"/>
  <c r="H51" i="3"/>
  <c r="G40" i="3"/>
  <c r="H40" i="3" s="1"/>
  <c r="I39" i="3"/>
  <c r="H36" i="3"/>
  <c r="H38" i="3"/>
  <c r="H39" i="3"/>
  <c r="H37" i="3"/>
  <c r="I30" i="3"/>
  <c r="H29" i="3"/>
  <c r="H30" i="3"/>
  <c r="G119" i="3" l="1"/>
  <c r="G94" i="3"/>
  <c r="N79" i="3"/>
  <c r="N120" i="3"/>
  <c r="U124" i="3"/>
  <c r="Q124" i="3"/>
  <c r="V120" i="3"/>
  <c r="R120" i="3"/>
  <c r="R79" i="3"/>
  <c r="V124" i="3"/>
  <c r="L120" i="3"/>
  <c r="U120" i="3"/>
  <c r="Q120" i="3"/>
  <c r="G118" i="3"/>
  <c r="H118" i="3" s="1"/>
  <c r="P124" i="3"/>
  <c r="N124" i="3"/>
  <c r="O124" i="3"/>
  <c r="H92" i="3"/>
  <c r="K120" i="3"/>
  <c r="T120" i="3"/>
  <c r="P120" i="3"/>
  <c r="G120" i="3"/>
  <c r="H120" i="3" s="1"/>
  <c r="S120" i="3"/>
  <c r="O120" i="3"/>
  <c r="J120" i="3"/>
  <c r="S124" i="3"/>
  <c r="H119" i="3"/>
  <c r="K79" i="3"/>
  <c r="H93" i="3"/>
  <c r="I93" i="3"/>
  <c r="V79" i="3"/>
  <c r="V125" i="3" s="1"/>
  <c r="I117" i="3"/>
  <c r="M117" i="3" s="1"/>
  <c r="T124" i="3"/>
  <c r="P79" i="3"/>
  <c r="R124" i="3"/>
  <c r="T79" i="3"/>
  <c r="U79" i="3"/>
  <c r="Q79" i="3"/>
  <c r="S79" i="3"/>
  <c r="S125" i="3" s="1"/>
  <c r="O79" i="3"/>
  <c r="J79" i="3"/>
  <c r="G74" i="3"/>
  <c r="H74" i="3" s="1"/>
  <c r="G78" i="3"/>
  <c r="H78" i="3" s="1"/>
  <c r="I65" i="3"/>
  <c r="M39" i="3"/>
  <c r="H35" i="3"/>
  <c r="M30" i="3"/>
  <c r="I23" i="3"/>
  <c r="H20" i="3"/>
  <c r="H22" i="3"/>
  <c r="H23" i="3"/>
  <c r="G21" i="3"/>
  <c r="G19" i="3" s="1"/>
  <c r="I18" i="3"/>
  <c r="H18" i="3"/>
  <c r="H17" i="3"/>
  <c r="H19" i="3" l="1"/>
  <c r="G42" i="3"/>
  <c r="R125" i="3"/>
  <c r="N125" i="3"/>
  <c r="P125" i="3"/>
  <c r="I120" i="3"/>
  <c r="Q125" i="3"/>
  <c r="U125" i="3"/>
  <c r="O125" i="3"/>
  <c r="T125" i="3"/>
  <c r="G122" i="3"/>
  <c r="H122" i="3" s="1"/>
  <c r="M93" i="3"/>
  <c r="M120" i="3" s="1"/>
  <c r="H16" i="3"/>
  <c r="M23" i="3"/>
  <c r="H21" i="3"/>
  <c r="M18" i="3"/>
  <c r="H41" i="3" l="1"/>
  <c r="I41" i="3"/>
  <c r="L79" i="3"/>
  <c r="I79" i="3" s="1"/>
  <c r="F81" i="5"/>
  <c r="K81" i="5" s="1"/>
  <c r="G81" i="5"/>
  <c r="L81" i="5" s="1"/>
  <c r="G82" i="5"/>
  <c r="L82" i="5" s="1"/>
  <c r="F82" i="5"/>
  <c r="E38" i="5"/>
  <c r="E39" i="5" s="1"/>
  <c r="G17" i="5"/>
  <c r="L17" i="5" s="1"/>
  <c r="F17" i="5"/>
  <c r="G36" i="5"/>
  <c r="L36" i="5" s="1"/>
  <c r="F36" i="5"/>
  <c r="E112" i="5"/>
  <c r="F112" i="5" s="1"/>
  <c r="E111" i="5"/>
  <c r="E109" i="5"/>
  <c r="F109" i="5" s="1"/>
  <c r="E108" i="5"/>
  <c r="F108" i="5" s="1"/>
  <c r="E105" i="5"/>
  <c r="F105" i="5" s="1"/>
  <c r="E104" i="5"/>
  <c r="F104" i="5" s="1"/>
  <c r="A103" i="5"/>
  <c r="M100" i="5"/>
  <c r="J100" i="5"/>
  <c r="I100" i="5"/>
  <c r="H100" i="5"/>
  <c r="E100" i="5"/>
  <c r="E101" i="5" s="1"/>
  <c r="G99" i="5"/>
  <c r="L99" i="5" s="1"/>
  <c r="F99" i="5"/>
  <c r="G98" i="5"/>
  <c r="L98" i="5" s="1"/>
  <c r="F98" i="5"/>
  <c r="G97" i="5"/>
  <c r="F97" i="5"/>
  <c r="G96" i="5"/>
  <c r="L96" i="5" s="1"/>
  <c r="F96" i="5"/>
  <c r="G95" i="5"/>
  <c r="L95" i="5" s="1"/>
  <c r="F95" i="5"/>
  <c r="K95" i="5" s="1"/>
  <c r="G94" i="5"/>
  <c r="L94" i="5" s="1"/>
  <c r="F94" i="5"/>
  <c r="M84" i="5"/>
  <c r="J84" i="5"/>
  <c r="I84" i="5"/>
  <c r="H84" i="5"/>
  <c r="E84" i="5"/>
  <c r="E85" i="5" s="1"/>
  <c r="G83" i="5"/>
  <c r="L83" i="5" s="1"/>
  <c r="F83" i="5"/>
  <c r="G80" i="5"/>
  <c r="L80" i="5" s="1"/>
  <c r="F80" i="5"/>
  <c r="J70" i="5"/>
  <c r="I70" i="5"/>
  <c r="H70" i="5"/>
  <c r="E70" i="5"/>
  <c r="E71" i="5" s="1"/>
  <c r="G69" i="5"/>
  <c r="L69" i="5" s="1"/>
  <c r="F69" i="5"/>
  <c r="G68" i="5"/>
  <c r="F68" i="5"/>
  <c r="G67" i="5"/>
  <c r="L67" i="5" s="1"/>
  <c r="F67" i="5"/>
  <c r="G66" i="5"/>
  <c r="F66" i="5"/>
  <c r="G65" i="5"/>
  <c r="L65" i="5" s="1"/>
  <c r="F65" i="5"/>
  <c r="G64" i="5"/>
  <c r="F64" i="5"/>
  <c r="M54" i="5"/>
  <c r="J54" i="5"/>
  <c r="I54" i="5"/>
  <c r="H54" i="5"/>
  <c r="E54" i="5"/>
  <c r="E55" i="5" s="1"/>
  <c r="G53" i="5"/>
  <c r="L53" i="5" s="1"/>
  <c r="F53" i="5"/>
  <c r="G52" i="5"/>
  <c r="F52" i="5"/>
  <c r="L51" i="5"/>
  <c r="F51" i="5"/>
  <c r="N51" i="5" s="1"/>
  <c r="G50" i="5"/>
  <c r="L50" i="5" s="1"/>
  <c r="F50" i="5"/>
  <c r="G49" i="5"/>
  <c r="L49" i="5" s="1"/>
  <c r="F49" i="5"/>
  <c r="G48" i="5"/>
  <c r="L48" i="5" s="1"/>
  <c r="F48" i="5"/>
  <c r="J38" i="5"/>
  <c r="I38" i="5"/>
  <c r="H38" i="5"/>
  <c r="G37" i="5"/>
  <c r="L37" i="5" s="1"/>
  <c r="F37" i="5"/>
  <c r="G35" i="5"/>
  <c r="L35" i="5" s="1"/>
  <c r="F35" i="5"/>
  <c r="G34" i="5"/>
  <c r="L34" i="5" s="1"/>
  <c r="F34" i="5"/>
  <c r="G33" i="5"/>
  <c r="L33" i="5" s="1"/>
  <c r="F33" i="5"/>
  <c r="G32" i="5"/>
  <c r="L32" i="5" s="1"/>
  <c r="F32" i="5"/>
  <c r="G30" i="5"/>
  <c r="L30" i="5" s="1"/>
  <c r="F30" i="5"/>
  <c r="J19" i="5"/>
  <c r="I19" i="5"/>
  <c r="H19" i="5"/>
  <c r="E19" i="5"/>
  <c r="E20" i="5" s="1"/>
  <c r="G18" i="5"/>
  <c r="L18" i="5" s="1"/>
  <c r="F18" i="5"/>
  <c r="G16" i="5"/>
  <c r="F16" i="5"/>
  <c r="G15" i="5"/>
  <c r="L15" i="5" s="1"/>
  <c r="F15" i="5"/>
  <c r="G14" i="5"/>
  <c r="L14" i="5" s="1"/>
  <c r="F14" i="5"/>
  <c r="G13" i="5"/>
  <c r="L13" i="5" s="1"/>
  <c r="F13" i="5"/>
  <c r="G12" i="5"/>
  <c r="L12" i="5" s="1"/>
  <c r="F12" i="5"/>
  <c r="G11" i="5"/>
  <c r="F11" i="5"/>
  <c r="M41" i="3" l="1"/>
  <c r="N50" i="5"/>
  <c r="K67" i="5"/>
  <c r="N66" i="5"/>
  <c r="K30" i="5"/>
  <c r="K33" i="5"/>
  <c r="K80" i="5"/>
  <c r="N96" i="5"/>
  <c r="K37" i="5"/>
  <c r="K49" i="5"/>
  <c r="N98" i="5"/>
  <c r="N99" i="5"/>
  <c r="K68" i="5"/>
  <c r="K17" i="5"/>
  <c r="K34" i="5"/>
  <c r="N36" i="5"/>
  <c r="N17" i="5"/>
  <c r="K52" i="5"/>
  <c r="K82" i="5"/>
  <c r="G84" i="5"/>
  <c r="K14" i="5"/>
  <c r="K51" i="5"/>
  <c r="L66" i="5"/>
  <c r="K83" i="5"/>
  <c r="K99" i="5"/>
  <c r="G19" i="5"/>
  <c r="N37" i="5"/>
  <c r="K50" i="5"/>
  <c r="K69" i="5"/>
  <c r="K96" i="5"/>
  <c r="K98" i="5"/>
  <c r="K13" i="5"/>
  <c r="N49" i="5"/>
  <c r="K66" i="5"/>
  <c r="N67" i="5"/>
  <c r="N95" i="5"/>
  <c r="K36" i="5"/>
  <c r="K35" i="5"/>
  <c r="K12" i="5"/>
  <c r="N13" i="5"/>
  <c r="N15" i="5"/>
  <c r="K18" i="5"/>
  <c r="K32" i="5"/>
  <c r="K15" i="5"/>
  <c r="N14" i="5"/>
  <c r="K53" i="5"/>
  <c r="E110" i="5"/>
  <c r="F107" i="5"/>
  <c r="G107" i="5" s="1"/>
  <c r="F111" i="5"/>
  <c r="G54" i="5"/>
  <c r="F100" i="5"/>
  <c r="K94" i="5"/>
  <c r="N97" i="5"/>
  <c r="L97" i="5"/>
  <c r="L100" i="5" s="1"/>
  <c r="F103" i="5"/>
  <c r="G103" i="5" s="1"/>
  <c r="F19" i="5"/>
  <c r="F38" i="5"/>
  <c r="N48" i="5"/>
  <c r="N64" i="5"/>
  <c r="L64" i="5"/>
  <c r="N65" i="5"/>
  <c r="K97" i="5"/>
  <c r="N11" i="5"/>
  <c r="L11" i="5"/>
  <c r="N16" i="5"/>
  <c r="L16" i="5"/>
  <c r="N18" i="5"/>
  <c r="G38" i="5"/>
  <c r="K64" i="5"/>
  <c r="F84" i="5"/>
  <c r="N94" i="5"/>
  <c r="G100" i="5"/>
  <c r="E103" i="5"/>
  <c r="A105" i="5" s="1"/>
  <c r="K11" i="5"/>
  <c r="K16" i="5"/>
  <c r="L38" i="5"/>
  <c r="N30" i="5"/>
  <c r="N32" i="5"/>
  <c r="F54" i="5"/>
  <c r="K48" i="5"/>
  <c r="N52" i="5"/>
  <c r="L52" i="5"/>
  <c r="N53" i="5"/>
  <c r="G70" i="5"/>
  <c r="F70" i="5"/>
  <c r="K65" i="5"/>
  <c r="K70" i="5" s="1"/>
  <c r="N68" i="5"/>
  <c r="L68" i="5"/>
  <c r="N69" i="5"/>
  <c r="N81" i="5"/>
  <c r="L84" i="5"/>
  <c r="N82" i="5"/>
  <c r="N83" i="5"/>
  <c r="N80" i="5"/>
  <c r="E107" i="5"/>
  <c r="K84" i="5" l="1"/>
  <c r="K38" i="5"/>
  <c r="K54" i="5"/>
  <c r="L19" i="5"/>
  <c r="G109" i="5"/>
  <c r="K19" i="5"/>
  <c r="G108" i="5"/>
  <c r="F110" i="5"/>
  <c r="G111" i="5" s="1"/>
  <c r="L54" i="5"/>
  <c r="L70" i="5"/>
  <c r="K100" i="5"/>
  <c r="G104" i="5"/>
  <c r="G105" i="5"/>
  <c r="G110" i="5" l="1"/>
  <c r="G112" i="5"/>
  <c r="H84" i="3"/>
  <c r="H86" i="3"/>
  <c r="I86" i="3"/>
  <c r="M86" i="3" l="1"/>
  <c r="W66" i="3" l="1"/>
  <c r="X66" i="3"/>
  <c r="Y66" i="3"/>
  <c r="Z66" i="3"/>
  <c r="AA66" i="3"/>
  <c r="W42" i="3"/>
  <c r="X42" i="3"/>
  <c r="Y42" i="3"/>
  <c r="Z42" i="3"/>
  <c r="AA42" i="3"/>
  <c r="J77" i="3"/>
  <c r="K77" i="3"/>
  <c r="L77" i="3"/>
  <c r="H61" i="3"/>
  <c r="I60" i="3"/>
  <c r="H60" i="3"/>
  <c r="G59" i="3"/>
  <c r="G65" i="3" s="1"/>
  <c r="G54" i="3"/>
  <c r="H57" i="3"/>
  <c r="I56" i="3"/>
  <c r="H56" i="3"/>
  <c r="H55" i="3"/>
  <c r="I50" i="3"/>
  <c r="I47" i="3"/>
  <c r="H47" i="3"/>
  <c r="H46" i="3"/>
  <c r="G45" i="3"/>
  <c r="I33" i="3"/>
  <c r="H33" i="3"/>
  <c r="H32" i="3"/>
  <c r="I26" i="3"/>
  <c r="H26" i="3"/>
  <c r="H25" i="3"/>
  <c r="AA125" i="3"/>
  <c r="Z125" i="3"/>
  <c r="Y125" i="3"/>
  <c r="X125" i="3"/>
  <c r="W125" i="3"/>
  <c r="AA118" i="3"/>
  <c r="Z118" i="3"/>
  <c r="Y118" i="3"/>
  <c r="X118" i="3"/>
  <c r="W118" i="3"/>
  <c r="I104" i="3"/>
  <c r="H104" i="3"/>
  <c r="I102" i="3"/>
  <c r="H102" i="3"/>
  <c r="I100" i="3"/>
  <c r="H100" i="3"/>
  <c r="I98" i="3"/>
  <c r="H98" i="3"/>
  <c r="I96" i="3"/>
  <c r="H96" i="3"/>
  <c r="AA94" i="3"/>
  <c r="Z94" i="3"/>
  <c r="Y94" i="3"/>
  <c r="X94" i="3"/>
  <c r="W94" i="3"/>
  <c r="H94" i="3"/>
  <c r="I89" i="3"/>
  <c r="H89" i="3"/>
  <c r="H83" i="3"/>
  <c r="G77" i="3"/>
  <c r="I77" i="3"/>
  <c r="H76" i="3"/>
  <c r="H77" i="3" s="1"/>
  <c r="H71" i="3"/>
  <c r="H70" i="3"/>
  <c r="H68" i="3"/>
  <c r="I63" i="3"/>
  <c r="H63" i="3"/>
  <c r="I62" i="3"/>
  <c r="H62" i="3"/>
  <c r="I58" i="3"/>
  <c r="H58" i="3"/>
  <c r="H50" i="3"/>
  <c r="H49" i="3"/>
  <c r="G48" i="3"/>
  <c r="H34" i="3"/>
  <c r="H28" i="3"/>
  <c r="H27" i="3"/>
  <c r="I14" i="3"/>
  <c r="H14" i="3"/>
  <c r="I13" i="3"/>
  <c r="H13" i="3"/>
  <c r="H42" i="3" l="1"/>
  <c r="H65" i="3"/>
  <c r="M65" i="3" s="1"/>
  <c r="G79" i="3"/>
  <c r="G66" i="3"/>
  <c r="H66" i="3" s="1"/>
  <c r="I59" i="3"/>
  <c r="H11" i="3"/>
  <c r="M50" i="3"/>
  <c r="M70" i="3"/>
  <c r="H24" i="3"/>
  <c r="H31" i="3"/>
  <c r="H48" i="3"/>
  <c r="M98" i="3"/>
  <c r="M100" i="3"/>
  <c r="M102" i="3"/>
  <c r="M104" i="3"/>
  <c r="M62" i="3"/>
  <c r="M61" i="3"/>
  <c r="M60" i="3"/>
  <c r="H59" i="3"/>
  <c r="M58" i="3"/>
  <c r="M57" i="3"/>
  <c r="M56" i="3"/>
  <c r="H54" i="3"/>
  <c r="M89" i="3"/>
  <c r="M47" i="3"/>
  <c r="H45" i="3"/>
  <c r="M26" i="3"/>
  <c r="M33" i="3"/>
  <c r="M13" i="3"/>
  <c r="M76" i="3"/>
  <c r="M77" i="3" s="1"/>
  <c r="M63" i="3"/>
  <c r="M71" i="3"/>
  <c r="G121" i="3"/>
  <c r="H121" i="3" s="1"/>
  <c r="W121" i="3"/>
  <c r="Y121" i="3"/>
  <c r="AA121" i="3"/>
  <c r="M14" i="3"/>
  <c r="X121" i="3"/>
  <c r="Z121" i="3"/>
  <c r="M96" i="3"/>
  <c r="M59" i="3" l="1"/>
  <c r="G80" i="3"/>
  <c r="H80" i="3" s="1"/>
  <c r="H79" i="3"/>
  <c r="M79" i="3" s="1"/>
  <c r="G123" i="3"/>
  <c r="H123" i="3" s="1"/>
  <c r="L124" i="3"/>
  <c r="J124" i="3"/>
  <c r="K124" i="3"/>
  <c r="W80" i="3" l="1"/>
  <c r="I124" i="3"/>
  <c r="G124" i="3"/>
  <c r="U130" i="3" l="1"/>
  <c r="H124" i="3"/>
  <c r="M124" i="3"/>
  <c r="Q130" i="3"/>
  <c r="T34" i="2"/>
  <c r="Q34" i="2"/>
  <c r="N34" i="2"/>
  <c r="J34" i="2"/>
  <c r="G34" i="2"/>
  <c r="C34" i="2"/>
  <c r="W32" i="2"/>
  <c r="W33" i="2"/>
  <c r="W31" i="2"/>
  <c r="W130" i="3" l="1"/>
  <c r="W34" i="2"/>
</calcChain>
</file>

<file path=xl/comments1.xml><?xml version="1.0" encoding="utf-8"?>
<comments xmlns="http://schemas.openxmlformats.org/spreadsheetml/2006/main">
  <authors>
    <author>Admin</author>
  </authors>
  <commentList>
    <comment ref="B1" authorId="0">
      <text>
        <r>
          <rPr>
            <b/>
            <sz val="8"/>
            <color indexed="81"/>
            <rFont val="Tahoma"/>
            <family val="2"/>
            <charset val="204"/>
          </rPr>
          <t>Admin:</t>
        </r>
        <r>
          <rPr>
            <sz val="8"/>
            <color indexed="81"/>
            <rFont val="Tahoma"/>
            <family val="2"/>
            <charset val="204"/>
          </rPr>
          <t xml:space="preserve">
Для підрахунку кількості годин за циклами загальних та професійних дисциплін у відповідну комірку внести З або П</t>
        </r>
      </text>
    </comment>
    <comment ref="C1" authorId="0">
      <text>
        <r>
          <rPr>
            <b/>
            <sz val="8"/>
            <color indexed="81"/>
            <rFont val="Tahoma"/>
            <family val="2"/>
            <charset val="204"/>
          </rPr>
          <t>Admin:</t>
        </r>
        <r>
          <rPr>
            <sz val="8"/>
            <color indexed="81"/>
            <rFont val="Tahoma"/>
            <family val="2"/>
            <charset val="204"/>
          </rPr>
          <t xml:space="preserve">
Для розрахунку частки дисциплін вільного вибору у відповідні комірки вносити О (обовязкові) або В (вільний вибір)
</t>
        </r>
      </text>
    </comment>
  </commentList>
</comments>
</file>

<file path=xl/sharedStrings.xml><?xml version="1.0" encoding="utf-8"?>
<sst xmlns="http://schemas.openxmlformats.org/spreadsheetml/2006/main" count="736" uniqueCount="325">
  <si>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</si>
  <si>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</si>
  <si>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</si>
  <si>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</si>
  <si>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</si>
  <si>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</si>
  <si>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</si>
  <si>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</si>
  <si>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</si>
  <si>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</si>
  <si>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</si>
  <si>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П</t>
  </si>
  <si>
    <t>О</t>
  </si>
  <si>
    <t>З</t>
  </si>
  <si>
    <t>І</t>
  </si>
  <si>
    <t>Всього</t>
  </si>
  <si>
    <t>контроль</t>
  </si>
  <si>
    <t>2 семестр 18 тижнів</t>
  </si>
  <si>
    <t>самостійна робота</t>
  </si>
  <si>
    <t>лекції</t>
  </si>
  <si>
    <t>лабораторні</t>
  </si>
  <si>
    <t>практичні</t>
  </si>
  <si>
    <t>ДЗ</t>
  </si>
  <si>
    <t>В</t>
  </si>
  <si>
    <t>4 семестр 18 тижнів</t>
  </si>
  <si>
    <t>обовязкові</t>
  </si>
  <si>
    <t>вибіркові</t>
  </si>
  <si>
    <t>Цикл</t>
  </si>
  <si>
    <t>Обовязкова / вибіркова</t>
  </si>
  <si>
    <t>Загальні дисципліни</t>
  </si>
  <si>
    <t>Професійно орієнтовані</t>
  </si>
  <si>
    <t>Іноземна мова</t>
  </si>
  <si>
    <t>Вища математика</t>
  </si>
  <si>
    <t>Неорганічна хімія</t>
  </si>
  <si>
    <t>Інформатика</t>
  </si>
  <si>
    <t>Філософія</t>
  </si>
  <si>
    <t>Аналітична хімія</t>
  </si>
  <si>
    <t>Українська мова за професійним спрямуванням</t>
  </si>
  <si>
    <t>Комп'ютерні та інформаційні технології в хімії</t>
  </si>
  <si>
    <t>Фізична хімія</t>
  </si>
  <si>
    <t>Органічна хімія</t>
  </si>
  <si>
    <t>Колоїдна хімія</t>
  </si>
  <si>
    <t>Безпека життєдіяльності та основи охорони праці</t>
  </si>
  <si>
    <t>Харчова хімія</t>
  </si>
  <si>
    <t>Курсова робота "Харчова хімія"</t>
  </si>
  <si>
    <t>Практика</t>
  </si>
  <si>
    <t>ЗАТВЕРДЖЕНО:</t>
  </si>
  <si>
    <t>Міністерство освіти і науки України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</si>
  <si>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</si>
  <si>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</si>
  <si>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</si>
  <si>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t>Ректор ________________________</t>
  </si>
  <si>
    <t>(Ковальов В.Д.)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</si>
  <si>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</si>
  <si>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</si>
  <si>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</si>
  <si>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</si>
  <si>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</si>
  <si>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</si>
  <si>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</si>
  <si>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</si>
  <si>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</si>
  <si>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</si>
  <si>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</si>
  <si>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</si>
  <si>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</si>
  <si>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</si>
  <si>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</si>
  <si>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</si>
  <si>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</si>
  <si>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А</t>
  </si>
  <si>
    <t xml:space="preserve"> </t>
  </si>
  <si>
    <t>Теоретичне навчання</t>
  </si>
  <si>
    <t>Екзаменаційна сесія та проміж. контроль</t>
  </si>
  <si>
    <t>Виконання дипломн. проекту</t>
  </si>
  <si>
    <t>Канікули</t>
  </si>
  <si>
    <t>Усього</t>
  </si>
  <si>
    <t>Назва
 практики</t>
  </si>
  <si>
    <t>Семестр</t>
  </si>
  <si>
    <t>Тижні</t>
  </si>
  <si>
    <t xml:space="preserve">протокол № 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</si>
  <si>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</si>
  <si>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r>
      <t xml:space="preserve">з галузі знань:  </t>
    </r>
    <r>
      <rPr>
        <b/>
        <sz val="20"/>
        <rFont val="Times New Roman"/>
        <family val="1"/>
        <charset val="204"/>
      </rPr>
      <t>10 Природничі науки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</si>
  <si>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102 Хімія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</si>
  <si>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Хімія харчових продуктів</t>
    </r>
  </si>
  <si>
    <t>Т</t>
  </si>
  <si>
    <t>Комплексний кваліфікаційний екзамен зі спеціальності</t>
  </si>
  <si>
    <t>Розподіл за семестрами</t>
  </si>
  <si>
    <t>1 курс</t>
  </si>
  <si>
    <t>2 курс</t>
  </si>
  <si>
    <t>екзаменів</t>
  </si>
  <si>
    <t>заліків</t>
  </si>
  <si>
    <t>курсові</t>
  </si>
  <si>
    <t>проекти</t>
  </si>
  <si>
    <t>роботи</t>
  </si>
  <si>
    <t>1.1.1</t>
  </si>
  <si>
    <t>1.1.1.1</t>
  </si>
  <si>
    <t>1.1.1.2</t>
  </si>
  <si>
    <t>1.1.2</t>
  </si>
  <si>
    <t>Фізичне виховання</t>
  </si>
  <si>
    <t>с*</t>
  </si>
  <si>
    <t>2.1.1</t>
  </si>
  <si>
    <t>2.1.2</t>
  </si>
  <si>
    <t>Кількість годин на тиждень</t>
  </si>
  <si>
    <t xml:space="preserve"> Кількість екзаменів</t>
  </si>
  <si>
    <t xml:space="preserve"> Кількість курсових робіт</t>
  </si>
  <si>
    <t>НАЗВА ДИСЦИПЛІН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</si>
  <si>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</si>
  <si>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</si>
  <si>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</si>
  <si>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</si>
  <si>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</si>
  <si>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</si>
  <si>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3 курс</t>
  </si>
  <si>
    <t>1. ОБОВ'ЯЗКОВІ НАВЧАЛЬНІ ДИСЦИПЛІНИ</t>
  </si>
  <si>
    <t>1.1.1.3</t>
  </si>
  <si>
    <t>1.1.3</t>
  </si>
  <si>
    <t>1.1.4</t>
  </si>
  <si>
    <t>1.1.5</t>
  </si>
  <si>
    <t>1.1.6</t>
  </si>
  <si>
    <t>1.2.1</t>
  </si>
  <si>
    <t>2. ДИСЦИПЛІНИ ВІЛЬНОГО ВИБОРУ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</si>
  <si>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</si>
  <si>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</si>
  <si>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</si>
  <si>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</si>
  <si>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</si>
  <si>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</si>
  <si>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</si>
  <si>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</si>
  <si>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</si>
  <si>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3.1</t>
  </si>
  <si>
    <t>3.2</t>
  </si>
  <si>
    <t>Кількість заліків</t>
  </si>
  <si>
    <t>Кількість курсових проектів</t>
  </si>
  <si>
    <t>1.1.  Цикл загальної підготовки</t>
  </si>
  <si>
    <t>1.1.2.1</t>
  </si>
  <si>
    <t>1.1.7</t>
  </si>
  <si>
    <t>1.1.8</t>
  </si>
  <si>
    <t>1.2 Цикл професійної підготовки</t>
  </si>
  <si>
    <t>1.2.1.1</t>
  </si>
  <si>
    <t>2.1.  Цикл загальної підготовки</t>
  </si>
  <si>
    <t>Курсова робота "Органічна хімія"</t>
  </si>
  <si>
    <t>1.2.2</t>
  </si>
  <si>
    <t>1.2.2.1</t>
  </si>
  <si>
    <t>1.2.3</t>
  </si>
  <si>
    <t>1.2.4</t>
  </si>
  <si>
    <t>1.2.4.1</t>
  </si>
  <si>
    <t>1.2.5</t>
  </si>
  <si>
    <t>1.2.6</t>
  </si>
  <si>
    <t>1.2.8</t>
  </si>
  <si>
    <t>Декан факультету ФІТО</t>
  </si>
  <si>
    <t>А.П. Авдєєнко</t>
  </si>
  <si>
    <t>1</t>
  </si>
  <si>
    <t>4</t>
  </si>
  <si>
    <t>Полімери в харчовій промисловості</t>
  </si>
  <si>
    <t>2.2.10</t>
  </si>
  <si>
    <t>1 семестр 15 тижнів</t>
  </si>
  <si>
    <t>3 семестр 15 тижнів</t>
  </si>
  <si>
    <t>5 семестр 15 тижнів</t>
  </si>
  <si>
    <t>Хімія води / Водопідготовка у виробництві харчових продуктів</t>
  </si>
  <si>
    <t>Фізико-хімічні основи виробництва харчових продуктів / Основи технології виробництва харчових продуктів</t>
  </si>
  <si>
    <t xml:space="preserve">Хімія харчових добавок  </t>
  </si>
  <si>
    <t>Фізіко-хімічні методи модифікації харчових продуктів / Хімія молекулярної кухні</t>
  </si>
  <si>
    <t>Обчислювальні методи в хімії / Обробка результатів  експерименту</t>
  </si>
  <si>
    <t>№ з/п</t>
  </si>
  <si>
    <t>Кількість аудиторних годин за триместрами</t>
  </si>
  <si>
    <t>2а</t>
  </si>
  <si>
    <t>2б</t>
  </si>
  <si>
    <t>4а</t>
  </si>
  <si>
    <t>4б</t>
  </si>
  <si>
    <t>6а</t>
  </si>
  <si>
    <t>6б</t>
  </si>
  <si>
    <t>кількість тижнів у триместрі</t>
  </si>
  <si>
    <t>4д</t>
  </si>
  <si>
    <t>2д</t>
  </si>
  <si>
    <t>1д</t>
  </si>
  <si>
    <t>1.2.7</t>
  </si>
  <si>
    <t>6д</t>
  </si>
  <si>
    <t>1.3. Практична підготовка</t>
  </si>
  <si>
    <t>3.3</t>
  </si>
  <si>
    <t>4.2</t>
  </si>
  <si>
    <t>2.2.  Цикл професійної підготовки</t>
  </si>
  <si>
    <t>Загальна кількість</t>
  </si>
  <si>
    <t>Частка кредитів</t>
  </si>
  <si>
    <t>обов'язкові</t>
  </si>
  <si>
    <t>Зав. кафедри</t>
  </si>
  <si>
    <t>1.1.5.1</t>
  </si>
  <si>
    <t>1.2.4.3</t>
  </si>
  <si>
    <t>1.2.6.1</t>
  </si>
  <si>
    <t>1.2.6.2</t>
  </si>
  <si>
    <t>Виробнича практика</t>
  </si>
  <si>
    <t>Обчислювальні методи в хімії</t>
  </si>
  <si>
    <t>Обробка результатів експерименту</t>
  </si>
  <si>
    <t>Хімія води</t>
  </si>
  <si>
    <t>Водопідготовка у виробництві харчових продуктів</t>
  </si>
  <si>
    <t>Хімія високомолекулярних сполук</t>
  </si>
  <si>
    <t>Фізико-хімічні основи виробництва харчових продуктів</t>
  </si>
  <si>
    <t>Основи технології виробництва харчових продуктів</t>
  </si>
  <si>
    <t>Якість і безпека харчових продуктів</t>
  </si>
  <si>
    <t>Фізико-хімічні методи модифікації харчових продуктів</t>
  </si>
  <si>
    <t>Хімія молекулярної кухні</t>
  </si>
  <si>
    <t>Фізико-хімічні методи ідентифікації речовин</t>
  </si>
  <si>
    <t>М.А. Турчанін</t>
  </si>
  <si>
    <t>Показники якості харчових продуктів /  Якість і безпека харчових продуктів</t>
  </si>
  <si>
    <t>Показники якості харчових продуктів</t>
  </si>
  <si>
    <t>Методи виявлення отруйних речовин в продуктах харчування</t>
  </si>
  <si>
    <t>Методи аналізу харчових продуктів / Фізико-хімічні методи ідентифікації речовин</t>
  </si>
  <si>
    <t>Методи аналізу харчових продуктів</t>
  </si>
  <si>
    <t>Навчально-виробнича практика</t>
  </si>
  <si>
    <t>Хімія високомолекулярних сполук / Полімери в харчовій промисловості</t>
  </si>
  <si>
    <t>Аналіз небезпечних і шкідливих речовин в продуктах харчування / Методи виявлення отруйних речовин в продуктах харчування</t>
  </si>
  <si>
    <t>Аналіз небезпечних і шкідливих речовин в продуктах харчування</t>
  </si>
  <si>
    <t xml:space="preserve">Теоретичні основи біоорганічної хімії </t>
  </si>
  <si>
    <t>Теоретичні основи біоорганічної хімії / Біологічно активні речовини в продуктах харчування</t>
  </si>
  <si>
    <t>Біологічно активні речовини в продуктах харчування</t>
  </si>
  <si>
    <t>О.Г. Гринь</t>
  </si>
  <si>
    <t>"    "                  20     р.</t>
  </si>
  <si>
    <t>Психологія шкільного віку / Психологія</t>
  </si>
  <si>
    <t>Педагогіка середньої школи  / Загальна педагогіка</t>
  </si>
  <si>
    <t>Методика навчання хімії / Викладання хімії у середній школі</t>
  </si>
  <si>
    <t>Психологія</t>
  </si>
  <si>
    <t>Психологія шкільного віку</t>
  </si>
  <si>
    <t xml:space="preserve">Педагогіка середньої школи </t>
  </si>
  <si>
    <t>Загальна педагогіка</t>
  </si>
  <si>
    <t>2.1.3</t>
  </si>
  <si>
    <t xml:space="preserve">Методика навчання хімії </t>
  </si>
  <si>
    <t>Викладання хімії у середній школі</t>
  </si>
  <si>
    <t>Техн</t>
  </si>
  <si>
    <t>Історія України</t>
  </si>
  <si>
    <t xml:space="preserve">Історія української культури </t>
  </si>
  <si>
    <t xml:space="preserve">Неорганічна хімія </t>
  </si>
  <si>
    <t xml:space="preserve">Фізика </t>
  </si>
  <si>
    <t xml:space="preserve">Екологія / Раціональне природокористування </t>
  </si>
  <si>
    <t>6 семестр 17 тижнів</t>
  </si>
  <si>
    <t>На основі диплому молодшого спеціаліста</t>
  </si>
  <si>
    <t>Термін навчання - 2 роки 10 місяців</t>
  </si>
  <si>
    <t>ф*</t>
  </si>
  <si>
    <t>Примітка: ф*/с* - факультатив, секційні заняття , ** - щорічне оцінювання фізичної підготовки студентів</t>
  </si>
  <si>
    <t>на базі академії</t>
  </si>
  <si>
    <t>1.1.3.1</t>
  </si>
  <si>
    <t>1.1.4.1</t>
  </si>
  <si>
    <t>Іноземна мова (загальний обсяг)</t>
  </si>
  <si>
    <t>Історія України та української культури (загальний обсяг)</t>
  </si>
  <si>
    <t>Вища математика (загальний обсяг)</t>
  </si>
  <si>
    <t>1.1.6.1</t>
  </si>
  <si>
    <t>Фізика (загальний обсяг)</t>
  </si>
  <si>
    <t>Філософія (загальний обсяг)</t>
  </si>
  <si>
    <t>Безпека життєдіяльності та основи охорони праці (загальний обсяг)</t>
  </si>
  <si>
    <t>Основи охорони праці</t>
  </si>
  <si>
    <t>Разом п.1.1 на базі академії</t>
  </si>
  <si>
    <t>Разом п.1.1 (загальний обсяг)</t>
  </si>
  <si>
    <t>Разом п.1.2 на базі академії</t>
  </si>
  <si>
    <t>Разом п.1.2 (загальний обсяг)</t>
  </si>
  <si>
    <t>Аналітична хімія на базі академії</t>
  </si>
  <si>
    <t>3д</t>
  </si>
  <si>
    <t>Колоїдна хімія на базі академії</t>
  </si>
  <si>
    <t>Харчова хімія на базі академії</t>
  </si>
  <si>
    <t>Хімія харчових добавок на базі академії</t>
  </si>
  <si>
    <t>Разом п.1.3 на базі академії</t>
  </si>
  <si>
    <t>Разом п.1.3 (загальний обсяг)</t>
  </si>
  <si>
    <t>Навчально-виробнича практика на базі академії</t>
  </si>
  <si>
    <t>Виробнича практика на базі академії</t>
  </si>
  <si>
    <t xml:space="preserve">Разом п.1.4 </t>
  </si>
  <si>
    <t>Разом обов'язкові компоненти освітньої програми на базі академії</t>
  </si>
  <si>
    <t>Разом обов'язкові компоненти освітньої програми (загальний обсяг)</t>
  </si>
  <si>
    <t>Разом п.2.1 на базі академії</t>
  </si>
  <si>
    <t>Разом п.2.1 (загальний обсяг)</t>
  </si>
  <si>
    <t>Разом п.2.2 на базі академії</t>
  </si>
  <si>
    <t>Разом п.2.2 (загальний обсяг)</t>
  </si>
  <si>
    <t>Загальна кількість на базі академії</t>
  </si>
  <si>
    <t>5</t>
  </si>
  <si>
    <t>Разом вибіркові компоненти освітньої програми на базі академії</t>
  </si>
  <si>
    <t>Разом вибіркові компоненти освітньої програми (загальний обсяг)</t>
  </si>
  <si>
    <t>Комп'ютерні та інформаційні технології в хімії на базі академії</t>
  </si>
  <si>
    <t>Кваліфікація:  бакалавр з хімії</t>
  </si>
  <si>
    <t>І . ГРАФІК ОСВІТНЬОГО ПРОЦЕСУ</t>
  </si>
  <si>
    <t>№</t>
  </si>
  <si>
    <t>Форма  атестації (екзамен, дипломний проект (робота))</t>
  </si>
  <si>
    <t>Вступ до освітнього процесу</t>
  </si>
  <si>
    <t>Вступ до освітнього процесу (загальний обсяг)</t>
  </si>
  <si>
    <t>Навчальна практика "Вступ до фаху"</t>
  </si>
  <si>
    <t>1.1</t>
  </si>
  <si>
    <t>1, 2б д*</t>
  </si>
  <si>
    <t>1.2</t>
  </si>
  <si>
    <t>3ф*4ф* 5ф*</t>
  </si>
  <si>
    <t>1.1.3.2</t>
  </si>
  <si>
    <t>1.1.3.2.1</t>
  </si>
  <si>
    <t>1.1.8.1</t>
  </si>
  <si>
    <t>1.1.8.2</t>
  </si>
  <si>
    <t>1.1.8.2.1</t>
  </si>
  <si>
    <t xml:space="preserve">Примітка: ф*/с* - факультатив, секційні заняття </t>
  </si>
  <si>
    <t>1.2.3.1</t>
  </si>
  <si>
    <t>1.2.3.2.</t>
  </si>
  <si>
    <t>3.4</t>
  </si>
  <si>
    <t xml:space="preserve">Навчальна практика, ознайомча </t>
  </si>
  <si>
    <t>1.4 Атестація</t>
  </si>
  <si>
    <t>Атестація (комплексний кваліфікаційний екзамен зі спеціальності)</t>
  </si>
  <si>
    <t>Дисципліни з інших ОП ДДМА</t>
  </si>
  <si>
    <t>Інформатика на базі фахової передвищої
освіти</t>
  </si>
  <si>
    <t>Безпека життєдіяльності на базі фахової передвищої освіти</t>
  </si>
  <si>
    <t>на базі фахової передвищої освіти</t>
  </si>
  <si>
    <t>Українська мова  (за професійним спрямуванням) на базі фахової передвищої освіти</t>
  </si>
  <si>
    <t>Історія України на базі фахової передвищої освіти</t>
  </si>
  <si>
    <t>Разом п.1.1 на базі фахової передвищої освіти</t>
  </si>
  <si>
    <t>Разом п.1.2 на базі фахової передвищої освіти</t>
  </si>
  <si>
    <t>Разом п.1.3 на базі фахової передвищої освіти</t>
  </si>
  <si>
    <t>Разом обов'язкові компоненти освітньої програм ина базі фахової передвищої освіти</t>
  </si>
  <si>
    <t>Разом п.2.1 на базі фахової передвищої освіти</t>
  </si>
  <si>
    <t>Разом п.2.2 на базі фахової передвищої освіти</t>
  </si>
  <si>
    <t>Разом вибіркові компоненти освітньої програми на базі фахової передвищої освіти</t>
  </si>
  <si>
    <t>Загальна кількість на базіф ахової передвищої освіти</t>
  </si>
  <si>
    <t>Навчальна практика, ознайомча  на базі на базі фахової передвищої освіти</t>
  </si>
  <si>
    <t>Екологія на базі фахової передвищої освіти</t>
  </si>
  <si>
    <t>Раціональне природокористування на базі фахової передвищої освіти</t>
  </si>
  <si>
    <t>3</t>
  </si>
  <si>
    <t xml:space="preserve">       II. ЗВЕДЕНІ ДАНІ ПРО БЮДЖЕТ ЧАСУ, тижні                                                                                                     ІІІ. ПРАКТИКА                                                                            IV.  АТЕСТАЦІЯ</t>
  </si>
  <si>
    <t>Навчальна практика "Вступ до фаху" на базі академії</t>
  </si>
  <si>
    <t xml:space="preserve">V. План освітнього процесу                               </t>
  </si>
  <si>
    <t>Атест.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</si>
  <si>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атестація </t>
  </si>
  <si>
    <t xml:space="preserve">2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</si>
  <si>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</si>
  <si>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</si>
  <si>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Гарант освітньої програми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</si>
</sst>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_р_._-;\-* #,##0.00_р_._-;_-* &quot;-&quot;??_р_._-;_-@_-"/>
    <numFmt numFmtId="164" formatCode="#,##0_-;\-* #,##0_-;\ _-;_-@_-"/>
    <numFmt numFmtId="165" formatCode="#,##0.0_ ;\-#,##0.0\ "/>
    <numFmt numFmtId="166" formatCode="0.0"/>
    <numFmt numFmtId="167" formatCode="#,##0_ ;\-#,##0\ "/>
    <numFmt numFmtId="168" formatCode="#,##0_-;\-* #,##0_-;\ &quot;&quot;_-;_-@_-"/>
    <numFmt numFmtId="169" formatCode="#,##0;\-* #,##0_-;\ &quot;&quot;_-;_-@_-"/>
    <numFmt numFmtId="170" formatCode="#,##0.0;\-* #,##0.0_-;\ &quot;&quot;_-;_-@_-"/>
    <numFmt numFmtId="171" formatCode="#,##0.0_-;\-* #,##0.0_-;\ &quot;&quot;_-;_-@_-"/>
  </numFmts>
  <fonts count="4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8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0"/>
      <name val="Arial Cyr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</font>
    <font>
      <sz val="12"/>
      <name val="Arial"/>
      <family val="2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9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4" fillId="0" borderId="0"/>
    <xf numFmtId="0" fontId="24" fillId="0" borderId="0"/>
  </cellStyleXfs>
  <cellXfs count="84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wrapText="1"/>
    </xf>
    <xf numFmtId="0" fontId="2" fillId="0" borderId="0" xfId="0" applyFont="1"/>
    <xf numFmtId="0" fontId="2" fillId="0" borderId="1" xfId="0" applyFont="1" applyFill="1" applyBorder="1" applyAlignment="1">
      <alignment horizontal="left" wrapText="1"/>
    </xf>
    <xf numFmtId="165" fontId="2" fillId="0" borderId="1" xfId="1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164" fontId="3" fillId="0" borderId="0" xfId="0" applyNumberFormat="1" applyFont="1" applyFill="1" applyBorder="1" applyAlignment="1" applyProtection="1">
      <alignment horizontal="center" vertical="center"/>
    </xf>
    <xf numFmtId="167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/>
    <xf numFmtId="166" fontId="2" fillId="0" borderId="1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Alignment="1">
      <alignment horizontal="center" vertical="center"/>
    </xf>
    <xf numFmtId="166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/>
    <xf numFmtId="0" fontId="2" fillId="0" borderId="0" xfId="0" applyFont="1" applyFill="1" applyAlignment="1">
      <alignment horizontal="center" vertical="center"/>
    </xf>
    <xf numFmtId="166" fontId="2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0" fontId="7" fillId="0" borderId="0" xfId="0" applyFont="1" applyAlignment="1"/>
    <xf numFmtId="0" fontId="8" fillId="0" borderId="0" xfId="0" applyFont="1"/>
    <xf numFmtId="0" fontId="9" fillId="0" borderId="0" xfId="0" applyFont="1" applyAlignment="1">
      <alignment vertical="center" wrapText="1"/>
    </xf>
    <xf numFmtId="0" fontId="10" fillId="0" borderId="0" xfId="0" applyFont="1" applyBorder="1" applyAlignment="1"/>
    <xf numFmtId="0" fontId="6" fillId="0" borderId="0" xfId="0" applyFont="1" applyBorder="1" applyAlignment="1">
      <alignment horizontal="center"/>
    </xf>
    <xf numFmtId="0" fontId="15" fillId="0" borderId="0" xfId="0" applyFont="1" applyBorder="1" applyAlignment="1"/>
    <xf numFmtId="0" fontId="15" fillId="0" borderId="0" xfId="0" applyFont="1"/>
    <xf numFmtId="0" fontId="11" fillId="0" borderId="0" xfId="0" applyFont="1" applyBorder="1" applyAlignment="1">
      <alignment horizontal="left" wrapText="1"/>
    </xf>
    <xf numFmtId="0" fontId="19" fillId="0" borderId="0" xfId="0" applyFont="1" applyAlignment="1">
      <alignment vertical="top" wrapText="1"/>
    </xf>
    <xf numFmtId="0" fontId="11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5" fillId="0" borderId="0" xfId="0" applyFont="1" applyAlignment="1">
      <alignment horizontal="left" vertical="center" wrapText="1"/>
    </xf>
    <xf numFmtId="0" fontId="21" fillId="0" borderId="0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8" fillId="0" borderId="1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/>
    <xf numFmtId="0" fontId="8" fillId="0" borderId="0" xfId="0" applyFont="1" applyAlignment="1">
      <alignment horizontal="center"/>
    </xf>
    <xf numFmtId="0" fontId="16" fillId="0" borderId="0" xfId="2" applyFont="1"/>
    <xf numFmtId="0" fontId="25" fillId="0" borderId="0" xfId="2" applyFont="1"/>
    <xf numFmtId="0" fontId="26" fillId="0" borderId="0" xfId="2" applyFont="1"/>
    <xf numFmtId="0" fontId="21" fillId="0" borderId="0" xfId="2" applyFont="1"/>
    <xf numFmtId="0" fontId="27" fillId="0" borderId="0" xfId="2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168" fontId="8" fillId="0" borderId="0" xfId="3" applyNumberFormat="1" applyFont="1" applyFill="1" applyBorder="1" applyAlignment="1" applyProtection="1">
      <alignment vertical="center"/>
    </xf>
    <xf numFmtId="168" fontId="34" fillId="0" borderId="0" xfId="3" applyNumberFormat="1" applyFont="1" applyFill="1" applyBorder="1" applyAlignment="1" applyProtection="1">
      <alignment vertical="center"/>
    </xf>
    <xf numFmtId="168" fontId="35" fillId="0" borderId="0" xfId="3" applyNumberFormat="1" applyFont="1" applyFill="1" applyBorder="1" applyAlignment="1" applyProtection="1">
      <alignment vertical="center"/>
    </xf>
    <xf numFmtId="0" fontId="8" fillId="0" borderId="13" xfId="3" applyNumberFormat="1" applyFont="1" applyFill="1" applyBorder="1" applyAlignment="1" applyProtection="1">
      <alignment horizontal="center" vertical="center"/>
    </xf>
    <xf numFmtId="0" fontId="8" fillId="0" borderId="12" xfId="3" applyNumberFormat="1" applyFont="1" applyFill="1" applyBorder="1" applyAlignment="1" applyProtection="1">
      <alignment horizontal="center" vertical="center"/>
    </xf>
    <xf numFmtId="49" fontId="8" fillId="0" borderId="1" xfId="3" applyNumberFormat="1" applyFont="1" applyFill="1" applyBorder="1" applyAlignment="1">
      <alignment horizontal="center" vertical="center"/>
    </xf>
    <xf numFmtId="49" fontId="8" fillId="0" borderId="14" xfId="3" applyNumberFormat="1" applyFont="1" applyFill="1" applyBorder="1" applyAlignment="1">
      <alignment horizontal="center" vertical="center"/>
    </xf>
    <xf numFmtId="0" fontId="8" fillId="0" borderId="14" xfId="3" applyNumberFormat="1" applyFont="1" applyFill="1" applyBorder="1" applyAlignment="1">
      <alignment horizontal="center" vertical="center"/>
    </xf>
    <xf numFmtId="0" fontId="8" fillId="0" borderId="12" xfId="3" applyNumberFormat="1" applyFont="1" applyFill="1" applyBorder="1" applyAlignment="1">
      <alignment horizontal="center" vertical="center" wrapText="1"/>
    </xf>
    <xf numFmtId="0" fontId="8" fillId="0" borderId="13" xfId="3" applyNumberFormat="1" applyFont="1" applyFill="1" applyBorder="1" applyAlignment="1">
      <alignment horizontal="center" vertical="center" wrapText="1"/>
    </xf>
    <xf numFmtId="0" fontId="8" fillId="0" borderId="15" xfId="3" applyNumberFormat="1" applyFont="1" applyFill="1" applyBorder="1" applyAlignment="1">
      <alignment horizontal="center" vertical="center" wrapText="1"/>
    </xf>
    <xf numFmtId="0" fontId="8" fillId="0" borderId="14" xfId="3" applyNumberFormat="1" applyFont="1" applyFill="1" applyBorder="1" applyAlignment="1">
      <alignment horizontal="center" vertical="center" wrapText="1"/>
    </xf>
    <xf numFmtId="171" fontId="8" fillId="0" borderId="0" xfId="3" applyNumberFormat="1" applyFont="1" applyFill="1" applyBorder="1" applyAlignment="1" applyProtection="1">
      <alignment vertical="center"/>
    </xf>
    <xf numFmtId="49" fontId="8" fillId="0" borderId="13" xfId="3" applyNumberFormat="1" applyFont="1" applyFill="1" applyBorder="1" applyAlignment="1">
      <alignment horizontal="center" vertical="center"/>
    </xf>
    <xf numFmtId="0" fontId="29" fillId="0" borderId="5" xfId="3" applyFont="1" applyFill="1" applyBorder="1" applyAlignment="1">
      <alignment horizontal="center" vertical="center" wrapText="1"/>
    </xf>
    <xf numFmtId="49" fontId="29" fillId="0" borderId="37" xfId="0" applyNumberFormat="1" applyFont="1" applyFill="1" applyBorder="1" applyAlignment="1" applyProtection="1">
      <alignment horizontal="center" vertical="center"/>
    </xf>
    <xf numFmtId="49" fontId="29" fillId="0" borderId="5" xfId="0" applyNumberFormat="1" applyFont="1" applyFill="1" applyBorder="1" applyAlignment="1">
      <alignment horizontal="center" vertical="center"/>
    </xf>
    <xf numFmtId="49" fontId="29" fillId="0" borderId="6" xfId="0" applyNumberFormat="1" applyFont="1" applyFill="1" applyBorder="1" applyAlignment="1">
      <alignment horizontal="center" vertical="center"/>
    </xf>
    <xf numFmtId="0" fontId="29" fillId="0" borderId="7" xfId="0" applyNumberFormat="1" applyFont="1" applyFill="1" applyBorder="1" applyAlignment="1" applyProtection="1">
      <alignment horizontal="center" vertical="center"/>
    </xf>
    <xf numFmtId="0" fontId="29" fillId="0" borderId="7" xfId="3" applyFont="1" applyFill="1" applyBorder="1" applyAlignment="1">
      <alignment horizontal="center" vertical="center" wrapText="1"/>
    </xf>
    <xf numFmtId="49" fontId="34" fillId="0" borderId="38" xfId="0" applyNumberFormat="1" applyFont="1" applyFill="1" applyBorder="1" applyAlignment="1" applyProtection="1">
      <alignment horizontal="center" vertical="center"/>
    </xf>
    <xf numFmtId="1" fontId="29" fillId="0" borderId="7" xfId="0" applyNumberFormat="1" applyFont="1" applyFill="1" applyBorder="1" applyAlignment="1">
      <alignment horizontal="center" vertical="center" wrapText="1"/>
    </xf>
    <xf numFmtId="0" fontId="8" fillId="0" borderId="5" xfId="3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0" borderId="72" xfId="0" applyFont="1" applyFill="1" applyBorder="1" applyAlignment="1">
      <alignment horizontal="center" vertical="center" wrapText="1"/>
    </xf>
    <xf numFmtId="0" fontId="39" fillId="0" borderId="17" xfId="0" applyFont="1" applyBorder="1" applyAlignment="1">
      <alignment horizontal="center" vertical="center"/>
    </xf>
    <xf numFmtId="0" fontId="39" fillId="0" borderId="18" xfId="0" applyFont="1" applyBorder="1" applyAlignment="1">
      <alignment horizontal="center" vertical="center"/>
    </xf>
    <xf numFmtId="0" fontId="8" fillId="0" borderId="1" xfId="3" applyNumberFormat="1" applyFont="1" applyFill="1" applyBorder="1" applyAlignment="1" applyProtection="1">
      <alignment horizontal="center" vertical="center"/>
    </xf>
    <xf numFmtId="0" fontId="8" fillId="2" borderId="58" xfId="3" applyNumberFormat="1" applyFont="1" applyFill="1" applyBorder="1" applyAlignment="1" applyProtection="1">
      <alignment horizontal="center" vertical="center"/>
    </xf>
    <xf numFmtId="0" fontId="8" fillId="2" borderId="43" xfId="3" applyNumberFormat="1" applyFont="1" applyFill="1" applyBorder="1" applyAlignment="1" applyProtection="1">
      <alignment horizontal="center" vertical="center"/>
    </xf>
    <xf numFmtId="0" fontId="8" fillId="2" borderId="78" xfId="3" applyNumberFormat="1" applyFont="1" applyFill="1" applyBorder="1" applyAlignment="1" applyProtection="1">
      <alignment horizontal="center" vertical="center"/>
    </xf>
    <xf numFmtId="0" fontId="8" fillId="2" borderId="59" xfId="3" applyNumberFormat="1" applyFont="1" applyFill="1" applyBorder="1" applyAlignment="1" applyProtection="1">
      <alignment horizontal="center" vertical="center"/>
    </xf>
    <xf numFmtId="0" fontId="8" fillId="2" borderId="66" xfId="3" applyNumberFormat="1" applyFont="1" applyFill="1" applyBorder="1" applyAlignment="1" applyProtection="1">
      <alignment horizontal="center" vertical="center"/>
    </xf>
    <xf numFmtId="0" fontId="8" fillId="2" borderId="61" xfId="3" applyNumberFormat="1" applyFont="1" applyFill="1" applyBorder="1" applyAlignment="1" applyProtection="1">
      <alignment horizontal="center" vertical="center"/>
    </xf>
    <xf numFmtId="0" fontId="8" fillId="2" borderId="0" xfId="3" applyNumberFormat="1" applyFont="1" applyFill="1" applyBorder="1" applyAlignment="1" applyProtection="1">
      <alignment horizontal="center" vertical="center"/>
    </xf>
    <xf numFmtId="0" fontId="8" fillId="2" borderId="50" xfId="3" applyNumberFormat="1" applyFont="1" applyFill="1" applyBorder="1" applyAlignment="1" applyProtection="1">
      <alignment horizontal="center" vertical="center"/>
    </xf>
    <xf numFmtId="49" fontId="29" fillId="2" borderId="2" xfId="0" applyNumberFormat="1" applyFont="1" applyFill="1" applyBorder="1" applyAlignment="1" applyProtection="1">
      <alignment horizontal="center" vertical="center"/>
    </xf>
    <xf numFmtId="49" fontId="29" fillId="2" borderId="37" xfId="3" applyNumberFormat="1" applyFont="1" applyFill="1" applyBorder="1" applyAlignment="1">
      <alignment vertical="center" wrapText="1"/>
    </xf>
    <xf numFmtId="0" fontId="29" fillId="2" borderId="5" xfId="3" applyFont="1" applyFill="1" applyBorder="1" applyAlignment="1">
      <alignment horizontal="center" vertical="center" wrapText="1"/>
    </xf>
    <xf numFmtId="49" fontId="29" fillId="2" borderId="6" xfId="3" applyNumberFormat="1" applyFont="1" applyFill="1" applyBorder="1" applyAlignment="1">
      <alignment horizontal="center" vertical="center" wrapText="1"/>
    </xf>
    <xf numFmtId="49" fontId="29" fillId="2" borderId="73" xfId="3" applyNumberFormat="1" applyFont="1" applyFill="1" applyBorder="1" applyAlignment="1">
      <alignment horizontal="center" vertical="center" wrapText="1"/>
    </xf>
    <xf numFmtId="168" fontId="29" fillId="2" borderId="7" xfId="3" applyNumberFormat="1" applyFont="1" applyFill="1" applyBorder="1" applyAlignment="1" applyProtection="1">
      <alignment horizontal="center" vertical="center" wrapText="1"/>
    </xf>
    <xf numFmtId="1" fontId="29" fillId="2" borderId="5" xfId="3" applyNumberFormat="1" applyFont="1" applyFill="1" applyBorder="1" applyAlignment="1" applyProtection="1">
      <alignment horizontal="center" vertical="center"/>
    </xf>
    <xf numFmtId="1" fontId="29" fillId="2" borderId="6" xfId="3" applyNumberFormat="1" applyFont="1" applyFill="1" applyBorder="1" applyAlignment="1" applyProtection="1">
      <alignment horizontal="center" vertical="center"/>
    </xf>
    <xf numFmtId="1" fontId="29" fillId="2" borderId="7" xfId="3" applyNumberFormat="1" applyFont="1" applyFill="1" applyBorder="1" applyAlignment="1" applyProtection="1">
      <alignment horizontal="center" vertical="center"/>
    </xf>
    <xf numFmtId="0" fontId="34" fillId="2" borderId="70" xfId="3" applyFont="1" applyFill="1" applyBorder="1" applyAlignment="1">
      <alignment horizontal="center" vertical="center" wrapText="1"/>
    </xf>
    <xf numFmtId="0" fontId="34" fillId="2" borderId="3" xfId="3" applyFont="1" applyFill="1" applyBorder="1" applyAlignment="1">
      <alignment horizontal="center" vertical="center" wrapText="1"/>
    </xf>
    <xf numFmtId="0" fontId="34" fillId="2" borderId="7" xfId="3" applyFont="1" applyFill="1" applyBorder="1" applyAlignment="1">
      <alignment horizontal="center" vertical="center" wrapText="1"/>
    </xf>
    <xf numFmtId="0" fontId="34" fillId="2" borderId="5" xfId="3" applyFont="1" applyFill="1" applyBorder="1" applyAlignment="1">
      <alignment horizontal="center" vertical="center" wrapText="1"/>
    </xf>
    <xf numFmtId="49" fontId="34" fillId="2" borderId="74" xfId="0" applyNumberFormat="1" applyFont="1" applyFill="1" applyBorder="1" applyAlignment="1" applyProtection="1">
      <alignment horizontal="center" vertical="center"/>
    </xf>
    <xf numFmtId="49" fontId="8" fillId="2" borderId="38" xfId="3" applyNumberFormat="1" applyFont="1" applyFill="1" applyBorder="1" applyAlignment="1">
      <alignment vertical="center" wrapText="1"/>
    </xf>
    <xf numFmtId="0" fontId="29" fillId="2" borderId="12" xfId="3" applyFont="1" applyFill="1" applyBorder="1" applyAlignment="1">
      <alignment horizontal="center" vertical="center" wrapText="1"/>
    </xf>
    <xf numFmtId="0" fontId="29" fillId="2" borderId="14" xfId="3" applyNumberFormat="1" applyFont="1" applyFill="1" applyBorder="1" applyAlignment="1">
      <alignment horizontal="center" vertical="center" wrapText="1"/>
    </xf>
    <xf numFmtId="168" fontId="29" fillId="2" borderId="13" xfId="3" applyNumberFormat="1" applyFont="1" applyFill="1" applyBorder="1" applyAlignment="1" applyProtection="1">
      <alignment horizontal="center" vertical="center" wrapText="1"/>
    </xf>
    <xf numFmtId="0" fontId="8" fillId="2" borderId="74" xfId="3" applyFont="1" applyFill="1" applyBorder="1" applyAlignment="1">
      <alignment horizontal="center" vertical="center" wrapText="1"/>
    </xf>
    <xf numFmtId="0" fontId="8" fillId="2" borderId="12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8" fillId="2" borderId="13" xfId="3" applyFont="1" applyFill="1" applyBorder="1" applyAlignment="1">
      <alignment horizontal="center" vertical="center" wrapText="1"/>
    </xf>
    <xf numFmtId="0" fontId="34" fillId="2" borderId="15" xfId="3" applyFont="1" applyFill="1" applyBorder="1" applyAlignment="1">
      <alignment horizontal="center" vertical="center" wrapText="1"/>
    </xf>
    <xf numFmtId="0" fontId="34" fillId="2" borderId="26" xfId="3" applyFont="1" applyFill="1" applyBorder="1" applyAlignment="1">
      <alignment horizontal="center" vertical="center" wrapText="1"/>
    </xf>
    <xf numFmtId="0" fontId="34" fillId="2" borderId="13" xfId="3" applyFont="1" applyFill="1" applyBorder="1" applyAlignment="1">
      <alignment horizontal="center" vertical="center" wrapText="1"/>
    </xf>
    <xf numFmtId="0" fontId="34" fillId="2" borderId="12" xfId="3" applyFont="1" applyFill="1" applyBorder="1" applyAlignment="1">
      <alignment horizontal="center" vertical="center" wrapText="1"/>
    </xf>
    <xf numFmtId="49" fontId="29" fillId="2" borderId="14" xfId="3" applyNumberFormat="1" applyFont="1" applyFill="1" applyBorder="1" applyAlignment="1">
      <alignment horizontal="center" vertical="center" wrapText="1"/>
    </xf>
    <xf numFmtId="168" fontId="34" fillId="2" borderId="13" xfId="3" applyNumberFormat="1" applyFont="1" applyFill="1" applyBorder="1" applyAlignment="1" applyProtection="1">
      <alignment vertical="center"/>
    </xf>
    <xf numFmtId="0" fontId="29" fillId="2" borderId="12" xfId="0" applyFont="1" applyFill="1" applyBorder="1" applyAlignment="1">
      <alignment horizontal="center" vertical="center" wrapText="1"/>
    </xf>
    <xf numFmtId="49" fontId="3" fillId="2" borderId="51" xfId="0" applyNumberFormat="1" applyFont="1" applyFill="1" applyBorder="1" applyAlignment="1">
      <alignment horizontal="center" vertical="center" wrapText="1"/>
    </xf>
    <xf numFmtId="0" fontId="8" fillId="2" borderId="81" xfId="0" applyFont="1" applyFill="1" applyBorder="1" applyAlignment="1">
      <alignment horizontal="center" vertical="center" wrapText="1"/>
    </xf>
    <xf numFmtId="164" fontId="8" fillId="2" borderId="13" xfId="0" applyNumberFormat="1" applyFont="1" applyFill="1" applyBorder="1" applyAlignment="1">
      <alignment horizontal="center" vertical="center" wrapText="1"/>
    </xf>
    <xf numFmtId="0" fontId="8" fillId="2" borderId="12" xfId="3" applyNumberFormat="1" applyFont="1" applyFill="1" applyBorder="1" applyAlignment="1" applyProtection="1">
      <alignment vertical="center"/>
    </xf>
    <xf numFmtId="0" fontId="8" fillId="2" borderId="26" xfId="3" applyNumberFormat="1" applyFont="1" applyFill="1" applyBorder="1" applyAlignment="1" applyProtection="1">
      <alignment vertical="center"/>
    </xf>
    <xf numFmtId="0" fontId="8" fillId="2" borderId="13" xfId="3" applyNumberFormat="1" applyFont="1" applyFill="1" applyBorder="1" applyAlignment="1" applyProtection="1">
      <alignment vertical="center"/>
    </xf>
    <xf numFmtId="49" fontId="29" fillId="2" borderId="74" xfId="0" applyNumberFormat="1" applyFont="1" applyFill="1" applyBorder="1" applyAlignment="1" applyProtection="1">
      <alignment horizontal="center" vertical="center"/>
    </xf>
    <xf numFmtId="49" fontId="29" fillId="2" borderId="38" xfId="3" applyNumberFormat="1" applyFont="1" applyFill="1" applyBorder="1" applyAlignment="1">
      <alignment horizontal="left" vertical="center" wrapText="1"/>
    </xf>
    <xf numFmtId="49" fontId="29" fillId="2" borderId="1" xfId="3" applyNumberFormat="1" applyFont="1" applyFill="1" applyBorder="1" applyAlignment="1">
      <alignment horizontal="center" vertical="center" wrapText="1"/>
    </xf>
    <xf numFmtId="168" fontId="29" fillId="2" borderId="13" xfId="3" applyNumberFormat="1" applyFont="1" applyFill="1" applyBorder="1" applyAlignment="1" applyProtection="1">
      <alignment horizontal="center" vertical="center"/>
    </xf>
    <xf numFmtId="170" fontId="29" fillId="2" borderId="60" xfId="3" applyNumberFormat="1" applyFont="1" applyFill="1" applyBorder="1" applyAlignment="1" applyProtection="1">
      <alignment horizontal="center" vertical="center"/>
    </xf>
    <xf numFmtId="0" fontId="29" fillId="2" borderId="74" xfId="3" applyFont="1" applyFill="1" applyBorder="1" applyAlignment="1">
      <alignment horizontal="center" vertical="center" wrapText="1"/>
    </xf>
    <xf numFmtId="0" fontId="29" fillId="2" borderId="1" xfId="3" applyFont="1" applyFill="1" applyBorder="1" applyAlignment="1">
      <alignment horizontal="center" vertical="center" wrapText="1"/>
    </xf>
    <xf numFmtId="0" fontId="29" fillId="2" borderId="13" xfId="3" applyFont="1" applyFill="1" applyBorder="1" applyAlignment="1">
      <alignment horizontal="center" vertical="center" wrapText="1"/>
    </xf>
    <xf numFmtId="168" fontId="34" fillId="2" borderId="13" xfId="3" applyNumberFormat="1" applyFont="1" applyFill="1" applyBorder="1" applyAlignment="1" applyProtection="1">
      <alignment horizontal="center" vertical="center"/>
    </xf>
    <xf numFmtId="0" fontId="29" fillId="2" borderId="14" xfId="3" applyFont="1" applyFill="1" applyBorder="1" applyAlignment="1">
      <alignment horizontal="center" vertical="center" wrapText="1"/>
    </xf>
    <xf numFmtId="169" fontId="33" fillId="2" borderId="13" xfId="3" applyNumberFormat="1" applyFont="1" applyFill="1" applyBorder="1" applyAlignment="1" applyProtection="1">
      <alignment horizontal="center" vertical="center"/>
    </xf>
    <xf numFmtId="0" fontId="8" fillId="2" borderId="15" xfId="3" applyFont="1" applyFill="1" applyBorder="1" applyAlignment="1">
      <alignment horizontal="center" vertical="center" wrapText="1"/>
    </xf>
    <xf numFmtId="0" fontId="8" fillId="2" borderId="26" xfId="3" applyFont="1" applyFill="1" applyBorder="1" applyAlignment="1">
      <alignment horizontal="center" vertical="center" wrapText="1"/>
    </xf>
    <xf numFmtId="168" fontId="8" fillId="2" borderId="13" xfId="3" applyNumberFormat="1" applyFont="1" applyFill="1" applyBorder="1" applyAlignment="1" applyProtection="1">
      <alignment vertical="center"/>
    </xf>
    <xf numFmtId="168" fontId="29" fillId="0" borderId="0" xfId="3" applyNumberFormat="1" applyFont="1" applyFill="1" applyBorder="1" applyAlignment="1" applyProtection="1">
      <alignment vertical="center"/>
    </xf>
    <xf numFmtId="49" fontId="29" fillId="2" borderId="38" xfId="3" applyNumberFormat="1" applyFont="1" applyFill="1" applyBorder="1" applyAlignment="1">
      <alignment vertical="center" wrapText="1"/>
    </xf>
    <xf numFmtId="168" fontId="29" fillId="2" borderId="12" xfId="3" applyNumberFormat="1" applyFont="1" applyFill="1" applyBorder="1" applyAlignment="1" applyProtection="1">
      <alignment horizontal="center" vertical="center"/>
    </xf>
    <xf numFmtId="49" fontId="29" fillId="2" borderId="75" xfId="0" applyNumberFormat="1" applyFont="1" applyFill="1" applyBorder="1" applyAlignment="1" applyProtection="1">
      <alignment horizontal="center" vertical="center"/>
    </xf>
    <xf numFmtId="170" fontId="29" fillId="2" borderId="64" xfId="3" applyNumberFormat="1" applyFont="1" applyFill="1" applyBorder="1" applyAlignment="1" applyProtection="1">
      <alignment horizontal="center" vertical="center"/>
    </xf>
    <xf numFmtId="0" fontId="34" fillId="2" borderId="19" xfId="3" applyFont="1" applyFill="1" applyBorder="1" applyAlignment="1">
      <alignment horizontal="center" vertical="center" wrapText="1"/>
    </xf>
    <xf numFmtId="0" fontId="34" fillId="2" borderId="20" xfId="3" applyFont="1" applyFill="1" applyBorder="1" applyAlignment="1">
      <alignment horizontal="center" vertical="center" wrapText="1"/>
    </xf>
    <xf numFmtId="0" fontId="34" fillId="2" borderId="10" xfId="3" applyFont="1" applyFill="1" applyBorder="1" applyAlignment="1">
      <alignment horizontal="center" vertical="center" wrapText="1"/>
    </xf>
    <xf numFmtId="0" fontId="34" fillId="2" borderId="8" xfId="3" applyFont="1" applyFill="1" applyBorder="1" applyAlignment="1">
      <alignment horizontal="center" vertical="center" wrapText="1"/>
    </xf>
    <xf numFmtId="166" fontId="31" fillId="0" borderId="36" xfId="3" applyNumberFormat="1" applyFont="1" applyFill="1" applyBorder="1" applyAlignment="1">
      <alignment horizontal="center" vertical="center" wrapText="1"/>
    </xf>
    <xf numFmtId="1" fontId="31" fillId="0" borderId="36" xfId="3" applyNumberFormat="1" applyFont="1" applyFill="1" applyBorder="1" applyAlignment="1">
      <alignment horizontal="center" vertical="center" wrapText="1"/>
    </xf>
    <xf numFmtId="49" fontId="29" fillId="0" borderId="3" xfId="0" applyNumberFormat="1" applyFont="1" applyFill="1" applyBorder="1" applyAlignment="1">
      <alignment horizontal="left" vertical="center" wrapText="1"/>
    </xf>
    <xf numFmtId="1" fontId="29" fillId="0" borderId="5" xfId="0" applyNumberFormat="1" applyFont="1" applyFill="1" applyBorder="1" applyAlignment="1">
      <alignment horizontal="center" vertical="center" wrapText="1"/>
    </xf>
    <xf numFmtId="1" fontId="29" fillId="0" borderId="6" xfId="0" applyNumberFormat="1" applyFont="1" applyFill="1" applyBorder="1" applyAlignment="1">
      <alignment horizontal="center" vertical="center"/>
    </xf>
    <xf numFmtId="0" fontId="29" fillId="0" borderId="70" xfId="0" applyNumberFormat="1" applyFont="1" applyFill="1" applyBorder="1" applyAlignment="1">
      <alignment horizontal="center" vertical="center" wrapText="1"/>
    </xf>
    <xf numFmtId="0" fontId="29" fillId="0" borderId="3" xfId="0" applyNumberFormat="1" applyFont="1" applyFill="1" applyBorder="1" applyAlignment="1">
      <alignment horizontal="center" vertical="center" wrapText="1"/>
    </xf>
    <xf numFmtId="0" fontId="8" fillId="0" borderId="3" xfId="3" applyFont="1" applyFill="1" applyBorder="1" applyAlignment="1">
      <alignment horizontal="center" vertical="center" wrapText="1"/>
    </xf>
    <xf numFmtId="0" fontId="29" fillId="0" borderId="3" xfId="3" applyFont="1" applyFill="1" applyBorder="1" applyAlignment="1">
      <alignment horizontal="center" vertical="center" wrapText="1"/>
    </xf>
    <xf numFmtId="49" fontId="29" fillId="2" borderId="38" xfId="0" applyNumberFormat="1" applyFont="1" applyFill="1" applyBorder="1" applyAlignment="1" applyProtection="1">
      <alignment horizontal="center" vertical="center"/>
    </xf>
    <xf numFmtId="49" fontId="29" fillId="2" borderId="60" xfId="3" applyNumberFormat="1" applyFont="1" applyFill="1" applyBorder="1" applyAlignment="1">
      <alignment horizontal="left" vertical="center" wrapText="1"/>
    </xf>
    <xf numFmtId="49" fontId="29" fillId="2" borderId="60" xfId="3" applyNumberFormat="1" applyFont="1" applyFill="1" applyBorder="1" applyAlignment="1">
      <alignment vertical="center" wrapText="1"/>
    </xf>
    <xf numFmtId="169" fontId="29" fillId="2" borderId="26" xfId="3" applyNumberFormat="1" applyFont="1" applyFill="1" applyBorder="1" applyAlignment="1" applyProtection="1">
      <alignment horizontal="center" vertical="center"/>
    </xf>
    <xf numFmtId="169" fontId="29" fillId="2" borderId="12" xfId="3" applyNumberFormat="1" applyFont="1" applyFill="1" applyBorder="1" applyAlignment="1" applyProtection="1">
      <alignment horizontal="center" vertical="center"/>
    </xf>
    <xf numFmtId="169" fontId="29" fillId="2" borderId="1" xfId="3" applyNumberFormat="1" applyFont="1" applyFill="1" applyBorder="1" applyAlignment="1" applyProtection="1">
      <alignment horizontal="center" vertical="center"/>
    </xf>
    <xf numFmtId="169" fontId="29" fillId="2" borderId="13" xfId="3" applyNumberFormat="1" applyFont="1" applyFill="1" applyBorder="1" applyAlignment="1" applyProtection="1">
      <alignment horizontal="center" vertical="center"/>
    </xf>
    <xf numFmtId="49" fontId="8" fillId="0" borderId="26" xfId="3" applyNumberFormat="1" applyFont="1" applyFill="1" applyBorder="1" applyAlignment="1">
      <alignment vertical="center" wrapText="1"/>
    </xf>
    <xf numFmtId="1" fontId="8" fillId="0" borderId="12" xfId="3" applyNumberFormat="1" applyFont="1" applyFill="1" applyBorder="1" applyAlignment="1">
      <alignment horizontal="center" vertical="center"/>
    </xf>
    <xf numFmtId="170" fontId="8" fillId="2" borderId="64" xfId="3" applyNumberFormat="1" applyFont="1" applyFill="1" applyBorder="1" applyAlignment="1" applyProtection="1">
      <alignment horizontal="center" vertical="center"/>
    </xf>
    <xf numFmtId="0" fontId="8" fillId="0" borderId="26" xfId="3" applyNumberFormat="1" applyFont="1" applyFill="1" applyBorder="1" applyAlignment="1">
      <alignment horizontal="center" vertical="center" wrapText="1"/>
    </xf>
    <xf numFmtId="49" fontId="34" fillId="2" borderId="38" xfId="0" applyNumberFormat="1" applyFont="1" applyFill="1" applyBorder="1" applyAlignment="1" applyProtection="1">
      <alignment horizontal="center" vertical="center"/>
    </xf>
    <xf numFmtId="1" fontId="8" fillId="2" borderId="12" xfId="3" applyNumberFormat="1" applyFont="1" applyFill="1" applyBorder="1" applyAlignment="1">
      <alignment horizontal="center" vertical="center"/>
    </xf>
    <xf numFmtId="0" fontId="8" fillId="2" borderId="1" xfId="3" applyNumberFormat="1" applyFont="1" applyFill="1" applyBorder="1" applyAlignment="1">
      <alignment horizontal="center" vertical="center"/>
    </xf>
    <xf numFmtId="0" fontId="8" fillId="2" borderId="14" xfId="3" applyNumberFormat="1" applyFont="1" applyFill="1" applyBorder="1" applyAlignment="1">
      <alignment horizontal="center" vertical="center"/>
    </xf>
    <xf numFmtId="49" fontId="8" fillId="2" borderId="13" xfId="3" applyNumberFormat="1" applyFont="1" applyFill="1" applyBorder="1" applyAlignment="1">
      <alignment horizontal="center" vertical="center"/>
    </xf>
    <xf numFmtId="0" fontId="8" fillId="2" borderId="15" xfId="3" applyNumberFormat="1" applyFont="1" applyFill="1" applyBorder="1" applyAlignment="1">
      <alignment horizontal="center" vertical="center" wrapText="1"/>
    </xf>
    <xf numFmtId="0" fontId="8" fillId="2" borderId="26" xfId="3" applyNumberFormat="1" applyFont="1" applyFill="1" applyBorder="1" applyAlignment="1">
      <alignment horizontal="center" vertical="center" wrapText="1"/>
    </xf>
    <xf numFmtId="0" fontId="8" fillId="2" borderId="13" xfId="3" applyNumberFormat="1" applyFont="1" applyFill="1" applyBorder="1" applyAlignment="1">
      <alignment horizontal="center" vertical="center" wrapText="1"/>
    </xf>
    <xf numFmtId="0" fontId="8" fillId="2" borderId="12" xfId="3" applyNumberFormat="1" applyFont="1" applyFill="1" applyBorder="1" applyAlignment="1">
      <alignment horizontal="center" vertical="center" wrapText="1"/>
    </xf>
    <xf numFmtId="49" fontId="8" fillId="2" borderId="13" xfId="3" applyNumberFormat="1" applyFont="1" applyFill="1" applyBorder="1" applyAlignment="1">
      <alignment vertical="center" wrapText="1"/>
    </xf>
    <xf numFmtId="49" fontId="29" fillId="2" borderId="65" xfId="0" applyNumberFormat="1" applyFont="1" applyFill="1" applyBorder="1" applyAlignment="1" applyProtection="1">
      <alignment horizontal="center" vertical="center"/>
    </xf>
    <xf numFmtId="166" fontId="29" fillId="2" borderId="36" xfId="3" applyNumberFormat="1" applyFont="1" applyFill="1" applyBorder="1" applyAlignment="1">
      <alignment horizontal="center" vertical="center" wrapText="1"/>
    </xf>
    <xf numFmtId="1" fontId="29" fillId="2" borderId="36" xfId="3" applyNumberFormat="1" applyFont="1" applyFill="1" applyBorder="1" applyAlignment="1">
      <alignment horizontal="center" vertical="center" wrapText="1"/>
    </xf>
    <xf numFmtId="0" fontId="29" fillId="2" borderId="57" xfId="0" applyNumberFormat="1" applyFont="1" applyFill="1" applyBorder="1" applyAlignment="1" applyProtection="1">
      <alignment horizontal="left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 wrapText="1"/>
    </xf>
    <xf numFmtId="169" fontId="32" fillId="2" borderId="41" xfId="0" applyNumberFormat="1" applyFont="1" applyFill="1" applyBorder="1" applyAlignment="1" applyProtection="1">
      <alignment horizontal="center" vertical="center"/>
    </xf>
    <xf numFmtId="1" fontId="29" fillId="2" borderId="74" xfId="0" applyNumberFormat="1" applyFont="1" applyFill="1" applyBorder="1" applyAlignment="1">
      <alignment horizontal="center" vertical="center" wrapText="1"/>
    </xf>
    <xf numFmtId="166" fontId="29" fillId="2" borderId="25" xfId="3" applyNumberFormat="1" applyFont="1" applyFill="1" applyBorder="1" applyAlignment="1" applyProtection="1">
      <alignment horizontal="center" vertical="center"/>
    </xf>
    <xf numFmtId="166" fontId="29" fillId="2" borderId="24" xfId="3" applyNumberFormat="1" applyFont="1" applyFill="1" applyBorder="1" applyAlignment="1" applyProtection="1">
      <alignment horizontal="center" vertical="center"/>
    </xf>
    <xf numFmtId="1" fontId="29" fillId="2" borderId="41" xfId="3" applyNumberFormat="1" applyFont="1" applyFill="1" applyBorder="1" applyAlignment="1" applyProtection="1">
      <alignment horizontal="center" vertical="center"/>
    </xf>
    <xf numFmtId="166" fontId="29" fillId="2" borderId="39" xfId="3" applyNumberFormat="1" applyFont="1" applyFill="1" applyBorder="1" applyAlignment="1" applyProtection="1">
      <alignment horizontal="center" vertical="center"/>
    </xf>
    <xf numFmtId="0" fontId="29" fillId="2" borderId="38" xfId="0" applyNumberFormat="1" applyFont="1" applyFill="1" applyBorder="1" applyAlignment="1" applyProtection="1">
      <alignment horizontal="left" vertical="center" wrapText="1"/>
    </xf>
    <xf numFmtId="0" fontId="8" fillId="2" borderId="12" xfId="0" applyFont="1" applyFill="1" applyBorder="1" applyAlignment="1">
      <alignment horizontal="center" vertical="center" wrapText="1"/>
    </xf>
    <xf numFmtId="169" fontId="32" fillId="2" borderId="13" xfId="0" applyNumberFormat="1" applyFont="1" applyFill="1" applyBorder="1" applyAlignment="1" applyProtection="1">
      <alignment horizontal="center" vertical="center"/>
    </xf>
    <xf numFmtId="166" fontId="29" fillId="2" borderId="38" xfId="0" applyNumberFormat="1" applyFont="1" applyFill="1" applyBorder="1" applyAlignment="1" applyProtection="1">
      <alignment horizontal="center" vertical="center"/>
    </xf>
    <xf numFmtId="0" fontId="29" fillId="2" borderId="65" xfId="0" applyNumberFormat="1" applyFont="1" applyFill="1" applyBorder="1" applyAlignment="1" applyProtection="1">
      <alignment horizontal="left" vertic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169" fontId="32" fillId="2" borderId="10" xfId="0" applyNumberFormat="1" applyFont="1" applyFill="1" applyBorder="1" applyAlignment="1" applyProtection="1">
      <alignment horizontal="center" vertical="center"/>
    </xf>
    <xf numFmtId="166" fontId="29" fillId="2" borderId="0" xfId="3" applyNumberFormat="1" applyFont="1" applyFill="1" applyBorder="1" applyAlignment="1" applyProtection="1">
      <alignment horizontal="center" vertical="center"/>
    </xf>
    <xf numFmtId="166" fontId="29" fillId="2" borderId="82" xfId="0" applyNumberFormat="1" applyFont="1" applyFill="1" applyBorder="1" applyAlignment="1" applyProtection="1">
      <alignment horizontal="center" vertical="center"/>
    </xf>
    <xf numFmtId="1" fontId="29" fillId="2" borderId="82" xfId="0" applyNumberFormat="1" applyFont="1" applyFill="1" applyBorder="1" applyAlignment="1" applyProtection="1">
      <alignment horizontal="center" vertical="center"/>
    </xf>
    <xf numFmtId="166" fontId="29" fillId="2" borderId="45" xfId="3" applyNumberFormat="1" applyFont="1" applyFill="1" applyBorder="1" applyAlignment="1">
      <alignment horizontal="center" vertical="center" wrapText="1"/>
    </xf>
    <xf numFmtId="1" fontId="29" fillId="2" borderId="45" xfId="3" applyNumberFormat="1" applyFont="1" applyFill="1" applyBorder="1" applyAlignment="1">
      <alignment horizontal="center" vertical="center" wrapText="1"/>
    </xf>
    <xf numFmtId="0" fontId="8" fillId="2" borderId="5" xfId="3" applyNumberFormat="1" applyFont="1" applyFill="1" applyBorder="1" applyAlignment="1" applyProtection="1">
      <alignment horizontal="center" vertical="center"/>
    </xf>
    <xf numFmtId="0" fontId="8" fillId="2" borderId="6" xfId="3" applyNumberFormat="1" applyFont="1" applyFill="1" applyBorder="1" applyAlignment="1" applyProtection="1">
      <alignment horizontal="center" vertical="center"/>
    </xf>
    <xf numFmtId="0" fontId="8" fillId="2" borderId="7" xfId="3" applyNumberFormat="1" applyFont="1" applyFill="1" applyBorder="1" applyAlignment="1" applyProtection="1">
      <alignment horizontal="center" vertical="center"/>
    </xf>
    <xf numFmtId="0" fontId="8" fillId="2" borderId="3" xfId="3" applyNumberFormat="1" applyFont="1" applyFill="1" applyBorder="1" applyAlignment="1" applyProtection="1">
      <alignment horizontal="center" vertical="center"/>
    </xf>
    <xf numFmtId="0" fontId="8" fillId="2" borderId="39" xfId="3" applyNumberFormat="1" applyFont="1" applyFill="1" applyBorder="1" applyAlignment="1" applyProtection="1">
      <alignment horizontal="center" vertical="center"/>
    </xf>
    <xf numFmtId="0" fontId="8" fillId="2" borderId="40" xfId="3" applyNumberFormat="1" applyFont="1" applyFill="1" applyBorder="1" applyAlignment="1" applyProtection="1">
      <alignment horizontal="center" vertical="center"/>
    </xf>
    <xf numFmtId="0" fontId="8" fillId="2" borderId="41" xfId="3" applyNumberFormat="1" applyFont="1" applyFill="1" applyBorder="1" applyAlignment="1" applyProtection="1">
      <alignment horizontal="center" vertical="center"/>
    </xf>
    <xf numFmtId="0" fontId="8" fillId="2" borderId="24" xfId="3" applyNumberFormat="1" applyFont="1" applyFill="1" applyBorder="1" applyAlignment="1" applyProtection="1">
      <alignment horizontal="center" vertical="center"/>
    </xf>
    <xf numFmtId="1" fontId="29" fillId="2" borderId="55" xfId="3" applyNumberFormat="1" applyFont="1" applyFill="1" applyBorder="1" applyAlignment="1">
      <alignment horizontal="center" vertical="center" wrapText="1"/>
    </xf>
    <xf numFmtId="0" fontId="8" fillId="0" borderId="24" xfId="3" applyNumberFormat="1" applyFont="1" applyFill="1" applyBorder="1" applyAlignment="1" applyProtection="1">
      <alignment horizontal="center" vertical="center"/>
    </xf>
    <xf numFmtId="0" fontId="8" fillId="0" borderId="41" xfId="3" applyNumberFormat="1" applyFont="1" applyFill="1" applyBorder="1" applyAlignment="1" applyProtection="1">
      <alignment horizontal="center" vertical="center"/>
    </xf>
    <xf numFmtId="0" fontId="8" fillId="0" borderId="39" xfId="3" applyNumberFormat="1" applyFont="1" applyFill="1" applyBorder="1" applyAlignment="1" applyProtection="1">
      <alignment horizontal="center" vertical="center"/>
    </xf>
    <xf numFmtId="1" fontId="8" fillId="0" borderId="15" xfId="3" applyNumberFormat="1" applyFont="1" applyFill="1" applyBorder="1" applyAlignment="1">
      <alignment horizontal="center" vertical="center"/>
    </xf>
    <xf numFmtId="0" fontId="8" fillId="0" borderId="15" xfId="3" applyNumberFormat="1" applyFont="1" applyFill="1" applyBorder="1" applyAlignment="1" applyProtection="1">
      <alignment horizontal="center" vertical="center"/>
    </xf>
    <xf numFmtId="0" fontId="8" fillId="0" borderId="26" xfId="3" applyNumberFormat="1" applyFont="1" applyFill="1" applyBorder="1" applyAlignment="1" applyProtection="1">
      <alignment horizontal="center" vertical="center"/>
    </xf>
    <xf numFmtId="0" fontId="8" fillId="0" borderId="1" xfId="3" applyNumberFormat="1" applyFont="1" applyFill="1" applyBorder="1" applyAlignment="1">
      <alignment horizontal="center" vertical="center"/>
    </xf>
    <xf numFmtId="166" fontId="29" fillId="2" borderId="36" xfId="3" applyNumberFormat="1" applyFont="1" applyFill="1" applyBorder="1" applyAlignment="1" applyProtection="1">
      <alignment horizontal="center" vertical="center"/>
    </xf>
    <xf numFmtId="1" fontId="29" fillId="2" borderId="36" xfId="3" applyNumberFormat="1" applyFont="1" applyFill="1" applyBorder="1" applyAlignment="1" applyProtection="1">
      <alignment horizontal="center" vertical="center"/>
    </xf>
    <xf numFmtId="1" fontId="29" fillId="2" borderId="54" xfId="3" applyNumberFormat="1" applyFont="1" applyFill="1" applyBorder="1" applyAlignment="1">
      <alignment horizontal="center" vertical="center" wrapText="1"/>
    </xf>
    <xf numFmtId="0" fontId="29" fillId="2" borderId="54" xfId="0" applyFont="1" applyFill="1" applyBorder="1" applyAlignment="1">
      <alignment horizontal="center" vertical="center" wrapText="1"/>
    </xf>
    <xf numFmtId="1" fontId="29" fillId="2" borderId="83" xfId="3" applyNumberFormat="1" applyFont="1" applyFill="1" applyBorder="1" applyAlignment="1">
      <alignment horizontal="center" vertical="center" wrapText="1"/>
    </xf>
    <xf numFmtId="0" fontId="29" fillId="2" borderId="83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center" wrapText="1"/>
    </xf>
    <xf numFmtId="0" fontId="29" fillId="2" borderId="54" xfId="0" applyFont="1" applyFill="1" applyBorder="1" applyAlignment="1">
      <alignment horizontal="center" vertical="center"/>
    </xf>
    <xf numFmtId="168" fontId="8" fillId="2" borderId="0" xfId="3" applyNumberFormat="1" applyFont="1" applyFill="1" applyBorder="1" applyAlignment="1" applyProtection="1">
      <alignment horizontal="right" vertical="center"/>
    </xf>
    <xf numFmtId="166" fontId="8" fillId="2" borderId="0" xfId="3" applyNumberFormat="1" applyFont="1" applyFill="1" applyBorder="1" applyAlignment="1" applyProtection="1">
      <alignment horizontal="center" vertical="center"/>
    </xf>
    <xf numFmtId="170" fontId="8" fillId="2" borderId="0" xfId="3" applyNumberFormat="1" applyFont="1" applyFill="1" applyBorder="1" applyAlignment="1" applyProtection="1">
      <alignment horizontal="center" vertical="center"/>
    </xf>
    <xf numFmtId="168" fontId="8" fillId="2" borderId="0" xfId="3" applyNumberFormat="1" applyFont="1" applyFill="1" applyBorder="1" applyAlignment="1" applyProtection="1">
      <alignment vertical="center"/>
    </xf>
    <xf numFmtId="0" fontId="29" fillId="2" borderId="0" xfId="0" applyFont="1" applyFill="1" applyBorder="1" applyAlignment="1" applyProtection="1">
      <alignment horizontal="right" vertical="center"/>
    </xf>
    <xf numFmtId="0" fontId="8" fillId="2" borderId="0" xfId="3" applyFont="1" applyFill="1" applyBorder="1" applyAlignment="1">
      <alignment horizontal="left" wrapText="1"/>
    </xf>
    <xf numFmtId="0" fontId="8" fillId="2" borderId="0" xfId="3" applyFont="1" applyFill="1" applyBorder="1" applyAlignment="1">
      <alignment horizontal="center" wrapText="1"/>
    </xf>
    <xf numFmtId="0" fontId="34" fillId="2" borderId="0" xfId="3" applyNumberFormat="1" applyFont="1" applyFill="1" applyBorder="1" applyAlignment="1" applyProtection="1">
      <alignment horizontal="center" vertical="center"/>
    </xf>
    <xf numFmtId="168" fontId="35" fillId="2" borderId="0" xfId="3" applyNumberFormat="1" applyFont="1" applyFill="1" applyBorder="1" applyAlignment="1" applyProtection="1">
      <alignment vertical="center"/>
    </xf>
    <xf numFmtId="168" fontId="35" fillId="2" borderId="0" xfId="3" applyNumberFormat="1" applyFont="1" applyFill="1" applyBorder="1" applyAlignment="1" applyProtection="1">
      <alignment horizontal="center" vertical="center" wrapText="1"/>
    </xf>
    <xf numFmtId="0" fontId="35" fillId="2" borderId="0" xfId="3" applyNumberFormat="1" applyFont="1" applyFill="1" applyBorder="1" applyAlignment="1" applyProtection="1">
      <alignment horizontal="center" vertical="center" wrapText="1"/>
    </xf>
    <xf numFmtId="0" fontId="8" fillId="2" borderId="1" xfId="3" applyNumberFormat="1" applyFont="1" applyFill="1" applyBorder="1" applyAlignment="1">
      <alignment horizontal="center" vertical="center" wrapText="1"/>
    </xf>
    <xf numFmtId="49" fontId="8" fillId="2" borderId="74" xfId="0" applyNumberFormat="1" applyFont="1" applyFill="1" applyBorder="1" applyAlignment="1" applyProtection="1">
      <alignment horizontal="center" vertical="center"/>
    </xf>
    <xf numFmtId="49" fontId="8" fillId="2" borderId="38" xfId="3" applyNumberFormat="1" applyFont="1" applyFill="1" applyBorder="1" applyAlignment="1">
      <alignment horizontal="left" vertical="center" wrapText="1"/>
    </xf>
    <xf numFmtId="0" fontId="8" fillId="2" borderId="14" xfId="3" applyFont="1" applyFill="1" applyBorder="1" applyAlignment="1">
      <alignment horizontal="center" vertical="center" wrapText="1"/>
    </xf>
    <xf numFmtId="169" fontId="32" fillId="2" borderId="13" xfId="3" applyNumberFormat="1" applyFont="1" applyFill="1" applyBorder="1" applyAlignment="1" applyProtection="1">
      <alignment horizontal="center" vertical="center"/>
    </xf>
    <xf numFmtId="170" fontId="8" fillId="2" borderId="60" xfId="3" applyNumberFormat="1" applyFont="1" applyFill="1" applyBorder="1" applyAlignment="1" applyProtection="1">
      <alignment horizontal="center" vertical="center"/>
    </xf>
    <xf numFmtId="0" fontId="8" fillId="0" borderId="39" xfId="3" applyFont="1" applyFill="1" applyBorder="1" applyAlignment="1">
      <alignment horizontal="center" vertical="center" wrapText="1"/>
    </xf>
    <xf numFmtId="0" fontId="8" fillId="0" borderId="24" xfId="3" applyFont="1" applyFill="1" applyBorder="1" applyAlignment="1">
      <alignment horizontal="center" vertical="center" wrapText="1"/>
    </xf>
    <xf numFmtId="49" fontId="8" fillId="0" borderId="57" xfId="0" applyNumberFormat="1" applyFont="1" applyFill="1" applyBorder="1" applyAlignment="1" applyProtection="1">
      <alignment horizontal="center" vertical="center"/>
    </xf>
    <xf numFmtId="49" fontId="8" fillId="0" borderId="39" xfId="0" applyNumberFormat="1" applyFont="1" applyFill="1" applyBorder="1" applyAlignment="1">
      <alignment horizontal="center" vertical="center"/>
    </xf>
    <xf numFmtId="49" fontId="8" fillId="0" borderId="40" xfId="0" applyNumberFormat="1" applyFont="1" applyFill="1" applyBorder="1" applyAlignment="1">
      <alignment horizontal="center" vertical="center"/>
    </xf>
    <xf numFmtId="49" fontId="8" fillId="0" borderId="23" xfId="0" applyNumberFormat="1" applyFont="1" applyFill="1" applyBorder="1" applyAlignment="1">
      <alignment horizontal="center" vertical="center"/>
    </xf>
    <xf numFmtId="0" fontId="8" fillId="0" borderId="41" xfId="0" applyNumberFormat="1" applyFont="1" applyFill="1" applyBorder="1" applyAlignment="1" applyProtection="1">
      <alignment horizontal="center" vertical="center"/>
    </xf>
    <xf numFmtId="165" fontId="8" fillId="0" borderId="69" xfId="0" applyNumberFormat="1" applyFont="1" applyFill="1" applyBorder="1" applyAlignment="1" applyProtection="1">
      <alignment horizontal="center" vertical="center"/>
    </xf>
    <xf numFmtId="1" fontId="8" fillId="0" borderId="40" xfId="0" applyNumberFormat="1" applyFont="1" applyFill="1" applyBorder="1" applyAlignment="1">
      <alignment horizontal="center" vertical="center"/>
    </xf>
    <xf numFmtId="0" fontId="8" fillId="0" borderId="25" xfId="0" applyNumberFormat="1" applyFont="1" applyFill="1" applyBorder="1" applyAlignment="1">
      <alignment horizontal="center" vertical="center" wrapText="1"/>
    </xf>
    <xf numFmtId="0" fontId="8" fillId="0" borderId="24" xfId="0" applyNumberFormat="1" applyFont="1" applyFill="1" applyBorder="1" applyAlignment="1">
      <alignment horizontal="center" vertical="center" wrapText="1"/>
    </xf>
    <xf numFmtId="0" fontId="8" fillId="0" borderId="41" xfId="3" applyFont="1" applyFill="1" applyBorder="1" applyAlignment="1">
      <alignment horizontal="center" vertical="center" wrapText="1"/>
    </xf>
    <xf numFmtId="169" fontId="29" fillId="2" borderId="60" xfId="3" applyNumberFormat="1" applyFont="1" applyFill="1" applyBorder="1" applyAlignment="1" applyProtection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166" fontId="2" fillId="0" borderId="36" xfId="0" applyNumberFormat="1" applyFont="1" applyFill="1" applyBorder="1" applyAlignment="1">
      <alignment horizontal="center" vertical="center"/>
    </xf>
    <xf numFmtId="1" fontId="31" fillId="0" borderId="44" xfId="3" applyNumberFormat="1" applyFont="1" applyFill="1" applyBorder="1" applyAlignment="1">
      <alignment horizontal="center" vertical="center" wrapText="1"/>
    </xf>
    <xf numFmtId="1" fontId="29" fillId="2" borderId="44" xfId="3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 applyProtection="1">
      <alignment horizontal="center" vertical="center"/>
    </xf>
    <xf numFmtId="0" fontId="29" fillId="2" borderId="42" xfId="3" applyFont="1" applyFill="1" applyBorder="1" applyAlignment="1">
      <alignment horizontal="center" vertical="center" wrapText="1"/>
    </xf>
    <xf numFmtId="0" fontId="29" fillId="2" borderId="43" xfId="3" applyFont="1" applyFill="1" applyBorder="1" applyAlignment="1">
      <alignment horizontal="center" vertical="center" wrapText="1"/>
    </xf>
    <xf numFmtId="0" fontId="29" fillId="2" borderId="44" xfId="3" applyFont="1" applyFill="1" applyBorder="1" applyAlignment="1">
      <alignment horizontal="center" vertical="center" wrapText="1"/>
    </xf>
    <xf numFmtId="0" fontId="8" fillId="2" borderId="46" xfId="3" applyNumberFormat="1" applyFont="1" applyFill="1" applyBorder="1" applyAlignment="1" applyProtection="1">
      <alignment horizontal="center" vertical="center"/>
    </xf>
    <xf numFmtId="0" fontId="8" fillId="2" borderId="67" xfId="3" applyNumberFormat="1" applyFont="1" applyFill="1" applyBorder="1" applyAlignment="1" applyProtection="1">
      <alignment horizontal="center" vertical="center"/>
    </xf>
    <xf numFmtId="169" fontId="29" fillId="2" borderId="12" xfId="3" applyNumberFormat="1" applyFont="1" applyFill="1" applyBorder="1" applyAlignment="1" applyProtection="1">
      <alignment horizontal="center" vertical="center"/>
    </xf>
    <xf numFmtId="0" fontId="41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0" fillId="0" borderId="0" xfId="0" applyFill="1"/>
    <xf numFmtId="167" fontId="42" fillId="0" borderId="0" xfId="0" applyNumberFormat="1" applyFont="1" applyAlignment="1">
      <alignment horizontal="center"/>
    </xf>
    <xf numFmtId="0" fontId="42" fillId="0" borderId="0" xfId="0" applyFont="1" applyFill="1" applyAlignment="1">
      <alignment horizontal="center"/>
    </xf>
    <xf numFmtId="49" fontId="29" fillId="2" borderId="80" xfId="0" applyNumberFormat="1" applyFont="1" applyFill="1" applyBorder="1" applyAlignment="1" applyProtection="1">
      <alignment horizontal="center" vertical="center"/>
    </xf>
    <xf numFmtId="0" fontId="29" fillId="2" borderId="39" xfId="3" applyFont="1" applyFill="1" applyBorder="1" applyAlignment="1">
      <alignment horizontal="center" vertical="center" wrapText="1"/>
    </xf>
    <xf numFmtId="49" fontId="29" fillId="2" borderId="40" xfId="3" applyNumberFormat="1" applyFont="1" applyFill="1" applyBorder="1" applyAlignment="1">
      <alignment horizontal="center" vertical="center" wrapText="1"/>
    </xf>
    <xf numFmtId="49" fontId="29" fillId="2" borderId="23" xfId="3" applyNumberFormat="1" applyFont="1" applyFill="1" applyBorder="1" applyAlignment="1">
      <alignment horizontal="center" vertical="center" wrapText="1"/>
    </xf>
    <xf numFmtId="168" fontId="29" fillId="2" borderId="41" xfId="3" applyNumberFormat="1" applyFont="1" applyFill="1" applyBorder="1" applyAlignment="1" applyProtection="1">
      <alignment horizontal="center" vertical="center" wrapText="1"/>
    </xf>
    <xf numFmtId="1" fontId="29" fillId="2" borderId="39" xfId="3" applyNumberFormat="1" applyFont="1" applyFill="1" applyBorder="1" applyAlignment="1" applyProtection="1">
      <alignment horizontal="center" vertical="center"/>
    </xf>
    <xf numFmtId="1" fontId="29" fillId="2" borderId="40" xfId="3" applyNumberFormat="1" applyFont="1" applyFill="1" applyBorder="1" applyAlignment="1" applyProtection="1">
      <alignment horizontal="center" vertical="center"/>
    </xf>
    <xf numFmtId="0" fontId="34" fillId="2" borderId="25" xfId="3" applyFont="1" applyFill="1" applyBorder="1" applyAlignment="1">
      <alignment horizontal="center" vertical="center" wrapText="1"/>
    </xf>
    <xf numFmtId="0" fontId="34" fillId="2" borderId="24" xfId="3" applyFont="1" applyFill="1" applyBorder="1" applyAlignment="1">
      <alignment horizontal="center" vertical="center" wrapText="1"/>
    </xf>
    <xf numFmtId="0" fontId="34" fillId="2" borderId="41" xfId="3" applyFont="1" applyFill="1" applyBorder="1" applyAlignment="1">
      <alignment horizontal="center" vertical="center" wrapText="1"/>
    </xf>
    <xf numFmtId="0" fontId="34" fillId="2" borderId="39" xfId="3" applyFont="1" applyFill="1" applyBorder="1" applyAlignment="1">
      <alignment horizontal="center" vertical="center" wrapText="1"/>
    </xf>
    <xf numFmtId="0" fontId="29" fillId="2" borderId="53" xfId="3" applyFont="1" applyFill="1" applyBorder="1" applyAlignment="1">
      <alignment horizontal="center" vertical="center" wrapText="1"/>
    </xf>
    <xf numFmtId="0" fontId="29" fillId="2" borderId="52" xfId="3" applyFont="1" applyFill="1" applyBorder="1" applyAlignment="1">
      <alignment horizontal="center" vertical="center" wrapText="1"/>
    </xf>
    <xf numFmtId="1" fontId="31" fillId="0" borderId="0" xfId="3" applyNumberFormat="1" applyFont="1" applyFill="1" applyBorder="1" applyAlignment="1">
      <alignment horizontal="center" vertical="center" wrapText="1"/>
    </xf>
    <xf numFmtId="0" fontId="29" fillId="2" borderId="8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164" fontId="29" fillId="2" borderId="13" xfId="0" applyNumberFormat="1" applyFont="1" applyFill="1" applyBorder="1" applyAlignment="1">
      <alignment horizontal="center" vertical="center" wrapText="1"/>
    </xf>
    <xf numFmtId="166" fontId="8" fillId="2" borderId="4" xfId="3" applyNumberFormat="1" applyFont="1" applyFill="1" applyBorder="1" applyAlignment="1" applyProtection="1">
      <alignment horizontal="center" vertical="center"/>
    </xf>
    <xf numFmtId="1" fontId="8" fillId="2" borderId="37" xfId="3" applyNumberFormat="1" applyFont="1" applyFill="1" applyBorder="1" applyAlignment="1" applyProtection="1">
      <alignment horizontal="center" vertical="center"/>
    </xf>
    <xf numFmtId="166" fontId="8" fillId="2" borderId="69" xfId="3" applyNumberFormat="1" applyFont="1" applyFill="1" applyBorder="1" applyAlignment="1" applyProtection="1">
      <alignment horizontal="center" vertical="center"/>
    </xf>
    <xf numFmtId="1" fontId="8" fillId="2" borderId="80" xfId="3" applyNumberFormat="1" applyFont="1" applyFill="1" applyBorder="1" applyAlignment="1" applyProtection="1">
      <alignment horizontal="center" vertical="center"/>
    </xf>
    <xf numFmtId="169" fontId="8" fillId="2" borderId="60" xfId="3" applyNumberFormat="1" applyFont="1" applyFill="1" applyBorder="1" applyAlignment="1" applyProtection="1">
      <alignment horizontal="center" vertical="center"/>
    </xf>
    <xf numFmtId="166" fontId="29" fillId="2" borderId="60" xfId="3" applyNumberFormat="1" applyFont="1" applyFill="1" applyBorder="1" applyAlignment="1" applyProtection="1">
      <alignment horizontal="center" vertical="center"/>
    </xf>
    <xf numFmtId="49" fontId="29" fillId="2" borderId="65" xfId="3" applyNumberFormat="1" applyFont="1" applyFill="1" applyBorder="1" applyAlignment="1">
      <alignment vertical="center" wrapText="1"/>
    </xf>
    <xf numFmtId="168" fontId="29" fillId="2" borderId="8" xfId="3" applyNumberFormat="1" applyFont="1" applyFill="1" applyBorder="1" applyAlignment="1" applyProtection="1">
      <alignment horizontal="center" vertical="center"/>
    </xf>
    <xf numFmtId="0" fontId="29" fillId="2" borderId="9" xfId="3" applyFont="1" applyFill="1" applyBorder="1" applyAlignment="1">
      <alignment horizontal="center" vertical="center" wrapText="1"/>
    </xf>
    <xf numFmtId="0" fontId="29" fillId="2" borderId="10" xfId="3" applyFont="1" applyFill="1" applyBorder="1" applyAlignment="1">
      <alignment horizontal="center" vertical="center" wrapText="1"/>
    </xf>
    <xf numFmtId="0" fontId="29" fillId="2" borderId="75" xfId="3" applyFont="1" applyFill="1" applyBorder="1" applyAlignment="1">
      <alignment horizontal="center" vertical="center" wrapText="1"/>
    </xf>
    <xf numFmtId="0" fontId="29" fillId="2" borderId="8" xfId="3" applyFont="1" applyFill="1" applyBorder="1" applyAlignment="1">
      <alignment horizontal="center" vertical="center" wrapText="1"/>
    </xf>
    <xf numFmtId="0" fontId="8" fillId="2" borderId="19" xfId="3" applyFont="1" applyFill="1" applyBorder="1" applyAlignment="1">
      <alignment horizontal="center" vertical="center" wrapText="1"/>
    </xf>
    <xf numFmtId="0" fontId="8" fillId="2" borderId="20" xfId="3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 wrapText="1"/>
    </xf>
    <xf numFmtId="0" fontId="8" fillId="2" borderId="8" xfId="3" applyFont="1" applyFill="1" applyBorder="1" applyAlignment="1">
      <alignment horizontal="center" vertical="center" wrapText="1"/>
    </xf>
    <xf numFmtId="49" fontId="29" fillId="2" borderId="55" xfId="0" applyNumberFormat="1" applyFont="1" applyFill="1" applyBorder="1" applyAlignment="1" applyProtection="1">
      <alignment horizontal="center" vertical="center"/>
    </xf>
    <xf numFmtId="169" fontId="29" fillId="2" borderId="53" xfId="0" applyNumberFormat="1" applyFont="1" applyFill="1" applyBorder="1" applyAlignment="1" applyProtection="1">
      <alignment horizontal="left" vertical="center" wrapText="1"/>
    </xf>
    <xf numFmtId="169" fontId="8" fillId="2" borderId="71" xfId="0" applyNumberFormat="1" applyFont="1" applyFill="1" applyBorder="1" applyAlignment="1" applyProtection="1">
      <alignment horizontal="center" vertical="center"/>
    </xf>
    <xf numFmtId="169" fontId="8" fillId="2" borderId="72" xfId="0" applyNumberFormat="1" applyFont="1" applyFill="1" applyBorder="1" applyAlignment="1" applyProtection="1">
      <alignment horizontal="center" vertical="center"/>
    </xf>
    <xf numFmtId="169" fontId="8" fillId="2" borderId="77" xfId="0" applyNumberFormat="1" applyFont="1" applyFill="1" applyBorder="1" applyAlignment="1" applyProtection="1">
      <alignment horizontal="center" vertical="center"/>
    </xf>
    <xf numFmtId="166" fontId="29" fillId="2" borderId="52" xfId="0" applyNumberFormat="1" applyFont="1" applyFill="1" applyBorder="1" applyAlignment="1" applyProtection="1">
      <alignment horizontal="center" vertical="center"/>
    </xf>
    <xf numFmtId="169" fontId="29" fillId="2" borderId="52" xfId="0" applyNumberFormat="1" applyFont="1" applyFill="1" applyBorder="1" applyAlignment="1" applyProtection="1">
      <alignment horizontal="center" vertical="center"/>
    </xf>
    <xf numFmtId="0" fontId="29" fillId="2" borderId="71" xfId="0" applyFont="1" applyFill="1" applyBorder="1" applyAlignment="1">
      <alignment horizontal="center" vertical="center" wrapText="1"/>
    </xf>
    <xf numFmtId="0" fontId="29" fillId="2" borderId="72" xfId="0" applyFont="1" applyFill="1" applyBorder="1" applyAlignment="1">
      <alignment horizontal="left" vertical="top" wrapText="1"/>
    </xf>
    <xf numFmtId="169" fontId="29" fillId="2" borderId="87" xfId="3" applyNumberFormat="1" applyFont="1" applyFill="1" applyBorder="1" applyAlignment="1">
      <alignment horizontal="center" vertical="center" wrapText="1"/>
    </xf>
    <xf numFmtId="0" fontId="29" fillId="2" borderId="88" xfId="0" applyFont="1" applyFill="1" applyBorder="1" applyAlignment="1">
      <alignment horizontal="left" vertical="top" wrapText="1"/>
    </xf>
    <xf numFmtId="0" fontId="29" fillId="2" borderId="53" xfId="0" applyFont="1" applyFill="1" applyBorder="1" applyAlignment="1">
      <alignment horizontal="left" vertical="top" wrapText="1"/>
    </xf>
    <xf numFmtId="0" fontId="29" fillId="2" borderId="77" xfId="0" applyFont="1" applyFill="1" applyBorder="1" applyAlignment="1">
      <alignment horizontal="left" vertical="top" wrapText="1"/>
    </xf>
    <xf numFmtId="0" fontId="29" fillId="2" borderId="71" xfId="0" applyFont="1" applyFill="1" applyBorder="1" applyAlignment="1">
      <alignment horizontal="left" vertical="top" wrapText="1"/>
    </xf>
    <xf numFmtId="166" fontId="29" fillId="2" borderId="42" xfId="3" applyNumberFormat="1" applyFont="1" applyFill="1" applyBorder="1" applyAlignment="1" applyProtection="1">
      <alignment horizontal="center" vertical="center"/>
    </xf>
    <xf numFmtId="166" fontId="29" fillId="2" borderId="43" xfId="3" applyNumberFormat="1" applyFont="1" applyFill="1" applyBorder="1" applyAlignment="1" applyProtection="1">
      <alignment horizontal="center" vertical="center"/>
    </xf>
    <xf numFmtId="0" fontId="8" fillId="2" borderId="45" xfId="3" applyNumberFormat="1" applyFont="1" applyFill="1" applyBorder="1" applyAlignment="1" applyProtection="1">
      <alignment horizontal="center" vertical="center"/>
    </xf>
    <xf numFmtId="0" fontId="29" fillId="2" borderId="0" xfId="3" applyFont="1" applyFill="1" applyBorder="1" applyAlignment="1">
      <alignment horizontal="center" vertical="center" wrapText="1"/>
    </xf>
    <xf numFmtId="0" fontId="29" fillId="2" borderId="50" xfId="3" applyFont="1" applyFill="1" applyBorder="1" applyAlignment="1">
      <alignment horizontal="center" vertical="center" wrapText="1"/>
    </xf>
    <xf numFmtId="170" fontId="29" fillId="2" borderId="55" xfId="3" applyNumberFormat="1" applyFont="1" applyFill="1" applyBorder="1" applyAlignment="1" applyProtection="1">
      <alignment horizontal="center" vertical="center"/>
    </xf>
    <xf numFmtId="170" fontId="29" fillId="2" borderId="36" xfId="3" applyNumberFormat="1" applyFont="1" applyFill="1" applyBorder="1" applyAlignment="1" applyProtection="1">
      <alignment horizontal="center" vertical="center"/>
    </xf>
    <xf numFmtId="0" fontId="34" fillId="2" borderId="43" xfId="3" applyFont="1" applyFill="1" applyBorder="1" applyAlignment="1">
      <alignment horizontal="center" vertical="center" wrapText="1"/>
    </xf>
    <xf numFmtId="0" fontId="34" fillId="2" borderId="44" xfId="3" applyFont="1" applyFill="1" applyBorder="1" applyAlignment="1">
      <alignment horizontal="center" vertical="center" wrapText="1"/>
    </xf>
    <xf numFmtId="0" fontId="34" fillId="2" borderId="42" xfId="3" applyFont="1" applyFill="1" applyBorder="1" applyAlignment="1">
      <alignment horizontal="center" vertical="center" wrapText="1"/>
    </xf>
    <xf numFmtId="0" fontId="29" fillId="2" borderId="36" xfId="3" applyFont="1" applyFill="1" applyBorder="1" applyAlignment="1">
      <alignment horizontal="center" vertical="center" wrapText="1"/>
    </xf>
    <xf numFmtId="0" fontId="29" fillId="2" borderId="55" xfId="3" applyFont="1" applyFill="1" applyBorder="1" applyAlignment="1">
      <alignment horizontal="center" vertical="center" wrapText="1"/>
    </xf>
    <xf numFmtId="0" fontId="34" fillId="2" borderId="36" xfId="3" applyFont="1" applyFill="1" applyBorder="1" applyAlignment="1">
      <alignment horizontal="center" vertical="center" wrapText="1"/>
    </xf>
    <xf numFmtId="165" fontId="29" fillId="0" borderId="69" xfId="0" applyNumberFormat="1" applyFont="1" applyFill="1" applyBorder="1" applyAlignment="1" applyProtection="1">
      <alignment horizontal="center" vertical="center"/>
    </xf>
    <xf numFmtId="1" fontId="29" fillId="0" borderId="40" xfId="0" applyNumberFormat="1" applyFont="1" applyFill="1" applyBorder="1" applyAlignment="1">
      <alignment horizontal="center" vertical="center"/>
    </xf>
    <xf numFmtId="1" fontId="29" fillId="2" borderId="53" xfId="3" applyNumberFormat="1" applyFont="1" applyFill="1" applyBorder="1" applyAlignment="1">
      <alignment horizontal="center" vertical="center" wrapText="1"/>
    </xf>
    <xf numFmtId="1" fontId="29" fillId="2" borderId="43" xfId="3" applyNumberFormat="1" applyFont="1" applyFill="1" applyBorder="1" applyAlignment="1">
      <alignment horizontal="center" vertical="center" wrapText="1"/>
    </xf>
    <xf numFmtId="1" fontId="29" fillId="2" borderId="42" xfId="3" applyNumberFormat="1" applyFont="1" applyFill="1" applyBorder="1" applyAlignment="1">
      <alignment horizontal="center" vertical="center" wrapText="1"/>
    </xf>
    <xf numFmtId="1" fontId="29" fillId="2" borderId="50" xfId="0" applyNumberFormat="1" applyFont="1" applyFill="1" applyBorder="1" applyAlignment="1" applyProtection="1">
      <alignment horizontal="center" vertical="center"/>
    </xf>
    <xf numFmtId="1" fontId="29" fillId="2" borderId="83" xfId="3" applyNumberFormat="1" applyFont="1" applyFill="1" applyBorder="1" applyAlignment="1" applyProtection="1">
      <alignment horizontal="center" vertical="center"/>
    </xf>
    <xf numFmtId="166" fontId="29" fillId="2" borderId="50" xfId="3" applyNumberFormat="1" applyFont="1" applyFill="1" applyBorder="1" applyAlignment="1" applyProtection="1">
      <alignment horizontal="center" vertical="center"/>
    </xf>
    <xf numFmtId="166" fontId="29" fillId="2" borderId="65" xfId="0" applyNumberFormat="1" applyFont="1" applyFill="1" applyBorder="1" applyAlignment="1" applyProtection="1">
      <alignment horizontal="center" vertical="center"/>
    </xf>
    <xf numFmtId="1" fontId="29" fillId="2" borderId="75" xfId="0" applyNumberFormat="1" applyFont="1" applyFill="1" applyBorder="1" applyAlignment="1" applyProtection="1">
      <alignment horizontal="center" vertical="center"/>
    </xf>
    <xf numFmtId="166" fontId="29" fillId="2" borderId="19" xfId="3" applyNumberFormat="1" applyFont="1" applyFill="1" applyBorder="1" applyAlignment="1" applyProtection="1">
      <alignment horizontal="center" vertical="center"/>
    </xf>
    <xf numFmtId="166" fontId="29" fillId="2" borderId="20" xfId="3" applyNumberFormat="1" applyFont="1" applyFill="1" applyBorder="1" applyAlignment="1" applyProtection="1">
      <alignment horizontal="center" vertical="center"/>
    </xf>
    <xf numFmtId="1" fontId="29" fillId="2" borderId="10" xfId="3" applyNumberFormat="1" applyFont="1" applyFill="1" applyBorder="1" applyAlignment="1" applyProtection="1">
      <alignment horizontal="center" vertical="center"/>
    </xf>
    <xf numFmtId="166" fontId="29" fillId="2" borderId="8" xfId="3" applyNumberFormat="1" applyFont="1" applyFill="1" applyBorder="1" applyAlignment="1" applyProtection="1">
      <alignment horizontal="center" vertical="center"/>
    </xf>
    <xf numFmtId="166" fontId="29" fillId="2" borderId="42" xfId="0" applyNumberFormat="1" applyFont="1" applyFill="1" applyBorder="1" applyAlignment="1" applyProtection="1">
      <alignment horizontal="center" vertical="center"/>
    </xf>
    <xf numFmtId="1" fontId="29" fillId="2" borderId="42" xfId="0" applyNumberFormat="1" applyFont="1" applyFill="1" applyBorder="1" applyAlignment="1" applyProtection="1">
      <alignment horizontal="center" vertical="center"/>
    </xf>
    <xf numFmtId="1" fontId="29" fillId="2" borderId="44" xfId="3" applyNumberFormat="1" applyFont="1" applyFill="1" applyBorder="1" applyAlignment="1" applyProtection="1">
      <alignment horizontal="center" vertical="center"/>
    </xf>
    <xf numFmtId="166" fontId="29" fillId="2" borderId="36" xfId="0" applyNumberFormat="1" applyFont="1" applyFill="1" applyBorder="1" applyAlignment="1" applyProtection="1">
      <alignment horizontal="center" vertical="center"/>
    </xf>
    <xf numFmtId="1" fontId="29" fillId="2" borderId="46" xfId="0" applyNumberFormat="1" applyFont="1" applyFill="1" applyBorder="1" applyAlignment="1" applyProtection="1">
      <alignment horizontal="center" vertical="center"/>
    </xf>
    <xf numFmtId="1" fontId="29" fillId="2" borderId="48" xfId="0" applyNumberFormat="1" applyFont="1" applyFill="1" applyBorder="1" applyAlignment="1" applyProtection="1">
      <alignment horizontal="center" vertical="center"/>
    </xf>
    <xf numFmtId="0" fontId="29" fillId="2" borderId="49" xfId="3" applyFont="1" applyFill="1" applyBorder="1" applyAlignment="1">
      <alignment horizontal="center" vertical="center" wrapText="1"/>
    </xf>
    <xf numFmtId="1" fontId="29" fillId="2" borderId="36" xfId="0" applyNumberFormat="1" applyFont="1" applyFill="1" applyBorder="1" applyAlignment="1" applyProtection="1">
      <alignment horizontal="center" vertical="center"/>
    </xf>
    <xf numFmtId="1" fontId="29" fillId="2" borderId="47" xfId="0" applyNumberFormat="1" applyFont="1" applyFill="1" applyBorder="1" applyAlignment="1" applyProtection="1">
      <alignment horizontal="center" vertical="center"/>
    </xf>
    <xf numFmtId="166" fontId="29" fillId="2" borderId="49" xfId="3" applyNumberFormat="1" applyFont="1" applyFill="1" applyBorder="1" applyAlignment="1" applyProtection="1">
      <alignment horizontal="center" vertical="center"/>
    </xf>
    <xf numFmtId="166" fontId="8" fillId="2" borderId="57" xfId="0" applyNumberFormat="1" applyFont="1" applyFill="1" applyBorder="1" applyAlignment="1" applyProtection="1">
      <alignment horizontal="center" vertical="center"/>
    </xf>
    <xf numFmtId="1" fontId="8" fillId="2" borderId="74" xfId="0" applyNumberFormat="1" applyFont="1" applyFill="1" applyBorder="1" applyAlignment="1">
      <alignment horizontal="center" vertical="center" wrapText="1"/>
    </xf>
    <xf numFmtId="165" fontId="8" fillId="0" borderId="37" xfId="0" applyNumberFormat="1" applyFont="1" applyFill="1" applyBorder="1" applyAlignment="1" applyProtection="1">
      <alignment horizontal="center" vertical="center"/>
    </xf>
    <xf numFmtId="1" fontId="8" fillId="0" borderId="2" xfId="0" applyNumberFormat="1" applyFont="1" applyFill="1" applyBorder="1" applyAlignment="1">
      <alignment horizontal="center" vertical="center"/>
    </xf>
    <xf numFmtId="169" fontId="8" fillId="2" borderId="26" xfId="3" applyNumberFormat="1" applyFont="1" applyFill="1" applyBorder="1" applyAlignment="1" applyProtection="1">
      <alignment horizontal="center" vertical="center"/>
    </xf>
    <xf numFmtId="166" fontId="29" fillId="2" borderId="50" xfId="0" applyNumberFormat="1" applyFont="1" applyFill="1" applyBorder="1" applyAlignment="1" applyProtection="1">
      <alignment horizontal="center" vertical="center"/>
    </xf>
    <xf numFmtId="49" fontId="29" fillId="0" borderId="60" xfId="3" applyNumberFormat="1" applyFont="1" applyFill="1" applyBorder="1" applyAlignment="1">
      <alignment vertical="center" wrapText="1"/>
    </xf>
    <xf numFmtId="49" fontId="29" fillId="0" borderId="60" xfId="3" applyNumberFormat="1" applyFont="1" applyFill="1" applyBorder="1" applyAlignment="1">
      <alignment vertical="center"/>
    </xf>
    <xf numFmtId="49" fontId="29" fillId="0" borderId="60" xfId="0" applyNumberFormat="1" applyFont="1" applyBorder="1" applyAlignment="1">
      <alignment vertical="center" wrapText="1"/>
    </xf>
    <xf numFmtId="49" fontId="29" fillId="0" borderId="69" xfId="0" applyNumberFormat="1" applyFont="1" applyBorder="1" applyAlignment="1">
      <alignment vertical="center" wrapText="1"/>
    </xf>
    <xf numFmtId="169" fontId="29" fillId="2" borderId="67" xfId="3" applyNumberFormat="1" applyFont="1" applyFill="1" applyBorder="1" applyAlignment="1" applyProtection="1">
      <alignment horizontal="center" vertical="center"/>
    </xf>
    <xf numFmtId="169" fontId="29" fillId="2" borderId="79" xfId="3" applyNumberFormat="1" applyFont="1" applyFill="1" applyBorder="1" applyAlignment="1" applyProtection="1">
      <alignment horizontal="center" vertical="center"/>
    </xf>
    <xf numFmtId="169" fontId="29" fillId="2" borderId="68" xfId="3" applyNumberFormat="1" applyFont="1" applyFill="1" applyBorder="1" applyAlignment="1" applyProtection="1">
      <alignment horizontal="center" vertical="center"/>
    </xf>
    <xf numFmtId="169" fontId="29" fillId="2" borderId="39" xfId="3" applyNumberFormat="1" applyFont="1" applyFill="1" applyBorder="1" applyAlignment="1" applyProtection="1">
      <alignment horizontal="center" vertical="center"/>
    </xf>
    <xf numFmtId="169" fontId="29" fillId="2" borderId="40" xfId="3" applyNumberFormat="1" applyFont="1" applyFill="1" applyBorder="1" applyAlignment="1" applyProtection="1">
      <alignment horizontal="center" vertical="center"/>
    </xf>
    <xf numFmtId="169" fontId="29" fillId="2" borderId="41" xfId="3" applyNumberFormat="1" applyFont="1" applyFill="1" applyBorder="1" applyAlignment="1" applyProtection="1">
      <alignment horizontal="center" vertical="center"/>
    </xf>
    <xf numFmtId="170" fontId="29" fillId="0" borderId="38" xfId="3" applyNumberFormat="1" applyFont="1" applyFill="1" applyBorder="1" applyAlignment="1" applyProtection="1">
      <alignment horizontal="center" vertical="center"/>
    </xf>
    <xf numFmtId="169" fontId="29" fillId="0" borderId="1" xfId="3" applyNumberFormat="1" applyFont="1" applyFill="1" applyBorder="1" applyAlignment="1" applyProtection="1">
      <alignment horizontal="center" vertical="center"/>
    </xf>
    <xf numFmtId="1" fontId="29" fillId="0" borderId="74" xfId="3" applyNumberFormat="1" applyFont="1" applyFill="1" applyBorder="1" applyAlignment="1">
      <alignment horizontal="center" vertical="center"/>
    </xf>
    <xf numFmtId="1" fontId="29" fillId="0" borderId="12" xfId="3" applyNumberFormat="1" applyFont="1" applyFill="1" applyBorder="1" applyAlignment="1" applyProtection="1">
      <alignment horizontal="center" vertical="center"/>
    </xf>
    <xf numFmtId="1" fontId="29" fillId="0" borderId="1" xfId="3" applyNumberFormat="1" applyFont="1" applyFill="1" applyBorder="1" applyAlignment="1">
      <alignment horizontal="center" vertical="center"/>
    </xf>
    <xf numFmtId="0" fontId="29" fillId="0" borderId="1" xfId="3" applyNumberFormat="1" applyFont="1" applyFill="1" applyBorder="1" applyAlignment="1">
      <alignment horizontal="center" vertical="center"/>
    </xf>
    <xf numFmtId="1" fontId="29" fillId="0" borderId="13" xfId="3" applyNumberFormat="1" applyFont="1" applyFill="1" applyBorder="1" applyAlignment="1">
      <alignment horizontal="center" vertical="center" wrapText="1"/>
    </xf>
    <xf numFmtId="0" fontId="29" fillId="0" borderId="74" xfId="3" applyNumberFormat="1" applyFont="1" applyFill="1" applyBorder="1" applyAlignment="1" applyProtection="1">
      <alignment horizontal="center" vertical="center"/>
    </xf>
    <xf numFmtId="0" fontId="29" fillId="0" borderId="74" xfId="3" applyFont="1" applyFill="1" applyBorder="1" applyAlignment="1">
      <alignment horizontal="center" vertical="center" wrapText="1"/>
    </xf>
    <xf numFmtId="170" fontId="29" fillId="0" borderId="1" xfId="3" applyNumberFormat="1" applyFont="1" applyFill="1" applyBorder="1" applyAlignment="1" applyProtection="1">
      <alignment horizontal="center" vertical="center"/>
    </xf>
    <xf numFmtId="169" fontId="29" fillId="2" borderId="36" xfId="3" applyNumberFormat="1" applyFont="1" applyFill="1" applyBorder="1" applyAlignment="1" applyProtection="1">
      <alignment horizontal="center" vertical="center"/>
    </xf>
    <xf numFmtId="170" fontId="29" fillId="2" borderId="49" xfId="3" applyNumberFormat="1" applyFont="1" applyFill="1" applyBorder="1" applyAlignment="1" applyProtection="1">
      <alignment horizontal="center" vertical="center"/>
    </xf>
    <xf numFmtId="169" fontId="29" fillId="2" borderId="50" xfId="3" applyNumberFormat="1" applyFont="1" applyFill="1" applyBorder="1" applyAlignment="1" applyProtection="1">
      <alignment horizontal="center" vertical="center"/>
    </xf>
    <xf numFmtId="169" fontId="29" fillId="2" borderId="49" xfId="3" applyNumberFormat="1" applyFont="1" applyFill="1" applyBorder="1" applyAlignment="1" applyProtection="1">
      <alignment horizontal="center" vertical="center"/>
    </xf>
    <xf numFmtId="169" fontId="29" fillId="2" borderId="83" xfId="3" applyNumberFormat="1" applyFont="1" applyFill="1" applyBorder="1" applyAlignment="1" applyProtection="1">
      <alignment horizontal="center" vertical="center"/>
    </xf>
    <xf numFmtId="0" fontId="29" fillId="2" borderId="50" xfId="3" applyNumberFormat="1" applyFont="1" applyFill="1" applyBorder="1" applyAlignment="1" applyProtection="1">
      <alignment horizontal="center" vertical="center"/>
    </xf>
    <xf numFmtId="169" fontId="29" fillId="2" borderId="57" xfId="3" applyNumberFormat="1" applyFont="1" applyFill="1" applyBorder="1" applyAlignment="1" applyProtection="1">
      <alignment horizontal="center" vertical="center"/>
    </xf>
    <xf numFmtId="170" fontId="8" fillId="0" borderId="65" xfId="3" applyNumberFormat="1" applyFont="1" applyFill="1" applyBorder="1" applyAlignment="1" applyProtection="1">
      <alignment horizontal="center" vertical="center"/>
    </xf>
    <xf numFmtId="0" fontId="8" fillId="0" borderId="9" xfId="3" applyNumberFormat="1" applyFont="1" applyFill="1" applyBorder="1" applyAlignment="1">
      <alignment horizontal="center" vertical="center"/>
    </xf>
    <xf numFmtId="0" fontId="8" fillId="0" borderId="19" xfId="3" applyNumberFormat="1" applyFont="1" applyFill="1" applyBorder="1" applyAlignment="1">
      <alignment horizontal="center" vertical="center" wrapText="1"/>
    </xf>
    <xf numFmtId="0" fontId="8" fillId="0" borderId="20" xfId="3" applyNumberFormat="1" applyFont="1" applyFill="1" applyBorder="1" applyAlignment="1">
      <alignment horizontal="center" vertical="center" wrapText="1"/>
    </xf>
    <xf numFmtId="0" fontId="8" fillId="0" borderId="11" xfId="3" applyNumberFormat="1" applyFont="1" applyFill="1" applyBorder="1" applyAlignment="1">
      <alignment horizontal="center" vertical="center" wrapText="1"/>
    </xf>
    <xf numFmtId="0" fontId="8" fillId="0" borderId="8" xfId="3" applyNumberFormat="1" applyFont="1" applyFill="1" applyBorder="1" applyAlignment="1">
      <alignment horizontal="center" vertical="center" wrapText="1"/>
    </xf>
    <xf numFmtId="0" fontId="8" fillId="0" borderId="10" xfId="3" applyNumberFormat="1" applyFont="1" applyFill="1" applyBorder="1" applyAlignment="1">
      <alignment horizontal="center" vertical="center" wrapText="1"/>
    </xf>
    <xf numFmtId="1" fontId="29" fillId="2" borderId="0" xfId="3" applyNumberFormat="1" applyFont="1" applyFill="1" applyBorder="1" applyAlignment="1">
      <alignment horizontal="center" vertical="center" wrapText="1"/>
    </xf>
    <xf numFmtId="170" fontId="29" fillId="0" borderId="57" xfId="3" applyNumberFormat="1" applyFont="1" applyFill="1" applyBorder="1" applyAlignment="1" applyProtection="1">
      <alignment horizontal="center" vertical="center"/>
    </xf>
    <xf numFmtId="170" fontId="29" fillId="0" borderId="36" xfId="3" applyNumberFormat="1" applyFont="1" applyFill="1" applyBorder="1" applyAlignment="1" applyProtection="1">
      <alignment horizontal="center" vertical="center"/>
    </xf>
    <xf numFmtId="0" fontId="29" fillId="0" borderId="42" xfId="3" applyNumberFormat="1" applyFont="1" applyFill="1" applyBorder="1" applyAlignment="1" applyProtection="1">
      <alignment horizontal="center" vertical="center"/>
    </xf>
    <xf numFmtId="1" fontId="29" fillId="0" borderId="42" xfId="3" applyNumberFormat="1" applyFont="1" applyFill="1" applyBorder="1" applyAlignment="1" applyProtection="1">
      <alignment horizontal="center" vertical="center"/>
    </xf>
    <xf numFmtId="1" fontId="29" fillId="0" borderId="36" xfId="3" applyNumberFormat="1" applyFont="1" applyFill="1" applyBorder="1" applyAlignment="1">
      <alignment horizontal="center" vertical="center"/>
    </xf>
    <xf numFmtId="0" fontId="29" fillId="0" borderId="43" xfId="3" applyNumberFormat="1" applyFont="1" applyFill="1" applyBorder="1" applyAlignment="1">
      <alignment horizontal="center" vertical="center"/>
    </xf>
    <xf numFmtId="0" fontId="29" fillId="0" borderId="36" xfId="3" applyNumberFormat="1" applyFont="1" applyFill="1" applyBorder="1" applyAlignment="1">
      <alignment horizontal="center" vertical="center"/>
    </xf>
    <xf numFmtId="1" fontId="29" fillId="0" borderId="44" xfId="3" applyNumberFormat="1" applyFont="1" applyFill="1" applyBorder="1" applyAlignment="1">
      <alignment horizontal="center" vertical="center" wrapText="1"/>
    </xf>
    <xf numFmtId="0" fontId="29" fillId="0" borderId="43" xfId="3" applyNumberFormat="1" applyFont="1" applyFill="1" applyBorder="1" applyAlignment="1">
      <alignment horizontal="center" vertical="center" wrapText="1"/>
    </xf>
    <xf numFmtId="0" fontId="29" fillId="0" borderId="36" xfId="3" applyNumberFormat="1" applyFont="1" applyFill="1" applyBorder="1" applyAlignment="1">
      <alignment horizontal="center" vertical="center" wrapText="1"/>
    </xf>
    <xf numFmtId="0" fontId="29" fillId="0" borderId="42" xfId="3" applyNumberFormat="1" applyFont="1" applyFill="1" applyBorder="1" applyAlignment="1">
      <alignment horizontal="center" vertical="center" wrapText="1"/>
    </xf>
    <xf numFmtId="0" fontId="29" fillId="0" borderId="44" xfId="3" applyNumberFormat="1" applyFont="1" applyFill="1" applyBorder="1" applyAlignment="1">
      <alignment horizontal="center" vertical="center" wrapText="1"/>
    </xf>
    <xf numFmtId="165" fontId="29" fillId="0" borderId="49" xfId="3" applyNumberFormat="1" applyFont="1" applyFill="1" applyBorder="1" applyAlignment="1" applyProtection="1">
      <alignment horizontal="center" vertical="center"/>
    </xf>
    <xf numFmtId="1" fontId="29" fillId="0" borderId="50" xfId="3" applyNumberFormat="1" applyFont="1" applyFill="1" applyBorder="1" applyAlignment="1" applyProtection="1">
      <alignment horizontal="center" vertical="center"/>
    </xf>
    <xf numFmtId="1" fontId="29" fillId="0" borderId="55" xfId="3" applyNumberFormat="1" applyFont="1" applyFill="1" applyBorder="1" applyAlignment="1">
      <alignment horizontal="center" vertical="center"/>
    </xf>
    <xf numFmtId="1" fontId="29" fillId="0" borderId="83" xfId="3" applyNumberFormat="1" applyFont="1" applyFill="1" applyBorder="1" applyAlignment="1">
      <alignment horizontal="center" vertical="center" wrapText="1"/>
    </xf>
    <xf numFmtId="0" fontId="29" fillId="2" borderId="52" xfId="0" applyFont="1" applyFill="1" applyBorder="1" applyAlignment="1">
      <alignment horizontal="center" vertical="center"/>
    </xf>
    <xf numFmtId="0" fontId="29" fillId="2" borderId="36" xfId="0" applyFont="1" applyFill="1" applyBorder="1" applyAlignment="1">
      <alignment horizontal="center" vertical="center" wrapText="1"/>
    </xf>
    <xf numFmtId="49" fontId="8" fillId="2" borderId="49" xfId="3" applyNumberFormat="1" applyFont="1" applyFill="1" applyBorder="1" applyAlignment="1" applyProtection="1">
      <alignment horizontal="center" vertical="center"/>
    </xf>
    <xf numFmtId="0" fontId="29" fillId="2" borderId="0" xfId="0" applyFont="1" applyFill="1" applyBorder="1" applyAlignment="1" applyProtection="1">
      <alignment horizontal="right" vertical="center"/>
    </xf>
    <xf numFmtId="169" fontId="29" fillId="2" borderId="55" xfId="3" applyNumberFormat="1" applyFont="1" applyFill="1" applyBorder="1" applyAlignment="1" applyProtection="1">
      <alignment horizontal="center" vertical="center"/>
    </xf>
    <xf numFmtId="0" fontId="8" fillId="0" borderId="39" xfId="0" applyFont="1" applyFill="1" applyBorder="1" applyAlignment="1">
      <alignment horizontal="center" vertical="center" wrapText="1"/>
    </xf>
    <xf numFmtId="0" fontId="8" fillId="0" borderId="40" xfId="0" applyFont="1" applyFill="1" applyBorder="1" applyAlignment="1">
      <alignment horizontal="center" vertical="center" wrapText="1"/>
    </xf>
    <xf numFmtId="0" fontId="8" fillId="3" borderId="40" xfId="0" applyFont="1" applyFill="1" applyBorder="1" applyAlignment="1">
      <alignment horizontal="center" vertical="center" wrapText="1"/>
    </xf>
    <xf numFmtId="0" fontId="8" fillId="0" borderId="41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90" xfId="0" applyFont="1" applyBorder="1" applyAlignment="1">
      <alignment horizontal="center" vertical="center"/>
    </xf>
    <xf numFmtId="0" fontId="42" fillId="4" borderId="0" xfId="0" applyFont="1" applyFill="1" applyAlignment="1">
      <alignment horizontal="center"/>
    </xf>
    <xf numFmtId="49" fontId="29" fillId="2" borderId="37" xfId="0" applyNumberFormat="1" applyFont="1" applyFill="1" applyBorder="1" applyAlignment="1" applyProtection="1">
      <alignment horizontal="center" vertical="center"/>
    </xf>
    <xf numFmtId="49" fontId="31" fillId="2" borderId="4" xfId="0" applyNumberFormat="1" applyFont="1" applyFill="1" applyBorder="1" applyAlignment="1">
      <alignment vertical="center" wrapText="1"/>
    </xf>
    <xf numFmtId="0" fontId="29" fillId="2" borderId="5" xfId="0" applyFont="1" applyFill="1" applyBorder="1" applyAlignment="1">
      <alignment horizontal="center" vertical="center" wrapText="1"/>
    </xf>
    <xf numFmtId="49" fontId="29" fillId="2" borderId="6" xfId="0" applyNumberFormat="1" applyFont="1" applyFill="1" applyBorder="1" applyAlignment="1">
      <alignment horizontal="center" vertical="center" wrapText="1"/>
    </xf>
    <xf numFmtId="168" fontId="29" fillId="2" borderId="73" xfId="0" applyNumberFormat="1" applyFont="1" applyFill="1" applyBorder="1" applyAlignment="1" applyProtection="1">
      <alignment horizontal="center" vertical="center" wrapText="1"/>
    </xf>
    <xf numFmtId="166" fontId="29" fillId="2" borderId="37" xfId="3" applyNumberFormat="1" applyFont="1" applyFill="1" applyBorder="1" applyAlignment="1" applyProtection="1">
      <alignment horizontal="center" vertical="center"/>
    </xf>
    <xf numFmtId="166" fontId="29" fillId="2" borderId="70" xfId="3" applyNumberFormat="1" applyFont="1" applyFill="1" applyBorder="1" applyAlignment="1" applyProtection="1">
      <alignment horizontal="center" vertical="center"/>
    </xf>
    <xf numFmtId="166" fontId="29" fillId="2" borderId="6" xfId="3" applyNumberFormat="1" applyFont="1" applyFill="1" applyBorder="1" applyAlignment="1" applyProtection="1">
      <alignment horizontal="center" vertical="center"/>
    </xf>
    <xf numFmtId="166" fontId="29" fillId="2" borderId="73" xfId="3" applyNumberFormat="1" applyFont="1" applyFill="1" applyBorder="1" applyAlignment="1" applyProtection="1">
      <alignment horizontal="center" vertical="center"/>
    </xf>
    <xf numFmtId="0" fontId="34" fillId="2" borderId="5" xfId="0" applyFont="1" applyFill="1" applyBorder="1" applyAlignment="1">
      <alignment horizontal="center" vertical="center" wrapText="1"/>
    </xf>
    <xf numFmtId="0" fontId="34" fillId="2" borderId="3" xfId="0" applyFont="1" applyFill="1" applyBorder="1" applyAlignment="1">
      <alignment horizontal="center" vertical="center" wrapText="1"/>
    </xf>
    <xf numFmtId="0" fontId="34" fillId="2" borderId="7" xfId="0" applyFont="1" applyFill="1" applyBorder="1" applyAlignment="1">
      <alignment horizontal="center" vertical="center" wrapText="1"/>
    </xf>
    <xf numFmtId="49" fontId="34" fillId="2" borderId="60" xfId="3" applyNumberFormat="1" applyFont="1" applyFill="1" applyBorder="1" applyAlignment="1">
      <alignment horizontal="left" vertical="center" wrapText="1"/>
    </xf>
    <xf numFmtId="0" fontId="29" fillId="2" borderId="51" xfId="0" applyNumberFormat="1" applyFont="1" applyFill="1" applyBorder="1" applyAlignment="1">
      <alignment horizontal="center" vertical="center" wrapText="1"/>
    </xf>
    <xf numFmtId="164" fontId="29" fillId="2" borderId="32" xfId="0" applyNumberFormat="1" applyFont="1" applyFill="1" applyBorder="1" applyAlignment="1" applyProtection="1">
      <alignment horizontal="center" vertical="center" wrapText="1"/>
    </xf>
    <xf numFmtId="166" fontId="8" fillId="2" borderId="91" xfId="0" applyNumberFormat="1" applyFont="1" applyFill="1" applyBorder="1" applyAlignment="1" applyProtection="1">
      <alignment horizontal="center" vertical="center"/>
    </xf>
    <xf numFmtId="0" fontId="8" fillId="2" borderId="91" xfId="0" applyFont="1" applyFill="1" applyBorder="1" applyAlignment="1">
      <alignment horizontal="center" vertical="center" wrapText="1"/>
    </xf>
    <xf numFmtId="0" fontId="8" fillId="2" borderId="25" xfId="3" applyFont="1" applyFill="1" applyBorder="1" applyAlignment="1">
      <alignment horizontal="center" vertical="center" wrapText="1"/>
    </xf>
    <xf numFmtId="164" fontId="8" fillId="2" borderId="23" xfId="0" applyNumberFormat="1" applyFont="1" applyFill="1" applyBorder="1" applyAlignment="1">
      <alignment horizontal="center" vertical="center" wrapText="1"/>
    </xf>
    <xf numFmtId="49" fontId="34" fillId="2" borderId="92" xfId="0" applyNumberFormat="1" applyFont="1" applyFill="1" applyBorder="1" applyAlignment="1" applyProtection="1">
      <alignment horizontal="center" vertical="center"/>
    </xf>
    <xf numFmtId="49" fontId="34" fillId="2" borderId="93" xfId="3" applyNumberFormat="1" applyFont="1" applyFill="1" applyBorder="1" applyAlignment="1">
      <alignment horizontal="left" vertical="center" wrapText="1"/>
    </xf>
    <xf numFmtId="0" fontId="29" fillId="2" borderId="16" xfId="0" applyFont="1" applyFill="1" applyBorder="1" applyAlignment="1">
      <alignment horizontal="center" vertical="center" wrapText="1"/>
    </xf>
    <xf numFmtId="49" fontId="3" fillId="2" borderId="94" xfId="0" applyNumberFormat="1" applyFont="1" applyFill="1" applyBorder="1" applyAlignment="1">
      <alignment horizontal="center" vertical="center" wrapText="1"/>
    </xf>
    <xf numFmtId="164" fontId="29" fillId="2" borderId="95" xfId="0" applyNumberFormat="1" applyFont="1" applyFill="1" applyBorder="1" applyAlignment="1" applyProtection="1">
      <alignment horizontal="center" vertical="center" wrapText="1"/>
    </xf>
    <xf numFmtId="166" fontId="8" fillId="2" borderId="96" xfId="0" applyNumberFormat="1" applyFont="1" applyFill="1" applyBorder="1" applyAlignment="1" applyProtection="1">
      <alignment horizontal="center" vertical="center"/>
    </xf>
    <xf numFmtId="0" fontId="8" fillId="2" borderId="9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164" fontId="8" fillId="2" borderId="90" xfId="0" applyNumberFormat="1" applyFont="1" applyFill="1" applyBorder="1" applyAlignment="1">
      <alignment horizontal="center" vertical="center" wrapText="1"/>
    </xf>
    <xf numFmtId="0" fontId="34" fillId="2" borderId="16" xfId="3" applyFont="1" applyFill="1" applyBorder="1" applyAlignment="1">
      <alignment horizontal="center" vertical="center" wrapText="1"/>
    </xf>
    <xf numFmtId="0" fontId="34" fillId="2" borderId="98" xfId="3" applyFont="1" applyFill="1" applyBorder="1" applyAlignment="1">
      <alignment horizontal="center" vertical="center" wrapText="1"/>
    </xf>
    <xf numFmtId="0" fontId="34" fillId="2" borderId="18" xfId="3" applyFont="1" applyFill="1" applyBorder="1" applyAlignment="1">
      <alignment horizontal="center" vertical="center" wrapText="1"/>
    </xf>
    <xf numFmtId="0" fontId="8" fillId="2" borderId="16" xfId="0" applyNumberFormat="1" applyFont="1" applyFill="1" applyBorder="1" applyAlignment="1" applyProtection="1">
      <alignment horizontal="center" vertical="center"/>
    </xf>
    <xf numFmtId="0" fontId="8" fillId="2" borderId="98" xfId="0" applyNumberFormat="1" applyFont="1" applyFill="1" applyBorder="1" applyAlignment="1" applyProtection="1">
      <alignment horizontal="center" vertical="center"/>
    </xf>
    <xf numFmtId="0" fontId="8" fillId="2" borderId="18" xfId="0" applyNumberFormat="1" applyFont="1" applyFill="1" applyBorder="1" applyAlignment="1" applyProtection="1">
      <alignment horizontal="center" vertical="center"/>
    </xf>
    <xf numFmtId="0" fontId="8" fillId="2" borderId="18" xfId="3" applyNumberFormat="1" applyFont="1" applyFill="1" applyBorder="1" applyAlignment="1" applyProtection="1">
      <alignment vertical="center"/>
    </xf>
    <xf numFmtId="0" fontId="8" fillId="2" borderId="97" xfId="3" applyFont="1" applyFill="1" applyBorder="1" applyAlignment="1">
      <alignment horizontal="center" vertical="center" wrapText="1"/>
    </xf>
    <xf numFmtId="0" fontId="8" fillId="2" borderId="98" xfId="3" applyNumberFormat="1" applyFont="1" applyFill="1" applyBorder="1" applyAlignment="1" applyProtection="1">
      <alignment vertical="center"/>
    </xf>
    <xf numFmtId="0" fontId="29" fillId="0" borderId="0" xfId="3" applyFont="1" applyFill="1" applyBorder="1" applyAlignment="1">
      <alignment horizontal="left" vertical="center" wrapText="1"/>
    </xf>
    <xf numFmtId="169" fontId="29" fillId="2" borderId="12" xfId="3" applyNumberFormat="1" applyFont="1" applyFill="1" applyBorder="1" applyAlignment="1">
      <alignment horizontal="center" vertical="center" wrapText="1"/>
    </xf>
    <xf numFmtId="169" fontId="29" fillId="2" borderId="13" xfId="3" applyNumberFormat="1" applyFont="1" applyFill="1" applyBorder="1" applyAlignment="1">
      <alignment horizontal="center" vertical="center" wrapText="1"/>
    </xf>
    <xf numFmtId="166" fontId="29" fillId="2" borderId="57" xfId="0" applyNumberFormat="1" applyFont="1" applyFill="1" applyBorder="1" applyAlignment="1" applyProtection="1">
      <alignment horizontal="center" vertical="center"/>
    </xf>
    <xf numFmtId="169" fontId="29" fillId="2" borderId="52" xfId="3" applyNumberFormat="1" applyFont="1" applyFill="1" applyBorder="1" applyAlignment="1" applyProtection="1">
      <alignment horizontal="center" vertical="center"/>
    </xf>
    <xf numFmtId="169" fontId="29" fillId="2" borderId="53" xfId="3" applyNumberFormat="1" applyFont="1" applyFill="1" applyBorder="1" applyAlignment="1" applyProtection="1">
      <alignment horizontal="center" vertical="center"/>
    </xf>
    <xf numFmtId="169" fontId="29" fillId="2" borderId="54" xfId="3" applyNumberFormat="1" applyFont="1" applyFill="1" applyBorder="1" applyAlignment="1" applyProtection="1">
      <alignment horizontal="center" vertical="center"/>
    </xf>
    <xf numFmtId="0" fontId="29" fillId="2" borderId="52" xfId="3" applyNumberFormat="1" applyFont="1" applyFill="1" applyBorder="1" applyAlignment="1" applyProtection="1">
      <alignment horizontal="center" vertical="center"/>
    </xf>
    <xf numFmtId="0" fontId="29" fillId="2" borderId="55" xfId="3" applyNumberFormat="1" applyFont="1" applyFill="1" applyBorder="1" applyAlignment="1" applyProtection="1">
      <alignment horizontal="center" vertical="center"/>
    </xf>
    <xf numFmtId="0" fontId="29" fillId="2" borderId="54" xfId="3" applyNumberFormat="1" applyFont="1" applyFill="1" applyBorder="1" applyAlignment="1" applyProtection="1">
      <alignment horizontal="center" vertical="center"/>
    </xf>
    <xf numFmtId="0" fontId="8" fillId="2" borderId="1" xfId="3" applyNumberFormat="1" applyFont="1" applyFill="1" applyBorder="1" applyAlignment="1" applyProtection="1">
      <alignment horizontal="center" vertical="center"/>
    </xf>
    <xf numFmtId="0" fontId="8" fillId="2" borderId="17" xfId="3" applyNumberFormat="1" applyFont="1" applyFill="1" applyBorder="1" applyAlignment="1" applyProtection="1">
      <alignment horizontal="center" vertical="center"/>
    </xf>
    <xf numFmtId="169" fontId="8" fillId="2" borderId="17" xfId="3" applyNumberFormat="1" applyFont="1" applyFill="1" applyBorder="1" applyAlignment="1" applyProtection="1">
      <alignment horizontal="center" vertical="center"/>
    </xf>
    <xf numFmtId="0" fontId="8" fillId="2" borderId="87" xfId="3" applyNumberFormat="1" applyFont="1" applyFill="1" applyBorder="1" applyAlignment="1" applyProtection="1">
      <alignment horizontal="center" vertical="center"/>
    </xf>
    <xf numFmtId="49" fontId="8" fillId="2" borderId="24" xfId="3" applyNumberFormat="1" applyFont="1" applyFill="1" applyBorder="1" applyAlignment="1">
      <alignment vertical="center" wrapText="1"/>
    </xf>
    <xf numFmtId="49" fontId="29" fillId="2" borderId="24" xfId="3" applyNumberFormat="1" applyFont="1" applyFill="1" applyBorder="1" applyAlignment="1">
      <alignment vertical="center" wrapText="1"/>
    </xf>
    <xf numFmtId="0" fontId="8" fillId="2" borderId="12" xfId="3" applyNumberFormat="1" applyFont="1" applyFill="1" applyBorder="1" applyAlignment="1" applyProtection="1">
      <alignment horizontal="center" vertical="center"/>
    </xf>
    <xf numFmtId="0" fontId="8" fillId="2" borderId="13" xfId="3" applyNumberFormat="1" applyFont="1" applyFill="1" applyBorder="1" applyAlignment="1" applyProtection="1">
      <alignment horizontal="center" vertical="center"/>
    </xf>
    <xf numFmtId="0" fontId="8" fillId="2" borderId="16" xfId="3" applyNumberFormat="1" applyFont="1" applyFill="1" applyBorder="1" applyAlignment="1" applyProtection="1">
      <alignment horizontal="center" vertical="center"/>
    </xf>
    <xf numFmtId="0" fontId="8" fillId="2" borderId="18" xfId="3" applyNumberFormat="1" applyFont="1" applyFill="1" applyBorder="1" applyAlignment="1" applyProtection="1">
      <alignment horizontal="center" vertical="center"/>
    </xf>
    <xf numFmtId="0" fontId="8" fillId="2" borderId="70" xfId="3" applyNumberFormat="1" applyFont="1" applyFill="1" applyBorder="1" applyAlignment="1" applyProtection="1">
      <alignment horizontal="center" vertical="center"/>
    </xf>
    <xf numFmtId="0" fontId="8" fillId="2" borderId="25" xfId="3" applyNumberFormat="1" applyFont="1" applyFill="1" applyBorder="1" applyAlignment="1" applyProtection="1">
      <alignment horizontal="center" vertical="center"/>
    </xf>
    <xf numFmtId="0" fontId="8" fillId="2" borderId="15" xfId="3" applyNumberFormat="1" applyFont="1" applyFill="1" applyBorder="1" applyAlignment="1" applyProtection="1">
      <alignment horizontal="center" vertical="center"/>
    </xf>
    <xf numFmtId="0" fontId="8" fillId="2" borderId="97" xfId="3" applyNumberFormat="1" applyFont="1" applyFill="1" applyBorder="1" applyAlignment="1" applyProtection="1">
      <alignment horizontal="center" vertical="center"/>
    </xf>
    <xf numFmtId="169" fontId="8" fillId="2" borderId="16" xfId="3" applyNumberFormat="1" applyFont="1" applyFill="1" applyBorder="1" applyAlignment="1" applyProtection="1">
      <alignment horizontal="center" vertical="center"/>
    </xf>
    <xf numFmtId="169" fontId="8" fillId="2" borderId="18" xfId="3" applyNumberFormat="1" applyFont="1" applyFill="1" applyBorder="1" applyAlignment="1" applyProtection="1">
      <alignment horizontal="center" vertical="center"/>
    </xf>
    <xf numFmtId="0" fontId="8" fillId="2" borderId="73" xfId="3" applyNumberFormat="1" applyFont="1" applyFill="1" applyBorder="1" applyAlignment="1" applyProtection="1">
      <alignment horizontal="center" vertical="center"/>
    </xf>
    <xf numFmtId="0" fontId="8" fillId="2" borderId="23" xfId="3" applyNumberFormat="1" applyFont="1" applyFill="1" applyBorder="1" applyAlignment="1" applyProtection="1">
      <alignment horizontal="center" vertical="center"/>
    </xf>
    <xf numFmtId="0" fontId="8" fillId="2" borderId="14" xfId="3" applyNumberFormat="1" applyFont="1" applyFill="1" applyBorder="1" applyAlignment="1" applyProtection="1">
      <alignment horizontal="center" vertical="center"/>
    </xf>
    <xf numFmtId="0" fontId="8" fillId="2" borderId="90" xfId="3" applyNumberFormat="1" applyFont="1" applyFill="1" applyBorder="1" applyAlignment="1" applyProtection="1">
      <alignment horizontal="center" vertical="center"/>
    </xf>
    <xf numFmtId="170" fontId="8" fillId="2" borderId="3" xfId="3" applyNumberFormat="1" applyFont="1" applyFill="1" applyBorder="1" applyAlignment="1" applyProtection="1">
      <alignment horizontal="center" vertical="center"/>
    </xf>
    <xf numFmtId="170" fontId="29" fillId="2" borderId="24" xfId="3" applyNumberFormat="1" applyFont="1" applyFill="1" applyBorder="1" applyAlignment="1" applyProtection="1">
      <alignment horizontal="center" vertical="center"/>
    </xf>
    <xf numFmtId="170" fontId="29" fillId="2" borderId="26" xfId="3" applyNumberFormat="1" applyFont="1" applyFill="1" applyBorder="1" applyAlignment="1" applyProtection="1">
      <alignment horizontal="center" vertical="center"/>
    </xf>
    <xf numFmtId="170" fontId="8" fillId="2" borderId="98" xfId="3" applyNumberFormat="1" applyFont="1" applyFill="1" applyBorder="1" applyAlignment="1" applyProtection="1">
      <alignment horizontal="center" vertical="center"/>
    </xf>
    <xf numFmtId="169" fontId="29" fillId="2" borderId="38" xfId="3" applyNumberFormat="1" applyFont="1" applyFill="1" applyBorder="1" applyAlignment="1" applyProtection="1">
      <alignment horizontal="center" vertical="center"/>
    </xf>
    <xf numFmtId="169" fontId="8" fillId="2" borderId="92" xfId="3" applyNumberFormat="1" applyFont="1" applyFill="1" applyBorder="1" applyAlignment="1" applyProtection="1">
      <alignment horizontal="center" vertical="center"/>
    </xf>
    <xf numFmtId="49" fontId="29" fillId="2" borderId="26" xfId="3" applyNumberFormat="1" applyFont="1" applyFill="1" applyBorder="1" applyAlignment="1">
      <alignment vertical="center" wrapText="1"/>
    </xf>
    <xf numFmtId="49" fontId="29" fillId="2" borderId="3" xfId="3" applyNumberFormat="1" applyFont="1" applyFill="1" applyBorder="1" applyAlignment="1">
      <alignment vertical="center" wrapText="1"/>
    </xf>
    <xf numFmtId="49" fontId="8" fillId="2" borderId="53" xfId="3" applyNumberFormat="1" applyFont="1" applyFill="1" applyBorder="1" applyAlignment="1">
      <alignment vertical="center" wrapText="1"/>
    </xf>
    <xf numFmtId="0" fontId="29" fillId="0" borderId="50" xfId="3" applyFont="1" applyFill="1" applyBorder="1" applyAlignment="1">
      <alignment horizontal="center" vertical="center" wrapText="1"/>
    </xf>
    <xf numFmtId="0" fontId="29" fillId="0" borderId="67" xfId="3" applyNumberFormat="1" applyFont="1" applyFill="1" applyBorder="1" applyAlignment="1" applyProtection="1">
      <alignment horizontal="center" vertical="center"/>
    </xf>
    <xf numFmtId="0" fontId="29" fillId="0" borderId="79" xfId="3" applyNumberFormat="1" applyFont="1" applyFill="1" applyBorder="1" applyAlignment="1" applyProtection="1">
      <alignment horizontal="center" vertical="center"/>
    </xf>
    <xf numFmtId="1" fontId="29" fillId="0" borderId="68" xfId="3" applyNumberFormat="1" applyFont="1" applyFill="1" applyBorder="1" applyAlignment="1">
      <alignment horizontal="center" vertical="center" wrapText="1"/>
    </xf>
    <xf numFmtId="0" fontId="8" fillId="0" borderId="22" xfId="3" applyNumberFormat="1" applyFont="1" applyFill="1" applyBorder="1" applyAlignment="1" applyProtection="1">
      <alignment horizontal="center" vertical="center"/>
    </xf>
    <xf numFmtId="0" fontId="29" fillId="0" borderId="12" xfId="3" applyNumberFormat="1" applyFont="1" applyFill="1" applyBorder="1" applyAlignment="1" applyProtection="1">
      <alignment horizontal="center" vertical="center"/>
    </xf>
    <xf numFmtId="167" fontId="29" fillId="0" borderId="1" xfId="3" applyNumberFormat="1" applyFont="1" applyFill="1" applyBorder="1" applyAlignment="1" applyProtection="1">
      <alignment horizontal="center" vertical="center"/>
    </xf>
    <xf numFmtId="1" fontId="29" fillId="0" borderId="1" xfId="3" applyNumberFormat="1" applyFont="1" applyFill="1" applyBorder="1" applyAlignment="1" applyProtection="1">
      <alignment horizontal="center" vertical="center"/>
    </xf>
    <xf numFmtId="1" fontId="29" fillId="0" borderId="9" xfId="3" applyNumberFormat="1" applyFont="1" applyFill="1" applyBorder="1" applyAlignment="1">
      <alignment horizontal="center" vertical="center"/>
    </xf>
    <xf numFmtId="0" fontId="29" fillId="0" borderId="9" xfId="3" applyNumberFormat="1" applyFont="1" applyFill="1" applyBorder="1" applyAlignment="1">
      <alignment horizontal="center" vertical="center"/>
    </xf>
    <xf numFmtId="167" fontId="8" fillId="2" borderId="45" xfId="3" applyNumberFormat="1" applyFont="1" applyFill="1" applyBorder="1" applyAlignment="1" applyProtection="1">
      <alignment horizontal="center" vertical="center"/>
    </xf>
    <xf numFmtId="167" fontId="29" fillId="2" borderId="38" xfId="3" applyNumberFormat="1" applyFont="1" applyFill="1" applyBorder="1" applyAlignment="1" applyProtection="1">
      <alignment horizontal="center" vertical="center"/>
    </xf>
    <xf numFmtId="49" fontId="29" fillId="0" borderId="3" xfId="3" applyNumberFormat="1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29" fillId="0" borderId="6" xfId="0" applyNumberFormat="1" applyFont="1" applyFill="1" applyBorder="1" applyAlignment="1">
      <alignment horizontal="center" vertical="center" wrapText="1"/>
    </xf>
    <xf numFmtId="164" fontId="29" fillId="0" borderId="7" xfId="0" applyNumberFormat="1" applyFont="1" applyFill="1" applyBorder="1" applyAlignment="1" applyProtection="1">
      <alignment horizontal="center" vertical="center" wrapText="1"/>
    </xf>
    <xf numFmtId="166" fontId="29" fillId="0" borderId="3" xfId="0" applyNumberFormat="1" applyFont="1" applyFill="1" applyBorder="1" applyAlignment="1" applyProtection="1">
      <alignment horizontal="center" vertical="center"/>
    </xf>
    <xf numFmtId="166" fontId="29" fillId="0" borderId="37" xfId="0" applyNumberFormat="1" applyFont="1" applyFill="1" applyBorder="1" applyAlignment="1" applyProtection="1">
      <alignment horizontal="center" vertical="center"/>
    </xf>
    <xf numFmtId="166" fontId="29" fillId="0" borderId="70" xfId="0" applyNumberFormat="1" applyFont="1" applyFill="1" applyBorder="1" applyAlignment="1" applyProtection="1">
      <alignment horizontal="center" vertical="center"/>
    </xf>
    <xf numFmtId="166" fontId="29" fillId="0" borderId="6" xfId="0" applyNumberFormat="1" applyFont="1" applyFill="1" applyBorder="1" applyAlignment="1" applyProtection="1">
      <alignment horizontal="center" vertical="center"/>
    </xf>
    <xf numFmtId="166" fontId="29" fillId="0" borderId="73" xfId="0" applyNumberFormat="1" applyFont="1" applyFill="1" applyBorder="1" applyAlignment="1" applyProtection="1">
      <alignment horizontal="center" vertical="center"/>
    </xf>
    <xf numFmtId="0" fontId="34" fillId="0" borderId="5" xfId="3" applyFont="1" applyFill="1" applyBorder="1" applyAlignment="1">
      <alignment horizontal="center" vertical="center" wrapText="1"/>
    </xf>
    <xf numFmtId="0" fontId="34" fillId="0" borderId="6" xfId="3" applyFont="1" applyFill="1" applyBorder="1" applyAlignment="1">
      <alignment horizontal="center" vertical="center" wrapText="1"/>
    </xf>
    <xf numFmtId="0" fontId="34" fillId="0" borderId="7" xfId="3" applyFont="1" applyFill="1" applyBorder="1" applyAlignment="1">
      <alignment horizontal="center" vertical="center" wrapText="1"/>
    </xf>
    <xf numFmtId="0" fontId="34" fillId="0" borderId="70" xfId="3" applyFont="1" applyFill="1" applyBorder="1" applyAlignment="1">
      <alignment horizontal="center" vertical="center" wrapText="1"/>
    </xf>
    <xf numFmtId="0" fontId="34" fillId="0" borderId="73" xfId="3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/>
    </xf>
    <xf numFmtId="0" fontId="8" fillId="0" borderId="7" xfId="3" applyNumberFormat="1" applyFont="1" applyFill="1" applyBorder="1" applyAlignment="1" applyProtection="1">
      <alignment vertical="center"/>
    </xf>
    <xf numFmtId="49" fontId="34" fillId="0" borderId="26" xfId="3" applyNumberFormat="1" applyFont="1" applyFill="1" applyBorder="1" applyAlignment="1">
      <alignment horizontal="left" vertical="center" wrapText="1"/>
    </xf>
    <xf numFmtId="49" fontId="29" fillId="0" borderId="1" xfId="0" applyNumberFormat="1" applyFont="1" applyFill="1" applyBorder="1" applyAlignment="1">
      <alignment horizontal="center" vertical="center" wrapText="1"/>
    </xf>
    <xf numFmtId="164" fontId="29" fillId="0" borderId="13" xfId="0" applyNumberFormat="1" applyFont="1" applyFill="1" applyBorder="1" applyAlignment="1" applyProtection="1">
      <alignment horizontal="center" vertical="center" wrapText="1"/>
    </xf>
    <xf numFmtId="166" fontId="8" fillId="0" borderId="26" xfId="0" applyNumberFormat="1" applyFont="1" applyFill="1" applyBorder="1" applyAlignment="1" applyProtection="1">
      <alignment horizontal="center" vertical="center"/>
    </xf>
    <xf numFmtId="0" fontId="8" fillId="0" borderId="38" xfId="0" applyFont="1" applyFill="1" applyBorder="1" applyAlignment="1">
      <alignment horizontal="center" vertical="center" wrapText="1"/>
    </xf>
    <xf numFmtId="0" fontId="8" fillId="0" borderId="25" xfId="3" applyFont="1" applyFill="1" applyBorder="1" applyAlignment="1">
      <alignment horizontal="center" vertical="center" wrapText="1"/>
    </xf>
    <xf numFmtId="164" fontId="8" fillId="0" borderId="14" xfId="0" applyNumberFormat="1" applyFont="1" applyFill="1" applyBorder="1" applyAlignment="1">
      <alignment horizontal="center" vertical="center" wrapText="1"/>
    </xf>
    <xf numFmtId="0" fontId="34" fillId="0" borderId="12" xfId="3" applyFont="1" applyFill="1" applyBorder="1" applyAlignment="1">
      <alignment horizontal="center" vertical="center" wrapText="1"/>
    </xf>
    <xf numFmtId="0" fontId="34" fillId="0" borderId="1" xfId="3" applyFont="1" applyFill="1" applyBorder="1" applyAlignment="1">
      <alignment horizontal="center" vertical="center" wrapText="1"/>
    </xf>
    <xf numFmtId="0" fontId="34" fillId="0" borderId="13" xfId="3" applyFont="1" applyFill="1" applyBorder="1" applyAlignment="1">
      <alignment horizontal="center" vertical="center" wrapText="1"/>
    </xf>
    <xf numFmtId="0" fontId="34" fillId="0" borderId="15" xfId="3" applyFont="1" applyFill="1" applyBorder="1" applyAlignment="1">
      <alignment horizontal="center" vertical="center" wrapText="1"/>
    </xf>
    <xf numFmtId="0" fontId="34" fillId="0" borderId="14" xfId="3" applyFont="1" applyFill="1" applyBorder="1" applyAlignment="1">
      <alignment horizontal="center" vertical="center" wrapText="1"/>
    </xf>
    <xf numFmtId="0" fontId="8" fillId="0" borderId="12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13" xfId="3" applyNumberFormat="1" applyFont="1" applyFill="1" applyBorder="1" applyAlignment="1" applyProtection="1">
      <alignment vertical="center"/>
    </xf>
    <xf numFmtId="49" fontId="34" fillId="0" borderId="92" xfId="0" applyNumberFormat="1" applyFont="1" applyFill="1" applyBorder="1" applyAlignment="1" applyProtection="1">
      <alignment horizontal="center" vertical="center"/>
    </xf>
    <xf numFmtId="49" fontId="34" fillId="0" borderId="98" xfId="3" applyNumberFormat="1" applyFont="1" applyFill="1" applyBorder="1" applyAlignment="1">
      <alignment horizontal="left" vertical="center" wrapText="1"/>
    </xf>
    <xf numFmtId="1" fontId="8" fillId="0" borderId="16" xfId="3" applyNumberFormat="1" applyFont="1" applyFill="1" applyBorder="1" applyAlignment="1">
      <alignment horizontal="center" vertical="center"/>
    </xf>
    <xf numFmtId="1" fontId="8" fillId="0" borderId="97" xfId="3" applyNumberFormat="1" applyFont="1" applyFill="1" applyBorder="1" applyAlignment="1">
      <alignment horizontal="center" vertical="center"/>
    </xf>
    <xf numFmtId="49" fontId="29" fillId="0" borderId="17" xfId="0" applyNumberFormat="1" applyFont="1" applyFill="1" applyBorder="1" applyAlignment="1">
      <alignment horizontal="center" vertical="center" wrapText="1"/>
    </xf>
    <xf numFmtId="164" fontId="29" fillId="0" borderId="18" xfId="0" applyNumberFormat="1" applyFont="1" applyFill="1" applyBorder="1" applyAlignment="1" applyProtection="1">
      <alignment horizontal="center" vertical="center" wrapText="1"/>
    </xf>
    <xf numFmtId="166" fontId="8" fillId="0" borderId="98" xfId="0" applyNumberFormat="1" applyFont="1" applyFill="1" applyBorder="1" applyAlignment="1" applyProtection="1">
      <alignment horizontal="center" vertical="center"/>
    </xf>
    <xf numFmtId="0" fontId="8" fillId="0" borderId="92" xfId="0" applyFont="1" applyFill="1" applyBorder="1" applyAlignment="1">
      <alignment horizontal="center" vertical="center" wrapText="1"/>
    </xf>
    <xf numFmtId="0" fontId="8" fillId="0" borderId="88" xfId="3" applyFont="1" applyFill="1" applyBorder="1" applyAlignment="1">
      <alignment horizontal="center" vertical="center" wrapText="1"/>
    </xf>
    <xf numFmtId="164" fontId="8" fillId="0" borderId="90" xfId="0" applyNumberFormat="1" applyFont="1" applyFill="1" applyBorder="1" applyAlignment="1">
      <alignment horizontal="center" vertical="center" wrapText="1"/>
    </xf>
    <xf numFmtId="0" fontId="34" fillId="0" borderId="16" xfId="3" applyFont="1" applyFill="1" applyBorder="1" applyAlignment="1">
      <alignment horizontal="center" vertical="center" wrapText="1"/>
    </xf>
    <xf numFmtId="0" fontId="34" fillId="0" borderId="17" xfId="3" applyFont="1" applyFill="1" applyBorder="1" applyAlignment="1">
      <alignment horizontal="center" vertical="center" wrapText="1"/>
    </xf>
    <xf numFmtId="0" fontId="34" fillId="0" borderId="18" xfId="3" applyFont="1" applyFill="1" applyBorder="1" applyAlignment="1">
      <alignment horizontal="center" vertical="center" wrapText="1"/>
    </xf>
    <xf numFmtId="0" fontId="34" fillId="0" borderId="97" xfId="3" applyFont="1" applyFill="1" applyBorder="1" applyAlignment="1">
      <alignment horizontal="center" vertical="center" wrapText="1"/>
    </xf>
    <xf numFmtId="0" fontId="34" fillId="0" borderId="90" xfId="3" applyFont="1" applyFill="1" applyBorder="1" applyAlignment="1">
      <alignment horizontal="center" vertical="center" wrapText="1"/>
    </xf>
    <xf numFmtId="0" fontId="8" fillId="0" borderId="16" xfId="0" applyNumberFormat="1" applyFont="1" applyFill="1" applyBorder="1" applyAlignment="1" applyProtection="1">
      <alignment horizontal="center" vertical="center"/>
    </xf>
    <xf numFmtId="0" fontId="8" fillId="0" borderId="17" xfId="0" applyNumberFormat="1" applyFont="1" applyFill="1" applyBorder="1" applyAlignment="1" applyProtection="1">
      <alignment horizontal="center" vertical="center"/>
    </xf>
    <xf numFmtId="0" fontId="8" fillId="0" borderId="18" xfId="3" applyNumberFormat="1" applyFont="1" applyFill="1" applyBorder="1" applyAlignment="1" applyProtection="1">
      <alignment vertical="center"/>
    </xf>
    <xf numFmtId="164" fontId="2" fillId="0" borderId="1" xfId="0" applyNumberFormat="1" applyFont="1" applyFill="1" applyBorder="1" applyAlignment="1" applyProtection="1">
      <alignment horizontal="left" vertical="center" wrapText="1"/>
    </xf>
    <xf numFmtId="164" fontId="3" fillId="0" borderId="1" xfId="0" applyNumberFormat="1" applyFont="1" applyFill="1" applyBorder="1" applyAlignment="1" applyProtection="1">
      <alignment horizontal="center" vertical="center" textRotation="90" wrapText="1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 applyProtection="1">
      <alignment vertical="center" textRotation="90" wrapText="1"/>
    </xf>
    <xf numFmtId="0" fontId="2" fillId="0" borderId="0" xfId="0" applyFont="1" applyAlignment="1">
      <alignment horizontal="center" wrapText="1"/>
    </xf>
    <xf numFmtId="164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0" xfId="0" applyFont="1" applyFill="1" applyBorder="1" applyAlignment="1">
      <alignment horizontal="left" wrapText="1"/>
    </xf>
    <xf numFmtId="0" fontId="12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 wrapText="1"/>
    </xf>
    <xf numFmtId="0" fontId="11" fillId="0" borderId="0" xfId="0" applyFont="1" applyAlignment="1">
      <alignment vertical="top" wrapText="1"/>
    </xf>
    <xf numFmtId="0" fontId="40" fillId="0" borderId="0" xfId="0" applyFont="1" applyAlignment="1">
      <alignment wrapText="1"/>
    </xf>
    <xf numFmtId="0" fontId="11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3" fillId="0" borderId="0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6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top" wrapText="1"/>
    </xf>
    <xf numFmtId="0" fontId="18" fillId="0" borderId="0" xfId="0" applyFont="1" applyAlignment="1">
      <alignment vertical="top" wrapText="1"/>
    </xf>
    <xf numFmtId="0" fontId="20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textRotation="90"/>
    </xf>
    <xf numFmtId="0" fontId="8" fillId="0" borderId="16" xfId="0" applyFont="1" applyBorder="1" applyAlignment="1">
      <alignment horizontal="center" vertical="center" textRotation="90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/>
    </xf>
    <xf numFmtId="0" fontId="39" fillId="0" borderId="17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wrapText="1"/>
    </xf>
    <xf numFmtId="0" fontId="23" fillId="0" borderId="0" xfId="0" applyFont="1" applyAlignment="1">
      <alignment wrapText="1"/>
    </xf>
    <xf numFmtId="0" fontId="28" fillId="0" borderId="11" xfId="2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9" fillId="0" borderId="11" xfId="2" applyFont="1" applyBorder="1" applyAlignment="1">
      <alignment horizontal="center" vertical="center" wrapText="1"/>
    </xf>
    <xf numFmtId="0" fontId="29" fillId="0" borderId="20" xfId="2" applyFont="1" applyBorder="1" applyAlignment="1">
      <alignment horizontal="center" vertical="center" wrapText="1"/>
    </xf>
    <xf numFmtId="0" fontId="29" fillId="0" borderId="19" xfId="2" applyFont="1" applyBorder="1" applyAlignment="1">
      <alignment horizontal="center" vertical="center" wrapText="1"/>
    </xf>
    <xf numFmtId="0" fontId="29" fillId="0" borderId="21" xfId="2" applyFont="1" applyBorder="1" applyAlignment="1">
      <alignment horizontal="center" vertical="center" wrapText="1"/>
    </xf>
    <xf numFmtId="0" fontId="29" fillId="0" borderId="0" xfId="2" applyFont="1" applyBorder="1" applyAlignment="1">
      <alignment horizontal="center" vertical="center" wrapText="1"/>
    </xf>
    <xf numFmtId="0" fontId="29" fillId="0" borderId="22" xfId="2" applyFont="1" applyBorder="1" applyAlignment="1">
      <alignment horizontal="center" vertical="center" wrapText="1"/>
    </xf>
    <xf numFmtId="0" fontId="29" fillId="0" borderId="23" xfId="2" applyFont="1" applyBorder="1" applyAlignment="1">
      <alignment horizontal="center" vertical="center" wrapText="1"/>
    </xf>
    <xf numFmtId="0" fontId="29" fillId="0" borderId="24" xfId="2" applyFont="1" applyBorder="1" applyAlignment="1">
      <alignment horizontal="center" vertical="center" wrapText="1"/>
    </xf>
    <xf numFmtId="0" fontId="29" fillId="0" borderId="25" xfId="2" applyFont="1" applyBorder="1" applyAlignment="1">
      <alignment horizontal="center" vertical="center" wrapText="1"/>
    </xf>
    <xf numFmtId="0" fontId="16" fillId="0" borderId="11" xfId="2" applyFont="1" applyBorder="1" applyAlignment="1">
      <alignment horizontal="center" vertical="center" wrapText="1"/>
    </xf>
    <xf numFmtId="0" fontId="21" fillId="0" borderId="11" xfId="2" applyFont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0" fontId="30" fillId="0" borderId="21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22" xfId="0" applyFont="1" applyBorder="1" applyAlignment="1">
      <alignment horizontal="center" vertical="center" wrapText="1"/>
    </xf>
    <xf numFmtId="0" fontId="30" fillId="0" borderId="23" xfId="0" applyFont="1" applyBorder="1" applyAlignment="1">
      <alignment horizontal="center" vertical="center" wrapText="1"/>
    </xf>
    <xf numFmtId="0" fontId="30" fillId="0" borderId="24" xfId="0" applyFont="1" applyBorder="1" applyAlignment="1">
      <alignment horizontal="center" vertical="center" wrapText="1"/>
    </xf>
    <xf numFmtId="0" fontId="30" fillId="0" borderId="25" xfId="0" applyFont="1" applyBorder="1" applyAlignment="1">
      <alignment horizontal="center" vertical="center" wrapText="1"/>
    </xf>
    <xf numFmtId="0" fontId="23" fillId="0" borderId="20" xfId="0" applyFont="1" applyBorder="1" applyAlignment="1">
      <alignment wrapText="1"/>
    </xf>
    <xf numFmtId="0" fontId="23" fillId="0" borderId="19" xfId="0" applyFont="1" applyBorder="1" applyAlignment="1">
      <alignment wrapText="1"/>
    </xf>
    <xf numFmtId="0" fontId="23" fillId="0" borderId="21" xfId="0" applyFont="1" applyBorder="1" applyAlignment="1">
      <alignment wrapText="1"/>
    </xf>
    <xf numFmtId="0" fontId="23" fillId="0" borderId="22" xfId="0" applyFont="1" applyBorder="1" applyAlignment="1">
      <alignment wrapText="1"/>
    </xf>
    <xf numFmtId="0" fontId="23" fillId="0" borderId="23" xfId="0" applyFont="1" applyBorder="1" applyAlignment="1">
      <alignment wrapText="1"/>
    </xf>
    <xf numFmtId="0" fontId="23" fillId="0" borderId="24" xfId="0" applyFont="1" applyBorder="1" applyAlignment="1">
      <alignment wrapText="1"/>
    </xf>
    <xf numFmtId="0" fontId="23" fillId="0" borderId="25" xfId="0" applyFont="1" applyBorder="1" applyAlignment="1">
      <alignment wrapText="1"/>
    </xf>
    <xf numFmtId="0" fontId="25" fillId="0" borderId="32" xfId="0" applyFont="1" applyBorder="1" applyAlignment="1">
      <alignment horizontal="center" wrapText="1"/>
    </xf>
    <xf numFmtId="0" fontId="23" fillId="0" borderId="33" xfId="0" applyFont="1" applyBorder="1" applyAlignment="1">
      <alignment horizontal="center" wrapText="1"/>
    </xf>
    <xf numFmtId="0" fontId="25" fillId="0" borderId="29" xfId="0" applyFont="1" applyFill="1" applyBorder="1" applyAlignment="1">
      <alignment horizontal="center" wrapText="1"/>
    </xf>
    <xf numFmtId="0" fontId="23" fillId="0" borderId="30" xfId="0" applyFont="1" applyFill="1" applyBorder="1" applyAlignment="1">
      <alignment horizontal="center" wrapText="1"/>
    </xf>
    <xf numFmtId="0" fontId="23" fillId="0" borderId="28" xfId="0" applyFont="1" applyFill="1" applyBorder="1" applyAlignment="1">
      <alignment horizontal="center" wrapText="1"/>
    </xf>
    <xf numFmtId="0" fontId="25" fillId="0" borderId="34" xfId="0" applyFont="1" applyFill="1" applyBorder="1" applyAlignment="1">
      <alignment horizontal="center" wrapText="1"/>
    </xf>
    <xf numFmtId="0" fontId="23" fillId="0" borderId="35" xfId="0" applyFont="1" applyFill="1" applyBorder="1" applyAlignment="1">
      <alignment horizontal="center" wrapText="1"/>
    </xf>
    <xf numFmtId="0" fontId="23" fillId="0" borderId="33" xfId="0" applyFont="1" applyFill="1" applyBorder="1" applyAlignment="1">
      <alignment horizontal="center" wrapText="1"/>
    </xf>
    <xf numFmtId="0" fontId="16" fillId="0" borderId="14" xfId="2" applyFont="1" applyFill="1" applyBorder="1" applyAlignment="1">
      <alignment horizontal="center" vertical="center" wrapText="1"/>
    </xf>
    <xf numFmtId="0" fontId="25" fillId="0" borderId="26" xfId="0" applyFont="1" applyFill="1" applyBorder="1" applyAlignment="1">
      <alignment wrapText="1"/>
    </xf>
    <xf numFmtId="0" fontId="25" fillId="0" borderId="15" xfId="0" applyFont="1" applyFill="1" applyBorder="1" applyAlignment="1">
      <alignment wrapText="1"/>
    </xf>
    <xf numFmtId="0" fontId="38" fillId="0" borderId="30" xfId="0" applyFont="1" applyFill="1" applyBorder="1" applyAlignment="1">
      <alignment horizontal="center" wrapText="1"/>
    </xf>
    <xf numFmtId="0" fontId="38" fillId="0" borderId="28" xfId="0" applyFont="1" applyFill="1" applyBorder="1" applyAlignment="1">
      <alignment horizontal="center" wrapText="1"/>
    </xf>
    <xf numFmtId="0" fontId="38" fillId="0" borderId="31" xfId="0" applyFont="1" applyFill="1" applyBorder="1" applyAlignment="1">
      <alignment horizontal="center" wrapText="1"/>
    </xf>
    <xf numFmtId="0" fontId="38" fillId="0" borderId="35" xfId="0" applyFont="1" applyFill="1" applyBorder="1" applyAlignment="1">
      <alignment horizontal="center" wrapText="1"/>
    </xf>
    <xf numFmtId="0" fontId="38" fillId="0" borderId="33" xfId="0" applyFont="1" applyFill="1" applyBorder="1" applyAlignment="1">
      <alignment horizontal="center" wrapText="1"/>
    </xf>
    <xf numFmtId="0" fontId="25" fillId="0" borderId="27" xfId="0" applyFont="1" applyBorder="1" applyAlignment="1">
      <alignment horizontal="center" wrapText="1"/>
    </xf>
    <xf numFmtId="0" fontId="23" fillId="0" borderId="28" xfId="0" applyFont="1" applyBorder="1" applyAlignment="1">
      <alignment horizontal="center" wrapText="1"/>
    </xf>
    <xf numFmtId="0" fontId="25" fillId="0" borderId="32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5" fillId="0" borderId="29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5" fillId="0" borderId="34" xfId="0" applyFont="1" applyFill="1" applyBorder="1" applyAlignment="1">
      <alignment horizontal="center" vertical="center" wrapText="1"/>
    </xf>
    <xf numFmtId="0" fontId="23" fillId="0" borderId="35" xfId="0" applyFont="1" applyFill="1" applyBorder="1" applyAlignment="1">
      <alignment horizontal="center" vertical="center" wrapText="1"/>
    </xf>
    <xf numFmtId="0" fontId="23" fillId="0" borderId="33" xfId="0" applyFont="1" applyFill="1" applyBorder="1" applyAlignment="1">
      <alignment horizontal="center" vertical="center" wrapText="1"/>
    </xf>
    <xf numFmtId="1" fontId="25" fillId="0" borderId="34" xfId="0" applyNumberFormat="1" applyFont="1" applyFill="1" applyBorder="1" applyAlignment="1">
      <alignment horizontal="center" vertical="center" wrapText="1"/>
    </xf>
    <xf numFmtId="1" fontId="23" fillId="0" borderId="35" xfId="0" applyNumberFormat="1" applyFont="1" applyFill="1" applyBorder="1" applyAlignment="1">
      <alignment horizontal="center" vertical="center" wrapText="1"/>
    </xf>
    <xf numFmtId="1" fontId="23" fillId="0" borderId="33" xfId="0" applyNumberFormat="1" applyFont="1" applyFill="1" applyBorder="1" applyAlignment="1">
      <alignment horizontal="center" vertical="center" wrapText="1"/>
    </xf>
    <xf numFmtId="0" fontId="25" fillId="0" borderId="14" xfId="2" applyFont="1" applyFill="1" applyBorder="1" applyAlignment="1">
      <alignment horizontal="center" vertical="center" wrapText="1"/>
    </xf>
    <xf numFmtId="0" fontId="25" fillId="0" borderId="34" xfId="0" applyNumberFormat="1" applyFont="1" applyFill="1" applyBorder="1" applyAlignment="1">
      <alignment horizontal="center" wrapText="1"/>
    </xf>
    <xf numFmtId="0" fontId="8" fillId="0" borderId="2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49" fontId="25" fillId="0" borderId="11" xfId="2" applyNumberFormat="1" applyFont="1" applyBorder="1" applyAlignment="1">
      <alignment horizontal="left" vertical="center" wrapText="1"/>
    </xf>
    <xf numFmtId="0" fontId="43" fillId="0" borderId="20" xfId="0" applyFont="1" applyBorder="1" applyAlignment="1">
      <alignment vertical="center" wrapText="1"/>
    </xf>
    <xf numFmtId="0" fontId="43" fillId="0" borderId="19" xfId="0" applyFont="1" applyBorder="1" applyAlignment="1">
      <alignment vertical="center" wrapText="1"/>
    </xf>
    <xf numFmtId="0" fontId="43" fillId="0" borderId="23" xfId="0" applyFont="1" applyBorder="1" applyAlignment="1">
      <alignment vertical="center" wrapText="1"/>
    </xf>
    <xf numFmtId="0" fontId="43" fillId="0" borderId="24" xfId="0" applyFont="1" applyBorder="1" applyAlignment="1">
      <alignment vertical="center" wrapText="1"/>
    </xf>
    <xf numFmtId="0" fontId="43" fillId="0" borderId="25" xfId="0" applyFont="1" applyBorder="1" applyAlignment="1">
      <alignment vertical="center" wrapText="1"/>
    </xf>
    <xf numFmtId="49" fontId="25" fillId="0" borderId="14" xfId="2" applyNumberFormat="1" applyFont="1" applyBorder="1" applyAlignment="1">
      <alignment horizontal="left" vertical="center" wrapText="1"/>
    </xf>
    <xf numFmtId="0" fontId="43" fillId="0" borderId="26" xfId="0" applyFont="1" applyBorder="1" applyAlignment="1">
      <alignment vertical="center" wrapText="1"/>
    </xf>
    <xf numFmtId="0" fontId="43" fillId="0" borderId="15" xfId="0" applyFont="1" applyBorder="1" applyAlignment="1">
      <alignment vertical="center" wrapText="1"/>
    </xf>
    <xf numFmtId="0" fontId="25" fillId="0" borderId="26" xfId="0" applyFont="1" applyFill="1" applyBorder="1" applyAlignment="1">
      <alignment vertical="center" wrapText="1"/>
    </xf>
    <xf numFmtId="0" fontId="25" fillId="0" borderId="15" xfId="0" applyFont="1" applyFill="1" applyBorder="1" applyAlignment="1">
      <alignment vertical="center" wrapText="1"/>
    </xf>
    <xf numFmtId="0" fontId="38" fillId="0" borderId="35" xfId="0" applyFont="1" applyFill="1" applyBorder="1" applyAlignment="1">
      <alignment horizontal="center" vertical="center" wrapText="1"/>
    </xf>
    <xf numFmtId="0" fontId="38" fillId="0" borderId="33" xfId="0" applyFont="1" applyFill="1" applyBorder="1" applyAlignment="1">
      <alignment horizontal="center" vertical="center" wrapText="1"/>
    </xf>
    <xf numFmtId="0" fontId="21" fillId="0" borderId="11" xfId="2" applyFont="1" applyFill="1" applyBorder="1" applyAlignment="1">
      <alignment horizontal="center" vertical="center" wrapText="1"/>
    </xf>
    <xf numFmtId="0" fontId="30" fillId="0" borderId="20" xfId="0" applyFont="1" applyFill="1" applyBorder="1" applyAlignment="1">
      <alignment horizontal="center" vertical="center" wrapText="1"/>
    </xf>
    <xf numFmtId="0" fontId="30" fillId="0" borderId="19" xfId="0" applyFont="1" applyFill="1" applyBorder="1" applyAlignment="1">
      <alignment horizontal="center" vertical="center" wrapText="1"/>
    </xf>
    <xf numFmtId="0" fontId="30" fillId="0" borderId="21" xfId="0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 vertical="center" wrapText="1"/>
    </xf>
    <xf numFmtId="0" fontId="30" fillId="0" borderId="22" xfId="0" applyFont="1" applyFill="1" applyBorder="1" applyAlignment="1">
      <alignment horizontal="center" vertical="center" wrapText="1"/>
    </xf>
    <xf numFmtId="0" fontId="30" fillId="0" borderId="23" xfId="0" applyFont="1" applyFill="1" applyBorder="1" applyAlignment="1">
      <alignment horizontal="center" vertical="center" wrapText="1"/>
    </xf>
    <xf numFmtId="0" fontId="30" fillId="0" borderId="24" xfId="0" applyFont="1" applyFill="1" applyBorder="1" applyAlignment="1">
      <alignment horizontal="center" vertical="center" wrapText="1"/>
    </xf>
    <xf numFmtId="0" fontId="30" fillId="0" borderId="25" xfId="0" applyFont="1" applyFill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/>
    </xf>
    <xf numFmtId="0" fontId="23" fillId="0" borderId="1" xfId="0" applyFont="1" applyBorder="1" applyAlignment="1">
      <alignment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2" applyFont="1" applyFill="1" applyBorder="1" applyAlignment="1">
      <alignment horizontal="center" vertical="center" wrapText="1"/>
    </xf>
    <xf numFmtId="0" fontId="25" fillId="0" borderId="1" xfId="2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49" fontId="16" fillId="0" borderId="11" xfId="2" applyNumberFormat="1" applyFont="1" applyBorder="1" applyAlignment="1">
      <alignment horizontal="center" vertical="center" wrapText="1"/>
    </xf>
    <xf numFmtId="0" fontId="23" fillId="0" borderId="20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23" fillId="0" borderId="23" xfId="0" applyFont="1" applyBorder="1" applyAlignment="1">
      <alignment vertical="center" wrapText="1"/>
    </xf>
    <xf numFmtId="0" fontId="23" fillId="0" borderId="24" xfId="0" applyFont="1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left" vertical="center" wrapText="1"/>
    </xf>
    <xf numFmtId="0" fontId="25" fillId="0" borderId="20" xfId="0" applyFont="1" applyBorder="1" applyAlignment="1">
      <alignment horizontal="left" vertical="center" wrapText="1"/>
    </xf>
    <xf numFmtId="0" fontId="25" fillId="0" borderId="19" xfId="0" applyFont="1" applyBorder="1" applyAlignment="1">
      <alignment horizontal="left" vertical="center" wrapText="1"/>
    </xf>
    <xf numFmtId="0" fontId="25" fillId="0" borderId="23" xfId="0" applyFont="1" applyBorder="1" applyAlignment="1">
      <alignment horizontal="left" vertical="center" wrapText="1"/>
    </xf>
    <xf numFmtId="0" fontId="25" fillId="0" borderId="24" xfId="0" applyFont="1" applyBorder="1" applyAlignment="1">
      <alignment horizontal="left" vertical="center" wrapText="1"/>
    </xf>
    <xf numFmtId="0" fontId="25" fillId="0" borderId="25" xfId="0" applyFont="1" applyBorder="1" applyAlignment="1">
      <alignment horizontal="left" vertical="center" wrapText="1"/>
    </xf>
    <xf numFmtId="49" fontId="8" fillId="0" borderId="65" xfId="3" applyNumberFormat="1" applyFont="1" applyFill="1" applyBorder="1" applyAlignment="1">
      <alignment horizontal="center" vertical="center" wrapText="1"/>
    </xf>
    <xf numFmtId="49" fontId="8" fillId="0" borderId="57" xfId="3" applyNumberFormat="1" applyFont="1" applyFill="1" applyBorder="1" applyAlignment="1">
      <alignment horizontal="center" vertical="center" wrapText="1"/>
    </xf>
    <xf numFmtId="168" fontId="8" fillId="2" borderId="2" xfId="3" applyNumberFormat="1" applyFont="1" applyFill="1" applyBorder="1" applyAlignment="1" applyProtection="1">
      <alignment horizontal="center" vertical="center" wrapText="1"/>
    </xf>
    <xf numFmtId="168" fontId="8" fillId="2" borderId="3" xfId="3" applyNumberFormat="1" applyFont="1" applyFill="1" applyBorder="1" applyAlignment="1" applyProtection="1">
      <alignment horizontal="center" vertical="center" wrapText="1"/>
    </xf>
    <xf numFmtId="168" fontId="8" fillId="2" borderId="4" xfId="3" applyNumberFormat="1" applyFont="1" applyFill="1" applyBorder="1" applyAlignment="1" applyProtection="1">
      <alignment horizontal="center" vertical="center" wrapText="1"/>
    </xf>
    <xf numFmtId="168" fontId="8" fillId="2" borderId="14" xfId="3" applyNumberFormat="1" applyFont="1" applyFill="1" applyBorder="1" applyAlignment="1" applyProtection="1">
      <alignment horizontal="center" vertical="center"/>
    </xf>
    <xf numFmtId="168" fontId="8" fillId="2" borderId="26" xfId="3" applyNumberFormat="1" applyFont="1" applyFill="1" applyBorder="1" applyAlignment="1" applyProtection="1">
      <alignment horizontal="center" vertical="center"/>
    </xf>
    <xf numFmtId="168" fontId="8" fillId="2" borderId="15" xfId="3" applyNumberFormat="1" applyFont="1" applyFill="1" applyBorder="1" applyAlignment="1" applyProtection="1">
      <alignment horizontal="center" vertical="center"/>
    </xf>
    <xf numFmtId="0" fontId="8" fillId="2" borderId="45" xfId="3" applyNumberFormat="1" applyFont="1" applyFill="1" applyBorder="1" applyAlignment="1" applyProtection="1">
      <alignment horizontal="center" vertical="center" textRotation="90"/>
    </xf>
    <xf numFmtId="0" fontId="8" fillId="2" borderId="49" xfId="3" applyNumberFormat="1" applyFont="1" applyFill="1" applyBorder="1" applyAlignment="1" applyProtection="1">
      <alignment horizontal="center" vertical="center" textRotation="90"/>
    </xf>
    <xf numFmtId="0" fontId="8" fillId="2" borderId="55" xfId="3" applyNumberFormat="1" applyFont="1" applyFill="1" applyBorder="1" applyAlignment="1" applyProtection="1">
      <alignment horizontal="center" vertical="center" textRotation="90"/>
    </xf>
    <xf numFmtId="168" fontId="8" fillId="2" borderId="45" xfId="3" applyNumberFormat="1" applyFont="1" applyFill="1" applyBorder="1" applyAlignment="1" applyProtection="1">
      <alignment horizontal="center" vertical="center"/>
    </xf>
    <xf numFmtId="168" fontId="8" fillId="2" borderId="49" xfId="3" applyNumberFormat="1" applyFont="1" applyFill="1" applyBorder="1" applyAlignment="1" applyProtection="1">
      <alignment horizontal="center" vertical="center"/>
    </xf>
    <xf numFmtId="168" fontId="8" fillId="2" borderId="55" xfId="3" applyNumberFormat="1" applyFont="1" applyFill="1" applyBorder="1" applyAlignment="1" applyProtection="1">
      <alignment horizontal="center" vertical="center"/>
    </xf>
    <xf numFmtId="168" fontId="8" fillId="2" borderId="5" xfId="3" applyNumberFormat="1" applyFont="1" applyFill="1" applyBorder="1" applyAlignment="1" applyProtection="1">
      <alignment horizontal="center" vertical="center" wrapText="1"/>
    </xf>
    <xf numFmtId="168" fontId="8" fillId="2" borderId="6" xfId="3" applyNumberFormat="1" applyFont="1" applyFill="1" applyBorder="1" applyAlignment="1" applyProtection="1">
      <alignment horizontal="center" vertical="center" wrapText="1"/>
    </xf>
    <xf numFmtId="168" fontId="8" fillId="2" borderId="7" xfId="3" applyNumberFormat="1" applyFont="1" applyFill="1" applyBorder="1" applyAlignment="1" applyProtection="1">
      <alignment horizontal="center" vertical="center" wrapText="1"/>
    </xf>
    <xf numFmtId="168" fontId="8" fillId="2" borderId="45" xfId="3" applyNumberFormat="1" applyFont="1" applyFill="1" applyBorder="1" applyAlignment="1" applyProtection="1">
      <alignment horizontal="center" vertical="center" textRotation="90" wrapText="1"/>
    </xf>
    <xf numFmtId="168" fontId="8" fillId="2" borderId="49" xfId="3" applyNumberFormat="1" applyFont="1" applyFill="1" applyBorder="1" applyAlignment="1" applyProtection="1">
      <alignment horizontal="center" vertical="center" textRotation="90" wrapText="1"/>
    </xf>
    <xf numFmtId="168" fontId="8" fillId="2" borderId="55" xfId="3" applyNumberFormat="1" applyFont="1" applyFill="1" applyBorder="1" applyAlignment="1" applyProtection="1">
      <alignment horizontal="center" vertical="center" textRotation="90" wrapText="1"/>
    </xf>
    <xf numFmtId="168" fontId="8" fillId="2" borderId="12" xfId="3" applyNumberFormat="1" applyFont="1" applyFill="1" applyBorder="1" applyAlignment="1" applyProtection="1">
      <alignment horizontal="center" vertical="center" textRotation="90" wrapText="1"/>
    </xf>
    <xf numFmtId="168" fontId="8" fillId="2" borderId="16" xfId="3" applyNumberFormat="1" applyFont="1" applyFill="1" applyBorder="1" applyAlignment="1" applyProtection="1">
      <alignment horizontal="center" vertical="center" textRotation="90" wrapText="1"/>
    </xf>
    <xf numFmtId="168" fontId="8" fillId="2" borderId="1" xfId="3" applyNumberFormat="1" applyFont="1" applyFill="1" applyBorder="1" applyAlignment="1" applyProtection="1">
      <alignment horizontal="center" vertical="center" textRotation="90" wrapText="1"/>
    </xf>
    <xf numFmtId="168" fontId="8" fillId="2" borderId="17" xfId="3" applyNumberFormat="1" applyFont="1" applyFill="1" applyBorder="1" applyAlignment="1" applyProtection="1">
      <alignment horizontal="center" vertical="center" textRotation="90" wrapText="1"/>
    </xf>
    <xf numFmtId="168" fontId="8" fillId="2" borderId="1" xfId="3" applyNumberFormat="1" applyFont="1" applyFill="1" applyBorder="1" applyAlignment="1" applyProtection="1">
      <alignment horizontal="center" vertical="center" wrapText="1"/>
    </xf>
    <xf numFmtId="168" fontId="8" fillId="2" borderId="13" xfId="3" applyNumberFormat="1" applyFont="1" applyFill="1" applyBorder="1" applyAlignment="1" applyProtection="1">
      <alignment horizontal="center" vertical="center" wrapText="1"/>
    </xf>
    <xf numFmtId="168" fontId="8" fillId="2" borderId="8" xfId="3" applyNumberFormat="1" applyFont="1" applyFill="1" applyBorder="1" applyAlignment="1" applyProtection="1">
      <alignment horizontal="center" vertical="center" textRotation="90" wrapText="1"/>
    </xf>
    <xf numFmtId="168" fontId="8" fillId="2" borderId="61" xfId="3" applyNumberFormat="1" applyFont="1" applyFill="1" applyBorder="1" applyAlignment="1" applyProtection="1">
      <alignment horizontal="center" vertical="center" textRotation="90" wrapText="1"/>
    </xf>
    <xf numFmtId="168" fontId="8" fillId="2" borderId="71" xfId="3" applyNumberFormat="1" applyFont="1" applyFill="1" applyBorder="1" applyAlignment="1" applyProtection="1">
      <alignment horizontal="center" vertical="center" textRotation="90" wrapText="1"/>
    </xf>
    <xf numFmtId="168" fontId="8" fillId="2" borderId="10" xfId="3" applyNumberFormat="1" applyFont="1" applyFill="1" applyBorder="1" applyAlignment="1" applyProtection="1">
      <alignment horizontal="center" vertical="center" textRotation="90" wrapText="1"/>
    </xf>
    <xf numFmtId="168" fontId="8" fillId="2" borderId="63" xfId="3" applyNumberFormat="1" applyFont="1" applyFill="1" applyBorder="1" applyAlignment="1" applyProtection="1">
      <alignment horizontal="center" vertical="center" textRotation="90" wrapText="1"/>
    </xf>
    <xf numFmtId="168" fontId="8" fillId="2" borderId="21" xfId="3" applyNumberFormat="1" applyFont="1" applyFill="1" applyBorder="1" applyAlignment="1" applyProtection="1">
      <alignment horizontal="center" vertical="center" textRotation="90" wrapText="1"/>
    </xf>
    <xf numFmtId="168" fontId="8" fillId="2" borderId="77" xfId="3" applyNumberFormat="1" applyFont="1" applyFill="1" applyBorder="1" applyAlignment="1" applyProtection="1">
      <alignment horizontal="center" vertical="center" textRotation="90" wrapText="1"/>
    </xf>
    <xf numFmtId="168" fontId="8" fillId="2" borderId="13" xfId="3" applyNumberFormat="1" applyFont="1" applyFill="1" applyBorder="1" applyAlignment="1" applyProtection="1">
      <alignment horizontal="center" vertical="center" textRotation="90" wrapText="1"/>
    </xf>
    <xf numFmtId="168" fontId="8" fillId="2" borderId="18" xfId="3" applyNumberFormat="1" applyFont="1" applyFill="1" applyBorder="1" applyAlignment="1" applyProtection="1">
      <alignment horizontal="center" vertical="center" textRotation="90" wrapText="1"/>
    </xf>
    <xf numFmtId="49" fontId="8" fillId="0" borderId="45" xfId="3" applyNumberFormat="1" applyFont="1" applyFill="1" applyBorder="1" applyAlignment="1">
      <alignment horizontal="center" vertical="center" wrapText="1"/>
    </xf>
    <xf numFmtId="49" fontId="8" fillId="2" borderId="65" xfId="3" applyNumberFormat="1" applyFont="1" applyFill="1" applyBorder="1" applyAlignment="1" applyProtection="1">
      <alignment horizontal="center" vertical="center"/>
    </xf>
    <xf numFmtId="49" fontId="8" fillId="2" borderId="49" xfId="3" applyNumberFormat="1" applyFont="1" applyFill="1" applyBorder="1" applyAlignment="1" applyProtection="1">
      <alignment horizontal="center" vertical="center"/>
    </xf>
    <xf numFmtId="168" fontId="8" fillId="2" borderId="9" xfId="3" applyNumberFormat="1" applyFont="1" applyFill="1" applyBorder="1" applyAlignment="1" applyProtection="1">
      <alignment horizontal="center" vertical="center" textRotation="90" wrapText="1"/>
    </xf>
    <xf numFmtId="168" fontId="8" fillId="2" borderId="62" xfId="3" applyNumberFormat="1" applyFont="1" applyFill="1" applyBorder="1" applyAlignment="1" applyProtection="1">
      <alignment horizontal="center" vertical="center" textRotation="90" wrapText="1"/>
    </xf>
    <xf numFmtId="168" fontId="8" fillId="2" borderId="72" xfId="3" applyNumberFormat="1" applyFont="1" applyFill="1" applyBorder="1" applyAlignment="1" applyProtection="1">
      <alignment horizontal="center" vertical="center" textRotation="90" wrapText="1"/>
    </xf>
    <xf numFmtId="49" fontId="29" fillId="2" borderId="42" xfId="0" applyNumberFormat="1" applyFont="1" applyFill="1" applyBorder="1" applyAlignment="1" applyProtection="1">
      <alignment horizontal="center" vertical="center"/>
    </xf>
    <xf numFmtId="49" fontId="29" fillId="2" borderId="43" xfId="0" applyNumberFormat="1" applyFont="1" applyFill="1" applyBorder="1" applyAlignment="1" applyProtection="1">
      <alignment horizontal="center" vertical="center"/>
    </xf>
    <xf numFmtId="49" fontId="29" fillId="2" borderId="44" xfId="0" applyNumberFormat="1" applyFont="1" applyFill="1" applyBorder="1" applyAlignment="1" applyProtection="1">
      <alignment horizontal="center" vertical="center"/>
    </xf>
    <xf numFmtId="0" fontId="29" fillId="2" borderId="42" xfId="3" applyNumberFormat="1" applyFont="1" applyFill="1" applyBorder="1" applyAlignment="1" applyProtection="1">
      <alignment horizontal="center" vertical="center"/>
    </xf>
    <xf numFmtId="0" fontId="29" fillId="2" borderId="43" xfId="3" applyNumberFormat="1" applyFont="1" applyFill="1" applyBorder="1" applyAlignment="1" applyProtection="1">
      <alignment horizontal="center" vertical="center"/>
    </xf>
    <xf numFmtId="0" fontId="29" fillId="2" borderId="44" xfId="3" applyNumberFormat="1" applyFont="1" applyFill="1" applyBorder="1" applyAlignment="1" applyProtection="1">
      <alignment horizontal="center" vertical="center"/>
    </xf>
    <xf numFmtId="169" fontId="29" fillId="2" borderId="42" xfId="3" applyNumberFormat="1" applyFont="1" applyFill="1" applyBorder="1" applyAlignment="1" applyProtection="1">
      <alignment horizontal="center" vertical="center"/>
    </xf>
    <xf numFmtId="169" fontId="29" fillId="2" borderId="43" xfId="3" applyNumberFormat="1" applyFont="1" applyFill="1" applyBorder="1" applyAlignment="1" applyProtection="1">
      <alignment horizontal="center" vertical="center"/>
    </xf>
    <xf numFmtId="169" fontId="29" fillId="2" borderId="44" xfId="3" applyNumberFormat="1" applyFont="1" applyFill="1" applyBorder="1" applyAlignment="1" applyProtection="1">
      <alignment horizontal="center" vertical="center"/>
    </xf>
    <xf numFmtId="0" fontId="29" fillId="0" borderId="42" xfId="3" applyFont="1" applyFill="1" applyBorder="1" applyAlignment="1">
      <alignment horizontal="right" vertical="center" wrapText="1"/>
    </xf>
    <xf numFmtId="0" fontId="29" fillId="0" borderId="43" xfId="3" applyFont="1" applyFill="1" applyBorder="1" applyAlignment="1">
      <alignment horizontal="right" vertical="center" wrapText="1"/>
    </xf>
    <xf numFmtId="0" fontId="29" fillId="0" borderId="44" xfId="3" applyFont="1" applyFill="1" applyBorder="1" applyAlignment="1">
      <alignment horizontal="right" vertical="center" wrapText="1"/>
    </xf>
    <xf numFmtId="0" fontId="29" fillId="0" borderId="89" xfId="3" applyFont="1" applyFill="1" applyBorder="1" applyAlignment="1">
      <alignment horizontal="right" vertical="center" wrapText="1"/>
    </xf>
    <xf numFmtId="0" fontId="29" fillId="0" borderId="76" xfId="3" applyFont="1" applyFill="1" applyBorder="1" applyAlignment="1">
      <alignment horizontal="right" vertical="center" wrapText="1"/>
    </xf>
    <xf numFmtId="0" fontId="29" fillId="0" borderId="85" xfId="3" applyFont="1" applyFill="1" applyBorder="1" applyAlignment="1">
      <alignment horizontal="right" vertical="center" wrapText="1"/>
    </xf>
    <xf numFmtId="0" fontId="29" fillId="0" borderId="52" xfId="3" applyFont="1" applyFill="1" applyBorder="1" applyAlignment="1">
      <alignment horizontal="right" vertical="center" wrapText="1"/>
    </xf>
    <xf numFmtId="0" fontId="29" fillId="0" borderId="53" xfId="3" applyFont="1" applyFill="1" applyBorder="1" applyAlignment="1">
      <alignment horizontal="right" vertical="center" wrapText="1"/>
    </xf>
    <xf numFmtId="0" fontId="29" fillId="0" borderId="54" xfId="3" applyFont="1" applyFill="1" applyBorder="1" applyAlignment="1">
      <alignment horizontal="right" vertical="center" wrapText="1"/>
    </xf>
    <xf numFmtId="164" fontId="29" fillId="2" borderId="42" xfId="0" applyNumberFormat="1" applyFont="1" applyFill="1" applyBorder="1" applyAlignment="1" applyProtection="1">
      <alignment horizontal="center" vertical="center"/>
    </xf>
    <xf numFmtId="164" fontId="29" fillId="2" borderId="43" xfId="0" applyNumberFormat="1" applyFont="1" applyFill="1" applyBorder="1" applyAlignment="1" applyProtection="1">
      <alignment horizontal="center" vertical="center"/>
    </xf>
    <xf numFmtId="164" fontId="29" fillId="2" borderId="44" xfId="0" applyNumberFormat="1" applyFont="1" applyFill="1" applyBorder="1" applyAlignment="1" applyProtection="1">
      <alignment horizontal="center" vertical="center"/>
    </xf>
    <xf numFmtId="0" fontId="8" fillId="2" borderId="46" xfId="3" applyNumberFormat="1" applyFont="1" applyFill="1" applyBorder="1" applyAlignment="1" applyProtection="1">
      <alignment horizontal="center" vertical="center" wrapText="1"/>
    </xf>
    <xf numFmtId="0" fontId="8" fillId="2" borderId="47" xfId="3" applyNumberFormat="1" applyFont="1" applyFill="1" applyBorder="1" applyAlignment="1" applyProtection="1">
      <alignment horizontal="center" vertical="center" wrapText="1"/>
    </xf>
    <xf numFmtId="0" fontId="8" fillId="2" borderId="48" xfId="3" applyNumberFormat="1" applyFont="1" applyFill="1" applyBorder="1" applyAlignment="1" applyProtection="1">
      <alignment horizontal="center" vertical="center" wrapText="1"/>
    </xf>
    <xf numFmtId="0" fontId="8" fillId="2" borderId="52" xfId="3" applyNumberFormat="1" applyFont="1" applyFill="1" applyBorder="1" applyAlignment="1" applyProtection="1">
      <alignment horizontal="center" vertical="center" wrapText="1"/>
    </xf>
    <xf numFmtId="0" fontId="8" fillId="2" borderId="53" xfId="3" applyNumberFormat="1" applyFont="1" applyFill="1" applyBorder="1" applyAlignment="1" applyProtection="1">
      <alignment horizontal="center" vertical="center" wrapText="1"/>
    </xf>
    <xf numFmtId="0" fontId="8" fillId="2" borderId="54" xfId="3" applyNumberFormat="1" applyFont="1" applyFill="1" applyBorder="1" applyAlignment="1" applyProtection="1">
      <alignment horizontal="center" vertical="center" wrapText="1"/>
    </xf>
    <xf numFmtId="0" fontId="8" fillId="2" borderId="42" xfId="3" applyNumberFormat="1" applyFont="1" applyFill="1" applyBorder="1" applyAlignment="1" applyProtection="1">
      <alignment horizontal="center" vertical="center"/>
    </xf>
    <xf numFmtId="0" fontId="8" fillId="2" borderId="43" xfId="3" applyNumberFormat="1" applyFont="1" applyFill="1" applyBorder="1" applyAlignment="1" applyProtection="1">
      <alignment horizontal="center" vertical="center"/>
    </xf>
    <xf numFmtId="0" fontId="8" fillId="2" borderId="44" xfId="3" applyNumberFormat="1" applyFont="1" applyFill="1" applyBorder="1" applyAlignment="1" applyProtection="1">
      <alignment horizontal="center" vertical="center"/>
    </xf>
    <xf numFmtId="168" fontId="21" fillId="2" borderId="42" xfId="3" applyNumberFormat="1" applyFont="1" applyFill="1" applyBorder="1" applyAlignment="1" applyProtection="1">
      <alignment horizontal="center" vertical="center" wrapText="1"/>
    </xf>
    <xf numFmtId="168" fontId="21" fillId="2" borderId="43" xfId="3" applyNumberFormat="1" applyFont="1" applyFill="1" applyBorder="1" applyAlignment="1" applyProtection="1">
      <alignment horizontal="center" vertical="center" wrapText="1"/>
    </xf>
    <xf numFmtId="168" fontId="21" fillId="2" borderId="44" xfId="3" applyNumberFormat="1" applyFont="1" applyFill="1" applyBorder="1" applyAlignment="1" applyProtection="1">
      <alignment horizontal="center" vertical="center" wrapText="1"/>
    </xf>
    <xf numFmtId="49" fontId="8" fillId="2" borderId="38" xfId="3" applyNumberFormat="1" applyFont="1" applyFill="1" applyBorder="1" applyAlignment="1" applyProtection="1">
      <alignment horizontal="center" vertical="center"/>
    </xf>
    <xf numFmtId="49" fontId="8" fillId="2" borderId="92" xfId="3" applyNumberFormat="1" applyFont="1" applyFill="1" applyBorder="1" applyAlignment="1" applyProtection="1">
      <alignment horizontal="center" vertical="center"/>
    </xf>
    <xf numFmtId="0" fontId="29" fillId="2" borderId="86" xfId="0" applyFont="1" applyFill="1" applyBorder="1" applyAlignment="1">
      <alignment horizontal="right" vertical="center" wrapText="1"/>
    </xf>
    <xf numFmtId="0" fontId="29" fillId="2" borderId="56" xfId="0" applyFont="1" applyFill="1" applyBorder="1" applyAlignment="1">
      <alignment horizontal="right" vertical="center" wrapText="1"/>
    </xf>
    <xf numFmtId="49" fontId="8" fillId="2" borderId="45" xfId="3" applyNumberFormat="1" applyFont="1" applyFill="1" applyBorder="1" applyAlignment="1" applyProtection="1">
      <alignment horizontal="center" vertical="center"/>
    </xf>
    <xf numFmtId="49" fontId="8" fillId="2" borderId="57" xfId="3" applyNumberFormat="1" applyFont="1" applyFill="1" applyBorder="1" applyAlignment="1" applyProtection="1">
      <alignment horizontal="center" vertical="center"/>
    </xf>
    <xf numFmtId="0" fontId="29" fillId="0" borderId="42" xfId="3" applyFont="1" applyFill="1" applyBorder="1" applyAlignment="1">
      <alignment horizontal="left" vertical="center" wrapText="1"/>
    </xf>
    <xf numFmtId="0" fontId="29" fillId="0" borderId="43" xfId="3" applyFont="1" applyFill="1" applyBorder="1" applyAlignment="1">
      <alignment horizontal="left" vertical="center" wrapText="1"/>
    </xf>
    <xf numFmtId="0" fontId="29" fillId="0" borderId="44" xfId="3" applyFont="1" applyFill="1" applyBorder="1" applyAlignment="1">
      <alignment horizontal="left" vertical="center" wrapText="1"/>
    </xf>
    <xf numFmtId="0" fontId="29" fillId="0" borderId="42" xfId="3" applyFont="1" applyFill="1" applyBorder="1" applyAlignment="1">
      <alignment horizontal="center" vertical="center" wrapText="1"/>
    </xf>
    <xf numFmtId="0" fontId="29" fillId="0" borderId="43" xfId="3" applyFont="1" applyFill="1" applyBorder="1" applyAlignment="1">
      <alignment horizontal="center" vertical="center" wrapText="1"/>
    </xf>
    <xf numFmtId="0" fontId="29" fillId="0" borderId="44" xfId="3" applyFont="1" applyFill="1" applyBorder="1" applyAlignment="1">
      <alignment horizontal="center" vertical="center" wrapText="1"/>
    </xf>
    <xf numFmtId="0" fontId="8" fillId="2" borderId="46" xfId="3" applyNumberFormat="1" applyFont="1" applyFill="1" applyBorder="1" applyAlignment="1" applyProtection="1">
      <alignment horizontal="center" vertical="center"/>
    </xf>
    <xf numFmtId="0" fontId="8" fillId="2" borderId="47" xfId="3" applyNumberFormat="1" applyFont="1" applyFill="1" applyBorder="1" applyAlignment="1" applyProtection="1">
      <alignment horizontal="center" vertical="center"/>
    </xf>
    <xf numFmtId="0" fontId="8" fillId="2" borderId="48" xfId="3" applyNumberFormat="1" applyFont="1" applyFill="1" applyBorder="1" applyAlignment="1" applyProtection="1">
      <alignment horizontal="center" vertical="center"/>
    </xf>
    <xf numFmtId="0" fontId="29" fillId="2" borderId="24" xfId="0" applyFont="1" applyFill="1" applyBorder="1" applyAlignment="1" applyProtection="1">
      <alignment horizontal="right" vertical="center"/>
    </xf>
    <xf numFmtId="0" fontId="29" fillId="2" borderId="0" xfId="0" applyFont="1" applyFill="1" applyBorder="1" applyAlignment="1" applyProtection="1">
      <alignment horizontal="right" vertical="center"/>
    </xf>
    <xf numFmtId="0" fontId="36" fillId="2" borderId="24" xfId="0" applyFont="1" applyFill="1" applyBorder="1" applyAlignment="1">
      <alignment horizontal="right" vertical="center"/>
    </xf>
    <xf numFmtId="0" fontId="36" fillId="2" borderId="0" xfId="0" applyFont="1" applyFill="1" applyBorder="1" applyAlignment="1">
      <alignment horizontal="right" vertical="center"/>
    </xf>
    <xf numFmtId="168" fontId="29" fillId="2" borderId="58" xfId="3" applyNumberFormat="1" applyFont="1" applyFill="1" applyBorder="1" applyAlignment="1" applyProtection="1">
      <alignment horizontal="right" vertical="center"/>
    </xf>
    <xf numFmtId="168" fontId="29" fillId="2" borderId="84" xfId="3" applyNumberFormat="1" applyFont="1" applyFill="1" applyBorder="1" applyAlignment="1" applyProtection="1">
      <alignment horizontal="right" vertical="center"/>
    </xf>
    <xf numFmtId="168" fontId="29" fillId="2" borderId="59" xfId="3" applyNumberFormat="1" applyFont="1" applyFill="1" applyBorder="1" applyAlignment="1" applyProtection="1">
      <alignment horizontal="right" vertical="center"/>
    </xf>
    <xf numFmtId="166" fontId="31" fillId="2" borderId="52" xfId="3" applyNumberFormat="1" applyFont="1" applyFill="1" applyBorder="1" applyAlignment="1" applyProtection="1">
      <alignment horizontal="center" vertical="center"/>
    </xf>
    <xf numFmtId="166" fontId="31" fillId="2" borderId="53" xfId="3" applyNumberFormat="1" applyFont="1" applyFill="1" applyBorder="1" applyAlignment="1" applyProtection="1">
      <alignment horizontal="center" vertical="center"/>
    </xf>
    <xf numFmtId="0" fontId="31" fillId="2" borderId="54" xfId="3" applyNumberFormat="1" applyFont="1" applyFill="1" applyBorder="1" applyAlignment="1" applyProtection="1">
      <alignment horizontal="center" vertical="center"/>
    </xf>
    <xf numFmtId="166" fontId="29" fillId="2" borderId="42" xfId="3" applyNumberFormat="1" applyFont="1" applyFill="1" applyBorder="1" applyAlignment="1" applyProtection="1">
      <alignment horizontal="center" vertical="center"/>
    </xf>
    <xf numFmtId="166" fontId="29" fillId="2" borderId="44" xfId="3" applyNumberFormat="1" applyFont="1" applyFill="1" applyBorder="1" applyAlignment="1" applyProtection="1">
      <alignment horizontal="center" vertical="center"/>
    </xf>
    <xf numFmtId="166" fontId="29" fillId="2" borderId="42" xfId="3" applyNumberFormat="1" applyFont="1" applyFill="1" applyBorder="1" applyAlignment="1" applyProtection="1">
      <alignment horizontal="left" vertical="center"/>
    </xf>
    <xf numFmtId="166" fontId="29" fillId="2" borderId="43" xfId="3" applyNumberFormat="1" applyFont="1" applyFill="1" applyBorder="1" applyAlignment="1" applyProtection="1">
      <alignment horizontal="left" vertical="center"/>
    </xf>
    <xf numFmtId="169" fontId="29" fillId="2" borderId="55" xfId="3" applyNumberFormat="1" applyFont="1" applyFill="1" applyBorder="1" applyAlignment="1" applyProtection="1">
      <alignment horizontal="right" vertical="center"/>
    </xf>
    <xf numFmtId="168" fontId="37" fillId="2" borderId="0" xfId="3" applyNumberFormat="1" applyFont="1" applyFill="1" applyBorder="1" applyAlignment="1" applyProtection="1">
      <alignment horizontal="left"/>
    </xf>
    <xf numFmtId="0" fontId="29" fillId="2" borderId="45" xfId="3" applyFont="1" applyFill="1" applyBorder="1" applyAlignment="1" applyProtection="1">
      <alignment horizontal="right" vertical="center"/>
    </xf>
    <xf numFmtId="169" fontId="29" fillId="2" borderId="42" xfId="3" applyNumberFormat="1" applyFont="1" applyFill="1" applyBorder="1" applyAlignment="1" applyProtection="1">
      <alignment horizontal="right" vertical="center"/>
    </xf>
    <xf numFmtId="169" fontId="29" fillId="2" borderId="43" xfId="3" applyNumberFormat="1" applyFont="1" applyFill="1" applyBorder="1" applyAlignment="1" applyProtection="1">
      <alignment horizontal="right" vertical="center"/>
    </xf>
    <xf numFmtId="169" fontId="29" fillId="2" borderId="44" xfId="3" applyNumberFormat="1" applyFont="1" applyFill="1" applyBorder="1" applyAlignment="1" applyProtection="1">
      <alignment horizontal="right" vertical="center"/>
    </xf>
    <xf numFmtId="0" fontId="29" fillId="2" borderId="36" xfId="3" applyFont="1" applyFill="1" applyBorder="1" applyAlignment="1">
      <alignment horizontal="right" vertical="center"/>
    </xf>
    <xf numFmtId="0" fontId="29" fillId="2" borderId="36" xfId="3" applyFont="1" applyFill="1" applyBorder="1" applyAlignment="1" applyProtection="1">
      <alignment horizontal="right" vertical="center"/>
    </xf>
  </cellXfs>
  <cellStyles count="4">
    <cellStyle name="Обычный" xfId="0" builtinId="0"/>
    <cellStyle name="Обычный 2" xfId="2"/>
    <cellStyle name="Обычный_Plan Уч(бакал.) д_о 2013_14а" xfId="3"/>
    <cellStyle name="Финансовый" xfId="1" builtinId="3"/>
  </cellStyles>
  <dxfs count="0"/>
  <tableStyles count="0" defaultTableStyle="TableStyleMedium9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12"/>
  <sheetViews>
    <sheetView view="pageBreakPreview" topLeftCell="A77" zoomScaleNormal="100" zoomScaleSheetLayoutView="100" workbookViewId="0">
      <selection activeCell="M33" sqref="M33"/>
    </sheetView>
  </sheetViews>
  <sheetFormatPr defaultRowHeight="15" x14ac:dyDescent="0.25"/>
  <cols>
    <col min="1" max="1" width="5" style="276" customWidth="1"/>
    <col min="2" max="2" width="5.85546875" style="1" customWidth="1"/>
    <col min="3" max="3" width="10.85546875" style="1" customWidth="1"/>
    <col min="4" max="4" width="44.42578125" style="2" customWidth="1"/>
    <col min="5" max="5" width="9.140625" style="3"/>
    <col min="6" max="6" width="7.140625" style="13" customWidth="1"/>
    <col min="7" max="7" width="7.28515625" style="13" customWidth="1"/>
    <col min="8" max="10" width="4.42578125" style="13" customWidth="1"/>
    <col min="11" max="11" width="5.5703125" style="13" customWidth="1"/>
    <col min="12" max="12" width="7" style="13" customWidth="1"/>
    <col min="13" max="13" width="7.28515625" style="13" customWidth="1"/>
    <col min="14" max="14" width="9.140625" style="13"/>
  </cols>
  <sheetData>
    <row r="1" spans="1:15" ht="23.25" customHeight="1" x14ac:dyDescent="0.25">
      <c r="A1" s="275" t="s">
        <v>228</v>
      </c>
      <c r="B1" s="12" t="s">
        <v>27</v>
      </c>
      <c r="C1" s="12" t="s">
        <v>28</v>
      </c>
      <c r="D1" s="579"/>
      <c r="E1" s="579"/>
      <c r="F1" s="579"/>
      <c r="G1" s="579"/>
      <c r="H1" s="579"/>
      <c r="I1" s="579"/>
      <c r="J1" s="579"/>
      <c r="K1" s="579"/>
      <c r="L1" s="579"/>
      <c r="M1" s="579"/>
      <c r="N1" s="579"/>
    </row>
    <row r="2" spans="1:15" x14ac:dyDescent="0.25">
      <c r="D2" s="2" t="s">
        <v>157</v>
      </c>
    </row>
    <row r="3" spans="1:15" ht="12.75" customHeight="1" x14ac:dyDescent="0.25">
      <c r="D3" s="574" t="s">
        <v>0</v>
      </c>
      <c r="E3" s="575" t="s">
        <v>1</v>
      </c>
      <c r="F3" s="576" t="s">
        <v>2</v>
      </c>
      <c r="G3" s="576"/>
      <c r="H3" s="576"/>
      <c r="I3" s="576"/>
      <c r="J3" s="576"/>
      <c r="K3" s="577"/>
      <c r="L3" s="575" t="s">
        <v>3</v>
      </c>
      <c r="M3" s="575" t="s">
        <v>4</v>
      </c>
      <c r="N3" s="575" t="s">
        <v>5</v>
      </c>
    </row>
    <row r="4" spans="1:15" ht="12.75" customHeight="1" x14ac:dyDescent="0.25">
      <c r="D4" s="574"/>
      <c r="E4" s="575"/>
      <c r="F4" s="575" t="s">
        <v>6</v>
      </c>
      <c r="G4" s="580" t="s">
        <v>7</v>
      </c>
      <c r="H4" s="580"/>
      <c r="I4" s="580"/>
      <c r="J4" s="580"/>
      <c r="K4" s="575" t="s">
        <v>8</v>
      </c>
      <c r="L4" s="575"/>
      <c r="M4" s="575"/>
      <c r="N4" s="575"/>
    </row>
    <row r="5" spans="1:15" x14ac:dyDescent="0.25">
      <c r="D5" s="574"/>
      <c r="E5" s="575"/>
      <c r="F5" s="577"/>
      <c r="G5" s="575" t="s">
        <v>9</v>
      </c>
      <c r="H5" s="576" t="s">
        <v>10</v>
      </c>
      <c r="I5" s="577"/>
      <c r="J5" s="577"/>
      <c r="K5" s="577"/>
      <c r="L5" s="575"/>
      <c r="M5" s="575"/>
      <c r="N5" s="575"/>
    </row>
    <row r="6" spans="1:15" ht="12" customHeight="1" x14ac:dyDescent="0.25">
      <c r="D6" s="574"/>
      <c r="E6" s="575"/>
      <c r="F6" s="577"/>
      <c r="G6" s="581"/>
      <c r="H6" s="578" t="s">
        <v>19</v>
      </c>
      <c r="I6" s="578" t="s">
        <v>20</v>
      </c>
      <c r="J6" s="578" t="s">
        <v>21</v>
      </c>
      <c r="K6" s="577"/>
      <c r="L6" s="575"/>
      <c r="M6" s="575"/>
      <c r="N6" s="575"/>
    </row>
    <row r="7" spans="1:15" ht="7.5" customHeight="1" x14ac:dyDescent="0.25">
      <c r="B7" s="19"/>
      <c r="C7" s="19"/>
      <c r="D7" s="574"/>
      <c r="E7" s="575"/>
      <c r="F7" s="577"/>
      <c r="G7" s="581"/>
      <c r="H7" s="578"/>
      <c r="I7" s="578"/>
      <c r="J7" s="578"/>
      <c r="K7" s="577"/>
      <c r="L7" s="575"/>
      <c r="M7" s="575"/>
      <c r="N7" s="575"/>
    </row>
    <row r="8" spans="1:15" ht="9" customHeight="1" x14ac:dyDescent="0.25">
      <c r="B8" s="19"/>
      <c r="C8" s="19"/>
      <c r="D8" s="574"/>
      <c r="E8" s="575"/>
      <c r="F8" s="577"/>
      <c r="G8" s="581"/>
      <c r="H8" s="578"/>
      <c r="I8" s="578"/>
      <c r="J8" s="578"/>
      <c r="K8" s="577"/>
      <c r="L8" s="575"/>
      <c r="M8" s="575"/>
      <c r="N8" s="575"/>
    </row>
    <row r="9" spans="1:15" ht="7.5" customHeight="1" x14ac:dyDescent="0.25">
      <c r="B9" s="19"/>
      <c r="C9" s="19"/>
      <c r="D9" s="574"/>
      <c r="E9" s="575"/>
      <c r="F9" s="577"/>
      <c r="G9" s="581"/>
      <c r="H9" s="578"/>
      <c r="I9" s="578"/>
      <c r="J9" s="578"/>
      <c r="K9" s="577"/>
      <c r="L9" s="575"/>
      <c r="M9" s="575"/>
      <c r="N9" s="575"/>
    </row>
    <row r="10" spans="1:15" x14ac:dyDescent="0.25">
      <c r="A10" s="276">
        <v>4.5</v>
      </c>
      <c r="B10" s="19" t="s">
        <v>13</v>
      </c>
      <c r="C10" s="19" t="s">
        <v>12</v>
      </c>
      <c r="D10" s="4" t="s">
        <v>295</v>
      </c>
      <c r="E10" s="5">
        <v>0</v>
      </c>
      <c r="F10" s="11"/>
      <c r="G10" s="11"/>
      <c r="H10" s="11"/>
      <c r="I10" s="11"/>
      <c r="J10" s="11"/>
      <c r="K10" s="11"/>
      <c r="L10" s="14"/>
      <c r="M10" s="11"/>
      <c r="N10" s="14"/>
      <c r="O10" s="277"/>
    </row>
    <row r="11" spans="1:15" x14ac:dyDescent="0.25">
      <c r="A11" s="434">
        <v>4</v>
      </c>
      <c r="B11" s="19" t="s">
        <v>13</v>
      </c>
      <c r="C11" s="19" t="s">
        <v>12</v>
      </c>
      <c r="D11" s="4" t="s">
        <v>31</v>
      </c>
      <c r="E11" s="14">
        <v>3</v>
      </c>
      <c r="F11" s="11">
        <f t="shared" ref="F11:F18" si="0">E11*30</f>
        <v>90</v>
      </c>
      <c r="G11" s="11">
        <f t="shared" ref="G11:G18" si="1">H11+I11+J11</f>
        <v>30</v>
      </c>
      <c r="H11" s="11"/>
      <c r="I11" s="11"/>
      <c r="J11" s="11">
        <v>30</v>
      </c>
      <c r="K11" s="11">
        <f t="shared" ref="K11:K18" si="2">F11-G11</f>
        <v>60</v>
      </c>
      <c r="L11" s="14">
        <f t="shared" ref="L11:L18" si="3">G11/15</f>
        <v>2</v>
      </c>
      <c r="M11" s="11" t="s">
        <v>13</v>
      </c>
      <c r="N11" s="14">
        <f t="shared" ref="N11:N18" si="4">G11/F11*100</f>
        <v>33.333333333333329</v>
      </c>
      <c r="O11" s="277"/>
    </row>
    <row r="12" spans="1:15" x14ac:dyDescent="0.25">
      <c r="A12" s="434">
        <v>4</v>
      </c>
      <c r="B12" s="19" t="s">
        <v>13</v>
      </c>
      <c r="C12" s="19" t="s">
        <v>12</v>
      </c>
      <c r="D12" s="4" t="s">
        <v>229</v>
      </c>
      <c r="E12" s="14">
        <v>0</v>
      </c>
      <c r="F12" s="11">
        <f t="shared" si="0"/>
        <v>0</v>
      </c>
      <c r="G12" s="11">
        <f t="shared" si="1"/>
        <v>0</v>
      </c>
      <c r="H12" s="11"/>
      <c r="I12" s="11"/>
      <c r="J12" s="11"/>
      <c r="K12" s="11">
        <f t="shared" si="2"/>
        <v>0</v>
      </c>
      <c r="L12" s="14">
        <f t="shared" si="3"/>
        <v>0</v>
      </c>
      <c r="M12" s="11" t="s">
        <v>14</v>
      </c>
      <c r="N12" s="14">
        <v>0</v>
      </c>
      <c r="O12" s="277"/>
    </row>
    <row r="13" spans="1:15" x14ac:dyDescent="0.25">
      <c r="A13" s="434">
        <v>2</v>
      </c>
      <c r="B13" s="19" t="s">
        <v>13</v>
      </c>
      <c r="C13" s="19" t="s">
        <v>12</v>
      </c>
      <c r="D13" s="4" t="s">
        <v>230</v>
      </c>
      <c r="E13" s="14">
        <v>1</v>
      </c>
      <c r="F13" s="11">
        <f t="shared" si="0"/>
        <v>30</v>
      </c>
      <c r="G13" s="11">
        <f t="shared" si="1"/>
        <v>15</v>
      </c>
      <c r="H13" s="11">
        <v>15</v>
      </c>
      <c r="I13" s="11"/>
      <c r="J13" s="11"/>
      <c r="K13" s="11">
        <f t="shared" si="2"/>
        <v>15</v>
      </c>
      <c r="L13" s="14">
        <f t="shared" si="3"/>
        <v>1</v>
      </c>
      <c r="M13" s="11" t="s">
        <v>13</v>
      </c>
      <c r="N13" s="14">
        <f t="shared" si="4"/>
        <v>50</v>
      </c>
      <c r="O13" s="277"/>
    </row>
    <row r="14" spans="1:15" x14ac:dyDescent="0.25">
      <c r="A14" s="434">
        <v>6</v>
      </c>
      <c r="B14" s="19" t="s">
        <v>13</v>
      </c>
      <c r="C14" s="19" t="s">
        <v>12</v>
      </c>
      <c r="D14" s="4" t="s">
        <v>32</v>
      </c>
      <c r="E14" s="14">
        <v>5</v>
      </c>
      <c r="F14" s="11">
        <f t="shared" si="0"/>
        <v>150</v>
      </c>
      <c r="G14" s="11">
        <f t="shared" si="1"/>
        <v>60</v>
      </c>
      <c r="H14" s="11">
        <v>30</v>
      </c>
      <c r="I14" s="11"/>
      <c r="J14" s="11">
        <v>30</v>
      </c>
      <c r="K14" s="11">
        <f t="shared" si="2"/>
        <v>90</v>
      </c>
      <c r="L14" s="14">
        <f t="shared" si="3"/>
        <v>4</v>
      </c>
      <c r="M14" s="11" t="s">
        <v>14</v>
      </c>
      <c r="N14" s="14">
        <f t="shared" si="4"/>
        <v>40</v>
      </c>
      <c r="O14" s="277"/>
    </row>
    <row r="15" spans="1:15" x14ac:dyDescent="0.25">
      <c r="A15" s="434">
        <v>3</v>
      </c>
      <c r="B15" s="19" t="s">
        <v>11</v>
      </c>
      <c r="C15" s="19" t="s">
        <v>12</v>
      </c>
      <c r="D15" s="4" t="s">
        <v>231</v>
      </c>
      <c r="E15" s="14">
        <v>12</v>
      </c>
      <c r="F15" s="11">
        <f t="shared" si="0"/>
        <v>360</v>
      </c>
      <c r="G15" s="11">
        <f t="shared" si="1"/>
        <v>120</v>
      </c>
      <c r="H15" s="11">
        <v>60</v>
      </c>
      <c r="I15" s="11">
        <v>30</v>
      </c>
      <c r="J15" s="11">
        <v>30</v>
      </c>
      <c r="K15" s="11">
        <f t="shared" si="2"/>
        <v>240</v>
      </c>
      <c r="L15" s="14">
        <f t="shared" si="3"/>
        <v>8</v>
      </c>
      <c r="M15" s="11" t="s">
        <v>14</v>
      </c>
      <c r="N15" s="14">
        <f t="shared" si="4"/>
        <v>33.333333333333329</v>
      </c>
      <c r="O15" s="277"/>
    </row>
    <row r="16" spans="1:15" x14ac:dyDescent="0.25">
      <c r="A16" s="434">
        <v>5</v>
      </c>
      <c r="B16" s="19" t="s">
        <v>13</v>
      </c>
      <c r="C16" s="19" t="s">
        <v>12</v>
      </c>
      <c r="D16" s="4" t="s">
        <v>232</v>
      </c>
      <c r="E16" s="14">
        <v>5</v>
      </c>
      <c r="F16" s="11">
        <f t="shared" si="0"/>
        <v>150</v>
      </c>
      <c r="G16" s="11">
        <f t="shared" si="1"/>
        <v>60</v>
      </c>
      <c r="H16" s="11">
        <v>30</v>
      </c>
      <c r="I16" s="11">
        <v>15</v>
      </c>
      <c r="J16" s="11">
        <v>15</v>
      </c>
      <c r="K16" s="11">
        <f t="shared" si="2"/>
        <v>90</v>
      </c>
      <c r="L16" s="14">
        <f t="shared" si="3"/>
        <v>4</v>
      </c>
      <c r="M16" s="11" t="s">
        <v>14</v>
      </c>
      <c r="N16" s="14">
        <f t="shared" si="4"/>
        <v>40</v>
      </c>
      <c r="O16" s="277"/>
    </row>
    <row r="17" spans="1:15" x14ac:dyDescent="0.25">
      <c r="A17" s="434">
        <v>1</v>
      </c>
      <c r="B17" s="19" t="s">
        <v>13</v>
      </c>
      <c r="C17" s="19" t="s">
        <v>12</v>
      </c>
      <c r="D17" s="4" t="s">
        <v>279</v>
      </c>
      <c r="E17" s="14">
        <v>1</v>
      </c>
      <c r="F17" s="11">
        <f t="shared" si="0"/>
        <v>30</v>
      </c>
      <c r="G17" s="11">
        <f t="shared" si="1"/>
        <v>15</v>
      </c>
      <c r="H17" s="11">
        <v>7</v>
      </c>
      <c r="I17" s="11"/>
      <c r="J17" s="11">
        <v>8</v>
      </c>
      <c r="K17" s="11">
        <f t="shared" ref="K17" si="5">F17-G17</f>
        <v>15</v>
      </c>
      <c r="L17" s="14">
        <f t="shared" ref="L17" si="6">G17/15</f>
        <v>1</v>
      </c>
      <c r="M17" s="11" t="s">
        <v>13</v>
      </c>
      <c r="N17" s="14">
        <f t="shared" si="4"/>
        <v>50</v>
      </c>
      <c r="O17" s="277"/>
    </row>
    <row r="18" spans="1:15" x14ac:dyDescent="0.25">
      <c r="B18" s="19" t="s">
        <v>11</v>
      </c>
      <c r="C18" s="19" t="s">
        <v>12</v>
      </c>
      <c r="D18" s="4" t="s">
        <v>38</v>
      </c>
      <c r="E18" s="14">
        <v>3</v>
      </c>
      <c r="F18" s="11">
        <f t="shared" si="0"/>
        <v>90</v>
      </c>
      <c r="G18" s="11">
        <f t="shared" si="1"/>
        <v>30</v>
      </c>
      <c r="H18" s="11">
        <v>15</v>
      </c>
      <c r="I18" s="11">
        <v>15</v>
      </c>
      <c r="J18" s="11"/>
      <c r="K18" s="11">
        <f t="shared" si="2"/>
        <v>60</v>
      </c>
      <c r="L18" s="14">
        <f t="shared" si="3"/>
        <v>2</v>
      </c>
      <c r="M18" s="11" t="s">
        <v>13</v>
      </c>
      <c r="N18" s="14">
        <f t="shared" si="4"/>
        <v>33.333333333333329</v>
      </c>
      <c r="O18" s="277"/>
    </row>
    <row r="19" spans="1:15" x14ac:dyDescent="0.25">
      <c r="B19" s="19"/>
      <c r="C19" s="19"/>
      <c r="D19" s="6" t="s">
        <v>15</v>
      </c>
      <c r="E19" s="268">
        <f t="shared" ref="E19:L19" si="7">SUM(E10:E18)</f>
        <v>30</v>
      </c>
      <c r="F19" s="268">
        <f t="shared" si="7"/>
        <v>900</v>
      </c>
      <c r="G19" s="268">
        <f t="shared" si="7"/>
        <v>330</v>
      </c>
      <c r="H19" s="268">
        <f t="shared" si="7"/>
        <v>157</v>
      </c>
      <c r="I19" s="268">
        <f t="shared" si="7"/>
        <v>60</v>
      </c>
      <c r="J19" s="268">
        <f t="shared" si="7"/>
        <v>113</v>
      </c>
      <c r="K19" s="268">
        <f t="shared" si="7"/>
        <v>570</v>
      </c>
      <c r="L19" s="268">
        <f t="shared" si="7"/>
        <v>22</v>
      </c>
      <c r="M19" s="268"/>
      <c r="N19" s="268"/>
      <c r="O19" s="277"/>
    </row>
    <row r="20" spans="1:15" ht="9.75" customHeight="1" x14ac:dyDescent="0.25">
      <c r="B20" s="19"/>
      <c r="C20" s="19"/>
      <c r="D20" s="7" t="s">
        <v>16</v>
      </c>
      <c r="E20" s="8">
        <f>30-E19</f>
        <v>0</v>
      </c>
      <c r="F20" s="8"/>
      <c r="G20" s="8"/>
      <c r="H20" s="8"/>
      <c r="I20" s="8"/>
      <c r="J20" s="8"/>
      <c r="K20" s="8"/>
      <c r="L20" s="8"/>
      <c r="M20" s="8"/>
      <c r="O20" s="277"/>
    </row>
    <row r="21" spans="1:15" ht="9" customHeight="1" x14ac:dyDescent="0.25">
      <c r="D21" s="2" t="s">
        <v>17</v>
      </c>
      <c r="E21" s="13"/>
      <c r="O21" s="277"/>
    </row>
    <row r="22" spans="1:15" x14ac:dyDescent="0.25">
      <c r="D22" s="574" t="s">
        <v>0</v>
      </c>
      <c r="E22" s="575" t="s">
        <v>1</v>
      </c>
      <c r="F22" s="576" t="s">
        <v>2</v>
      </c>
      <c r="G22" s="576"/>
      <c r="H22" s="576"/>
      <c r="I22" s="576"/>
      <c r="J22" s="576"/>
      <c r="K22" s="577"/>
      <c r="L22" s="575" t="s">
        <v>3</v>
      </c>
      <c r="M22" s="575" t="s">
        <v>4</v>
      </c>
      <c r="N22" s="575" t="s">
        <v>5</v>
      </c>
      <c r="O22" s="277"/>
    </row>
    <row r="23" spans="1:15" ht="14.25" customHeight="1" x14ac:dyDescent="0.25">
      <c r="D23" s="574"/>
      <c r="E23" s="575"/>
      <c r="F23" s="575" t="s">
        <v>6</v>
      </c>
      <c r="G23" s="580" t="s">
        <v>7</v>
      </c>
      <c r="H23" s="580"/>
      <c r="I23" s="580"/>
      <c r="J23" s="580"/>
      <c r="K23" s="575" t="s">
        <v>18</v>
      </c>
      <c r="L23" s="575"/>
      <c r="M23" s="575"/>
      <c r="N23" s="575"/>
      <c r="O23" s="277"/>
    </row>
    <row r="24" spans="1:15" x14ac:dyDescent="0.25">
      <c r="D24" s="574"/>
      <c r="E24" s="575"/>
      <c r="F24" s="577"/>
      <c r="G24" s="575" t="s">
        <v>9</v>
      </c>
      <c r="H24" s="576" t="s">
        <v>10</v>
      </c>
      <c r="I24" s="577"/>
      <c r="J24" s="577"/>
      <c r="K24" s="577"/>
      <c r="L24" s="575"/>
      <c r="M24" s="575"/>
      <c r="N24" s="575"/>
      <c r="O24" s="277"/>
    </row>
    <row r="25" spans="1:15" ht="11.25" customHeight="1" x14ac:dyDescent="0.25">
      <c r="D25" s="574"/>
      <c r="E25" s="575"/>
      <c r="F25" s="577"/>
      <c r="G25" s="581"/>
      <c r="H25" s="578" t="s">
        <v>19</v>
      </c>
      <c r="I25" s="578" t="s">
        <v>20</v>
      </c>
      <c r="J25" s="578" t="s">
        <v>21</v>
      </c>
      <c r="K25" s="577"/>
      <c r="L25" s="575"/>
      <c r="M25" s="575"/>
      <c r="N25" s="575"/>
      <c r="O25" s="277"/>
    </row>
    <row r="26" spans="1:15" ht="8.25" customHeight="1" x14ac:dyDescent="0.25">
      <c r="D26" s="574"/>
      <c r="E26" s="575"/>
      <c r="F26" s="577"/>
      <c r="G26" s="581"/>
      <c r="H26" s="578"/>
      <c r="I26" s="578"/>
      <c r="J26" s="578"/>
      <c r="K26" s="577"/>
      <c r="L26" s="575"/>
      <c r="M26" s="575"/>
      <c r="N26" s="575"/>
      <c r="O26" s="277"/>
    </row>
    <row r="27" spans="1:15" ht="9" customHeight="1" x14ac:dyDescent="0.25">
      <c r="D27" s="574"/>
      <c r="E27" s="575"/>
      <c r="F27" s="577"/>
      <c r="G27" s="581"/>
      <c r="H27" s="578"/>
      <c r="I27" s="578"/>
      <c r="J27" s="578"/>
      <c r="K27" s="577"/>
      <c r="L27" s="575"/>
      <c r="M27" s="575"/>
      <c r="N27" s="575"/>
      <c r="O27" s="277"/>
    </row>
    <row r="28" spans="1:15" hidden="1" x14ac:dyDescent="0.25">
      <c r="D28" s="574"/>
      <c r="E28" s="575"/>
      <c r="F28" s="577"/>
      <c r="G28" s="581"/>
      <c r="H28" s="578"/>
      <c r="I28" s="578"/>
      <c r="J28" s="578"/>
      <c r="K28" s="577"/>
      <c r="L28" s="575"/>
      <c r="M28" s="575"/>
      <c r="N28" s="575"/>
      <c r="O28" s="277"/>
    </row>
    <row r="29" spans="1:15" x14ac:dyDescent="0.25">
      <c r="B29" s="19" t="s">
        <v>13</v>
      </c>
      <c r="C29" s="19" t="s">
        <v>12</v>
      </c>
      <c r="D29" s="4"/>
      <c r="E29" s="5"/>
      <c r="F29" s="11"/>
      <c r="G29" s="11"/>
      <c r="H29" s="11"/>
      <c r="I29" s="11"/>
      <c r="J29" s="11"/>
      <c r="K29" s="11"/>
      <c r="L29" s="14"/>
      <c r="M29" s="11"/>
      <c r="N29" s="14"/>
      <c r="O29" s="277"/>
    </row>
    <row r="30" spans="1:15" x14ac:dyDescent="0.25">
      <c r="A30" s="434">
        <v>4</v>
      </c>
      <c r="B30" s="19" t="s">
        <v>13</v>
      </c>
      <c r="C30" s="19" t="s">
        <v>12</v>
      </c>
      <c r="D30" s="4" t="s">
        <v>31</v>
      </c>
      <c r="E30" s="14">
        <v>3</v>
      </c>
      <c r="F30" s="11">
        <f t="shared" ref="F30:F37" si="8">E30*30</f>
        <v>90</v>
      </c>
      <c r="G30" s="11">
        <f t="shared" ref="G30:G37" si="9">H30+I30+J30</f>
        <v>36</v>
      </c>
      <c r="H30" s="11"/>
      <c r="I30" s="11"/>
      <c r="J30" s="11">
        <v>36</v>
      </c>
      <c r="K30" s="11">
        <f t="shared" ref="K30:K37" si="10">F30-G30</f>
        <v>54</v>
      </c>
      <c r="L30" s="14">
        <f t="shared" ref="L30:L37" si="11">G30/18</f>
        <v>2</v>
      </c>
      <c r="M30" s="11" t="s">
        <v>13</v>
      </c>
      <c r="N30" s="14">
        <f t="shared" ref="N30:N37" si="12">G30/F30*100</f>
        <v>40</v>
      </c>
      <c r="O30" s="277"/>
    </row>
    <row r="31" spans="1:15" x14ac:dyDescent="0.25">
      <c r="B31" s="19" t="s">
        <v>11</v>
      </c>
      <c r="C31" s="19" t="s">
        <v>12</v>
      </c>
      <c r="D31" s="4" t="s">
        <v>281</v>
      </c>
      <c r="E31" s="14">
        <v>4.5</v>
      </c>
      <c r="F31" s="11"/>
      <c r="G31" s="11"/>
      <c r="H31" s="11"/>
      <c r="I31" s="11"/>
      <c r="J31" s="11"/>
      <c r="K31" s="11"/>
      <c r="L31" s="14"/>
      <c r="M31" s="11" t="s">
        <v>22</v>
      </c>
      <c r="N31" s="14"/>
      <c r="O31" s="277"/>
    </row>
    <row r="32" spans="1:15" x14ac:dyDescent="0.25">
      <c r="A32" s="434">
        <v>7</v>
      </c>
      <c r="B32" s="19" t="s">
        <v>11</v>
      </c>
      <c r="C32" s="19" t="s">
        <v>12</v>
      </c>
      <c r="D32" s="4" t="s">
        <v>36</v>
      </c>
      <c r="E32" s="14">
        <v>11</v>
      </c>
      <c r="F32" s="11">
        <f t="shared" si="8"/>
        <v>330</v>
      </c>
      <c r="G32" s="11">
        <f t="shared" si="9"/>
        <v>126</v>
      </c>
      <c r="H32" s="11">
        <v>54</v>
      </c>
      <c r="I32" s="11">
        <v>54</v>
      </c>
      <c r="J32" s="11">
        <v>18</v>
      </c>
      <c r="K32" s="11">
        <f t="shared" si="10"/>
        <v>204</v>
      </c>
      <c r="L32" s="14">
        <f t="shared" si="11"/>
        <v>7</v>
      </c>
      <c r="M32" s="11" t="s">
        <v>14</v>
      </c>
      <c r="N32" s="14">
        <f t="shared" si="12"/>
        <v>38.181818181818187</v>
      </c>
      <c r="O32" s="277"/>
    </row>
    <row r="33" spans="1:15" x14ac:dyDescent="0.25">
      <c r="A33" s="434">
        <v>3</v>
      </c>
      <c r="B33" s="19" t="s">
        <v>13</v>
      </c>
      <c r="C33" s="19" t="s">
        <v>12</v>
      </c>
      <c r="D33" s="4" t="s">
        <v>34</v>
      </c>
      <c r="E33" s="14">
        <v>0</v>
      </c>
      <c r="F33" s="11">
        <f t="shared" si="8"/>
        <v>0</v>
      </c>
      <c r="G33" s="11">
        <f t="shared" si="9"/>
        <v>0</v>
      </c>
      <c r="H33" s="11"/>
      <c r="I33" s="11"/>
      <c r="J33" s="11"/>
      <c r="K33" s="11">
        <f t="shared" si="10"/>
        <v>0</v>
      </c>
      <c r="L33" s="14">
        <f t="shared" si="11"/>
        <v>0</v>
      </c>
      <c r="M33" s="11" t="s">
        <v>13</v>
      </c>
      <c r="N33" s="14"/>
      <c r="O33" s="277"/>
    </row>
    <row r="34" spans="1:15" x14ac:dyDescent="0.25">
      <c r="A34" s="434">
        <v>3.5</v>
      </c>
      <c r="B34" s="19" t="s">
        <v>13</v>
      </c>
      <c r="C34" s="19" t="s">
        <v>12</v>
      </c>
      <c r="D34" s="4" t="s">
        <v>37</v>
      </c>
      <c r="E34" s="14">
        <v>0</v>
      </c>
      <c r="F34" s="11">
        <f t="shared" si="8"/>
        <v>0</v>
      </c>
      <c r="G34" s="11">
        <f t="shared" si="9"/>
        <v>0</v>
      </c>
      <c r="H34" s="11"/>
      <c r="I34" s="11"/>
      <c r="J34" s="11"/>
      <c r="K34" s="11">
        <f t="shared" si="10"/>
        <v>0</v>
      </c>
      <c r="L34" s="14">
        <f t="shared" si="11"/>
        <v>0</v>
      </c>
      <c r="M34" s="11" t="s">
        <v>13</v>
      </c>
      <c r="N34" s="14"/>
      <c r="O34" s="277"/>
    </row>
    <row r="35" spans="1:15" x14ac:dyDescent="0.25">
      <c r="A35" s="434">
        <v>4</v>
      </c>
      <c r="B35" s="19" t="s">
        <v>13</v>
      </c>
      <c r="C35" s="19" t="s">
        <v>23</v>
      </c>
      <c r="D35" s="4" t="s">
        <v>233</v>
      </c>
      <c r="E35" s="14">
        <v>0</v>
      </c>
      <c r="F35" s="11">
        <f t="shared" si="8"/>
        <v>0</v>
      </c>
      <c r="G35" s="11">
        <f t="shared" si="9"/>
        <v>0</v>
      </c>
      <c r="H35" s="11"/>
      <c r="I35" s="11"/>
      <c r="J35" s="11"/>
      <c r="K35" s="11">
        <f t="shared" si="10"/>
        <v>0</v>
      </c>
      <c r="L35" s="14">
        <f t="shared" si="11"/>
        <v>0</v>
      </c>
      <c r="M35" s="11" t="s">
        <v>13</v>
      </c>
      <c r="N35" s="14"/>
      <c r="O35" s="277"/>
    </row>
    <row r="36" spans="1:15" x14ac:dyDescent="0.25">
      <c r="A36" s="434">
        <v>2.5</v>
      </c>
      <c r="B36" s="19" t="s">
        <v>13</v>
      </c>
      <c r="C36" s="19" t="s">
        <v>12</v>
      </c>
      <c r="D36" s="4" t="s">
        <v>35</v>
      </c>
      <c r="E36" s="14">
        <v>1.5</v>
      </c>
      <c r="F36" s="11">
        <f t="shared" si="8"/>
        <v>45</v>
      </c>
      <c r="G36" s="11">
        <f t="shared" si="9"/>
        <v>18</v>
      </c>
      <c r="H36" s="11">
        <v>18</v>
      </c>
      <c r="I36" s="11"/>
      <c r="J36" s="11"/>
      <c r="K36" s="11">
        <f t="shared" ref="K36" si="13">F36-G36</f>
        <v>27</v>
      </c>
      <c r="L36" s="14">
        <f t="shared" ref="L36" si="14">G36/18</f>
        <v>1</v>
      </c>
      <c r="M36" s="11" t="s">
        <v>14</v>
      </c>
      <c r="N36" s="14">
        <f t="shared" si="12"/>
        <v>40</v>
      </c>
      <c r="O36" s="277"/>
    </row>
    <row r="37" spans="1:15" x14ac:dyDescent="0.25">
      <c r="A37" s="434">
        <v>4</v>
      </c>
      <c r="B37" s="19" t="s">
        <v>11</v>
      </c>
      <c r="C37" s="19" t="s">
        <v>12</v>
      </c>
      <c r="D37" s="4" t="s">
        <v>39</v>
      </c>
      <c r="E37" s="5">
        <v>10</v>
      </c>
      <c r="F37" s="11">
        <f t="shared" si="8"/>
        <v>300</v>
      </c>
      <c r="G37" s="11">
        <f t="shared" si="9"/>
        <v>126</v>
      </c>
      <c r="H37" s="11">
        <v>36</v>
      </c>
      <c r="I37" s="11">
        <v>54</v>
      </c>
      <c r="J37" s="11">
        <v>36</v>
      </c>
      <c r="K37" s="11">
        <f t="shared" si="10"/>
        <v>174</v>
      </c>
      <c r="L37" s="14">
        <f t="shared" si="11"/>
        <v>7</v>
      </c>
      <c r="M37" s="11" t="s">
        <v>14</v>
      </c>
      <c r="N37" s="14">
        <f t="shared" si="12"/>
        <v>42</v>
      </c>
      <c r="O37" s="277"/>
    </row>
    <row r="38" spans="1:15" ht="9" customHeight="1" x14ac:dyDescent="0.25">
      <c r="D38" s="6" t="s">
        <v>15</v>
      </c>
      <c r="E38" s="268">
        <f>SUM(E29:E37)</f>
        <v>30</v>
      </c>
      <c r="F38" s="268">
        <f t="shared" ref="F38:L38" si="15">SUM(F29:F37)</f>
        <v>765</v>
      </c>
      <c r="G38" s="268">
        <f t="shared" si="15"/>
        <v>306</v>
      </c>
      <c r="H38" s="268">
        <f t="shared" si="15"/>
        <v>108</v>
      </c>
      <c r="I38" s="268">
        <f t="shared" si="15"/>
        <v>108</v>
      </c>
      <c r="J38" s="268">
        <f t="shared" si="15"/>
        <v>90</v>
      </c>
      <c r="K38" s="268">
        <f t="shared" si="15"/>
        <v>459</v>
      </c>
      <c r="L38" s="268">
        <f t="shared" si="15"/>
        <v>17</v>
      </c>
      <c r="M38" s="268"/>
      <c r="N38" s="268"/>
      <c r="O38" s="277"/>
    </row>
    <row r="39" spans="1:15" ht="9.75" customHeight="1" x14ac:dyDescent="0.25">
      <c r="D39" s="7" t="s">
        <v>16</v>
      </c>
      <c r="E39" s="8">
        <f>30-E38</f>
        <v>0</v>
      </c>
    </row>
    <row r="40" spans="1:15" x14ac:dyDescent="0.25">
      <c r="B40" s="19"/>
      <c r="C40" s="19"/>
      <c r="D40" s="2" t="s">
        <v>158</v>
      </c>
      <c r="E40" s="13"/>
    </row>
    <row r="41" spans="1:15" ht="13.5" customHeight="1" x14ac:dyDescent="0.25">
      <c r="B41" s="19"/>
      <c r="C41" s="19"/>
      <c r="D41" s="574" t="s">
        <v>0</v>
      </c>
      <c r="E41" s="575" t="s">
        <v>1</v>
      </c>
      <c r="F41" s="576" t="s">
        <v>2</v>
      </c>
      <c r="G41" s="576"/>
      <c r="H41" s="576"/>
      <c r="I41" s="576"/>
      <c r="J41" s="576"/>
      <c r="K41" s="577"/>
      <c r="L41" s="575" t="s">
        <v>3</v>
      </c>
      <c r="M41" s="575" t="s">
        <v>4</v>
      </c>
      <c r="N41" s="575" t="s">
        <v>5</v>
      </c>
    </row>
    <row r="42" spans="1:15" ht="11.25" customHeight="1" x14ac:dyDescent="0.25">
      <c r="B42" s="19"/>
      <c r="C42" s="19"/>
      <c r="D42" s="574"/>
      <c r="E42" s="575"/>
      <c r="F42" s="575" t="s">
        <v>6</v>
      </c>
      <c r="G42" s="580" t="s">
        <v>7</v>
      </c>
      <c r="H42" s="580"/>
      <c r="I42" s="580"/>
      <c r="J42" s="580"/>
      <c r="K42" s="575" t="s">
        <v>18</v>
      </c>
      <c r="L42" s="575"/>
      <c r="M42" s="575"/>
      <c r="N42" s="575"/>
    </row>
    <row r="43" spans="1:15" ht="9.75" customHeight="1" x14ac:dyDescent="0.25">
      <c r="B43" s="19"/>
      <c r="C43" s="19"/>
      <c r="D43" s="574"/>
      <c r="E43" s="575"/>
      <c r="F43" s="577"/>
      <c r="G43" s="575" t="s">
        <v>9</v>
      </c>
      <c r="H43" s="576" t="s">
        <v>10</v>
      </c>
      <c r="I43" s="577"/>
      <c r="J43" s="577"/>
      <c r="K43" s="577"/>
      <c r="L43" s="575"/>
      <c r="M43" s="575"/>
      <c r="N43" s="575"/>
    </row>
    <row r="44" spans="1:15" ht="11.25" customHeight="1" x14ac:dyDescent="0.25">
      <c r="B44" s="19"/>
      <c r="C44" s="19"/>
      <c r="D44" s="574"/>
      <c r="E44" s="575"/>
      <c r="F44" s="577"/>
      <c r="G44" s="581"/>
      <c r="H44" s="575" t="s">
        <v>19</v>
      </c>
      <c r="I44" s="575" t="s">
        <v>20</v>
      </c>
      <c r="J44" s="575" t="s">
        <v>21</v>
      </c>
      <c r="K44" s="577"/>
      <c r="L44" s="575"/>
      <c r="M44" s="575"/>
      <c r="N44" s="575"/>
    </row>
    <row r="45" spans="1:15" ht="9" customHeight="1" x14ac:dyDescent="0.25">
      <c r="B45" s="19"/>
      <c r="C45" s="19"/>
      <c r="D45" s="574"/>
      <c r="E45" s="575"/>
      <c r="F45" s="577"/>
      <c r="G45" s="581"/>
      <c r="H45" s="575"/>
      <c r="I45" s="575"/>
      <c r="J45" s="575"/>
      <c r="K45" s="577"/>
      <c r="L45" s="575"/>
      <c r="M45" s="575"/>
      <c r="N45" s="575"/>
    </row>
    <row r="46" spans="1:15" ht="9" customHeight="1" x14ac:dyDescent="0.25">
      <c r="B46" s="19"/>
      <c r="C46" s="19"/>
      <c r="D46" s="574"/>
      <c r="E46" s="575"/>
      <c r="F46" s="577"/>
      <c r="G46" s="581"/>
      <c r="H46" s="575"/>
      <c r="I46" s="575"/>
      <c r="J46" s="575"/>
      <c r="K46" s="577"/>
      <c r="L46" s="575"/>
      <c r="M46" s="575"/>
      <c r="N46" s="575"/>
    </row>
    <row r="47" spans="1:15" ht="7.5" customHeight="1" x14ac:dyDescent="0.25">
      <c r="B47" s="19"/>
      <c r="C47" s="19"/>
      <c r="D47" s="574"/>
      <c r="E47" s="575"/>
      <c r="F47" s="577"/>
      <c r="G47" s="581"/>
      <c r="H47" s="575"/>
      <c r="I47" s="575"/>
      <c r="J47" s="575"/>
      <c r="K47" s="577"/>
      <c r="L47" s="575"/>
      <c r="M47" s="575"/>
      <c r="N47" s="575"/>
    </row>
    <row r="48" spans="1:15" x14ac:dyDescent="0.25">
      <c r="A48" s="276">
        <v>1.5</v>
      </c>
      <c r="B48" s="19" t="s">
        <v>11</v>
      </c>
      <c r="C48" s="19" t="s">
        <v>12</v>
      </c>
      <c r="D48" s="4" t="s">
        <v>40</v>
      </c>
      <c r="E48" s="14">
        <v>15</v>
      </c>
      <c r="F48" s="11">
        <f t="shared" ref="F48:F53" si="16">E48*30</f>
        <v>450</v>
      </c>
      <c r="G48" s="11">
        <f t="shared" ref="G48:G53" si="17">H48+I48+J48</f>
        <v>150</v>
      </c>
      <c r="H48" s="11">
        <v>60</v>
      </c>
      <c r="I48" s="11">
        <v>60</v>
      </c>
      <c r="J48" s="11">
        <v>30</v>
      </c>
      <c r="K48" s="11">
        <f t="shared" ref="K48:K53" si="18">F48-G48</f>
        <v>300</v>
      </c>
      <c r="L48" s="14">
        <f t="shared" ref="L48:L53" si="19">G48/15</f>
        <v>10</v>
      </c>
      <c r="M48" s="11" t="s">
        <v>14</v>
      </c>
      <c r="N48" s="14">
        <f t="shared" ref="N48:N53" si="20">G48/F48*100</f>
        <v>33.333333333333329</v>
      </c>
    </row>
    <row r="49" spans="1:14" x14ac:dyDescent="0.25">
      <c r="A49" s="279"/>
      <c r="B49" s="19" t="s">
        <v>11</v>
      </c>
      <c r="C49" s="19" t="s">
        <v>12</v>
      </c>
      <c r="D49" s="4" t="s">
        <v>41</v>
      </c>
      <c r="E49" s="14">
        <v>5</v>
      </c>
      <c r="F49" s="11">
        <f t="shared" si="16"/>
        <v>150</v>
      </c>
      <c r="G49" s="11">
        <f t="shared" si="17"/>
        <v>60</v>
      </c>
      <c r="H49" s="11">
        <v>30</v>
      </c>
      <c r="I49" s="11">
        <v>30</v>
      </c>
      <c r="J49" s="11"/>
      <c r="K49" s="11">
        <f t="shared" si="18"/>
        <v>90</v>
      </c>
      <c r="L49" s="14">
        <f t="shared" si="19"/>
        <v>4</v>
      </c>
      <c r="M49" s="11" t="s">
        <v>13</v>
      </c>
      <c r="N49" s="14">
        <f t="shared" si="20"/>
        <v>40</v>
      </c>
    </row>
    <row r="50" spans="1:14" ht="26.25" x14ac:dyDescent="0.25">
      <c r="A50" s="279"/>
      <c r="B50" s="19" t="s">
        <v>11</v>
      </c>
      <c r="C50" s="19" t="s">
        <v>23</v>
      </c>
      <c r="D50" s="4" t="s">
        <v>164</v>
      </c>
      <c r="E50" s="14">
        <v>3</v>
      </c>
      <c r="F50" s="11">
        <f t="shared" si="16"/>
        <v>90</v>
      </c>
      <c r="G50" s="11">
        <f t="shared" si="17"/>
        <v>30</v>
      </c>
      <c r="H50" s="11">
        <v>15</v>
      </c>
      <c r="I50" s="11">
        <v>15</v>
      </c>
      <c r="J50" s="11"/>
      <c r="K50" s="11">
        <f t="shared" si="18"/>
        <v>60</v>
      </c>
      <c r="L50" s="14">
        <f>G50/15</f>
        <v>2</v>
      </c>
      <c r="M50" s="11" t="s">
        <v>13</v>
      </c>
      <c r="N50" s="14">
        <f t="shared" si="20"/>
        <v>33.333333333333329</v>
      </c>
    </row>
    <row r="51" spans="1:14" x14ac:dyDescent="0.25">
      <c r="A51" s="279"/>
      <c r="B51" s="19" t="s">
        <v>11</v>
      </c>
      <c r="C51" s="19" t="s">
        <v>12</v>
      </c>
      <c r="D51" s="4" t="s">
        <v>142</v>
      </c>
      <c r="E51" s="14">
        <v>1</v>
      </c>
      <c r="F51" s="11">
        <f t="shared" si="16"/>
        <v>30</v>
      </c>
      <c r="G51" s="11"/>
      <c r="H51" s="11"/>
      <c r="I51" s="11"/>
      <c r="J51" s="11"/>
      <c r="K51" s="11">
        <f t="shared" si="18"/>
        <v>30</v>
      </c>
      <c r="L51" s="14">
        <f t="shared" ref="L51:L52" si="21">G51/15</f>
        <v>0</v>
      </c>
      <c r="M51" s="11" t="s">
        <v>22</v>
      </c>
      <c r="N51" s="14">
        <f t="shared" si="20"/>
        <v>0</v>
      </c>
    </row>
    <row r="52" spans="1:14" x14ac:dyDescent="0.25">
      <c r="A52" s="279"/>
      <c r="B52" s="19" t="s">
        <v>13</v>
      </c>
      <c r="C52" s="19" t="s">
        <v>23</v>
      </c>
      <c r="D52" s="4" t="s">
        <v>218</v>
      </c>
      <c r="E52" s="14">
        <v>4</v>
      </c>
      <c r="F52" s="11">
        <f t="shared" si="16"/>
        <v>120</v>
      </c>
      <c r="G52" s="11">
        <f t="shared" si="17"/>
        <v>45</v>
      </c>
      <c r="H52" s="11">
        <v>30</v>
      </c>
      <c r="I52" s="11"/>
      <c r="J52" s="11">
        <v>15</v>
      </c>
      <c r="K52" s="11">
        <f t="shared" si="18"/>
        <v>75</v>
      </c>
      <c r="L52" s="14">
        <f t="shared" si="21"/>
        <v>3</v>
      </c>
      <c r="M52" s="11" t="s">
        <v>14</v>
      </c>
      <c r="N52" s="14">
        <f t="shared" si="20"/>
        <v>37.5</v>
      </c>
    </row>
    <row r="53" spans="1:14" x14ac:dyDescent="0.25">
      <c r="A53" s="279">
        <v>1</v>
      </c>
      <c r="B53" s="19" t="s">
        <v>13</v>
      </c>
      <c r="C53" s="19" t="s">
        <v>12</v>
      </c>
      <c r="D53" s="4" t="s">
        <v>42</v>
      </c>
      <c r="E53" s="14">
        <v>2</v>
      </c>
      <c r="F53" s="11">
        <f t="shared" si="16"/>
        <v>60</v>
      </c>
      <c r="G53" s="11">
        <f t="shared" si="17"/>
        <v>30</v>
      </c>
      <c r="H53" s="11">
        <v>15</v>
      </c>
      <c r="I53" s="11">
        <v>15</v>
      </c>
      <c r="J53" s="11"/>
      <c r="K53" s="11">
        <f t="shared" si="18"/>
        <v>30</v>
      </c>
      <c r="L53" s="14">
        <f t="shared" si="19"/>
        <v>2</v>
      </c>
      <c r="M53" s="11" t="s">
        <v>14</v>
      </c>
      <c r="N53" s="14">
        <f t="shared" si="20"/>
        <v>50</v>
      </c>
    </row>
    <row r="54" spans="1:14" x14ac:dyDescent="0.25">
      <c r="A54" s="279"/>
      <c r="B54" s="19"/>
      <c r="C54" s="19"/>
      <c r="D54" s="6" t="s">
        <v>15</v>
      </c>
      <c r="E54" s="268">
        <f t="shared" ref="E54:M54" si="22">SUM(E48:E53)</f>
        <v>30</v>
      </c>
      <c r="F54" s="268">
        <f t="shared" si="22"/>
        <v>900</v>
      </c>
      <c r="G54" s="268">
        <f t="shared" si="22"/>
        <v>315</v>
      </c>
      <c r="H54" s="268">
        <f t="shared" si="22"/>
        <v>150</v>
      </c>
      <c r="I54" s="268">
        <f t="shared" si="22"/>
        <v>120</v>
      </c>
      <c r="J54" s="268">
        <f t="shared" si="22"/>
        <v>45</v>
      </c>
      <c r="K54" s="268">
        <f t="shared" si="22"/>
        <v>585</v>
      </c>
      <c r="L54" s="268">
        <f t="shared" si="22"/>
        <v>21</v>
      </c>
      <c r="M54" s="268">
        <f t="shared" si="22"/>
        <v>0</v>
      </c>
      <c r="N54" s="14"/>
    </row>
    <row r="55" spans="1:14" ht="10.5" customHeight="1" x14ac:dyDescent="0.25">
      <c r="A55" s="279"/>
      <c r="B55" s="19"/>
      <c r="C55" s="19"/>
      <c r="D55" s="7" t="s">
        <v>16</v>
      </c>
      <c r="E55" s="8">
        <f>30-E54</f>
        <v>0</v>
      </c>
    </row>
    <row r="56" spans="1:14" ht="12" customHeight="1" x14ac:dyDescent="0.25">
      <c r="B56" s="19"/>
      <c r="C56" s="19"/>
      <c r="D56" s="2" t="s">
        <v>24</v>
      </c>
      <c r="E56" s="13"/>
    </row>
    <row r="57" spans="1:14" ht="13.5" customHeight="1" x14ac:dyDescent="0.25">
      <c r="B57" s="19"/>
      <c r="C57" s="19"/>
      <c r="D57" s="574" t="s">
        <v>0</v>
      </c>
      <c r="E57" s="575" t="s">
        <v>1</v>
      </c>
      <c r="F57" s="576" t="s">
        <v>2</v>
      </c>
      <c r="G57" s="576"/>
      <c r="H57" s="576"/>
      <c r="I57" s="576"/>
      <c r="J57" s="576"/>
      <c r="K57" s="577"/>
      <c r="L57" s="575" t="s">
        <v>3</v>
      </c>
      <c r="M57" s="575" t="s">
        <v>4</v>
      </c>
      <c r="N57" s="575" t="s">
        <v>5</v>
      </c>
    </row>
    <row r="58" spans="1:14" ht="12" customHeight="1" x14ac:dyDescent="0.25">
      <c r="B58" s="19"/>
      <c r="C58" s="19"/>
      <c r="D58" s="574"/>
      <c r="E58" s="575"/>
      <c r="F58" s="575" t="s">
        <v>6</v>
      </c>
      <c r="G58" s="580" t="s">
        <v>7</v>
      </c>
      <c r="H58" s="580"/>
      <c r="I58" s="580"/>
      <c r="J58" s="580"/>
      <c r="K58" s="575" t="s">
        <v>18</v>
      </c>
      <c r="L58" s="575"/>
      <c r="M58" s="575"/>
      <c r="N58" s="575"/>
    </row>
    <row r="59" spans="1:14" ht="11.25" customHeight="1" x14ac:dyDescent="0.25">
      <c r="B59" s="19"/>
      <c r="C59" s="19"/>
      <c r="D59" s="574"/>
      <c r="E59" s="575"/>
      <c r="F59" s="577"/>
      <c r="G59" s="575" t="s">
        <v>9</v>
      </c>
      <c r="H59" s="576" t="s">
        <v>10</v>
      </c>
      <c r="I59" s="577"/>
      <c r="J59" s="577"/>
      <c r="K59" s="577"/>
      <c r="L59" s="575"/>
      <c r="M59" s="575"/>
      <c r="N59" s="575"/>
    </row>
    <row r="60" spans="1:14" ht="8.25" customHeight="1" x14ac:dyDescent="0.25">
      <c r="B60" s="19"/>
      <c r="C60" s="19"/>
      <c r="D60" s="574"/>
      <c r="E60" s="575"/>
      <c r="F60" s="577"/>
      <c r="G60" s="581"/>
      <c r="H60" s="575" t="s">
        <v>19</v>
      </c>
      <c r="I60" s="575" t="s">
        <v>20</v>
      </c>
      <c r="J60" s="575" t="s">
        <v>21</v>
      </c>
      <c r="K60" s="577"/>
      <c r="L60" s="575"/>
      <c r="M60" s="575"/>
      <c r="N60" s="575"/>
    </row>
    <row r="61" spans="1:14" ht="7.5" customHeight="1" x14ac:dyDescent="0.25">
      <c r="B61" s="19"/>
      <c r="C61" s="19"/>
      <c r="D61" s="574"/>
      <c r="E61" s="575"/>
      <c r="F61" s="577"/>
      <c r="G61" s="581"/>
      <c r="H61" s="575"/>
      <c r="I61" s="575"/>
      <c r="J61" s="575"/>
      <c r="K61" s="577"/>
      <c r="L61" s="575"/>
      <c r="M61" s="575"/>
      <c r="N61" s="575"/>
    </row>
    <row r="62" spans="1:14" ht="4.5" customHeight="1" x14ac:dyDescent="0.25">
      <c r="B62" s="19"/>
      <c r="C62" s="19"/>
      <c r="D62" s="574"/>
      <c r="E62" s="575"/>
      <c r="F62" s="577"/>
      <c r="G62" s="581"/>
      <c r="H62" s="575"/>
      <c r="I62" s="575"/>
      <c r="J62" s="575"/>
      <c r="K62" s="577"/>
      <c r="L62" s="575"/>
      <c r="M62" s="575"/>
      <c r="N62" s="575"/>
    </row>
    <row r="63" spans="1:14" ht="5.25" customHeight="1" x14ac:dyDescent="0.25">
      <c r="B63" s="19"/>
      <c r="C63" s="19"/>
      <c r="D63" s="574"/>
      <c r="E63" s="575"/>
      <c r="F63" s="577"/>
      <c r="G63" s="581"/>
      <c r="H63" s="575"/>
      <c r="I63" s="575"/>
      <c r="J63" s="575"/>
      <c r="K63" s="577"/>
      <c r="L63" s="575"/>
      <c r="M63" s="575"/>
      <c r="N63" s="575"/>
    </row>
    <row r="64" spans="1:14" x14ac:dyDescent="0.25">
      <c r="B64" s="19" t="s">
        <v>11</v>
      </c>
      <c r="C64" s="19" t="s">
        <v>12</v>
      </c>
      <c r="D64" s="6" t="s">
        <v>209</v>
      </c>
      <c r="E64" s="5">
        <v>4.5</v>
      </c>
      <c r="F64" s="11">
        <f>E64*30</f>
        <v>135</v>
      </c>
      <c r="G64" s="11">
        <f>H64+I64+J64</f>
        <v>0</v>
      </c>
      <c r="H64" s="11"/>
      <c r="I64" s="11"/>
      <c r="J64" s="11"/>
      <c r="K64" s="11">
        <f>F64-G64</f>
        <v>135</v>
      </c>
      <c r="L64" s="14">
        <f>G64/18</f>
        <v>0</v>
      </c>
      <c r="M64" s="11" t="s">
        <v>22</v>
      </c>
      <c r="N64" s="14">
        <f t="shared" ref="N64:N69" si="23">G64/F64*100</f>
        <v>0</v>
      </c>
    </row>
    <row r="65" spans="2:14" x14ac:dyDescent="0.25">
      <c r="B65" s="19" t="s">
        <v>11</v>
      </c>
      <c r="C65" s="19" t="s">
        <v>12</v>
      </c>
      <c r="D65" s="4" t="s">
        <v>43</v>
      </c>
      <c r="E65" s="14">
        <v>10</v>
      </c>
      <c r="F65" s="11">
        <f t="shared" ref="F65:F69" si="24">E65*30</f>
        <v>300</v>
      </c>
      <c r="G65" s="11">
        <f t="shared" ref="G65:G69" si="25">H65+I65+J65</f>
        <v>108</v>
      </c>
      <c r="H65" s="11">
        <v>36</v>
      </c>
      <c r="I65" s="11">
        <v>72</v>
      </c>
      <c r="J65" s="11"/>
      <c r="K65" s="11">
        <f t="shared" ref="K65:K69" si="26">F65-G65</f>
        <v>192</v>
      </c>
      <c r="L65" s="14">
        <f t="shared" ref="L65:L69" si="27">G65/18</f>
        <v>6</v>
      </c>
      <c r="M65" s="11" t="s">
        <v>14</v>
      </c>
      <c r="N65" s="14">
        <f t="shared" si="23"/>
        <v>36</v>
      </c>
    </row>
    <row r="66" spans="2:14" ht="26.25" x14ac:dyDescent="0.25">
      <c r="B66" s="19" t="s">
        <v>11</v>
      </c>
      <c r="C66" s="19" t="s">
        <v>23</v>
      </c>
      <c r="D66" s="4" t="s">
        <v>160</v>
      </c>
      <c r="E66" s="14">
        <v>5</v>
      </c>
      <c r="F66" s="11">
        <f t="shared" si="24"/>
        <v>150</v>
      </c>
      <c r="G66" s="11">
        <f t="shared" si="25"/>
        <v>54</v>
      </c>
      <c r="H66" s="11">
        <v>18</v>
      </c>
      <c r="I66" s="11">
        <v>36</v>
      </c>
      <c r="J66" s="11"/>
      <c r="K66" s="11">
        <f t="shared" si="26"/>
        <v>96</v>
      </c>
      <c r="L66" s="14">
        <f t="shared" si="27"/>
        <v>3</v>
      </c>
      <c r="M66" s="11" t="s">
        <v>13</v>
      </c>
      <c r="N66" s="14">
        <f t="shared" si="23"/>
        <v>36</v>
      </c>
    </row>
    <row r="67" spans="2:14" ht="26.25" x14ac:dyDescent="0.25">
      <c r="B67" s="19" t="s">
        <v>11</v>
      </c>
      <c r="C67" s="19" t="s">
        <v>23</v>
      </c>
      <c r="D67" s="4" t="s">
        <v>210</v>
      </c>
      <c r="E67" s="14">
        <v>3</v>
      </c>
      <c r="F67" s="11">
        <f t="shared" si="24"/>
        <v>90</v>
      </c>
      <c r="G67" s="11">
        <f t="shared" si="25"/>
        <v>36</v>
      </c>
      <c r="H67" s="11">
        <v>18</v>
      </c>
      <c r="I67" s="11">
        <v>18</v>
      </c>
      <c r="J67" s="11"/>
      <c r="K67" s="11">
        <f t="shared" si="26"/>
        <v>54</v>
      </c>
      <c r="L67" s="14">
        <f t="shared" si="27"/>
        <v>2</v>
      </c>
      <c r="M67" s="11" t="s">
        <v>13</v>
      </c>
      <c r="N67" s="14">
        <f t="shared" si="23"/>
        <v>40</v>
      </c>
    </row>
    <row r="68" spans="2:14" ht="26.25" x14ac:dyDescent="0.25">
      <c r="B68" s="19" t="s">
        <v>11</v>
      </c>
      <c r="C68" s="19" t="s">
        <v>23</v>
      </c>
      <c r="D68" s="4" t="s">
        <v>214</v>
      </c>
      <c r="E68" s="14">
        <v>6.5</v>
      </c>
      <c r="F68" s="11">
        <f t="shared" si="24"/>
        <v>195</v>
      </c>
      <c r="G68" s="11">
        <f t="shared" si="25"/>
        <v>72</v>
      </c>
      <c r="H68" s="11">
        <v>36</v>
      </c>
      <c r="I68" s="11">
        <v>36</v>
      </c>
      <c r="J68" s="11"/>
      <c r="K68" s="11">
        <f t="shared" si="26"/>
        <v>123</v>
      </c>
      <c r="L68" s="14">
        <f t="shared" si="27"/>
        <v>4</v>
      </c>
      <c r="M68" s="11" t="s">
        <v>14</v>
      </c>
      <c r="N68" s="14">
        <f t="shared" si="23"/>
        <v>36.923076923076927</v>
      </c>
    </row>
    <row r="69" spans="2:14" x14ac:dyDescent="0.25">
      <c r="B69" s="19" t="s">
        <v>11</v>
      </c>
      <c r="C69" s="19" t="s">
        <v>12</v>
      </c>
      <c r="D69" s="4" t="s">
        <v>44</v>
      </c>
      <c r="E69" s="14">
        <v>1</v>
      </c>
      <c r="F69" s="11">
        <f t="shared" si="24"/>
        <v>30</v>
      </c>
      <c r="G69" s="11">
        <f t="shared" si="25"/>
        <v>0</v>
      </c>
      <c r="H69" s="11"/>
      <c r="I69" s="11"/>
      <c r="J69" s="11"/>
      <c r="K69" s="11">
        <f t="shared" si="26"/>
        <v>30</v>
      </c>
      <c r="L69" s="14">
        <f t="shared" si="27"/>
        <v>0</v>
      </c>
      <c r="M69" s="11" t="s">
        <v>22</v>
      </c>
      <c r="N69" s="14">
        <f t="shared" si="23"/>
        <v>0</v>
      </c>
    </row>
    <row r="70" spans="2:14" x14ac:dyDescent="0.25">
      <c r="B70" s="19"/>
      <c r="C70" s="19"/>
      <c r="D70" s="6" t="s">
        <v>15</v>
      </c>
      <c r="E70" s="268">
        <f t="shared" ref="E70:L70" si="28">SUM(E64:E69)</f>
        <v>30</v>
      </c>
      <c r="F70" s="268">
        <f t="shared" si="28"/>
        <v>900</v>
      </c>
      <c r="G70" s="268">
        <f t="shared" si="28"/>
        <v>270</v>
      </c>
      <c r="H70" s="268">
        <f t="shared" si="28"/>
        <v>108</v>
      </c>
      <c r="I70" s="268">
        <f t="shared" si="28"/>
        <v>162</v>
      </c>
      <c r="J70" s="268">
        <f t="shared" si="28"/>
        <v>0</v>
      </c>
      <c r="K70" s="268">
        <f t="shared" si="28"/>
        <v>630</v>
      </c>
      <c r="L70" s="268">
        <f t="shared" si="28"/>
        <v>15</v>
      </c>
      <c r="M70" s="268"/>
      <c r="N70" s="268"/>
    </row>
    <row r="71" spans="2:14" x14ac:dyDescent="0.25">
      <c r="B71" s="19"/>
      <c r="C71" s="19"/>
      <c r="D71" s="7" t="s">
        <v>16</v>
      </c>
      <c r="E71" s="8">
        <f>30-E70</f>
        <v>0</v>
      </c>
      <c r="F71" s="8"/>
      <c r="G71" s="8"/>
      <c r="H71" s="8"/>
      <c r="I71" s="8"/>
      <c r="J71" s="8"/>
      <c r="K71" s="8"/>
      <c r="L71" s="8"/>
      <c r="M71" s="8"/>
      <c r="N71" s="8"/>
    </row>
    <row r="72" spans="2:14" x14ac:dyDescent="0.25">
      <c r="B72" s="19"/>
      <c r="C72" s="19"/>
      <c r="D72" s="2" t="s">
        <v>159</v>
      </c>
      <c r="E72" s="13"/>
    </row>
    <row r="73" spans="2:14" x14ac:dyDescent="0.25">
      <c r="B73" s="19"/>
      <c r="C73" s="19"/>
      <c r="D73" s="574" t="s">
        <v>0</v>
      </c>
      <c r="E73" s="575" t="s">
        <v>1</v>
      </c>
      <c r="F73" s="576" t="s">
        <v>2</v>
      </c>
      <c r="G73" s="576"/>
      <c r="H73" s="576"/>
      <c r="I73" s="576"/>
      <c r="J73" s="576"/>
      <c r="K73" s="577"/>
      <c r="L73" s="575" t="s">
        <v>3</v>
      </c>
      <c r="M73" s="575" t="s">
        <v>4</v>
      </c>
      <c r="N73" s="575" t="s">
        <v>5</v>
      </c>
    </row>
    <row r="74" spans="2:14" x14ac:dyDescent="0.25">
      <c r="B74" s="19"/>
      <c r="C74" s="19"/>
      <c r="D74" s="574"/>
      <c r="E74" s="575"/>
      <c r="F74" s="575" t="s">
        <v>6</v>
      </c>
      <c r="G74" s="580" t="s">
        <v>7</v>
      </c>
      <c r="H74" s="580"/>
      <c r="I74" s="580"/>
      <c r="J74" s="580"/>
      <c r="K74" s="575" t="s">
        <v>18</v>
      </c>
      <c r="L74" s="575"/>
      <c r="M74" s="575"/>
      <c r="N74" s="575"/>
    </row>
    <row r="75" spans="2:14" x14ac:dyDescent="0.25">
      <c r="B75" s="19"/>
      <c r="C75" s="19"/>
      <c r="D75" s="574"/>
      <c r="E75" s="575"/>
      <c r="F75" s="577"/>
      <c r="G75" s="575" t="s">
        <v>9</v>
      </c>
      <c r="H75" s="576" t="s">
        <v>10</v>
      </c>
      <c r="I75" s="577"/>
      <c r="J75" s="577"/>
      <c r="K75" s="577"/>
      <c r="L75" s="575"/>
      <c r="M75" s="575"/>
      <c r="N75" s="575"/>
    </row>
    <row r="76" spans="2:14" ht="5.25" customHeight="1" x14ac:dyDescent="0.25">
      <c r="B76" s="19"/>
      <c r="C76" s="19"/>
      <c r="D76" s="574"/>
      <c r="E76" s="575"/>
      <c r="F76" s="577"/>
      <c r="G76" s="581"/>
      <c r="H76" s="575" t="s">
        <v>19</v>
      </c>
      <c r="I76" s="575" t="s">
        <v>20</v>
      </c>
      <c r="J76" s="575" t="s">
        <v>21</v>
      </c>
      <c r="K76" s="577"/>
      <c r="L76" s="575"/>
      <c r="M76" s="575"/>
      <c r="N76" s="575"/>
    </row>
    <row r="77" spans="2:14" x14ac:dyDescent="0.25">
      <c r="B77" s="19"/>
      <c r="C77" s="19"/>
      <c r="D77" s="574"/>
      <c r="E77" s="575"/>
      <c r="F77" s="577"/>
      <c r="G77" s="581"/>
      <c r="H77" s="575"/>
      <c r="I77" s="575"/>
      <c r="J77" s="575"/>
      <c r="K77" s="577"/>
      <c r="L77" s="575"/>
      <c r="M77" s="575"/>
      <c r="N77" s="575"/>
    </row>
    <row r="78" spans="2:14" ht="7.5" customHeight="1" x14ac:dyDescent="0.25">
      <c r="B78" s="19"/>
      <c r="C78" s="19"/>
      <c r="D78" s="574"/>
      <c r="E78" s="575"/>
      <c r="F78" s="577"/>
      <c r="G78" s="581"/>
      <c r="H78" s="575"/>
      <c r="I78" s="575"/>
      <c r="J78" s="575"/>
      <c r="K78" s="577"/>
      <c r="L78" s="575"/>
      <c r="M78" s="575"/>
      <c r="N78" s="575"/>
    </row>
    <row r="79" spans="2:14" hidden="1" x14ac:dyDescent="0.25">
      <c r="B79" s="19"/>
      <c r="C79" s="19"/>
      <c r="D79" s="574"/>
      <c r="E79" s="575"/>
      <c r="F79" s="577"/>
      <c r="G79" s="581"/>
      <c r="H79" s="575"/>
      <c r="I79" s="575"/>
      <c r="J79" s="575"/>
      <c r="K79" s="577"/>
      <c r="L79" s="575"/>
      <c r="M79" s="575"/>
      <c r="N79" s="575"/>
    </row>
    <row r="80" spans="2:14" ht="39" x14ac:dyDescent="0.25">
      <c r="B80" s="19" t="s">
        <v>11</v>
      </c>
      <c r="C80" s="19" t="s">
        <v>23</v>
      </c>
      <c r="D80" s="4" t="s">
        <v>161</v>
      </c>
      <c r="E80" s="14">
        <v>9</v>
      </c>
      <c r="F80" s="11">
        <f>E80*30</f>
        <v>270</v>
      </c>
      <c r="G80" s="11">
        <f>H80+I80+J80</f>
        <v>105</v>
      </c>
      <c r="H80" s="11">
        <v>60</v>
      </c>
      <c r="I80" s="11">
        <v>45</v>
      </c>
      <c r="J80" s="11"/>
      <c r="K80" s="11">
        <f>F80-G80</f>
        <v>165</v>
      </c>
      <c r="L80" s="14">
        <f>G80/15</f>
        <v>7</v>
      </c>
      <c r="M80" s="11" t="s">
        <v>14</v>
      </c>
      <c r="N80" s="14">
        <f>G80/F80*100</f>
        <v>38.888888888888893</v>
      </c>
    </row>
    <row r="81" spans="2:14" ht="26.25" x14ac:dyDescent="0.25">
      <c r="B81" s="19" t="s">
        <v>11</v>
      </c>
      <c r="C81" s="19" t="s">
        <v>23</v>
      </c>
      <c r="D81" s="4" t="s">
        <v>220</v>
      </c>
      <c r="E81" s="14">
        <v>5</v>
      </c>
      <c r="F81" s="11">
        <f>E81*30</f>
        <v>150</v>
      </c>
      <c r="G81" s="11">
        <f>H81+I81+J81</f>
        <v>60</v>
      </c>
      <c r="H81" s="11">
        <v>30</v>
      </c>
      <c r="I81" s="11"/>
      <c r="J81" s="11">
        <v>30</v>
      </c>
      <c r="K81" s="11">
        <f>F81-G81</f>
        <v>90</v>
      </c>
      <c r="L81" s="14">
        <f>G81/15</f>
        <v>4</v>
      </c>
      <c r="M81" s="11" t="s">
        <v>13</v>
      </c>
      <c r="N81" s="14">
        <f t="shared" ref="N81:N83" si="29">G81/F81*100</f>
        <v>40</v>
      </c>
    </row>
    <row r="82" spans="2:14" x14ac:dyDescent="0.25">
      <c r="B82" s="19" t="s">
        <v>13</v>
      </c>
      <c r="C82" s="19" t="s">
        <v>23</v>
      </c>
      <c r="D82" s="4" t="s">
        <v>219</v>
      </c>
      <c r="E82" s="14">
        <v>6</v>
      </c>
      <c r="F82" s="11">
        <f t="shared" ref="F82" si="30">E82*30</f>
        <v>180</v>
      </c>
      <c r="G82" s="11">
        <f t="shared" ref="G82" si="31">H82+I82+J82</f>
        <v>75</v>
      </c>
      <c r="H82" s="11">
        <v>45</v>
      </c>
      <c r="I82" s="11"/>
      <c r="J82" s="11">
        <v>30</v>
      </c>
      <c r="K82" s="11">
        <f t="shared" ref="K82" si="32">F82-G82</f>
        <v>105</v>
      </c>
      <c r="L82" s="14">
        <f t="shared" ref="L82" si="33">G82/15</f>
        <v>5</v>
      </c>
      <c r="M82" s="11" t="s">
        <v>14</v>
      </c>
      <c r="N82" s="14">
        <f t="shared" si="29"/>
        <v>41.666666666666671</v>
      </c>
    </row>
    <row r="83" spans="2:14" x14ac:dyDescent="0.25">
      <c r="B83" s="19" t="s">
        <v>11</v>
      </c>
      <c r="C83" s="19" t="s">
        <v>12</v>
      </c>
      <c r="D83" s="4" t="s">
        <v>162</v>
      </c>
      <c r="E83" s="14">
        <v>10</v>
      </c>
      <c r="F83" s="11">
        <f t="shared" ref="F83" si="34">E83*30</f>
        <v>300</v>
      </c>
      <c r="G83" s="11">
        <f t="shared" ref="G83" si="35">H83+I83+J83</f>
        <v>120</v>
      </c>
      <c r="H83" s="11">
        <v>60</v>
      </c>
      <c r="I83" s="11">
        <v>60</v>
      </c>
      <c r="J83" s="11"/>
      <c r="K83" s="11">
        <f t="shared" ref="K83" si="36">F83-G83</f>
        <v>180</v>
      </c>
      <c r="L83" s="14">
        <f t="shared" ref="L83" si="37">G83/15</f>
        <v>8</v>
      </c>
      <c r="M83" s="11" t="s">
        <v>14</v>
      </c>
      <c r="N83" s="14">
        <f t="shared" si="29"/>
        <v>40</v>
      </c>
    </row>
    <row r="84" spans="2:14" x14ac:dyDescent="0.25">
      <c r="B84" s="19"/>
      <c r="C84" s="19"/>
      <c r="D84" s="6" t="s">
        <v>15</v>
      </c>
      <c r="E84" s="268">
        <f t="shared" ref="E84:M84" si="38">SUM(E80:E83)</f>
        <v>30</v>
      </c>
      <c r="F84" s="268">
        <f t="shared" si="38"/>
        <v>900</v>
      </c>
      <c r="G84" s="268">
        <f t="shared" si="38"/>
        <v>360</v>
      </c>
      <c r="H84" s="268">
        <f t="shared" si="38"/>
        <v>195</v>
      </c>
      <c r="I84" s="268">
        <f t="shared" si="38"/>
        <v>105</v>
      </c>
      <c r="J84" s="268">
        <f t="shared" si="38"/>
        <v>60</v>
      </c>
      <c r="K84" s="268">
        <f t="shared" si="38"/>
        <v>540</v>
      </c>
      <c r="L84" s="268">
        <f t="shared" si="38"/>
        <v>24</v>
      </c>
      <c r="M84" s="268">
        <f t="shared" si="38"/>
        <v>0</v>
      </c>
      <c r="N84" s="268"/>
    </row>
    <row r="85" spans="2:14" ht="11.25" customHeight="1" x14ac:dyDescent="0.25">
      <c r="B85" s="19"/>
      <c r="C85" s="19"/>
      <c r="D85" s="7" t="s">
        <v>16</v>
      </c>
      <c r="E85" s="8">
        <f>30-E84</f>
        <v>0</v>
      </c>
    </row>
    <row r="86" spans="2:14" x14ac:dyDescent="0.25">
      <c r="B86" s="19"/>
      <c r="C86" s="19"/>
      <c r="D86" s="2" t="s">
        <v>234</v>
      </c>
      <c r="E86" s="13"/>
    </row>
    <row r="87" spans="2:14" x14ac:dyDescent="0.25">
      <c r="B87" s="19"/>
      <c r="C87" s="19"/>
      <c r="D87" s="574" t="s">
        <v>0</v>
      </c>
      <c r="E87" s="575" t="s">
        <v>1</v>
      </c>
      <c r="F87" s="576" t="s">
        <v>2</v>
      </c>
      <c r="G87" s="576"/>
      <c r="H87" s="576"/>
      <c r="I87" s="576"/>
      <c r="J87" s="576"/>
      <c r="K87" s="577"/>
      <c r="L87" s="575" t="s">
        <v>3</v>
      </c>
      <c r="M87" s="575" t="s">
        <v>4</v>
      </c>
      <c r="N87" s="575" t="s">
        <v>5</v>
      </c>
    </row>
    <row r="88" spans="2:14" ht="9" customHeight="1" x14ac:dyDescent="0.25">
      <c r="B88" s="19"/>
      <c r="C88" s="19"/>
      <c r="D88" s="574"/>
      <c r="E88" s="575"/>
      <c r="F88" s="575" t="s">
        <v>6</v>
      </c>
      <c r="G88" s="580" t="s">
        <v>7</v>
      </c>
      <c r="H88" s="580"/>
      <c r="I88" s="580"/>
      <c r="J88" s="580"/>
      <c r="K88" s="575" t="s">
        <v>18</v>
      </c>
      <c r="L88" s="575"/>
      <c r="M88" s="575"/>
      <c r="N88" s="575"/>
    </row>
    <row r="89" spans="2:14" ht="9" customHeight="1" x14ac:dyDescent="0.25">
      <c r="B89" s="19"/>
      <c r="C89" s="19"/>
      <c r="D89" s="574"/>
      <c r="E89" s="575"/>
      <c r="F89" s="577"/>
      <c r="G89" s="575" t="s">
        <v>9</v>
      </c>
      <c r="H89" s="576" t="s">
        <v>10</v>
      </c>
      <c r="I89" s="577"/>
      <c r="J89" s="577"/>
      <c r="K89" s="577"/>
      <c r="L89" s="575"/>
      <c r="M89" s="575"/>
      <c r="N89" s="575"/>
    </row>
    <row r="90" spans="2:14" x14ac:dyDescent="0.25">
      <c r="B90" s="19"/>
      <c r="C90" s="19"/>
      <c r="D90" s="574"/>
      <c r="E90" s="575"/>
      <c r="F90" s="577"/>
      <c r="G90" s="581"/>
      <c r="H90" s="575" t="s">
        <v>19</v>
      </c>
      <c r="I90" s="575" t="s">
        <v>20</v>
      </c>
      <c r="J90" s="575" t="s">
        <v>21</v>
      </c>
      <c r="K90" s="577"/>
      <c r="L90" s="575"/>
      <c r="M90" s="575"/>
      <c r="N90" s="575"/>
    </row>
    <row r="91" spans="2:14" ht="7.5" customHeight="1" x14ac:dyDescent="0.25">
      <c r="B91" s="19"/>
      <c r="C91" s="19"/>
      <c r="D91" s="574"/>
      <c r="E91" s="575"/>
      <c r="F91" s="577"/>
      <c r="G91" s="581"/>
      <c r="H91" s="575"/>
      <c r="I91" s="575"/>
      <c r="J91" s="575"/>
      <c r="K91" s="577"/>
      <c r="L91" s="575"/>
      <c r="M91" s="575"/>
      <c r="N91" s="575"/>
    </row>
    <row r="92" spans="2:14" x14ac:dyDescent="0.25">
      <c r="B92" s="19"/>
      <c r="C92" s="19"/>
      <c r="D92" s="574"/>
      <c r="E92" s="575"/>
      <c r="F92" s="577"/>
      <c r="G92" s="581"/>
      <c r="H92" s="575"/>
      <c r="I92" s="575"/>
      <c r="J92" s="575"/>
      <c r="K92" s="577"/>
      <c r="L92" s="575"/>
      <c r="M92" s="575"/>
      <c r="N92" s="575"/>
    </row>
    <row r="93" spans="2:14" ht="5.25" customHeight="1" x14ac:dyDescent="0.25">
      <c r="B93" s="19"/>
      <c r="C93" s="19"/>
      <c r="D93" s="574"/>
      <c r="E93" s="575"/>
      <c r="F93" s="577"/>
      <c r="G93" s="581"/>
      <c r="H93" s="575"/>
      <c r="I93" s="575"/>
      <c r="J93" s="575"/>
      <c r="K93" s="577"/>
      <c r="L93" s="575"/>
      <c r="M93" s="575"/>
      <c r="N93" s="575"/>
    </row>
    <row r="94" spans="2:14" ht="25.5" x14ac:dyDescent="0.25">
      <c r="B94" s="19" t="s">
        <v>11</v>
      </c>
      <c r="C94" s="19" t="s">
        <v>12</v>
      </c>
      <c r="D94" s="6" t="s">
        <v>297</v>
      </c>
      <c r="E94" s="5">
        <v>1.5</v>
      </c>
      <c r="F94" s="11">
        <f>E94*30</f>
        <v>45</v>
      </c>
      <c r="G94" s="11">
        <f>H94+I94+J94</f>
        <v>0</v>
      </c>
      <c r="H94" s="11"/>
      <c r="I94" s="11"/>
      <c r="J94" s="11"/>
      <c r="K94" s="11">
        <f>F94-G94</f>
        <v>45</v>
      </c>
      <c r="L94" s="14">
        <f>G94/17</f>
        <v>0</v>
      </c>
      <c r="M94" s="11"/>
      <c r="N94" s="14">
        <f>G94/F94*100</f>
        <v>0</v>
      </c>
    </row>
    <row r="95" spans="2:14" x14ac:dyDescent="0.25">
      <c r="B95" s="19" t="s">
        <v>11</v>
      </c>
      <c r="C95" s="19" t="s">
        <v>12</v>
      </c>
      <c r="D95" s="4" t="s">
        <v>191</v>
      </c>
      <c r="E95" s="14">
        <v>4.5</v>
      </c>
      <c r="F95" s="11">
        <f t="shared" ref="F95:F99" si="39">E95*30</f>
        <v>135</v>
      </c>
      <c r="G95" s="11">
        <f t="shared" ref="G95:G99" si="40">H95+I95+J95</f>
        <v>0</v>
      </c>
      <c r="H95" s="11"/>
      <c r="I95" s="11"/>
      <c r="J95" s="11"/>
      <c r="K95" s="11">
        <f t="shared" ref="K95:K99" si="41">F95-G95</f>
        <v>135</v>
      </c>
      <c r="L95" s="14">
        <f t="shared" ref="L95:L99" si="42">G95/17</f>
        <v>0</v>
      </c>
      <c r="M95" s="11" t="s">
        <v>22</v>
      </c>
      <c r="N95" s="14">
        <f t="shared" ref="N95:N99" si="43">G95/F95*100</f>
        <v>0</v>
      </c>
    </row>
    <row r="96" spans="2:14" ht="26.25" x14ac:dyDescent="0.25">
      <c r="B96" s="19" t="s">
        <v>11</v>
      </c>
      <c r="C96" s="19" t="s">
        <v>23</v>
      </c>
      <c r="D96" s="4" t="s">
        <v>204</v>
      </c>
      <c r="E96" s="14">
        <v>6</v>
      </c>
      <c r="F96" s="11">
        <f t="shared" si="39"/>
        <v>180</v>
      </c>
      <c r="G96" s="11">
        <f t="shared" si="40"/>
        <v>68</v>
      </c>
      <c r="H96" s="11">
        <v>34</v>
      </c>
      <c r="I96" s="11">
        <v>34</v>
      </c>
      <c r="J96" s="11"/>
      <c r="K96" s="11">
        <f t="shared" si="41"/>
        <v>112</v>
      </c>
      <c r="L96" s="14">
        <f t="shared" si="42"/>
        <v>4</v>
      </c>
      <c r="M96" s="11" t="s">
        <v>13</v>
      </c>
      <c r="N96" s="14">
        <f t="shared" si="43"/>
        <v>37.777777777777779</v>
      </c>
    </row>
    <row r="97" spans="1:15" ht="39" x14ac:dyDescent="0.25">
      <c r="B97" s="19" t="s">
        <v>11</v>
      </c>
      <c r="C97" s="19" t="s">
        <v>23</v>
      </c>
      <c r="D97" s="4" t="s">
        <v>211</v>
      </c>
      <c r="E97" s="5">
        <v>6</v>
      </c>
      <c r="F97" s="11">
        <f t="shared" si="39"/>
        <v>180</v>
      </c>
      <c r="G97" s="11">
        <f t="shared" si="40"/>
        <v>68</v>
      </c>
      <c r="H97" s="11">
        <v>34</v>
      </c>
      <c r="I97" s="11">
        <v>34</v>
      </c>
      <c r="J97" s="11"/>
      <c r="K97" s="11">
        <f t="shared" si="41"/>
        <v>112</v>
      </c>
      <c r="L97" s="14">
        <f t="shared" si="42"/>
        <v>4</v>
      </c>
      <c r="M97" s="11" t="s">
        <v>14</v>
      </c>
      <c r="N97" s="14">
        <f t="shared" si="43"/>
        <v>37.777777777777779</v>
      </c>
    </row>
    <row r="98" spans="1:15" ht="26.25" x14ac:dyDescent="0.25">
      <c r="B98" s="19" t="s">
        <v>11</v>
      </c>
      <c r="C98" s="19" t="s">
        <v>23</v>
      </c>
      <c r="D98" s="4" t="s">
        <v>163</v>
      </c>
      <c r="E98" s="14">
        <v>3</v>
      </c>
      <c r="F98" s="11">
        <f t="shared" si="39"/>
        <v>90</v>
      </c>
      <c r="G98" s="11">
        <f t="shared" si="40"/>
        <v>34</v>
      </c>
      <c r="H98" s="11">
        <v>17</v>
      </c>
      <c r="I98" s="11">
        <v>17</v>
      </c>
      <c r="J98" s="11"/>
      <c r="K98" s="11">
        <f t="shared" si="41"/>
        <v>56</v>
      </c>
      <c r="L98" s="14">
        <f t="shared" si="42"/>
        <v>2</v>
      </c>
      <c r="M98" s="11" t="s">
        <v>13</v>
      </c>
      <c r="N98" s="14">
        <f t="shared" si="43"/>
        <v>37.777777777777779</v>
      </c>
    </row>
    <row r="99" spans="1:15" ht="26.25" x14ac:dyDescent="0.25">
      <c r="B99" s="19" t="s">
        <v>11</v>
      </c>
      <c r="C99" s="19" t="s">
        <v>23</v>
      </c>
      <c r="D99" s="4" t="s">
        <v>207</v>
      </c>
      <c r="E99" s="14">
        <v>9</v>
      </c>
      <c r="F99" s="11">
        <f t="shared" si="39"/>
        <v>270</v>
      </c>
      <c r="G99" s="11">
        <f t="shared" si="40"/>
        <v>102</v>
      </c>
      <c r="H99" s="11">
        <v>34</v>
      </c>
      <c r="I99" s="11">
        <v>68</v>
      </c>
      <c r="J99" s="11"/>
      <c r="K99" s="11">
        <f t="shared" si="41"/>
        <v>168</v>
      </c>
      <c r="L99" s="14">
        <f t="shared" si="42"/>
        <v>6</v>
      </c>
      <c r="M99" s="11" t="s">
        <v>14</v>
      </c>
      <c r="N99" s="14">
        <f t="shared" si="43"/>
        <v>37.777777777777779</v>
      </c>
    </row>
    <row r="100" spans="1:15" x14ac:dyDescent="0.25">
      <c r="B100" s="19"/>
      <c r="C100" s="19"/>
      <c r="D100" s="6" t="s">
        <v>15</v>
      </c>
      <c r="E100" s="268">
        <f t="shared" ref="E100:M100" si="44">SUM(E94:E99)</f>
        <v>30</v>
      </c>
      <c r="F100" s="268">
        <f t="shared" si="44"/>
        <v>900</v>
      </c>
      <c r="G100" s="268">
        <f t="shared" si="44"/>
        <v>272</v>
      </c>
      <c r="H100" s="268">
        <f t="shared" si="44"/>
        <v>119</v>
      </c>
      <c r="I100" s="268">
        <f t="shared" si="44"/>
        <v>153</v>
      </c>
      <c r="J100" s="268">
        <f t="shared" si="44"/>
        <v>0</v>
      </c>
      <c r="K100" s="268">
        <f t="shared" si="44"/>
        <v>628</v>
      </c>
      <c r="L100" s="268">
        <f t="shared" si="44"/>
        <v>16</v>
      </c>
      <c r="M100" s="268">
        <f t="shared" si="44"/>
        <v>0</v>
      </c>
      <c r="N100" s="268"/>
    </row>
    <row r="101" spans="1:15" x14ac:dyDescent="0.25">
      <c r="B101" s="19"/>
      <c r="C101" s="19"/>
      <c r="D101" s="7" t="s">
        <v>16</v>
      </c>
      <c r="E101" s="8">
        <f>30-E100</f>
        <v>0</v>
      </c>
    </row>
    <row r="103" spans="1:15" x14ac:dyDescent="0.25">
      <c r="A103" s="276">
        <f>SUM(A10:A100)</f>
        <v>60</v>
      </c>
      <c r="D103" s="2" t="s">
        <v>15</v>
      </c>
      <c r="E103" s="9">
        <f>E104+E105</f>
        <v>180</v>
      </c>
      <c r="F103" s="15">
        <f>F104+F105</f>
        <v>5400</v>
      </c>
      <c r="G103" s="16">
        <f>F103/$F$103*100</f>
        <v>100</v>
      </c>
      <c r="H103" s="17"/>
      <c r="I103" s="18"/>
      <c r="J103" s="18"/>
      <c r="K103" s="18"/>
      <c r="L103" s="18"/>
      <c r="M103" s="18"/>
    </row>
    <row r="104" spans="1:15" ht="15.75" thickBot="1" x14ac:dyDescent="0.3">
      <c r="C104" s="1" t="s">
        <v>12</v>
      </c>
      <c r="D104" s="2" t="s">
        <v>25</v>
      </c>
      <c r="E104" s="264">
        <f>SUMIF(C$10:C$99,C104,E$10:E$99)</f>
        <v>114.5</v>
      </c>
      <c r="F104" s="19">
        <f>E104*30</f>
        <v>3435</v>
      </c>
      <c r="G104" s="16">
        <f>F104/F$103*100</f>
        <v>63.611111111111107</v>
      </c>
      <c r="H104" s="19"/>
      <c r="J104" s="20"/>
      <c r="K104" s="20"/>
      <c r="L104" s="20"/>
    </row>
    <row r="105" spans="1:15" ht="15.75" thickBot="1" x14ac:dyDescent="0.3">
      <c r="A105" s="278">
        <f>A103+E103</f>
        <v>240</v>
      </c>
      <c r="C105" s="1" t="s">
        <v>23</v>
      </c>
      <c r="D105" s="2" t="s">
        <v>26</v>
      </c>
      <c r="E105" s="265">
        <f>SUMIF(C$10:C$99,C105,E$10:E$99)</f>
        <v>65.5</v>
      </c>
      <c r="F105" s="19">
        <f t="shared" ref="F105:F112" si="45">E105*30</f>
        <v>1965</v>
      </c>
      <c r="G105" s="16">
        <f>F105/F$103*100</f>
        <v>36.388888888888886</v>
      </c>
      <c r="H105" s="19"/>
      <c r="L105" s="20"/>
      <c r="M105" s="20"/>
    </row>
    <row r="106" spans="1:15" x14ac:dyDescent="0.25">
      <c r="E106" s="1"/>
      <c r="F106" s="19"/>
      <c r="G106" s="19"/>
      <c r="H106" s="19"/>
    </row>
    <row r="107" spans="1:15" x14ac:dyDescent="0.25">
      <c r="D107" s="2" t="s">
        <v>29</v>
      </c>
      <c r="E107" s="10">
        <f>E108+E109</f>
        <v>31.5</v>
      </c>
      <c r="F107" s="21">
        <f t="shared" ref="F107" si="46">F108+F109</f>
        <v>945</v>
      </c>
      <c r="G107" s="16">
        <f>F107/$F$107*100</f>
        <v>100</v>
      </c>
      <c r="H107" s="19"/>
    </row>
    <row r="108" spans="1:15" x14ac:dyDescent="0.25">
      <c r="B108" s="1" t="s">
        <v>13</v>
      </c>
      <c r="C108" s="1" t="s">
        <v>12</v>
      </c>
      <c r="D108" s="2" t="s">
        <v>25</v>
      </c>
      <c r="E108" s="1">
        <f>SUMIFS(E$10:E$99,B$10:B$99,B108,C$10:C$99,C108)</f>
        <v>21.5</v>
      </c>
      <c r="F108" s="19">
        <f t="shared" si="45"/>
        <v>645</v>
      </c>
      <c r="G108" s="16">
        <f>F108/F$107*100</f>
        <v>68.253968253968253</v>
      </c>
      <c r="H108" s="19"/>
    </row>
    <row r="109" spans="1:15" x14ac:dyDescent="0.25">
      <c r="B109" s="1" t="s">
        <v>13</v>
      </c>
      <c r="C109" s="1" t="s">
        <v>23</v>
      </c>
      <c r="D109" s="2" t="s">
        <v>26</v>
      </c>
      <c r="E109" s="264">
        <f>SUMIFS(E$10:E$99,B$10:B$99,B109,C$10:C$99,C109)</f>
        <v>10</v>
      </c>
      <c r="F109" s="19">
        <f t="shared" si="45"/>
        <v>300</v>
      </c>
      <c r="G109" s="16">
        <f>F109/F$107*100</f>
        <v>31.746031746031743</v>
      </c>
      <c r="H109" s="19"/>
    </row>
    <row r="110" spans="1:15" x14ac:dyDescent="0.25">
      <c r="D110" s="2" t="s">
        <v>30</v>
      </c>
      <c r="E110" s="10">
        <f>E111+E112</f>
        <v>148.5</v>
      </c>
      <c r="F110" s="21">
        <f>F111+F112</f>
        <v>4455</v>
      </c>
      <c r="G110" s="21">
        <f>F110/$F$110*100</f>
        <v>100</v>
      </c>
    </row>
    <row r="111" spans="1:15" s="13" customFormat="1" x14ac:dyDescent="0.25">
      <c r="A111" s="276"/>
      <c r="B111" s="1" t="s">
        <v>11</v>
      </c>
      <c r="C111" s="1" t="s">
        <v>12</v>
      </c>
      <c r="D111" s="2" t="s">
        <v>25</v>
      </c>
      <c r="E111" s="264">
        <f>SUMIFS(E$10:E$99,B$10:B$99,B111,C$10:C$99,C111)</f>
        <v>93</v>
      </c>
      <c r="F111" s="19">
        <f t="shared" si="45"/>
        <v>2790</v>
      </c>
      <c r="G111" s="13">
        <f>F111/F$110*100</f>
        <v>62.62626262626263</v>
      </c>
      <c r="O111"/>
    </row>
    <row r="112" spans="1:15" s="13" customFormat="1" x14ac:dyDescent="0.25">
      <c r="A112" s="276"/>
      <c r="B112" s="1" t="s">
        <v>11</v>
      </c>
      <c r="C112" s="1" t="s">
        <v>23</v>
      </c>
      <c r="D112" s="2" t="s">
        <v>26</v>
      </c>
      <c r="E112" s="1">
        <f>SUMIFS(E$10:E$99,B$10:B$99,B112,C$10:C$99,C112)</f>
        <v>55.5</v>
      </c>
      <c r="F112" s="19">
        <f t="shared" si="45"/>
        <v>1665</v>
      </c>
      <c r="G112" s="13">
        <f>F112/F$110*100</f>
        <v>37.373737373737377</v>
      </c>
      <c r="O112"/>
    </row>
  </sheetData>
  <mergeCells count="85">
    <mergeCell ref="L87:L93"/>
    <mergeCell ref="M87:M93"/>
    <mergeCell ref="N87:N93"/>
    <mergeCell ref="F88:F93"/>
    <mergeCell ref="G88:J88"/>
    <mergeCell ref="K88:K93"/>
    <mergeCell ref="G89:G93"/>
    <mergeCell ref="H89:J89"/>
    <mergeCell ref="H90:H93"/>
    <mergeCell ref="I90:I93"/>
    <mergeCell ref="D87:D93"/>
    <mergeCell ref="E87:E93"/>
    <mergeCell ref="F87:K87"/>
    <mergeCell ref="J90:J93"/>
    <mergeCell ref="D73:D79"/>
    <mergeCell ref="E73:E79"/>
    <mergeCell ref="F73:K73"/>
    <mergeCell ref="L73:L79"/>
    <mergeCell ref="M73:M79"/>
    <mergeCell ref="N73:N79"/>
    <mergeCell ref="F74:F79"/>
    <mergeCell ref="G74:J74"/>
    <mergeCell ref="K74:K79"/>
    <mergeCell ref="G75:G79"/>
    <mergeCell ref="H75:J75"/>
    <mergeCell ref="H76:H79"/>
    <mergeCell ref="I76:I79"/>
    <mergeCell ref="J76:J79"/>
    <mergeCell ref="L57:L63"/>
    <mergeCell ref="M57:M63"/>
    <mergeCell ref="N57:N63"/>
    <mergeCell ref="F58:F63"/>
    <mergeCell ref="G58:J58"/>
    <mergeCell ref="K58:K63"/>
    <mergeCell ref="G59:G63"/>
    <mergeCell ref="H59:J59"/>
    <mergeCell ref="H60:H63"/>
    <mergeCell ref="I60:I63"/>
    <mergeCell ref="D57:D63"/>
    <mergeCell ref="E57:E63"/>
    <mergeCell ref="F57:K57"/>
    <mergeCell ref="J60:J63"/>
    <mergeCell ref="D41:D47"/>
    <mergeCell ref="E41:E47"/>
    <mergeCell ref="F41:K41"/>
    <mergeCell ref="L41:L47"/>
    <mergeCell ref="M41:M47"/>
    <mergeCell ref="N41:N47"/>
    <mergeCell ref="F42:F47"/>
    <mergeCell ref="G42:J42"/>
    <mergeCell ref="K42:K47"/>
    <mergeCell ref="G43:G47"/>
    <mergeCell ref="H43:J43"/>
    <mergeCell ref="H44:H47"/>
    <mergeCell ref="I44:I47"/>
    <mergeCell ref="J44:J47"/>
    <mergeCell ref="N22:N28"/>
    <mergeCell ref="F23:F28"/>
    <mergeCell ref="G23:J23"/>
    <mergeCell ref="K23:K28"/>
    <mergeCell ref="G24:G28"/>
    <mergeCell ref="H24:J24"/>
    <mergeCell ref="H25:H28"/>
    <mergeCell ref="I25:I28"/>
    <mergeCell ref="H6:H9"/>
    <mergeCell ref="I6:I9"/>
    <mergeCell ref="J6:J9"/>
    <mergeCell ref="L22:L28"/>
    <mergeCell ref="M22:M28"/>
    <mergeCell ref="D22:D28"/>
    <mergeCell ref="E22:E28"/>
    <mergeCell ref="F22:K22"/>
    <mergeCell ref="J25:J28"/>
    <mergeCell ref="D1:N1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</mergeCells>
  <pageMargins left="0.7" right="0.7" top="0.75" bottom="0.75" header="0.3" footer="0.3"/>
  <pageSetup paperSize="9" scale="98" orientation="landscape" r:id="rId1"/>
  <rowBreaks count="3" manualBreakCount="3">
    <brk id="39" max="16383" man="1"/>
    <brk id="71" max="16383" man="1"/>
    <brk id="101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6"/>
  <sheetViews>
    <sheetView zoomScale="50" zoomScaleNormal="50" workbookViewId="0">
      <selection activeCell="L39" sqref="L39"/>
    </sheetView>
  </sheetViews>
  <sheetFormatPr defaultColWidth="3.28515625" defaultRowHeight="15.75" x14ac:dyDescent="0.25"/>
  <cols>
    <col min="1" max="1" width="6.5703125" style="23" customWidth="1"/>
    <col min="2" max="2" width="5.140625" style="23" customWidth="1"/>
    <col min="3" max="3" width="4.42578125" style="23" customWidth="1"/>
    <col min="4" max="4" width="6.42578125" style="23" customWidth="1"/>
    <col min="5" max="5" width="4.28515625" style="23" customWidth="1"/>
    <col min="6" max="6" width="4.42578125" style="23" customWidth="1"/>
    <col min="7" max="7" width="3.7109375" style="23" customWidth="1"/>
    <col min="8" max="8" width="3.85546875" style="23" customWidth="1"/>
    <col min="9" max="9" width="4" style="23" customWidth="1"/>
    <col min="10" max="10" width="4.140625" style="23" customWidth="1"/>
    <col min="11" max="11" width="4.7109375" style="23" customWidth="1"/>
    <col min="12" max="12" width="4.85546875" style="23" customWidth="1"/>
    <col min="13" max="13" width="4" style="23" customWidth="1"/>
    <col min="14" max="14" width="5" style="23" customWidth="1"/>
    <col min="15" max="15" width="5.140625" style="23" customWidth="1"/>
    <col min="16" max="16" width="5.7109375" style="23" customWidth="1"/>
    <col min="17" max="18" width="4" style="23" customWidth="1"/>
    <col min="19" max="19" width="3.85546875" style="23" customWidth="1"/>
    <col min="20" max="20" width="4.85546875" style="23" customWidth="1"/>
    <col min="21" max="21" width="4.7109375" style="23" customWidth="1"/>
    <col min="22" max="22" width="6" style="23" customWidth="1"/>
    <col min="23" max="23" width="6.7109375" style="23" customWidth="1"/>
    <col min="24" max="24" width="6.140625" style="23" customWidth="1"/>
    <col min="25" max="25" width="7" style="23" customWidth="1"/>
    <col min="26" max="26" width="6.85546875" style="23" customWidth="1"/>
    <col min="27" max="27" width="6.7109375" style="23" customWidth="1"/>
    <col min="28" max="28" width="6" style="23" customWidth="1"/>
    <col min="29" max="29" width="7.5703125" style="23" customWidth="1"/>
    <col min="30" max="30" width="7.140625" style="23" customWidth="1"/>
    <col min="31" max="31" width="5.7109375" style="23" customWidth="1"/>
    <col min="32" max="32" width="7.42578125" style="23" customWidth="1"/>
    <col min="33" max="33" width="7" style="23" customWidth="1"/>
    <col min="34" max="34" width="7.42578125" style="23" customWidth="1"/>
    <col min="35" max="35" width="7.85546875" style="23" customWidth="1"/>
    <col min="36" max="36" width="8.140625" style="23" customWidth="1"/>
    <col min="37" max="37" width="7.85546875" style="23" customWidth="1"/>
    <col min="38" max="38" width="6.7109375" style="23" customWidth="1"/>
    <col min="39" max="39" width="6" style="23" customWidth="1"/>
    <col min="40" max="40" width="8.140625" style="23" customWidth="1"/>
    <col min="41" max="41" width="7.42578125" style="23" customWidth="1"/>
    <col min="42" max="42" width="5.140625" style="23" customWidth="1"/>
    <col min="43" max="43" width="4.5703125" style="23" customWidth="1"/>
    <col min="44" max="44" width="4.7109375" style="23" customWidth="1"/>
    <col min="45" max="45" width="3.85546875" style="23" customWidth="1"/>
    <col min="46" max="46" width="4.5703125" style="23" customWidth="1"/>
    <col min="47" max="47" width="5.42578125" style="23" customWidth="1"/>
    <col min="48" max="48" width="4.42578125" style="23" customWidth="1"/>
    <col min="49" max="49" width="6.7109375" style="23" customWidth="1"/>
    <col min="50" max="50" width="4.7109375" style="23" customWidth="1"/>
    <col min="51" max="51" width="5.42578125" style="23" customWidth="1"/>
    <col min="52" max="52" width="5.5703125" style="23" customWidth="1"/>
    <col min="53" max="53" width="4" style="23" customWidth="1"/>
    <col min="54" max="16384" width="3.28515625" style="23"/>
  </cols>
  <sheetData>
    <row r="1" spans="1:53" ht="33.75" customHeight="1" x14ac:dyDescent="0.4">
      <c r="A1" s="582" t="s">
        <v>46</v>
      </c>
      <c r="B1" s="582"/>
      <c r="C1" s="582"/>
      <c r="D1" s="582"/>
      <c r="E1" s="582"/>
      <c r="F1" s="582"/>
      <c r="G1" s="582"/>
      <c r="H1" s="582"/>
      <c r="I1" s="582"/>
      <c r="J1" s="582"/>
      <c r="K1" s="582"/>
      <c r="L1" s="582"/>
      <c r="M1" s="582"/>
      <c r="N1" s="582"/>
      <c r="O1" s="582"/>
      <c r="P1" s="583" t="s">
        <v>47</v>
      </c>
      <c r="Q1" s="583"/>
      <c r="R1" s="583"/>
      <c r="S1" s="583"/>
      <c r="T1" s="583"/>
      <c r="U1" s="583"/>
      <c r="V1" s="583"/>
      <c r="W1" s="583"/>
      <c r="X1" s="583"/>
      <c r="Y1" s="583"/>
      <c r="Z1" s="583"/>
      <c r="AA1" s="583"/>
      <c r="AB1" s="583"/>
      <c r="AC1" s="583"/>
      <c r="AD1" s="583"/>
      <c r="AE1" s="583"/>
      <c r="AF1" s="583"/>
      <c r="AG1" s="583"/>
      <c r="AH1" s="583"/>
      <c r="AI1" s="583"/>
      <c r="AJ1" s="583"/>
      <c r="AK1" s="583"/>
      <c r="AL1" s="583"/>
      <c r="AM1" s="583"/>
      <c r="AN1" s="22"/>
    </row>
    <row r="2" spans="1:53" ht="30" x14ac:dyDescent="0.4">
      <c r="A2" s="582" t="s">
        <v>48</v>
      </c>
      <c r="B2" s="582"/>
      <c r="C2" s="582"/>
      <c r="D2" s="582"/>
      <c r="E2" s="582"/>
      <c r="F2" s="582"/>
      <c r="G2" s="582"/>
      <c r="H2" s="582"/>
      <c r="I2" s="582"/>
      <c r="J2" s="582"/>
      <c r="K2" s="582"/>
      <c r="L2" s="582"/>
      <c r="M2" s="582"/>
      <c r="N2" s="582"/>
      <c r="O2" s="58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</row>
    <row r="3" spans="1:53" ht="33" customHeight="1" x14ac:dyDescent="0.45">
      <c r="A3" s="582" t="s">
        <v>80</v>
      </c>
      <c r="B3" s="582"/>
      <c r="C3" s="582"/>
      <c r="D3" s="582"/>
      <c r="E3" s="582"/>
      <c r="F3" s="582"/>
      <c r="G3" s="582"/>
      <c r="H3" s="582"/>
      <c r="I3" s="582"/>
      <c r="J3" s="582"/>
      <c r="K3" s="582"/>
      <c r="L3" s="582"/>
      <c r="M3" s="582"/>
      <c r="N3" s="582"/>
      <c r="O3" s="582"/>
      <c r="P3" s="584" t="s">
        <v>49</v>
      </c>
      <c r="Q3" s="584"/>
      <c r="R3" s="584"/>
      <c r="S3" s="584"/>
      <c r="T3" s="584"/>
      <c r="U3" s="584"/>
      <c r="V3" s="584"/>
      <c r="W3" s="584"/>
      <c r="X3" s="584"/>
      <c r="Y3" s="584"/>
      <c r="Z3" s="584"/>
      <c r="AA3" s="584"/>
      <c r="AB3" s="584"/>
      <c r="AC3" s="584"/>
      <c r="AD3" s="584"/>
      <c r="AE3" s="584"/>
      <c r="AF3" s="584"/>
      <c r="AG3" s="584"/>
      <c r="AH3" s="584"/>
      <c r="AI3" s="584"/>
      <c r="AJ3" s="584"/>
      <c r="AK3" s="584"/>
      <c r="AL3" s="584"/>
      <c r="AM3" s="584"/>
      <c r="AN3" s="585" t="s">
        <v>275</v>
      </c>
      <c r="AO3" s="585"/>
      <c r="AP3" s="585"/>
      <c r="AQ3" s="585"/>
      <c r="AR3" s="585"/>
      <c r="AS3" s="585"/>
      <c r="AT3" s="585"/>
      <c r="AU3" s="585"/>
      <c r="AV3" s="585"/>
      <c r="AW3" s="585"/>
      <c r="AX3" s="585"/>
      <c r="AY3" s="585"/>
      <c r="AZ3" s="585"/>
      <c r="BA3" s="585"/>
    </row>
    <row r="4" spans="1:53" ht="30.75" x14ac:dyDescent="0.45">
      <c r="A4" s="586" t="s">
        <v>217</v>
      </c>
      <c r="B4" s="582"/>
      <c r="C4" s="582"/>
      <c r="D4" s="582"/>
      <c r="E4" s="582"/>
      <c r="F4" s="582"/>
      <c r="G4" s="582"/>
      <c r="H4" s="582"/>
      <c r="I4" s="582"/>
      <c r="J4" s="582"/>
      <c r="K4" s="582"/>
      <c r="L4" s="582"/>
      <c r="M4" s="582"/>
      <c r="N4" s="582"/>
      <c r="O4" s="582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585"/>
      <c r="AO4" s="585"/>
      <c r="AP4" s="585"/>
      <c r="AQ4" s="585"/>
      <c r="AR4" s="585"/>
      <c r="AS4" s="585"/>
      <c r="AT4" s="585"/>
      <c r="AU4" s="585"/>
      <c r="AV4" s="585"/>
      <c r="AW4" s="585"/>
      <c r="AX4" s="585"/>
      <c r="AY4" s="585"/>
      <c r="AZ4" s="585"/>
      <c r="BA4" s="585"/>
    </row>
    <row r="5" spans="1:53" ht="36.75" customHeight="1" x14ac:dyDescent="0.4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593" t="s">
        <v>50</v>
      </c>
      <c r="Q5" s="594"/>
      <c r="R5" s="594"/>
      <c r="S5" s="594"/>
      <c r="T5" s="594"/>
      <c r="U5" s="594"/>
      <c r="V5" s="594"/>
      <c r="W5" s="594"/>
      <c r="X5" s="594"/>
      <c r="Y5" s="594"/>
      <c r="Z5" s="594"/>
      <c r="AA5" s="594"/>
      <c r="AB5" s="594"/>
      <c r="AC5" s="594"/>
      <c r="AD5" s="594"/>
      <c r="AE5" s="594"/>
      <c r="AF5" s="594"/>
      <c r="AG5" s="594"/>
      <c r="AH5" s="594"/>
      <c r="AI5" s="594"/>
      <c r="AJ5" s="594"/>
      <c r="AK5" s="594"/>
      <c r="AL5" s="594"/>
      <c r="AM5" s="594"/>
    </row>
    <row r="6" spans="1:53" s="28" customFormat="1" ht="24.75" customHeight="1" x14ac:dyDescent="0.4">
      <c r="A6" s="582" t="s">
        <v>51</v>
      </c>
      <c r="B6" s="582"/>
      <c r="C6" s="582"/>
      <c r="D6" s="582"/>
      <c r="E6" s="582"/>
      <c r="F6" s="582"/>
      <c r="G6" s="582"/>
      <c r="H6" s="582"/>
      <c r="I6" s="582"/>
      <c r="J6" s="582"/>
      <c r="K6" s="582"/>
      <c r="L6" s="582"/>
      <c r="M6" s="582"/>
      <c r="N6" s="582"/>
      <c r="O6" s="582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595"/>
      <c r="AP6" s="595"/>
      <c r="AQ6" s="595"/>
      <c r="AR6" s="595"/>
      <c r="AS6" s="595"/>
      <c r="AT6" s="595"/>
      <c r="AU6" s="595"/>
      <c r="AV6" s="595"/>
      <c r="AW6" s="595"/>
      <c r="AX6" s="595"/>
      <c r="AY6" s="595"/>
      <c r="AZ6" s="595"/>
      <c r="BA6" s="595"/>
    </row>
    <row r="7" spans="1:53" s="28" customFormat="1" ht="27" customHeight="1" x14ac:dyDescent="0.4">
      <c r="A7" s="582" t="s">
        <v>52</v>
      </c>
      <c r="B7" s="582"/>
      <c r="C7" s="582"/>
      <c r="D7" s="582"/>
      <c r="E7" s="582"/>
      <c r="F7" s="582"/>
      <c r="G7" s="582"/>
      <c r="H7" s="582"/>
      <c r="I7" s="582"/>
      <c r="J7" s="582"/>
      <c r="K7" s="582"/>
      <c r="L7" s="582"/>
      <c r="M7" s="582"/>
      <c r="N7" s="582"/>
      <c r="O7" s="582"/>
      <c r="P7" s="587" t="s">
        <v>81</v>
      </c>
      <c r="Q7" s="587"/>
      <c r="R7" s="587"/>
      <c r="S7" s="587"/>
      <c r="T7" s="587"/>
      <c r="U7" s="587"/>
      <c r="V7" s="587"/>
      <c r="W7" s="587"/>
      <c r="X7" s="587"/>
      <c r="Y7" s="587"/>
      <c r="Z7" s="587"/>
      <c r="AA7" s="587"/>
      <c r="AB7" s="587"/>
      <c r="AC7" s="587"/>
      <c r="AD7" s="587"/>
      <c r="AE7" s="587"/>
      <c r="AF7" s="587"/>
      <c r="AG7" s="587"/>
      <c r="AH7" s="587"/>
      <c r="AI7" s="587"/>
      <c r="AJ7" s="587"/>
      <c r="AK7" s="587"/>
      <c r="AL7" s="587"/>
      <c r="AM7" s="29"/>
      <c r="AN7" s="596" t="s">
        <v>236</v>
      </c>
      <c r="AO7" s="597"/>
      <c r="AP7" s="597"/>
      <c r="AQ7" s="597"/>
      <c r="AR7" s="597"/>
      <c r="AS7" s="597"/>
      <c r="AT7" s="597"/>
      <c r="AU7" s="597"/>
      <c r="AV7" s="597"/>
      <c r="AW7" s="597"/>
      <c r="AX7" s="597"/>
      <c r="AY7" s="597"/>
      <c r="AZ7" s="597"/>
      <c r="BA7" s="597"/>
    </row>
    <row r="8" spans="1:53" s="28" customFormat="1" ht="27.75" customHeight="1" x14ac:dyDescent="0.4">
      <c r="P8" s="587" t="s">
        <v>82</v>
      </c>
      <c r="Q8" s="587"/>
      <c r="R8" s="587"/>
      <c r="S8" s="587"/>
      <c r="T8" s="587"/>
      <c r="U8" s="587"/>
      <c r="V8" s="587"/>
      <c r="W8" s="587"/>
      <c r="X8" s="587"/>
      <c r="Y8" s="587"/>
      <c r="Z8" s="587"/>
      <c r="AA8" s="587"/>
      <c r="AB8" s="587"/>
      <c r="AC8" s="587"/>
      <c r="AD8" s="587"/>
      <c r="AE8" s="587"/>
      <c r="AF8" s="587"/>
      <c r="AG8" s="587"/>
      <c r="AH8" s="587"/>
      <c r="AI8" s="587"/>
      <c r="AJ8" s="587"/>
      <c r="AK8" s="587"/>
      <c r="AL8" s="587"/>
      <c r="AM8" s="29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</row>
    <row r="9" spans="1:53" s="28" customFormat="1" ht="27.75" customHeight="1" x14ac:dyDescent="0.4">
      <c r="P9" s="587" t="s">
        <v>83</v>
      </c>
      <c r="Q9" s="587"/>
      <c r="R9" s="587"/>
      <c r="S9" s="587"/>
      <c r="T9" s="587"/>
      <c r="U9" s="587"/>
      <c r="V9" s="587"/>
      <c r="W9" s="587"/>
      <c r="X9" s="587"/>
      <c r="Y9" s="587"/>
      <c r="Z9" s="587"/>
      <c r="AA9" s="587"/>
      <c r="AB9" s="587"/>
      <c r="AC9" s="587"/>
      <c r="AD9" s="587"/>
      <c r="AE9" s="587"/>
      <c r="AF9" s="587"/>
      <c r="AG9" s="587"/>
      <c r="AH9" s="587"/>
      <c r="AI9" s="587"/>
      <c r="AJ9" s="587"/>
      <c r="AK9" s="587"/>
      <c r="AL9" s="587"/>
      <c r="AM9" s="29"/>
      <c r="AN9" s="588" t="s">
        <v>235</v>
      </c>
      <c r="AO9" s="588"/>
      <c r="AP9" s="588"/>
      <c r="AQ9" s="588"/>
      <c r="AR9" s="588"/>
      <c r="AS9" s="588"/>
      <c r="AT9" s="588"/>
      <c r="AU9" s="588"/>
      <c r="AV9" s="588"/>
      <c r="AW9" s="588"/>
      <c r="AX9" s="588"/>
      <c r="AY9" s="588"/>
      <c r="AZ9" s="588"/>
      <c r="BA9" s="588"/>
    </row>
    <row r="10" spans="1:53" s="28" customFormat="1" ht="27.75" customHeight="1" x14ac:dyDescent="0.35">
      <c r="P10" s="590" t="s">
        <v>53</v>
      </c>
      <c r="Q10" s="591"/>
      <c r="R10" s="591"/>
      <c r="S10" s="591"/>
      <c r="T10" s="591"/>
      <c r="U10" s="591"/>
      <c r="V10" s="591"/>
      <c r="W10" s="591"/>
      <c r="X10" s="591"/>
      <c r="Y10" s="591"/>
      <c r="Z10" s="591"/>
      <c r="AA10" s="591"/>
      <c r="AB10" s="591"/>
      <c r="AC10" s="591"/>
      <c r="AD10" s="591"/>
      <c r="AE10" s="591"/>
      <c r="AF10" s="591"/>
      <c r="AG10" s="591"/>
      <c r="AH10" s="591"/>
      <c r="AI10" s="591"/>
      <c r="AJ10" s="591"/>
      <c r="AK10" s="591"/>
      <c r="AL10" s="592"/>
      <c r="AM10" s="592"/>
      <c r="AN10" s="589"/>
      <c r="AO10" s="589"/>
      <c r="AP10" s="589"/>
      <c r="AQ10" s="589"/>
      <c r="AR10" s="589"/>
      <c r="AS10" s="589"/>
      <c r="AT10" s="589"/>
      <c r="AU10" s="589"/>
      <c r="AV10" s="589"/>
      <c r="AW10" s="589"/>
      <c r="AX10" s="589"/>
      <c r="AY10" s="589"/>
      <c r="AZ10" s="589"/>
      <c r="BA10" s="589"/>
    </row>
    <row r="11" spans="1:53" s="28" customFormat="1" ht="27.75" customHeight="1" x14ac:dyDescent="0.4">
      <c r="P11" s="590" t="s">
        <v>84</v>
      </c>
      <c r="Q11" s="590"/>
      <c r="R11" s="590"/>
      <c r="S11" s="590"/>
      <c r="T11" s="590"/>
      <c r="U11" s="590"/>
      <c r="V11" s="590"/>
      <c r="W11" s="590"/>
      <c r="X11" s="590"/>
      <c r="Y11" s="590"/>
      <c r="Z11" s="590"/>
      <c r="AA11" s="590"/>
      <c r="AB11" s="590"/>
      <c r="AC11" s="590"/>
      <c r="AD11" s="590"/>
      <c r="AE11" s="590"/>
      <c r="AF11" s="590"/>
      <c r="AG11" s="590"/>
      <c r="AH11" s="590"/>
      <c r="AI11" s="590"/>
      <c r="AJ11" s="590"/>
      <c r="AK11" s="590"/>
      <c r="AL11" s="590"/>
      <c r="AM11" s="590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</row>
    <row r="12" spans="1:53" s="28" customFormat="1" ht="27.75" customHeight="1" x14ac:dyDescent="0.4">
      <c r="P12" s="31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3"/>
      <c r="AM12" s="33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</row>
    <row r="13" spans="1:53" s="28" customFormat="1" ht="27.75" customHeight="1" x14ac:dyDescent="0.4">
      <c r="P13" s="31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3"/>
      <c r="AM13" s="33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</row>
    <row r="14" spans="1:53" s="28" customFormat="1" ht="18.75" x14ac:dyDescent="0.3"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</row>
    <row r="15" spans="1:53" s="28" customFormat="1" ht="22.5" x14ac:dyDescent="0.3">
      <c r="A15" s="598" t="s">
        <v>276</v>
      </c>
      <c r="B15" s="598"/>
      <c r="C15" s="598"/>
      <c r="D15" s="598"/>
      <c r="E15" s="598"/>
      <c r="F15" s="598"/>
      <c r="G15" s="598"/>
      <c r="H15" s="598"/>
      <c r="I15" s="598"/>
      <c r="J15" s="598"/>
      <c r="K15" s="598"/>
      <c r="L15" s="598"/>
      <c r="M15" s="598"/>
      <c r="N15" s="598"/>
      <c r="O15" s="598"/>
      <c r="P15" s="598"/>
      <c r="Q15" s="598"/>
      <c r="R15" s="598"/>
      <c r="S15" s="598"/>
      <c r="T15" s="598"/>
      <c r="U15" s="598"/>
      <c r="V15" s="598"/>
      <c r="W15" s="598"/>
      <c r="X15" s="598"/>
      <c r="Y15" s="598"/>
      <c r="Z15" s="598"/>
      <c r="AA15" s="598"/>
      <c r="AB15" s="598"/>
      <c r="AC15" s="598"/>
      <c r="AD15" s="598"/>
      <c r="AE15" s="598"/>
      <c r="AF15" s="598"/>
      <c r="AG15" s="598"/>
      <c r="AH15" s="598"/>
      <c r="AI15" s="598"/>
      <c r="AJ15" s="598"/>
      <c r="AK15" s="598"/>
      <c r="AL15" s="598"/>
      <c r="AM15" s="598"/>
      <c r="AN15" s="598"/>
      <c r="AO15" s="598"/>
      <c r="AP15" s="598"/>
      <c r="AQ15" s="598"/>
      <c r="AR15" s="598"/>
      <c r="AS15" s="598"/>
      <c r="AT15" s="598"/>
      <c r="AU15" s="598"/>
      <c r="AV15" s="598"/>
      <c r="AW15" s="598"/>
      <c r="AX15" s="598"/>
      <c r="AY15" s="598"/>
      <c r="AZ15" s="598"/>
      <c r="BA15" s="598"/>
    </row>
    <row r="16" spans="1:53" s="28" customFormat="1" ht="19.5" thickBot="1" x14ac:dyDescent="0.35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</row>
    <row r="17" spans="1:53" ht="18" customHeight="1" x14ac:dyDescent="0.25">
      <c r="A17" s="599" t="s">
        <v>54</v>
      </c>
      <c r="B17" s="601" t="s">
        <v>55</v>
      </c>
      <c r="C17" s="602"/>
      <c r="D17" s="602"/>
      <c r="E17" s="603"/>
      <c r="F17" s="601" t="s">
        <v>56</v>
      </c>
      <c r="G17" s="602"/>
      <c r="H17" s="602"/>
      <c r="I17" s="603"/>
      <c r="J17" s="604" t="s">
        <v>57</v>
      </c>
      <c r="K17" s="605"/>
      <c r="L17" s="605"/>
      <c r="M17" s="605"/>
      <c r="N17" s="604" t="s">
        <v>58</v>
      </c>
      <c r="O17" s="605"/>
      <c r="P17" s="605"/>
      <c r="Q17" s="605"/>
      <c r="R17" s="606"/>
      <c r="S17" s="604" t="s">
        <v>59</v>
      </c>
      <c r="T17" s="607"/>
      <c r="U17" s="607"/>
      <c r="V17" s="607"/>
      <c r="W17" s="606"/>
      <c r="X17" s="604" t="s">
        <v>60</v>
      </c>
      <c r="Y17" s="605"/>
      <c r="Z17" s="605"/>
      <c r="AA17" s="606"/>
      <c r="AB17" s="601" t="s">
        <v>61</v>
      </c>
      <c r="AC17" s="602"/>
      <c r="AD17" s="602"/>
      <c r="AE17" s="603"/>
      <c r="AF17" s="601" t="s">
        <v>62</v>
      </c>
      <c r="AG17" s="602"/>
      <c r="AH17" s="602"/>
      <c r="AI17" s="603"/>
      <c r="AJ17" s="604" t="s">
        <v>63</v>
      </c>
      <c r="AK17" s="607"/>
      <c r="AL17" s="607"/>
      <c r="AM17" s="607"/>
      <c r="AN17" s="606"/>
      <c r="AO17" s="604" t="s">
        <v>64</v>
      </c>
      <c r="AP17" s="605"/>
      <c r="AQ17" s="605"/>
      <c r="AR17" s="605"/>
      <c r="AS17" s="609" t="s">
        <v>65</v>
      </c>
      <c r="AT17" s="610"/>
      <c r="AU17" s="610"/>
      <c r="AV17" s="610"/>
      <c r="AW17" s="611"/>
      <c r="AX17" s="604" t="s">
        <v>66</v>
      </c>
      <c r="AY17" s="605"/>
      <c r="AZ17" s="605"/>
      <c r="BA17" s="606"/>
    </row>
    <row r="18" spans="1:53" s="1" customFormat="1" ht="20.25" customHeight="1" thickBot="1" x14ac:dyDescent="0.3">
      <c r="A18" s="600"/>
      <c r="B18" s="430">
        <v>1</v>
      </c>
      <c r="C18" s="431">
        <v>2</v>
      </c>
      <c r="D18" s="431">
        <v>3</v>
      </c>
      <c r="E18" s="432">
        <v>4</v>
      </c>
      <c r="F18" s="430">
        <v>5</v>
      </c>
      <c r="G18" s="431">
        <v>6</v>
      </c>
      <c r="H18" s="431">
        <v>7</v>
      </c>
      <c r="I18" s="432">
        <v>8</v>
      </c>
      <c r="J18" s="430">
        <v>9</v>
      </c>
      <c r="K18" s="431">
        <v>10</v>
      </c>
      <c r="L18" s="431">
        <v>11</v>
      </c>
      <c r="M18" s="433">
        <v>12</v>
      </c>
      <c r="N18" s="430">
        <v>13</v>
      </c>
      <c r="O18" s="431">
        <v>14</v>
      </c>
      <c r="P18" s="431">
        <v>15</v>
      </c>
      <c r="Q18" s="431">
        <v>16</v>
      </c>
      <c r="R18" s="432">
        <v>17</v>
      </c>
      <c r="S18" s="430">
        <v>18</v>
      </c>
      <c r="T18" s="431">
        <v>19</v>
      </c>
      <c r="U18" s="431">
        <v>20</v>
      </c>
      <c r="V18" s="431">
        <v>21</v>
      </c>
      <c r="W18" s="432">
        <v>22</v>
      </c>
      <c r="X18" s="430">
        <v>23</v>
      </c>
      <c r="Y18" s="431">
        <v>24</v>
      </c>
      <c r="Z18" s="431">
        <v>25</v>
      </c>
      <c r="AA18" s="432">
        <v>26</v>
      </c>
      <c r="AB18" s="430">
        <v>27</v>
      </c>
      <c r="AC18" s="431">
        <v>28</v>
      </c>
      <c r="AD18" s="431">
        <v>29</v>
      </c>
      <c r="AE18" s="432">
        <v>30</v>
      </c>
      <c r="AF18" s="430">
        <v>31</v>
      </c>
      <c r="AG18" s="431">
        <v>32</v>
      </c>
      <c r="AH18" s="431">
        <v>33</v>
      </c>
      <c r="AI18" s="432">
        <v>34</v>
      </c>
      <c r="AJ18" s="430">
        <v>35</v>
      </c>
      <c r="AK18" s="431">
        <v>36</v>
      </c>
      <c r="AL18" s="431">
        <v>37</v>
      </c>
      <c r="AM18" s="431">
        <v>38</v>
      </c>
      <c r="AN18" s="432">
        <v>39</v>
      </c>
      <c r="AO18" s="430">
        <v>40</v>
      </c>
      <c r="AP18" s="431">
        <v>41</v>
      </c>
      <c r="AQ18" s="431">
        <v>42</v>
      </c>
      <c r="AR18" s="433">
        <v>43</v>
      </c>
      <c r="AS18" s="430">
        <v>44</v>
      </c>
      <c r="AT18" s="431">
        <v>45</v>
      </c>
      <c r="AU18" s="431">
        <v>46</v>
      </c>
      <c r="AV18" s="431">
        <v>47</v>
      </c>
      <c r="AW18" s="432">
        <v>48</v>
      </c>
      <c r="AX18" s="430">
        <v>49</v>
      </c>
      <c r="AY18" s="431">
        <v>50</v>
      </c>
      <c r="AZ18" s="431">
        <v>51</v>
      </c>
      <c r="BA18" s="432">
        <v>52</v>
      </c>
    </row>
    <row r="19" spans="1:53" ht="20.100000000000001" customHeight="1" x14ac:dyDescent="0.3">
      <c r="A19" s="37">
        <v>1</v>
      </c>
      <c r="B19" s="426" t="s">
        <v>67</v>
      </c>
      <c r="C19" s="427" t="s">
        <v>67</v>
      </c>
      <c r="D19" s="427" t="s">
        <v>67</v>
      </c>
      <c r="E19" s="427" t="s">
        <v>67</v>
      </c>
      <c r="F19" s="427" t="s">
        <v>67</v>
      </c>
      <c r="G19" s="427" t="s">
        <v>67</v>
      </c>
      <c r="H19" s="427" t="s">
        <v>67</v>
      </c>
      <c r="I19" s="427" t="s">
        <v>67</v>
      </c>
      <c r="J19" s="427" t="s">
        <v>67</v>
      </c>
      <c r="K19" s="427" t="s">
        <v>67</v>
      </c>
      <c r="L19" s="427" t="s">
        <v>67</v>
      </c>
      <c r="M19" s="427" t="s">
        <v>67</v>
      </c>
      <c r="N19" s="427" t="s">
        <v>67</v>
      </c>
      <c r="O19" s="427" t="s">
        <v>67</v>
      </c>
      <c r="P19" s="427" t="s">
        <v>67</v>
      </c>
      <c r="Q19" s="427" t="s">
        <v>68</v>
      </c>
      <c r="R19" s="427" t="s">
        <v>68</v>
      </c>
      <c r="S19" s="427" t="s">
        <v>69</v>
      </c>
      <c r="T19" s="427" t="s">
        <v>67</v>
      </c>
      <c r="U19" s="427" t="s">
        <v>67</v>
      </c>
      <c r="V19" s="427" t="s">
        <v>67</v>
      </c>
      <c r="W19" s="427" t="s">
        <v>67</v>
      </c>
      <c r="X19" s="427" t="s">
        <v>67</v>
      </c>
      <c r="Y19" s="427" t="s">
        <v>67</v>
      </c>
      <c r="Z19" s="427" t="s">
        <v>67</v>
      </c>
      <c r="AA19" s="427" t="s">
        <v>67</v>
      </c>
      <c r="AB19" s="427" t="s">
        <v>67</v>
      </c>
      <c r="AC19" s="427" t="s">
        <v>69</v>
      </c>
      <c r="AD19" s="427" t="s">
        <v>11</v>
      </c>
      <c r="AE19" s="427" t="s">
        <v>11</v>
      </c>
      <c r="AF19" s="427" t="s">
        <v>11</v>
      </c>
      <c r="AG19" s="427" t="s">
        <v>67</v>
      </c>
      <c r="AH19" s="427" t="s">
        <v>67</v>
      </c>
      <c r="AI19" s="427" t="s">
        <v>67</v>
      </c>
      <c r="AJ19" s="427" t="s">
        <v>67</v>
      </c>
      <c r="AK19" s="427" t="s">
        <v>67</v>
      </c>
      <c r="AL19" s="427" t="s">
        <v>67</v>
      </c>
      <c r="AM19" s="427" t="s">
        <v>67</v>
      </c>
      <c r="AN19" s="427" t="s">
        <v>67</v>
      </c>
      <c r="AO19" s="427" t="s">
        <v>85</v>
      </c>
      <c r="AP19" s="427" t="s">
        <v>68</v>
      </c>
      <c r="AQ19" s="427" t="s">
        <v>68</v>
      </c>
      <c r="AR19" s="427" t="s">
        <v>69</v>
      </c>
      <c r="AS19" s="188" t="s">
        <v>69</v>
      </c>
      <c r="AT19" s="428" t="s">
        <v>69</v>
      </c>
      <c r="AU19" s="427" t="s">
        <v>69</v>
      </c>
      <c r="AV19" s="427" t="s">
        <v>69</v>
      </c>
      <c r="AW19" s="427" t="s">
        <v>69</v>
      </c>
      <c r="AX19" s="188" t="s">
        <v>69</v>
      </c>
      <c r="AY19" s="427" t="s">
        <v>69</v>
      </c>
      <c r="AZ19" s="427" t="s">
        <v>69</v>
      </c>
      <c r="BA19" s="429" t="s">
        <v>69</v>
      </c>
    </row>
    <row r="20" spans="1:53" ht="20.100000000000001" customHeight="1" x14ac:dyDescent="0.3">
      <c r="A20" s="37">
        <v>2</v>
      </c>
      <c r="B20" s="38" t="s">
        <v>67</v>
      </c>
      <c r="C20" s="39" t="s">
        <v>67</v>
      </c>
      <c r="D20" s="39" t="s">
        <v>67</v>
      </c>
      <c r="E20" s="39" t="s">
        <v>67</v>
      </c>
      <c r="F20" s="39" t="s">
        <v>67</v>
      </c>
      <c r="G20" s="39" t="s">
        <v>67</v>
      </c>
      <c r="H20" s="39" t="s">
        <v>67</v>
      </c>
      <c r="I20" s="39" t="s">
        <v>67</v>
      </c>
      <c r="J20" s="39" t="s">
        <v>67</v>
      </c>
      <c r="K20" s="39" t="s">
        <v>67</v>
      </c>
      <c r="L20" s="39" t="s">
        <v>67</v>
      </c>
      <c r="M20" s="39" t="s">
        <v>67</v>
      </c>
      <c r="N20" s="39" t="s">
        <v>67</v>
      </c>
      <c r="O20" s="39" t="s">
        <v>67</v>
      </c>
      <c r="P20" s="39" t="s">
        <v>67</v>
      </c>
      <c r="Q20" s="39" t="s">
        <v>68</v>
      </c>
      <c r="R20" s="39" t="s">
        <v>68</v>
      </c>
      <c r="S20" s="39" t="s">
        <v>69</v>
      </c>
      <c r="T20" s="39" t="s">
        <v>67</v>
      </c>
      <c r="U20" s="39" t="s">
        <v>67</v>
      </c>
      <c r="V20" s="39" t="s">
        <v>67</v>
      </c>
      <c r="W20" s="39" t="s">
        <v>67</v>
      </c>
      <c r="X20" s="39" t="s">
        <v>85</v>
      </c>
      <c r="Y20" s="39" t="s">
        <v>85</v>
      </c>
      <c r="Z20" s="39" t="s">
        <v>85</v>
      </c>
      <c r="AA20" s="39" t="s">
        <v>85</v>
      </c>
      <c r="AB20" s="39" t="s">
        <v>67</v>
      </c>
      <c r="AC20" s="39" t="s">
        <v>69</v>
      </c>
      <c r="AD20" s="39" t="s">
        <v>11</v>
      </c>
      <c r="AE20" s="39" t="s">
        <v>11</v>
      </c>
      <c r="AF20" s="39" t="s">
        <v>11</v>
      </c>
      <c r="AG20" s="39" t="s">
        <v>67</v>
      </c>
      <c r="AH20" s="39" t="s">
        <v>67</v>
      </c>
      <c r="AI20" s="39" t="s">
        <v>67</v>
      </c>
      <c r="AJ20" s="39" t="s">
        <v>67</v>
      </c>
      <c r="AK20" s="39" t="s">
        <v>67</v>
      </c>
      <c r="AL20" s="39" t="s">
        <v>67</v>
      </c>
      <c r="AM20" s="39" t="s">
        <v>67</v>
      </c>
      <c r="AN20" s="39" t="s">
        <v>67</v>
      </c>
      <c r="AO20" s="39" t="s">
        <v>67</v>
      </c>
      <c r="AP20" s="39" t="s">
        <v>68</v>
      </c>
      <c r="AQ20" s="39" t="s">
        <v>68</v>
      </c>
      <c r="AR20" s="39" t="s">
        <v>69</v>
      </c>
      <c r="AS20" s="39" t="s">
        <v>69</v>
      </c>
      <c r="AT20" s="39" t="s">
        <v>69</v>
      </c>
      <c r="AU20" s="39" t="s">
        <v>69</v>
      </c>
      <c r="AV20" s="39" t="s">
        <v>69</v>
      </c>
      <c r="AW20" s="39" t="s">
        <v>69</v>
      </c>
      <c r="AX20" s="39" t="s">
        <v>69</v>
      </c>
      <c r="AY20" s="39" t="s">
        <v>69</v>
      </c>
      <c r="AZ20" s="39" t="s">
        <v>69</v>
      </c>
      <c r="BA20" s="40" t="s">
        <v>69</v>
      </c>
    </row>
    <row r="21" spans="1:53" ht="19.5" customHeight="1" thickBot="1" x14ac:dyDescent="0.35">
      <c r="A21" s="37">
        <v>3</v>
      </c>
      <c r="B21" s="41" t="s">
        <v>67</v>
      </c>
      <c r="C21" s="42" t="s">
        <v>67</v>
      </c>
      <c r="D21" s="42" t="s">
        <v>67</v>
      </c>
      <c r="E21" s="42" t="s">
        <v>67</v>
      </c>
      <c r="F21" s="42" t="s">
        <v>67</v>
      </c>
      <c r="G21" s="42" t="s">
        <v>67</v>
      </c>
      <c r="H21" s="42" t="s">
        <v>67</v>
      </c>
      <c r="I21" s="42" t="s">
        <v>67</v>
      </c>
      <c r="J21" s="42" t="s">
        <v>67</v>
      </c>
      <c r="K21" s="42" t="s">
        <v>67</v>
      </c>
      <c r="L21" s="42" t="s">
        <v>67</v>
      </c>
      <c r="M21" s="42" t="s">
        <v>67</v>
      </c>
      <c r="N21" s="42" t="s">
        <v>67</v>
      </c>
      <c r="O21" s="42" t="s">
        <v>67</v>
      </c>
      <c r="P21" s="42" t="s">
        <v>67</v>
      </c>
      <c r="Q21" s="42" t="s">
        <v>68</v>
      </c>
      <c r="R21" s="42" t="s">
        <v>68</v>
      </c>
      <c r="S21" s="42" t="s">
        <v>69</v>
      </c>
      <c r="T21" s="42" t="s">
        <v>85</v>
      </c>
      <c r="U21" s="42" t="s">
        <v>85</v>
      </c>
      <c r="V21" s="42" t="s">
        <v>85</v>
      </c>
      <c r="W21" s="42" t="s">
        <v>85</v>
      </c>
      <c r="X21" s="83" t="s">
        <v>85</v>
      </c>
      <c r="Y21" s="83" t="s">
        <v>85</v>
      </c>
      <c r="Z21" s="83" t="s">
        <v>85</v>
      </c>
      <c r="AA21" s="83" t="s">
        <v>85</v>
      </c>
      <c r="AB21" s="42" t="s">
        <v>85</v>
      </c>
      <c r="AC21" s="42" t="s">
        <v>69</v>
      </c>
      <c r="AD21" s="42" t="s">
        <v>11</v>
      </c>
      <c r="AE21" s="42" t="s">
        <v>11</v>
      </c>
      <c r="AF21" s="42" t="s">
        <v>11</v>
      </c>
      <c r="AG21" s="42" t="s">
        <v>85</v>
      </c>
      <c r="AH21" s="42" t="s">
        <v>85</v>
      </c>
      <c r="AI21" s="42" t="s">
        <v>85</v>
      </c>
      <c r="AJ21" s="42" t="s">
        <v>85</v>
      </c>
      <c r="AK21" s="42" t="s">
        <v>85</v>
      </c>
      <c r="AL21" s="42" t="s">
        <v>85</v>
      </c>
      <c r="AM21" s="42" t="s">
        <v>85</v>
      </c>
      <c r="AN21" s="42" t="s">
        <v>85</v>
      </c>
      <c r="AO21" s="42" t="s">
        <v>68</v>
      </c>
      <c r="AP21" s="42" t="s">
        <v>68</v>
      </c>
      <c r="AQ21" s="42" t="s">
        <v>70</v>
      </c>
      <c r="AR21" s="42"/>
      <c r="AS21" s="612"/>
      <c r="AT21" s="613"/>
      <c r="AU21" s="613"/>
      <c r="AV21" s="613"/>
      <c r="AW21" s="613"/>
      <c r="AX21" s="84"/>
      <c r="AY21" s="84"/>
      <c r="AZ21" s="84"/>
      <c r="BA21" s="85"/>
    </row>
    <row r="22" spans="1:53" ht="19.5" customHeight="1" x14ac:dyDescent="0.3">
      <c r="A22" s="43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5"/>
      <c r="AG22" s="45"/>
      <c r="AH22" s="45"/>
      <c r="AI22" s="45"/>
      <c r="AJ22" s="44"/>
      <c r="AK22" s="44"/>
      <c r="AL22" s="44"/>
      <c r="AM22" s="44"/>
      <c r="AN22" s="44"/>
      <c r="AO22" s="44"/>
      <c r="AP22" s="44"/>
      <c r="AQ22" s="44"/>
      <c r="AR22" s="44"/>
      <c r="AS22" s="46"/>
      <c r="AT22" s="47"/>
      <c r="AU22" s="47"/>
      <c r="AV22" s="47"/>
      <c r="AW22" s="47"/>
      <c r="AX22" s="47"/>
      <c r="AY22" s="47"/>
      <c r="AZ22" s="47"/>
      <c r="BA22" s="47"/>
    </row>
    <row r="23" spans="1:53" ht="20.100000000000001" customHeight="1" x14ac:dyDescent="0.25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 t="s">
        <v>71</v>
      </c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</row>
    <row r="24" spans="1:53" s="48" customFormat="1" ht="21" customHeight="1" x14ac:dyDescent="0.3">
      <c r="A24" s="614" t="s">
        <v>320</v>
      </c>
      <c r="B24" s="614"/>
      <c r="C24" s="614"/>
      <c r="D24" s="614"/>
      <c r="E24" s="614"/>
      <c r="F24" s="614"/>
      <c r="G24" s="614"/>
      <c r="H24" s="614"/>
      <c r="I24" s="614"/>
      <c r="J24" s="615"/>
      <c r="K24" s="615"/>
      <c r="L24" s="615"/>
      <c r="M24" s="615"/>
      <c r="N24" s="615"/>
      <c r="O24" s="615"/>
      <c r="P24" s="615"/>
      <c r="Q24" s="615"/>
      <c r="R24" s="615"/>
      <c r="S24" s="615"/>
      <c r="T24" s="615"/>
      <c r="U24" s="615"/>
      <c r="V24" s="615"/>
      <c r="W24" s="615"/>
      <c r="X24" s="615"/>
      <c r="Y24" s="615"/>
      <c r="Z24" s="615"/>
      <c r="AA24" s="615"/>
      <c r="AB24" s="615"/>
      <c r="AC24" s="615"/>
      <c r="AD24" s="615"/>
      <c r="AE24" s="615"/>
      <c r="AF24" s="615"/>
      <c r="AG24" s="615"/>
      <c r="AH24" s="615"/>
      <c r="AI24" s="615"/>
      <c r="AJ24" s="615"/>
      <c r="AK24" s="615"/>
      <c r="AL24" s="615"/>
      <c r="AM24" s="615"/>
      <c r="AN24" s="615"/>
      <c r="AO24" s="615"/>
      <c r="AP24" s="615"/>
      <c r="AQ24" s="615"/>
      <c r="AR24" s="615"/>
      <c r="AS24" s="615"/>
      <c r="AT24" s="615"/>
      <c r="AU24" s="615"/>
      <c r="AV24" s="49"/>
      <c r="AW24" s="49"/>
      <c r="AX24" s="49"/>
      <c r="AY24" s="49"/>
      <c r="AZ24" s="49"/>
      <c r="BA24" s="23"/>
    </row>
    <row r="25" spans="1:53" x14ac:dyDescent="0.25">
      <c r="AV25" s="49"/>
      <c r="AW25" s="49"/>
      <c r="AX25" s="49"/>
      <c r="AY25" s="49"/>
      <c r="AZ25" s="49"/>
    </row>
    <row r="26" spans="1:53" ht="21.75" customHeight="1" x14ac:dyDescent="0.3">
      <c r="A26" s="50" t="s">
        <v>316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2"/>
      <c r="AX26" s="52"/>
      <c r="AY26" s="52"/>
      <c r="AZ26" s="52"/>
      <c r="BA26" s="28"/>
    </row>
    <row r="27" spans="1:53" ht="11.25" customHeight="1" x14ac:dyDescent="0.3">
      <c r="A27" s="53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28"/>
    </row>
    <row r="28" spans="1:53" ht="22.5" customHeight="1" x14ac:dyDescent="0.25">
      <c r="A28" s="616" t="s">
        <v>54</v>
      </c>
      <c r="B28" s="617"/>
      <c r="C28" s="622" t="s">
        <v>72</v>
      </c>
      <c r="D28" s="623"/>
      <c r="E28" s="623"/>
      <c r="F28" s="617"/>
      <c r="G28" s="626" t="s">
        <v>73</v>
      </c>
      <c r="H28" s="627"/>
      <c r="I28" s="628"/>
      <c r="J28" s="635" t="s">
        <v>45</v>
      </c>
      <c r="K28" s="623"/>
      <c r="L28" s="623"/>
      <c r="M28" s="617"/>
      <c r="N28" s="636" t="s">
        <v>74</v>
      </c>
      <c r="O28" s="637"/>
      <c r="P28" s="638"/>
      <c r="Q28" s="635" t="s">
        <v>319</v>
      </c>
      <c r="R28" s="645"/>
      <c r="S28" s="646"/>
      <c r="T28" s="635" t="s">
        <v>75</v>
      </c>
      <c r="U28" s="623"/>
      <c r="V28" s="617"/>
      <c r="W28" s="635" t="s">
        <v>76</v>
      </c>
      <c r="X28" s="623"/>
      <c r="Y28" s="617"/>
      <c r="Z28" s="47"/>
      <c r="AA28" s="716" t="s">
        <v>77</v>
      </c>
      <c r="AB28" s="717"/>
      <c r="AC28" s="717"/>
      <c r="AD28" s="717"/>
      <c r="AE28" s="717"/>
      <c r="AF28" s="718"/>
      <c r="AG28" s="719"/>
      <c r="AH28" s="707" t="s">
        <v>78</v>
      </c>
      <c r="AI28" s="724"/>
      <c r="AJ28" s="724"/>
      <c r="AK28" s="622" t="s">
        <v>79</v>
      </c>
      <c r="AL28" s="725"/>
      <c r="AM28" s="726"/>
      <c r="AN28" s="55"/>
      <c r="AO28" s="608" t="s">
        <v>277</v>
      </c>
      <c r="AP28" s="577"/>
      <c r="AQ28" s="577"/>
      <c r="AR28" s="577"/>
      <c r="AS28" s="698" t="s">
        <v>278</v>
      </c>
      <c r="AT28" s="699"/>
      <c r="AU28" s="699"/>
      <c r="AV28" s="699"/>
      <c r="AW28" s="700"/>
      <c r="AX28" s="707" t="s">
        <v>78</v>
      </c>
      <c r="AY28" s="707"/>
      <c r="AZ28" s="707"/>
      <c r="BA28" s="708"/>
    </row>
    <row r="29" spans="1:53" ht="15.75" customHeight="1" x14ac:dyDescent="0.25">
      <c r="A29" s="618"/>
      <c r="B29" s="619"/>
      <c r="C29" s="618"/>
      <c r="D29" s="624"/>
      <c r="E29" s="624"/>
      <c r="F29" s="619"/>
      <c r="G29" s="629"/>
      <c r="H29" s="630"/>
      <c r="I29" s="631"/>
      <c r="J29" s="618"/>
      <c r="K29" s="624"/>
      <c r="L29" s="624"/>
      <c r="M29" s="619"/>
      <c r="N29" s="639"/>
      <c r="O29" s="640"/>
      <c r="P29" s="641"/>
      <c r="Q29" s="647"/>
      <c r="R29" s="615"/>
      <c r="S29" s="648"/>
      <c r="T29" s="618"/>
      <c r="U29" s="624"/>
      <c r="V29" s="619"/>
      <c r="W29" s="618"/>
      <c r="X29" s="624"/>
      <c r="Y29" s="619"/>
      <c r="Z29" s="47"/>
      <c r="AA29" s="720"/>
      <c r="AB29" s="721"/>
      <c r="AC29" s="721"/>
      <c r="AD29" s="721"/>
      <c r="AE29" s="721"/>
      <c r="AF29" s="722"/>
      <c r="AG29" s="723"/>
      <c r="AH29" s="724"/>
      <c r="AI29" s="724"/>
      <c r="AJ29" s="724"/>
      <c r="AK29" s="727"/>
      <c r="AL29" s="728"/>
      <c r="AM29" s="729"/>
      <c r="AN29" s="55"/>
      <c r="AO29" s="577"/>
      <c r="AP29" s="577"/>
      <c r="AQ29" s="577"/>
      <c r="AR29" s="577"/>
      <c r="AS29" s="701"/>
      <c r="AT29" s="702"/>
      <c r="AU29" s="702"/>
      <c r="AV29" s="702"/>
      <c r="AW29" s="703"/>
      <c r="AX29" s="707"/>
      <c r="AY29" s="707"/>
      <c r="AZ29" s="707"/>
      <c r="BA29" s="708"/>
    </row>
    <row r="30" spans="1:53" ht="42" customHeight="1" x14ac:dyDescent="0.25">
      <c r="A30" s="620"/>
      <c r="B30" s="621"/>
      <c r="C30" s="620"/>
      <c r="D30" s="625"/>
      <c r="E30" s="625"/>
      <c r="F30" s="621"/>
      <c r="G30" s="632"/>
      <c r="H30" s="633"/>
      <c r="I30" s="634"/>
      <c r="J30" s="620"/>
      <c r="K30" s="625"/>
      <c r="L30" s="625"/>
      <c r="M30" s="621"/>
      <c r="N30" s="642"/>
      <c r="O30" s="643"/>
      <c r="P30" s="644"/>
      <c r="Q30" s="649"/>
      <c r="R30" s="650"/>
      <c r="S30" s="651"/>
      <c r="T30" s="620"/>
      <c r="U30" s="625"/>
      <c r="V30" s="621"/>
      <c r="W30" s="620"/>
      <c r="X30" s="625"/>
      <c r="Y30" s="621"/>
      <c r="Z30" s="47"/>
      <c r="AA30" s="730" t="s">
        <v>317</v>
      </c>
      <c r="AB30" s="731"/>
      <c r="AC30" s="731"/>
      <c r="AD30" s="731"/>
      <c r="AE30" s="731"/>
      <c r="AF30" s="731"/>
      <c r="AG30" s="732"/>
      <c r="AH30" s="712">
        <v>2</v>
      </c>
      <c r="AI30" s="712"/>
      <c r="AJ30" s="712"/>
      <c r="AK30" s="709">
        <v>3</v>
      </c>
      <c r="AL30" s="709"/>
      <c r="AM30" s="709"/>
      <c r="AN30" s="55"/>
      <c r="AO30" s="577"/>
      <c r="AP30" s="577"/>
      <c r="AQ30" s="577"/>
      <c r="AR30" s="577"/>
      <c r="AS30" s="701"/>
      <c r="AT30" s="702"/>
      <c r="AU30" s="702"/>
      <c r="AV30" s="702"/>
      <c r="AW30" s="703"/>
      <c r="AX30" s="707"/>
      <c r="AY30" s="707"/>
      <c r="AZ30" s="707"/>
      <c r="BA30" s="708"/>
    </row>
    <row r="31" spans="1:53" ht="26.25" customHeight="1" x14ac:dyDescent="0.35">
      <c r="A31" s="668">
        <v>1</v>
      </c>
      <c r="B31" s="669"/>
      <c r="C31" s="654">
        <v>33</v>
      </c>
      <c r="D31" s="655"/>
      <c r="E31" s="655"/>
      <c r="F31" s="656"/>
      <c r="G31" s="654">
        <v>4</v>
      </c>
      <c r="H31" s="655"/>
      <c r="I31" s="656"/>
      <c r="J31" s="654">
        <v>3</v>
      </c>
      <c r="K31" s="655"/>
      <c r="L31" s="655"/>
      <c r="M31" s="656"/>
      <c r="N31" s="654"/>
      <c r="O31" s="655"/>
      <c r="P31" s="656"/>
      <c r="Q31" s="660"/>
      <c r="R31" s="661"/>
      <c r="S31" s="662"/>
      <c r="T31" s="654">
        <v>12</v>
      </c>
      <c r="U31" s="663"/>
      <c r="V31" s="664"/>
      <c r="W31" s="654">
        <f>C31+G31+J31+N31+Q31+T31</f>
        <v>52</v>
      </c>
      <c r="X31" s="663"/>
      <c r="Y31" s="665"/>
      <c r="Z31" s="47"/>
      <c r="AA31" s="733"/>
      <c r="AB31" s="734"/>
      <c r="AC31" s="734"/>
      <c r="AD31" s="734"/>
      <c r="AE31" s="734"/>
      <c r="AF31" s="734"/>
      <c r="AG31" s="735"/>
      <c r="AH31" s="712"/>
      <c r="AI31" s="712"/>
      <c r="AJ31" s="712"/>
      <c r="AK31" s="709"/>
      <c r="AL31" s="709"/>
      <c r="AM31" s="709"/>
      <c r="AN31" s="55"/>
      <c r="AO31" s="577"/>
      <c r="AP31" s="577"/>
      <c r="AQ31" s="577"/>
      <c r="AR31" s="577"/>
      <c r="AS31" s="704"/>
      <c r="AT31" s="705"/>
      <c r="AU31" s="705"/>
      <c r="AV31" s="705"/>
      <c r="AW31" s="706"/>
      <c r="AX31" s="707"/>
      <c r="AY31" s="707"/>
      <c r="AZ31" s="707"/>
      <c r="BA31" s="708"/>
    </row>
    <row r="32" spans="1:53" ht="23.25" customHeight="1" x14ac:dyDescent="0.35">
      <c r="A32" s="652">
        <v>2</v>
      </c>
      <c r="B32" s="653"/>
      <c r="C32" s="654">
        <v>33</v>
      </c>
      <c r="D32" s="655"/>
      <c r="E32" s="655"/>
      <c r="F32" s="656"/>
      <c r="G32" s="657">
        <v>4</v>
      </c>
      <c r="H32" s="658"/>
      <c r="I32" s="659"/>
      <c r="J32" s="657">
        <v>3</v>
      </c>
      <c r="K32" s="658"/>
      <c r="L32" s="658"/>
      <c r="M32" s="659"/>
      <c r="N32" s="657"/>
      <c r="O32" s="658"/>
      <c r="P32" s="659"/>
      <c r="Q32" s="660"/>
      <c r="R32" s="661"/>
      <c r="S32" s="662"/>
      <c r="T32" s="657">
        <v>12</v>
      </c>
      <c r="U32" s="666"/>
      <c r="V32" s="667"/>
      <c r="W32" s="654">
        <f t="shared" ref="W32:W33" si="0">C32+G32+J32+N32+Q32+T32</f>
        <v>52</v>
      </c>
      <c r="X32" s="663"/>
      <c r="Y32" s="665"/>
      <c r="Z32" s="47"/>
      <c r="AA32" s="685" t="s">
        <v>209</v>
      </c>
      <c r="AB32" s="686"/>
      <c r="AC32" s="686"/>
      <c r="AD32" s="686"/>
      <c r="AE32" s="686"/>
      <c r="AF32" s="686"/>
      <c r="AG32" s="687"/>
      <c r="AH32" s="709">
        <v>4</v>
      </c>
      <c r="AI32" s="712"/>
      <c r="AJ32" s="712"/>
      <c r="AK32" s="709">
        <v>3</v>
      </c>
      <c r="AL32" s="712"/>
      <c r="AM32" s="712"/>
      <c r="AN32" s="55"/>
      <c r="AO32" s="709">
        <v>1</v>
      </c>
      <c r="AP32" s="709"/>
      <c r="AQ32" s="709"/>
      <c r="AR32" s="709"/>
      <c r="AS32" s="710" t="s">
        <v>86</v>
      </c>
      <c r="AT32" s="710"/>
      <c r="AU32" s="710"/>
      <c r="AV32" s="710"/>
      <c r="AW32" s="710"/>
      <c r="AX32" s="711">
        <v>6</v>
      </c>
      <c r="AY32" s="711"/>
      <c r="AZ32" s="711"/>
      <c r="BA32" s="711"/>
    </row>
    <row r="33" spans="1:53" ht="21.75" customHeight="1" x14ac:dyDescent="0.35">
      <c r="A33" s="652">
        <v>3</v>
      </c>
      <c r="B33" s="653"/>
      <c r="C33" s="654">
        <v>32</v>
      </c>
      <c r="D33" s="655"/>
      <c r="E33" s="655"/>
      <c r="F33" s="656"/>
      <c r="G33" s="657">
        <v>4</v>
      </c>
      <c r="H33" s="658"/>
      <c r="I33" s="659"/>
      <c r="J33" s="657">
        <v>3</v>
      </c>
      <c r="K33" s="658"/>
      <c r="L33" s="658"/>
      <c r="M33" s="659"/>
      <c r="N33" s="657"/>
      <c r="O33" s="658"/>
      <c r="P33" s="659"/>
      <c r="Q33" s="681">
        <v>1</v>
      </c>
      <c r="R33" s="661"/>
      <c r="S33" s="662"/>
      <c r="T33" s="682">
        <v>2</v>
      </c>
      <c r="U33" s="666"/>
      <c r="V33" s="667"/>
      <c r="W33" s="654">
        <f t="shared" si="0"/>
        <v>42</v>
      </c>
      <c r="X33" s="663"/>
      <c r="Y33" s="665"/>
      <c r="Z33" s="47"/>
      <c r="AA33" s="688"/>
      <c r="AB33" s="689"/>
      <c r="AC33" s="689"/>
      <c r="AD33" s="689"/>
      <c r="AE33" s="689"/>
      <c r="AF33" s="689"/>
      <c r="AG33" s="690"/>
      <c r="AH33" s="712"/>
      <c r="AI33" s="712"/>
      <c r="AJ33" s="712"/>
      <c r="AK33" s="712"/>
      <c r="AL33" s="712"/>
      <c r="AM33" s="712"/>
      <c r="AN33" s="55"/>
      <c r="AO33" s="709"/>
      <c r="AP33" s="709"/>
      <c r="AQ33" s="709"/>
      <c r="AR33" s="709"/>
      <c r="AS33" s="710"/>
      <c r="AT33" s="710"/>
      <c r="AU33" s="710"/>
      <c r="AV33" s="710"/>
      <c r="AW33" s="710"/>
      <c r="AX33" s="711"/>
      <c r="AY33" s="711"/>
      <c r="AZ33" s="711"/>
      <c r="BA33" s="711"/>
    </row>
    <row r="34" spans="1:53" ht="22.5" customHeight="1" x14ac:dyDescent="0.25">
      <c r="A34" s="670" t="s">
        <v>15</v>
      </c>
      <c r="B34" s="671"/>
      <c r="C34" s="672">
        <f>SUM(C31:F33)</f>
        <v>98</v>
      </c>
      <c r="D34" s="673"/>
      <c r="E34" s="673"/>
      <c r="F34" s="674"/>
      <c r="G34" s="675">
        <f>SUM(G31:I33)</f>
        <v>12</v>
      </c>
      <c r="H34" s="676"/>
      <c r="I34" s="677"/>
      <c r="J34" s="678">
        <f>SUM(J31:M33)</f>
        <v>9</v>
      </c>
      <c r="K34" s="679"/>
      <c r="L34" s="679"/>
      <c r="M34" s="680"/>
      <c r="N34" s="678">
        <f>SUM(N31:P33)</f>
        <v>0</v>
      </c>
      <c r="O34" s="679"/>
      <c r="P34" s="680"/>
      <c r="Q34" s="681">
        <f>SUM(Q31:S33)</f>
        <v>1</v>
      </c>
      <c r="R34" s="694"/>
      <c r="S34" s="695"/>
      <c r="T34" s="675">
        <f>SUM(T31:V33)</f>
        <v>26</v>
      </c>
      <c r="U34" s="696"/>
      <c r="V34" s="697"/>
      <c r="W34" s="675">
        <f>SUM(W31:Y33)</f>
        <v>146</v>
      </c>
      <c r="X34" s="696"/>
      <c r="Y34" s="697"/>
      <c r="Z34" s="47"/>
      <c r="AA34" s="691" t="s">
        <v>191</v>
      </c>
      <c r="AB34" s="692"/>
      <c r="AC34" s="692"/>
      <c r="AD34" s="692"/>
      <c r="AE34" s="692"/>
      <c r="AF34" s="692"/>
      <c r="AG34" s="693"/>
      <c r="AH34" s="713">
        <v>6</v>
      </c>
      <c r="AI34" s="714"/>
      <c r="AJ34" s="715"/>
      <c r="AK34" s="713">
        <v>3</v>
      </c>
      <c r="AL34" s="714"/>
      <c r="AM34" s="715"/>
      <c r="AN34" s="56"/>
      <c r="AO34" s="709"/>
      <c r="AP34" s="709"/>
      <c r="AQ34" s="709"/>
      <c r="AR34" s="709"/>
      <c r="AS34" s="710"/>
      <c r="AT34" s="710"/>
      <c r="AU34" s="710"/>
      <c r="AV34" s="710"/>
      <c r="AW34" s="710"/>
      <c r="AX34" s="711"/>
      <c r="AY34" s="711"/>
      <c r="AZ34" s="711"/>
      <c r="BA34" s="711"/>
    </row>
    <row r="35" spans="1:53" ht="34.5" customHeight="1" x14ac:dyDescent="0.25">
      <c r="Z35" s="47"/>
      <c r="AA35" s="683"/>
      <c r="AB35" s="683"/>
      <c r="AC35" s="683"/>
      <c r="AD35" s="683"/>
      <c r="AE35" s="683"/>
      <c r="AF35" s="683"/>
      <c r="AG35" s="683"/>
      <c r="AH35" s="683"/>
      <c r="AI35" s="683"/>
      <c r="AJ35" s="683"/>
      <c r="AK35" s="683"/>
      <c r="AL35" s="683"/>
      <c r="AM35" s="683"/>
      <c r="AN35" s="57"/>
      <c r="AO35" s="709"/>
      <c r="AP35" s="709"/>
      <c r="AQ35" s="709"/>
      <c r="AR35" s="709"/>
      <c r="AS35" s="710"/>
      <c r="AT35" s="710"/>
      <c r="AU35" s="710"/>
      <c r="AV35" s="710"/>
      <c r="AW35" s="710"/>
      <c r="AX35" s="711"/>
      <c r="AY35" s="711"/>
      <c r="AZ35" s="711"/>
      <c r="BA35" s="711"/>
    </row>
    <row r="36" spans="1:53" x14ac:dyDescent="0.25">
      <c r="AA36" s="684"/>
      <c r="AB36" s="684"/>
      <c r="AC36" s="684"/>
      <c r="AD36" s="684"/>
      <c r="AE36" s="684"/>
      <c r="AF36" s="684"/>
      <c r="AG36" s="684"/>
      <c r="AH36" s="684"/>
      <c r="AI36" s="684"/>
      <c r="AJ36" s="684"/>
      <c r="AK36" s="684"/>
      <c r="AL36" s="684"/>
      <c r="AM36" s="684"/>
    </row>
  </sheetData>
  <mergeCells count="95">
    <mergeCell ref="T28:V30"/>
    <mergeCell ref="W28:Y30"/>
    <mergeCell ref="AA28:AG29"/>
    <mergeCell ref="AH28:AJ29"/>
    <mergeCell ref="AK28:AM29"/>
    <mergeCell ref="AA30:AG31"/>
    <mergeCell ref="AH30:AJ31"/>
    <mergeCell ref="AK30:AM31"/>
    <mergeCell ref="AH35:AJ36"/>
    <mergeCell ref="AK35:AM36"/>
    <mergeCell ref="AS28:AW31"/>
    <mergeCell ref="AX28:BA31"/>
    <mergeCell ref="AO32:AR35"/>
    <mergeCell ref="AS32:AW35"/>
    <mergeCell ref="AX32:BA35"/>
    <mergeCell ref="AH32:AJ33"/>
    <mergeCell ref="AK32:AM33"/>
    <mergeCell ref="AH34:AJ34"/>
    <mergeCell ref="AK34:AM34"/>
    <mergeCell ref="Q33:S33"/>
    <mergeCell ref="T33:V33"/>
    <mergeCell ref="W33:Y33"/>
    <mergeCell ref="Q32:S32"/>
    <mergeCell ref="AA35:AG36"/>
    <mergeCell ref="AA32:AG33"/>
    <mergeCell ref="AA34:AG34"/>
    <mergeCell ref="Q34:S34"/>
    <mergeCell ref="T34:V34"/>
    <mergeCell ref="W34:Y34"/>
    <mergeCell ref="A33:B33"/>
    <mergeCell ref="C33:F33"/>
    <mergeCell ref="G33:I33"/>
    <mergeCell ref="J33:M33"/>
    <mergeCell ref="N33:P33"/>
    <mergeCell ref="A34:B34"/>
    <mergeCell ref="C34:F34"/>
    <mergeCell ref="G34:I34"/>
    <mergeCell ref="J34:M34"/>
    <mergeCell ref="N34:P34"/>
    <mergeCell ref="A31:B31"/>
    <mergeCell ref="C31:F31"/>
    <mergeCell ref="G31:I31"/>
    <mergeCell ref="J31:M31"/>
    <mergeCell ref="N31:P31"/>
    <mergeCell ref="Q31:S31"/>
    <mergeCell ref="T31:V31"/>
    <mergeCell ref="W31:Y31"/>
    <mergeCell ref="T32:V32"/>
    <mergeCell ref="W32:Y32"/>
    <mergeCell ref="A32:B32"/>
    <mergeCell ref="C32:F32"/>
    <mergeCell ref="G32:I32"/>
    <mergeCell ref="J32:M32"/>
    <mergeCell ref="N32:P32"/>
    <mergeCell ref="P11:AM11"/>
    <mergeCell ref="AO28:AR31"/>
    <mergeCell ref="AS17:AW17"/>
    <mergeCell ref="AX17:BA17"/>
    <mergeCell ref="AS21:AW21"/>
    <mergeCell ref="A24:AU24"/>
    <mergeCell ref="A28:B30"/>
    <mergeCell ref="C28:F30"/>
    <mergeCell ref="G28:I30"/>
    <mergeCell ref="J28:M30"/>
    <mergeCell ref="N28:P30"/>
    <mergeCell ref="Q28:S30"/>
    <mergeCell ref="S17:W17"/>
    <mergeCell ref="X17:AA17"/>
    <mergeCell ref="AB17:AE17"/>
    <mergeCell ref="AF17:AI17"/>
    <mergeCell ref="A15:BA15"/>
    <mergeCell ref="A17:A18"/>
    <mergeCell ref="B17:E17"/>
    <mergeCell ref="F17:I17"/>
    <mergeCell ref="J17:M17"/>
    <mergeCell ref="N17:R17"/>
    <mergeCell ref="AJ17:AN17"/>
    <mergeCell ref="AO17:AR17"/>
    <mergeCell ref="AN3:BA4"/>
    <mergeCell ref="A4:O4"/>
    <mergeCell ref="P8:AL8"/>
    <mergeCell ref="P9:AL9"/>
    <mergeCell ref="AN9:BA10"/>
    <mergeCell ref="P10:AM10"/>
    <mergeCell ref="P5:AM5"/>
    <mergeCell ref="A6:O6"/>
    <mergeCell ref="AO6:BA6"/>
    <mergeCell ref="A7:O7"/>
    <mergeCell ref="P7:AL7"/>
    <mergeCell ref="AN7:BA7"/>
    <mergeCell ref="A1:O1"/>
    <mergeCell ref="P1:AM1"/>
    <mergeCell ref="A2:O2"/>
    <mergeCell ref="A3:O3"/>
    <mergeCell ref="P3:AM3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8"/>
  <sheetViews>
    <sheetView tabSelected="1" view="pageBreakPreview" zoomScale="60" zoomScaleNormal="70" zoomScalePageLayoutView="50" workbookViewId="0">
      <selection activeCell="AM17" sqref="AM17"/>
    </sheetView>
  </sheetViews>
  <sheetFormatPr defaultRowHeight="15.75" x14ac:dyDescent="0.25"/>
  <cols>
    <col min="1" max="1" width="11.28515625" style="241" customWidth="1"/>
    <col min="2" max="2" width="57.5703125" style="242" customWidth="1"/>
    <col min="3" max="3" width="6" style="243" customWidth="1"/>
    <col min="4" max="4" width="13.42578125" style="244" customWidth="1"/>
    <col min="5" max="5" width="7.28515625" style="244" customWidth="1"/>
    <col min="6" max="6" width="6.42578125" style="243" customWidth="1"/>
    <col min="7" max="7" width="7.42578125" style="243" customWidth="1"/>
    <col min="8" max="8" width="9.85546875" style="243" customWidth="1"/>
    <col min="9" max="9" width="8.7109375" style="242" customWidth="1"/>
    <col min="10" max="10" width="8" style="242" customWidth="1"/>
    <col min="11" max="11" width="5.85546875" style="242" customWidth="1"/>
    <col min="12" max="12" width="7.85546875" style="242" customWidth="1"/>
    <col min="13" max="13" width="8.85546875" style="242" customWidth="1"/>
    <col min="14" max="22" width="3.85546875" style="242" customWidth="1"/>
    <col min="23" max="27" width="0" style="61" hidden="1" customWidth="1"/>
    <col min="28" max="16384" width="9.140625" style="61"/>
  </cols>
  <sheetData>
    <row r="1" spans="1:27" s="59" customFormat="1" ht="18.75" customHeight="1" thickBot="1" x14ac:dyDescent="0.3">
      <c r="A1" s="807" t="s">
        <v>318</v>
      </c>
      <c r="B1" s="808"/>
      <c r="C1" s="808"/>
      <c r="D1" s="808"/>
      <c r="E1" s="808"/>
      <c r="F1" s="808"/>
      <c r="G1" s="808"/>
      <c r="H1" s="808"/>
      <c r="I1" s="808"/>
      <c r="J1" s="808"/>
      <c r="K1" s="808"/>
      <c r="L1" s="808"/>
      <c r="M1" s="808"/>
      <c r="N1" s="808"/>
      <c r="O1" s="808"/>
      <c r="P1" s="808"/>
      <c r="Q1" s="808"/>
      <c r="R1" s="808"/>
      <c r="S1" s="808"/>
      <c r="T1" s="808"/>
      <c r="U1" s="808"/>
      <c r="V1" s="809"/>
    </row>
    <row r="2" spans="1:27" s="59" customFormat="1" ht="15.75" customHeight="1" x14ac:dyDescent="0.25">
      <c r="A2" s="744" t="s">
        <v>165</v>
      </c>
      <c r="B2" s="747" t="s">
        <v>106</v>
      </c>
      <c r="C2" s="750" t="s">
        <v>87</v>
      </c>
      <c r="D2" s="751"/>
      <c r="E2" s="751"/>
      <c r="F2" s="752"/>
      <c r="G2" s="753" t="s">
        <v>107</v>
      </c>
      <c r="H2" s="738" t="s">
        <v>108</v>
      </c>
      <c r="I2" s="739"/>
      <c r="J2" s="739"/>
      <c r="K2" s="739"/>
      <c r="L2" s="739"/>
      <c r="M2" s="740"/>
      <c r="N2" s="798" t="s">
        <v>166</v>
      </c>
      <c r="O2" s="799"/>
      <c r="P2" s="799"/>
      <c r="Q2" s="799"/>
      <c r="R2" s="799"/>
      <c r="S2" s="799"/>
      <c r="T2" s="799"/>
      <c r="U2" s="799"/>
      <c r="V2" s="800"/>
    </row>
    <row r="3" spans="1:27" s="59" customFormat="1" ht="16.5" thickBot="1" x14ac:dyDescent="0.3">
      <c r="A3" s="745"/>
      <c r="B3" s="748"/>
      <c r="C3" s="756" t="s">
        <v>90</v>
      </c>
      <c r="D3" s="758" t="s">
        <v>91</v>
      </c>
      <c r="E3" s="760" t="s">
        <v>92</v>
      </c>
      <c r="F3" s="761"/>
      <c r="G3" s="754"/>
      <c r="H3" s="762" t="s">
        <v>6</v>
      </c>
      <c r="I3" s="741" t="s">
        <v>109</v>
      </c>
      <c r="J3" s="742"/>
      <c r="K3" s="742"/>
      <c r="L3" s="743"/>
      <c r="M3" s="765" t="s">
        <v>110</v>
      </c>
      <c r="N3" s="801"/>
      <c r="O3" s="802"/>
      <c r="P3" s="802"/>
      <c r="Q3" s="802"/>
      <c r="R3" s="802"/>
      <c r="S3" s="802"/>
      <c r="T3" s="802"/>
      <c r="U3" s="802"/>
      <c r="V3" s="803"/>
    </row>
    <row r="4" spans="1:27" s="59" customFormat="1" ht="16.5" thickBot="1" x14ac:dyDescent="0.3">
      <c r="A4" s="745"/>
      <c r="B4" s="748"/>
      <c r="C4" s="756"/>
      <c r="D4" s="758"/>
      <c r="E4" s="758" t="s">
        <v>93</v>
      </c>
      <c r="F4" s="769" t="s">
        <v>94</v>
      </c>
      <c r="G4" s="754"/>
      <c r="H4" s="763"/>
      <c r="I4" s="774" t="s">
        <v>15</v>
      </c>
      <c r="J4" s="774" t="s">
        <v>19</v>
      </c>
      <c r="K4" s="774" t="s">
        <v>111</v>
      </c>
      <c r="L4" s="774" t="s">
        <v>112</v>
      </c>
      <c r="M4" s="766"/>
      <c r="N4" s="822" t="s">
        <v>88</v>
      </c>
      <c r="O4" s="823"/>
      <c r="P4" s="824"/>
      <c r="Q4" s="822" t="s">
        <v>89</v>
      </c>
      <c r="R4" s="823"/>
      <c r="S4" s="824"/>
      <c r="T4" s="822" t="s">
        <v>113</v>
      </c>
      <c r="U4" s="823"/>
      <c r="V4" s="824"/>
    </row>
    <row r="5" spans="1:27" s="59" customFormat="1" ht="16.5" thickBot="1" x14ac:dyDescent="0.3">
      <c r="A5" s="745"/>
      <c r="B5" s="748"/>
      <c r="C5" s="756"/>
      <c r="D5" s="758"/>
      <c r="E5" s="758"/>
      <c r="F5" s="769"/>
      <c r="G5" s="754"/>
      <c r="H5" s="763"/>
      <c r="I5" s="775"/>
      <c r="J5" s="775"/>
      <c r="K5" s="775"/>
      <c r="L5" s="775"/>
      <c r="M5" s="766"/>
      <c r="N5" s="87">
        <v>1</v>
      </c>
      <c r="O5" s="88" t="s">
        <v>167</v>
      </c>
      <c r="P5" s="89" t="s">
        <v>168</v>
      </c>
      <c r="Q5" s="87">
        <v>3</v>
      </c>
      <c r="R5" s="88" t="s">
        <v>169</v>
      </c>
      <c r="S5" s="90" t="s">
        <v>170</v>
      </c>
      <c r="T5" s="91">
        <v>5</v>
      </c>
      <c r="U5" s="88" t="s">
        <v>171</v>
      </c>
      <c r="V5" s="90" t="s">
        <v>172</v>
      </c>
    </row>
    <row r="6" spans="1:27" s="59" customFormat="1" ht="16.5" thickBot="1" x14ac:dyDescent="0.3">
      <c r="A6" s="745"/>
      <c r="B6" s="748"/>
      <c r="C6" s="756"/>
      <c r="D6" s="758"/>
      <c r="E6" s="758"/>
      <c r="F6" s="769"/>
      <c r="G6" s="754"/>
      <c r="H6" s="763"/>
      <c r="I6" s="775"/>
      <c r="J6" s="775"/>
      <c r="K6" s="775"/>
      <c r="L6" s="775"/>
      <c r="M6" s="767"/>
      <c r="N6" s="804" t="s">
        <v>173</v>
      </c>
      <c r="O6" s="805"/>
      <c r="P6" s="805"/>
      <c r="Q6" s="805"/>
      <c r="R6" s="805"/>
      <c r="S6" s="805"/>
      <c r="T6" s="805"/>
      <c r="U6" s="805"/>
      <c r="V6" s="806"/>
    </row>
    <row r="7" spans="1:27" s="59" customFormat="1" ht="16.5" thickBot="1" x14ac:dyDescent="0.3">
      <c r="A7" s="746"/>
      <c r="B7" s="749"/>
      <c r="C7" s="757"/>
      <c r="D7" s="759"/>
      <c r="E7" s="759"/>
      <c r="F7" s="770"/>
      <c r="G7" s="755"/>
      <c r="H7" s="764"/>
      <c r="I7" s="776"/>
      <c r="J7" s="776"/>
      <c r="K7" s="776"/>
      <c r="L7" s="776"/>
      <c r="M7" s="768"/>
      <c r="N7" s="87">
        <v>15</v>
      </c>
      <c r="O7" s="88">
        <v>9</v>
      </c>
      <c r="P7" s="90">
        <v>9</v>
      </c>
      <c r="Q7" s="87">
        <v>15</v>
      </c>
      <c r="R7" s="88">
        <v>9</v>
      </c>
      <c r="S7" s="90">
        <v>9</v>
      </c>
      <c r="T7" s="87">
        <v>15</v>
      </c>
      <c r="U7" s="88">
        <v>9</v>
      </c>
      <c r="V7" s="90">
        <v>8</v>
      </c>
    </row>
    <row r="8" spans="1:27" s="59" customFormat="1" ht="16.5" thickBot="1" x14ac:dyDescent="0.3">
      <c r="A8" s="92">
        <v>1</v>
      </c>
      <c r="B8" s="329">
        <v>2</v>
      </c>
      <c r="C8" s="93">
        <v>3</v>
      </c>
      <c r="D8" s="92">
        <v>4</v>
      </c>
      <c r="E8" s="92">
        <v>5</v>
      </c>
      <c r="F8" s="92">
        <v>6</v>
      </c>
      <c r="G8" s="92">
        <v>7</v>
      </c>
      <c r="H8" s="92">
        <v>8</v>
      </c>
      <c r="I8" s="92">
        <v>9</v>
      </c>
      <c r="J8" s="92">
        <v>10</v>
      </c>
      <c r="K8" s="92">
        <v>11</v>
      </c>
      <c r="L8" s="92">
        <v>12</v>
      </c>
      <c r="M8" s="94">
        <v>13</v>
      </c>
      <c r="N8" s="273">
        <v>14</v>
      </c>
      <c r="O8" s="272">
        <v>15</v>
      </c>
      <c r="P8" s="273">
        <v>16</v>
      </c>
      <c r="Q8" s="272">
        <v>17</v>
      </c>
      <c r="R8" s="273">
        <v>18</v>
      </c>
      <c r="S8" s="272">
        <v>19</v>
      </c>
      <c r="T8" s="273">
        <v>20</v>
      </c>
      <c r="U8" s="272">
        <v>21</v>
      </c>
      <c r="V8" s="273">
        <v>22</v>
      </c>
      <c r="W8" s="93">
        <v>25</v>
      </c>
      <c r="X8" s="92">
        <v>26</v>
      </c>
      <c r="Y8" s="94">
        <v>27</v>
      </c>
      <c r="Z8" s="92">
        <v>28</v>
      </c>
      <c r="AA8" s="94">
        <v>29</v>
      </c>
    </row>
    <row r="9" spans="1:27" s="59" customFormat="1" ht="16.5" thickBot="1" x14ac:dyDescent="0.3">
      <c r="A9" s="795" t="s">
        <v>114</v>
      </c>
      <c r="B9" s="796"/>
      <c r="C9" s="796"/>
      <c r="D9" s="796"/>
      <c r="E9" s="796"/>
      <c r="F9" s="796"/>
      <c r="G9" s="796"/>
      <c r="H9" s="796"/>
      <c r="I9" s="796"/>
      <c r="J9" s="796"/>
      <c r="K9" s="796"/>
      <c r="L9" s="796"/>
      <c r="M9" s="796"/>
      <c r="N9" s="796"/>
      <c r="O9" s="796"/>
      <c r="P9" s="796"/>
      <c r="Q9" s="796"/>
      <c r="R9" s="796"/>
      <c r="S9" s="796"/>
      <c r="T9" s="796"/>
      <c r="U9" s="796"/>
      <c r="V9" s="797"/>
    </row>
    <row r="10" spans="1:27" s="59" customFormat="1" ht="16.5" thickBot="1" x14ac:dyDescent="0.3">
      <c r="A10" s="783" t="s">
        <v>135</v>
      </c>
      <c r="B10" s="784"/>
      <c r="C10" s="784"/>
      <c r="D10" s="784"/>
      <c r="E10" s="784"/>
      <c r="F10" s="784"/>
      <c r="G10" s="784"/>
      <c r="H10" s="784"/>
      <c r="I10" s="784"/>
      <c r="J10" s="784"/>
      <c r="K10" s="784"/>
      <c r="L10" s="784"/>
      <c r="M10" s="784"/>
      <c r="N10" s="784"/>
      <c r="O10" s="784"/>
      <c r="P10" s="784"/>
      <c r="Q10" s="784"/>
      <c r="R10" s="784"/>
      <c r="S10" s="784"/>
      <c r="T10" s="784"/>
      <c r="U10" s="784"/>
      <c r="V10" s="785"/>
    </row>
    <row r="11" spans="1:27" s="60" customFormat="1" x14ac:dyDescent="0.25">
      <c r="A11" s="95" t="s">
        <v>95</v>
      </c>
      <c r="B11" s="96" t="s">
        <v>242</v>
      </c>
      <c r="C11" s="97"/>
      <c r="D11" s="98"/>
      <c r="E11" s="99"/>
      <c r="F11" s="100"/>
      <c r="G11" s="297">
        <v>14</v>
      </c>
      <c r="H11" s="298">
        <f>SUM(H12:H15)</f>
        <v>420</v>
      </c>
      <c r="I11" s="101"/>
      <c r="J11" s="102"/>
      <c r="K11" s="102"/>
      <c r="L11" s="102"/>
      <c r="M11" s="103"/>
      <c r="N11" s="104"/>
      <c r="O11" s="105"/>
      <c r="P11" s="106"/>
      <c r="Q11" s="107"/>
      <c r="R11" s="105"/>
      <c r="S11" s="106"/>
      <c r="T11" s="107"/>
      <c r="U11" s="105"/>
      <c r="V11" s="106"/>
    </row>
    <row r="12" spans="1:27" s="60" customFormat="1" x14ac:dyDescent="0.25">
      <c r="A12" s="280"/>
      <c r="B12" s="109" t="s">
        <v>301</v>
      </c>
      <c r="C12" s="281"/>
      <c r="D12" s="282"/>
      <c r="E12" s="283"/>
      <c r="F12" s="284"/>
      <c r="G12" s="299">
        <v>8</v>
      </c>
      <c r="H12" s="300">
        <f>30*G12</f>
        <v>240</v>
      </c>
      <c r="I12" s="285"/>
      <c r="J12" s="286"/>
      <c r="K12" s="286"/>
      <c r="L12" s="286"/>
      <c r="M12" s="193"/>
      <c r="N12" s="287"/>
      <c r="O12" s="288"/>
      <c r="P12" s="289"/>
      <c r="Q12" s="290"/>
      <c r="R12" s="288"/>
      <c r="S12" s="289"/>
      <c r="T12" s="290"/>
      <c r="U12" s="288"/>
      <c r="V12" s="289"/>
    </row>
    <row r="13" spans="1:27" s="60" customFormat="1" x14ac:dyDescent="0.25">
      <c r="A13" s="108" t="s">
        <v>96</v>
      </c>
      <c r="B13" s="145" t="s">
        <v>239</v>
      </c>
      <c r="C13" s="110"/>
      <c r="D13" s="245">
        <v>1</v>
      </c>
      <c r="E13" s="111"/>
      <c r="F13" s="112"/>
      <c r="G13" s="302">
        <v>3</v>
      </c>
      <c r="H13" s="135">
        <f t="shared" ref="H13:H39" si="0">G13*30</f>
        <v>90</v>
      </c>
      <c r="I13" s="110">
        <f>J13+K13+L13</f>
        <v>30</v>
      </c>
      <c r="J13" s="136"/>
      <c r="K13" s="136"/>
      <c r="L13" s="136">
        <v>30</v>
      </c>
      <c r="M13" s="137">
        <f t="shared" ref="M13:M23" si="1">H13-I13</f>
        <v>60</v>
      </c>
      <c r="N13" s="117">
        <v>2</v>
      </c>
      <c r="O13" s="118"/>
      <c r="P13" s="119"/>
      <c r="Q13" s="120"/>
      <c r="R13" s="118"/>
      <c r="S13" s="119"/>
      <c r="T13" s="120"/>
      <c r="U13" s="118"/>
      <c r="V13" s="119"/>
    </row>
    <row r="14" spans="1:27" s="60" customFormat="1" x14ac:dyDescent="0.25">
      <c r="A14" s="108" t="s">
        <v>97</v>
      </c>
      <c r="B14" s="145" t="s">
        <v>239</v>
      </c>
      <c r="C14" s="110"/>
      <c r="D14" s="245">
        <v>2</v>
      </c>
      <c r="E14" s="111"/>
      <c r="F14" s="112"/>
      <c r="G14" s="302">
        <v>3</v>
      </c>
      <c r="H14" s="135">
        <f t="shared" si="0"/>
        <v>90</v>
      </c>
      <c r="I14" s="110">
        <f t="shared" ref="I14" si="2">J14+K14+L14</f>
        <v>36</v>
      </c>
      <c r="J14" s="136"/>
      <c r="K14" s="136"/>
      <c r="L14" s="136">
        <v>36</v>
      </c>
      <c r="M14" s="137">
        <f t="shared" si="1"/>
        <v>54</v>
      </c>
      <c r="N14" s="117"/>
      <c r="O14" s="118">
        <v>2</v>
      </c>
      <c r="P14" s="119">
        <v>2</v>
      </c>
      <c r="Q14" s="120"/>
      <c r="R14" s="118"/>
      <c r="S14" s="119"/>
      <c r="T14" s="120"/>
      <c r="U14" s="118"/>
      <c r="V14" s="119"/>
    </row>
    <row r="15" spans="1:27" s="60" customFormat="1" x14ac:dyDescent="0.25">
      <c r="A15" s="108" t="s">
        <v>115</v>
      </c>
      <c r="B15" s="145" t="s">
        <v>239</v>
      </c>
      <c r="C15" s="110"/>
      <c r="D15" s="245"/>
      <c r="E15" s="121"/>
      <c r="F15" s="112"/>
      <c r="G15" s="302"/>
      <c r="H15" s="135"/>
      <c r="I15" s="114"/>
      <c r="J15" s="115"/>
      <c r="K15" s="115"/>
      <c r="L15" s="115"/>
      <c r="M15" s="116"/>
      <c r="N15" s="117"/>
      <c r="O15" s="118"/>
      <c r="P15" s="119"/>
      <c r="Q15" s="120" t="s">
        <v>237</v>
      </c>
      <c r="R15" s="118" t="s">
        <v>237</v>
      </c>
      <c r="S15" s="119" t="s">
        <v>237</v>
      </c>
      <c r="T15" s="120" t="s">
        <v>237</v>
      </c>
      <c r="U15" s="118" t="s">
        <v>237</v>
      </c>
      <c r="V15" s="119" t="s">
        <v>237</v>
      </c>
    </row>
    <row r="16" spans="1:27" s="60" customFormat="1" ht="21" customHeight="1" x14ac:dyDescent="0.25">
      <c r="A16" s="130" t="s">
        <v>98</v>
      </c>
      <c r="B16" s="131" t="s">
        <v>280</v>
      </c>
      <c r="C16" s="110"/>
      <c r="D16" s="132" t="s">
        <v>153</v>
      </c>
      <c r="E16" s="121"/>
      <c r="F16" s="133"/>
      <c r="G16" s="250">
        <v>2</v>
      </c>
      <c r="H16" s="301">
        <f>SUM(H17:H18)</f>
        <v>60</v>
      </c>
      <c r="I16" s="110"/>
      <c r="J16" s="136"/>
      <c r="K16" s="136"/>
      <c r="L16" s="136"/>
      <c r="M16" s="137"/>
      <c r="N16" s="117"/>
      <c r="O16" s="118"/>
      <c r="P16" s="119"/>
      <c r="Q16" s="120"/>
      <c r="R16" s="118"/>
      <c r="S16" s="119"/>
      <c r="T16" s="120"/>
      <c r="U16" s="118"/>
      <c r="V16" s="119"/>
    </row>
    <row r="17" spans="1:22" s="60" customFormat="1" ht="18.75" customHeight="1" x14ac:dyDescent="0.25">
      <c r="A17" s="130"/>
      <c r="B17" s="109" t="s">
        <v>301</v>
      </c>
      <c r="C17" s="110"/>
      <c r="D17" s="132"/>
      <c r="E17" s="121"/>
      <c r="F17" s="133"/>
      <c r="G17" s="250">
        <v>1</v>
      </c>
      <c r="H17" s="113">
        <f>G17*30</f>
        <v>30</v>
      </c>
      <c r="I17" s="110"/>
      <c r="J17" s="136"/>
      <c r="K17" s="136"/>
      <c r="L17" s="136"/>
      <c r="M17" s="137"/>
      <c r="N17" s="117"/>
      <c r="O17" s="118"/>
      <c r="P17" s="119"/>
      <c r="Q17" s="120"/>
      <c r="R17" s="118"/>
      <c r="S17" s="119"/>
      <c r="T17" s="120"/>
      <c r="U17" s="118"/>
      <c r="V17" s="119"/>
    </row>
    <row r="18" spans="1:22" s="60" customFormat="1" ht="17.25" customHeight="1" x14ac:dyDescent="0.25">
      <c r="A18" s="130" t="s">
        <v>136</v>
      </c>
      <c r="B18" s="145" t="s">
        <v>239</v>
      </c>
      <c r="C18" s="110"/>
      <c r="D18" s="132"/>
      <c r="E18" s="121"/>
      <c r="F18" s="133"/>
      <c r="G18" s="134">
        <v>1</v>
      </c>
      <c r="H18" s="135">
        <f>G18*30</f>
        <v>30</v>
      </c>
      <c r="I18" s="110">
        <f>SUM(J18:L18)</f>
        <v>15</v>
      </c>
      <c r="J18" s="136">
        <v>7</v>
      </c>
      <c r="K18" s="136"/>
      <c r="L18" s="136">
        <v>8</v>
      </c>
      <c r="M18" s="137">
        <f>H18-I18</f>
        <v>15</v>
      </c>
      <c r="N18" s="117">
        <v>1</v>
      </c>
      <c r="O18" s="118"/>
      <c r="P18" s="119"/>
      <c r="Q18" s="120"/>
      <c r="R18" s="118"/>
      <c r="S18" s="119"/>
      <c r="T18" s="120"/>
      <c r="U18" s="118"/>
      <c r="V18" s="119"/>
    </row>
    <row r="19" spans="1:22" s="60" customFormat="1" ht="31.5" x14ac:dyDescent="0.25">
      <c r="A19" s="130" t="s">
        <v>116</v>
      </c>
      <c r="B19" s="131" t="s">
        <v>243</v>
      </c>
      <c r="C19" s="110"/>
      <c r="D19" s="132"/>
      <c r="E19" s="121"/>
      <c r="F19" s="133"/>
      <c r="G19" s="250">
        <f>SUM(G20+G21)</f>
        <v>7</v>
      </c>
      <c r="H19" s="113">
        <f t="shared" si="0"/>
        <v>210</v>
      </c>
      <c r="I19" s="110"/>
      <c r="J19" s="136"/>
      <c r="K19" s="136"/>
      <c r="L19" s="136"/>
      <c r="M19" s="137"/>
      <c r="N19" s="117"/>
      <c r="O19" s="118"/>
      <c r="P19" s="119"/>
      <c r="Q19" s="120"/>
      <c r="R19" s="118"/>
      <c r="S19" s="119"/>
      <c r="T19" s="120"/>
      <c r="U19" s="118"/>
      <c r="V19" s="119"/>
    </row>
    <row r="20" spans="1:22" s="60" customFormat="1" ht="25.5" customHeight="1" x14ac:dyDescent="0.25">
      <c r="A20" s="130" t="s">
        <v>240</v>
      </c>
      <c r="B20" s="131" t="s">
        <v>303</v>
      </c>
      <c r="C20" s="110"/>
      <c r="D20" s="132"/>
      <c r="E20" s="121"/>
      <c r="F20" s="133"/>
      <c r="G20" s="250">
        <v>4</v>
      </c>
      <c r="H20" s="113">
        <f t="shared" si="0"/>
        <v>120</v>
      </c>
      <c r="I20" s="110"/>
      <c r="J20" s="136"/>
      <c r="K20" s="136"/>
      <c r="L20" s="136"/>
      <c r="M20" s="137"/>
      <c r="N20" s="117"/>
      <c r="O20" s="118"/>
      <c r="P20" s="119"/>
      <c r="Q20" s="120"/>
      <c r="R20" s="118"/>
      <c r="S20" s="119"/>
      <c r="T20" s="120"/>
      <c r="U20" s="118"/>
      <c r="V20" s="119"/>
    </row>
    <row r="21" spans="1:22" s="60" customFormat="1" x14ac:dyDescent="0.25">
      <c r="A21" s="130" t="s">
        <v>286</v>
      </c>
      <c r="B21" s="131" t="s">
        <v>230</v>
      </c>
      <c r="C21" s="110"/>
      <c r="D21" s="132"/>
      <c r="E21" s="121"/>
      <c r="F21" s="133"/>
      <c r="G21" s="250">
        <f>SUM(G22:G23)</f>
        <v>3</v>
      </c>
      <c r="H21" s="113">
        <f t="shared" si="0"/>
        <v>90</v>
      </c>
      <c r="I21" s="110"/>
      <c r="J21" s="136"/>
      <c r="K21" s="136"/>
      <c r="L21" s="136"/>
      <c r="M21" s="137"/>
      <c r="N21" s="117"/>
      <c r="O21" s="118"/>
      <c r="P21" s="119"/>
      <c r="Q21" s="120"/>
      <c r="R21" s="118"/>
      <c r="S21" s="119"/>
      <c r="T21" s="120"/>
      <c r="U21" s="118"/>
      <c r="V21" s="119"/>
    </row>
    <row r="22" spans="1:22" s="60" customFormat="1" x14ac:dyDescent="0.25">
      <c r="A22" s="130"/>
      <c r="B22" s="247" t="s">
        <v>301</v>
      </c>
      <c r="C22" s="110"/>
      <c r="D22" s="132"/>
      <c r="E22" s="121"/>
      <c r="F22" s="133"/>
      <c r="G22" s="250">
        <v>2</v>
      </c>
      <c r="H22" s="113">
        <f t="shared" si="0"/>
        <v>60</v>
      </c>
      <c r="I22" s="110"/>
      <c r="J22" s="136"/>
      <c r="K22" s="136"/>
      <c r="L22" s="136"/>
      <c r="M22" s="137"/>
      <c r="N22" s="117"/>
      <c r="O22" s="118"/>
      <c r="P22" s="119"/>
      <c r="Q22" s="120"/>
      <c r="R22" s="118"/>
      <c r="S22" s="119"/>
      <c r="T22" s="120"/>
      <c r="U22" s="118"/>
      <c r="V22" s="119"/>
    </row>
    <row r="23" spans="1:22" s="60" customFormat="1" x14ac:dyDescent="0.25">
      <c r="A23" s="130" t="s">
        <v>287</v>
      </c>
      <c r="B23" s="145" t="s">
        <v>239</v>
      </c>
      <c r="C23" s="110"/>
      <c r="D23" s="132" t="s">
        <v>176</v>
      </c>
      <c r="E23" s="121"/>
      <c r="F23" s="133"/>
      <c r="G23" s="134">
        <v>1</v>
      </c>
      <c r="H23" s="135">
        <f t="shared" si="0"/>
        <v>30</v>
      </c>
      <c r="I23" s="110">
        <f t="shared" ref="I23" si="3">J23+L23</f>
        <v>15</v>
      </c>
      <c r="J23" s="136">
        <v>15</v>
      </c>
      <c r="K23" s="136"/>
      <c r="L23" s="136"/>
      <c r="M23" s="137">
        <f t="shared" si="1"/>
        <v>15</v>
      </c>
      <c r="N23" s="117">
        <v>1</v>
      </c>
      <c r="O23" s="118"/>
      <c r="P23" s="119"/>
      <c r="Q23" s="120"/>
      <c r="R23" s="118"/>
      <c r="S23" s="119"/>
      <c r="T23" s="120"/>
      <c r="U23" s="118"/>
      <c r="V23" s="119"/>
    </row>
    <row r="24" spans="1:22" s="144" customFormat="1" x14ac:dyDescent="0.25">
      <c r="A24" s="130" t="s">
        <v>117</v>
      </c>
      <c r="B24" s="131" t="s">
        <v>244</v>
      </c>
      <c r="C24" s="110"/>
      <c r="D24" s="136"/>
      <c r="E24" s="139"/>
      <c r="F24" s="140"/>
      <c r="G24" s="250">
        <v>11</v>
      </c>
      <c r="H24" s="113">
        <f>H25+H26</f>
        <v>330</v>
      </c>
      <c r="I24" s="110"/>
      <c r="J24" s="136"/>
      <c r="K24" s="136"/>
      <c r="L24" s="136"/>
      <c r="M24" s="137"/>
      <c r="N24" s="141"/>
      <c r="O24" s="142"/>
      <c r="P24" s="143"/>
      <c r="Q24" s="114"/>
      <c r="R24" s="142"/>
      <c r="S24" s="116"/>
      <c r="T24" s="114"/>
      <c r="U24" s="142"/>
      <c r="V24" s="116"/>
    </row>
    <row r="25" spans="1:22" s="59" customFormat="1" x14ac:dyDescent="0.25">
      <c r="A25" s="246"/>
      <c r="B25" s="247" t="s">
        <v>301</v>
      </c>
      <c r="C25" s="114"/>
      <c r="D25" s="115"/>
      <c r="E25" s="248"/>
      <c r="F25" s="249"/>
      <c r="G25" s="250">
        <v>6</v>
      </c>
      <c r="H25" s="125">
        <f t="shared" ref="H25:H26" si="4">G25*30</f>
        <v>180</v>
      </c>
      <c r="I25" s="114"/>
      <c r="J25" s="58"/>
      <c r="K25" s="58"/>
      <c r="L25" s="58"/>
      <c r="M25" s="126"/>
      <c r="N25" s="141"/>
      <c r="O25" s="142"/>
      <c r="P25" s="143"/>
      <c r="Q25" s="114"/>
      <c r="R25" s="142"/>
      <c r="S25" s="116"/>
      <c r="T25" s="114"/>
      <c r="U25" s="142"/>
      <c r="V25" s="116"/>
    </row>
    <row r="26" spans="1:22" s="59" customFormat="1" x14ac:dyDescent="0.25">
      <c r="A26" s="246" t="s">
        <v>241</v>
      </c>
      <c r="B26" s="145" t="s">
        <v>239</v>
      </c>
      <c r="C26" s="114">
        <v>1</v>
      </c>
      <c r="D26" s="115"/>
      <c r="E26" s="248"/>
      <c r="F26" s="249"/>
      <c r="G26" s="134">
        <v>5</v>
      </c>
      <c r="H26" s="294">
        <f t="shared" si="4"/>
        <v>150</v>
      </c>
      <c r="I26" s="110">
        <f t="shared" ref="I26" si="5">J26+K26+L26</f>
        <v>60</v>
      </c>
      <c r="J26" s="295">
        <v>30</v>
      </c>
      <c r="K26" s="295"/>
      <c r="L26" s="295">
        <v>30</v>
      </c>
      <c r="M26" s="296">
        <f t="shared" ref="M26" si="6">H26-I26</f>
        <v>90</v>
      </c>
      <c r="N26" s="141">
        <v>4</v>
      </c>
      <c r="O26" s="142"/>
      <c r="P26" s="143"/>
      <c r="Q26" s="114"/>
      <c r="R26" s="142"/>
      <c r="S26" s="116"/>
      <c r="T26" s="114"/>
      <c r="U26" s="142"/>
      <c r="V26" s="116"/>
    </row>
    <row r="27" spans="1:22" s="60" customFormat="1" ht="31.5" x14ac:dyDescent="0.25">
      <c r="A27" s="130" t="s">
        <v>118</v>
      </c>
      <c r="B27" s="131" t="s">
        <v>302</v>
      </c>
      <c r="C27" s="110"/>
      <c r="D27" s="136"/>
      <c r="E27" s="139"/>
      <c r="F27" s="140"/>
      <c r="G27" s="250">
        <v>3.5</v>
      </c>
      <c r="H27" s="113">
        <f t="shared" si="0"/>
        <v>105</v>
      </c>
      <c r="I27" s="110"/>
      <c r="J27" s="136"/>
      <c r="K27" s="136"/>
      <c r="L27" s="136"/>
      <c r="M27" s="137"/>
      <c r="N27" s="117"/>
      <c r="O27" s="118"/>
      <c r="P27" s="138"/>
      <c r="Q27" s="120"/>
      <c r="R27" s="118"/>
      <c r="S27" s="119"/>
      <c r="T27" s="120"/>
      <c r="U27" s="118"/>
      <c r="V27" s="119"/>
    </row>
    <row r="28" spans="1:22" s="60" customFormat="1" x14ac:dyDescent="0.25">
      <c r="A28" s="130" t="s">
        <v>118</v>
      </c>
      <c r="B28" s="131" t="s">
        <v>247</v>
      </c>
      <c r="C28" s="110"/>
      <c r="D28" s="136"/>
      <c r="E28" s="139"/>
      <c r="F28" s="140"/>
      <c r="G28" s="250">
        <v>4</v>
      </c>
      <c r="H28" s="113">
        <f>G28*30</f>
        <v>120</v>
      </c>
      <c r="I28" s="110"/>
      <c r="J28" s="136"/>
      <c r="K28" s="136"/>
      <c r="L28" s="136"/>
      <c r="M28" s="137"/>
      <c r="N28" s="117"/>
      <c r="O28" s="118"/>
      <c r="P28" s="138"/>
      <c r="Q28" s="120"/>
      <c r="R28" s="118"/>
      <c r="S28" s="119"/>
      <c r="T28" s="120"/>
      <c r="U28" s="118"/>
      <c r="V28" s="119"/>
    </row>
    <row r="29" spans="1:22" s="60" customFormat="1" x14ac:dyDescent="0.25">
      <c r="A29" s="130"/>
      <c r="B29" s="247" t="s">
        <v>301</v>
      </c>
      <c r="C29" s="110"/>
      <c r="D29" s="136"/>
      <c r="E29" s="139"/>
      <c r="F29" s="140"/>
      <c r="G29" s="250">
        <v>2.5</v>
      </c>
      <c r="H29" s="113">
        <f t="shared" ref="H29:H30" si="7">G29*30</f>
        <v>75</v>
      </c>
      <c r="I29" s="110"/>
      <c r="J29" s="136"/>
      <c r="K29" s="136"/>
      <c r="L29" s="136"/>
      <c r="M29" s="137"/>
      <c r="N29" s="117"/>
      <c r="O29" s="118"/>
      <c r="P29" s="138"/>
      <c r="Q29" s="120"/>
      <c r="R29" s="118"/>
      <c r="S29" s="119"/>
      <c r="T29" s="120"/>
      <c r="U29" s="118"/>
      <c r="V29" s="119"/>
    </row>
    <row r="30" spans="1:22" s="60" customFormat="1" x14ac:dyDescent="0.25">
      <c r="A30" s="130" t="s">
        <v>187</v>
      </c>
      <c r="B30" s="145" t="s">
        <v>239</v>
      </c>
      <c r="C30" s="110">
        <v>2</v>
      </c>
      <c r="D30" s="136"/>
      <c r="E30" s="139"/>
      <c r="F30" s="140"/>
      <c r="G30" s="134">
        <v>1.5</v>
      </c>
      <c r="H30" s="135">
        <f t="shared" si="7"/>
        <v>45</v>
      </c>
      <c r="I30" s="110">
        <f>SUM(J30:L30)</f>
        <v>18</v>
      </c>
      <c r="J30" s="136">
        <v>18</v>
      </c>
      <c r="K30" s="136"/>
      <c r="L30" s="136"/>
      <c r="M30" s="137">
        <f>H30-I30</f>
        <v>27</v>
      </c>
      <c r="N30" s="117"/>
      <c r="O30" s="118">
        <v>1</v>
      </c>
      <c r="P30" s="138">
        <v>1</v>
      </c>
      <c r="Q30" s="120"/>
      <c r="R30" s="118"/>
      <c r="S30" s="119"/>
      <c r="T30" s="120"/>
      <c r="U30" s="118"/>
      <c r="V30" s="119"/>
    </row>
    <row r="31" spans="1:22" s="144" customFormat="1" x14ac:dyDescent="0.25">
      <c r="A31" s="130" t="s">
        <v>119</v>
      </c>
      <c r="B31" s="131" t="s">
        <v>246</v>
      </c>
      <c r="C31" s="110"/>
      <c r="D31" s="136"/>
      <c r="E31" s="139"/>
      <c r="F31" s="140"/>
      <c r="G31" s="250">
        <v>10</v>
      </c>
      <c r="H31" s="113">
        <f>H32+H33</f>
        <v>300</v>
      </c>
      <c r="I31" s="110"/>
      <c r="J31" s="136"/>
      <c r="K31" s="136"/>
      <c r="L31" s="136"/>
      <c r="M31" s="137"/>
      <c r="N31" s="141"/>
      <c r="O31" s="142"/>
      <c r="P31" s="143"/>
      <c r="Q31" s="114"/>
      <c r="R31" s="142"/>
      <c r="S31" s="116"/>
      <c r="T31" s="114"/>
      <c r="U31" s="142"/>
      <c r="V31" s="116"/>
    </row>
    <row r="32" spans="1:22" s="59" customFormat="1" x14ac:dyDescent="0.25">
      <c r="A32" s="246"/>
      <c r="B32" s="247" t="s">
        <v>301</v>
      </c>
      <c r="C32" s="114"/>
      <c r="D32" s="115"/>
      <c r="E32" s="248"/>
      <c r="F32" s="249"/>
      <c r="G32" s="250">
        <v>5</v>
      </c>
      <c r="H32" s="125">
        <f t="shared" ref="H32:H33" si="8">G32*30</f>
        <v>150</v>
      </c>
      <c r="I32" s="114"/>
      <c r="J32" s="58"/>
      <c r="K32" s="58"/>
      <c r="L32" s="58"/>
      <c r="M32" s="126"/>
      <c r="N32" s="141"/>
      <c r="O32" s="142"/>
      <c r="P32" s="143"/>
      <c r="Q32" s="114"/>
      <c r="R32" s="142"/>
      <c r="S32" s="116"/>
      <c r="T32" s="114"/>
      <c r="U32" s="142"/>
      <c r="V32" s="116"/>
    </row>
    <row r="33" spans="1:27" s="59" customFormat="1" x14ac:dyDescent="0.25">
      <c r="A33" s="246" t="s">
        <v>245</v>
      </c>
      <c r="B33" s="145" t="s">
        <v>239</v>
      </c>
      <c r="C33" s="114">
        <v>1</v>
      </c>
      <c r="D33" s="115"/>
      <c r="E33" s="248"/>
      <c r="F33" s="249"/>
      <c r="G33" s="134">
        <v>5</v>
      </c>
      <c r="H33" s="294">
        <f t="shared" si="8"/>
        <v>150</v>
      </c>
      <c r="I33" s="110">
        <f t="shared" ref="I33" si="9">J33+K33+L33</f>
        <v>60</v>
      </c>
      <c r="J33" s="295">
        <v>30</v>
      </c>
      <c r="K33" s="295">
        <v>15</v>
      </c>
      <c r="L33" s="295">
        <v>15</v>
      </c>
      <c r="M33" s="296">
        <f t="shared" ref="M33" si="10">H33-I33</f>
        <v>90</v>
      </c>
      <c r="N33" s="141">
        <v>4</v>
      </c>
      <c r="O33" s="142"/>
      <c r="P33" s="143"/>
      <c r="Q33" s="114"/>
      <c r="R33" s="142"/>
      <c r="S33" s="116"/>
      <c r="T33" s="114"/>
      <c r="U33" s="142"/>
      <c r="V33" s="116"/>
    </row>
    <row r="34" spans="1:27" s="60" customFormat="1" ht="16.5" customHeight="1" x14ac:dyDescent="0.25">
      <c r="A34" s="147" t="s">
        <v>137</v>
      </c>
      <c r="B34" s="145" t="s">
        <v>299</v>
      </c>
      <c r="C34" s="146"/>
      <c r="D34" s="136"/>
      <c r="E34" s="136"/>
      <c r="F34" s="137"/>
      <c r="G34" s="171">
        <v>3</v>
      </c>
      <c r="H34" s="113">
        <f t="shared" si="0"/>
        <v>90</v>
      </c>
      <c r="I34" s="110"/>
      <c r="J34" s="136"/>
      <c r="K34" s="136"/>
      <c r="L34" s="136"/>
      <c r="M34" s="137"/>
      <c r="N34" s="141"/>
      <c r="O34" s="142"/>
      <c r="P34" s="116"/>
      <c r="Q34" s="114"/>
      <c r="R34" s="142"/>
      <c r="S34" s="116"/>
      <c r="T34" s="114"/>
      <c r="U34" s="142"/>
      <c r="V34" s="116"/>
    </row>
    <row r="35" spans="1:27" s="60" customFormat="1" ht="33" customHeight="1" x14ac:dyDescent="0.25">
      <c r="A35" s="130" t="s">
        <v>138</v>
      </c>
      <c r="B35" s="303" t="s">
        <v>248</v>
      </c>
      <c r="C35" s="304"/>
      <c r="D35" s="305"/>
      <c r="E35" s="305"/>
      <c r="F35" s="306"/>
      <c r="G35" s="171">
        <f>SUM(G36+G37)</f>
        <v>3</v>
      </c>
      <c r="H35" s="113">
        <f t="shared" si="0"/>
        <v>90</v>
      </c>
      <c r="I35" s="308"/>
      <c r="J35" s="305"/>
      <c r="K35" s="305"/>
      <c r="L35" s="305"/>
      <c r="M35" s="306"/>
      <c r="N35" s="309"/>
      <c r="O35" s="310"/>
      <c r="P35" s="311"/>
      <c r="Q35" s="312"/>
      <c r="R35" s="310"/>
      <c r="S35" s="311"/>
      <c r="T35" s="312"/>
      <c r="U35" s="310"/>
      <c r="V35" s="311"/>
    </row>
    <row r="36" spans="1:27" s="60" customFormat="1" ht="37.5" customHeight="1" x14ac:dyDescent="0.25">
      <c r="A36" s="130" t="s">
        <v>288</v>
      </c>
      <c r="B36" s="303" t="s">
        <v>300</v>
      </c>
      <c r="C36" s="304"/>
      <c r="D36" s="305"/>
      <c r="E36" s="305"/>
      <c r="F36" s="306"/>
      <c r="G36" s="171">
        <v>0.5</v>
      </c>
      <c r="H36" s="113">
        <f t="shared" si="0"/>
        <v>15</v>
      </c>
      <c r="I36" s="308"/>
      <c r="J36" s="305"/>
      <c r="K36" s="305"/>
      <c r="L36" s="305"/>
      <c r="M36" s="306"/>
      <c r="N36" s="309"/>
      <c r="O36" s="310"/>
      <c r="P36" s="311"/>
      <c r="Q36" s="312"/>
      <c r="R36" s="310"/>
      <c r="S36" s="311"/>
      <c r="T36" s="312"/>
      <c r="U36" s="310"/>
      <c r="V36" s="311"/>
    </row>
    <row r="37" spans="1:27" s="60" customFormat="1" ht="16.5" customHeight="1" x14ac:dyDescent="0.25">
      <c r="A37" s="130" t="s">
        <v>289</v>
      </c>
      <c r="B37" s="145" t="s">
        <v>249</v>
      </c>
      <c r="C37" s="304"/>
      <c r="D37" s="305"/>
      <c r="E37" s="305"/>
      <c r="F37" s="306"/>
      <c r="G37" s="171">
        <v>2.5</v>
      </c>
      <c r="H37" s="113">
        <f t="shared" si="0"/>
        <v>75</v>
      </c>
      <c r="I37" s="308"/>
      <c r="J37" s="305"/>
      <c r="K37" s="305"/>
      <c r="L37" s="305"/>
      <c r="M37" s="306"/>
      <c r="N37" s="309"/>
      <c r="O37" s="310"/>
      <c r="P37" s="311"/>
      <c r="Q37" s="312"/>
      <c r="R37" s="310"/>
      <c r="S37" s="311"/>
      <c r="T37" s="312"/>
      <c r="U37" s="310"/>
      <c r="V37" s="311"/>
    </row>
    <row r="38" spans="1:27" s="60" customFormat="1" ht="16.5" customHeight="1" x14ac:dyDescent="0.25">
      <c r="A38" s="130"/>
      <c r="B38" s="247" t="s">
        <v>301</v>
      </c>
      <c r="C38" s="304"/>
      <c r="D38" s="305"/>
      <c r="E38" s="305"/>
      <c r="F38" s="306"/>
      <c r="G38" s="171">
        <v>0.5</v>
      </c>
      <c r="H38" s="113">
        <f t="shared" si="0"/>
        <v>15</v>
      </c>
      <c r="I38" s="308"/>
      <c r="J38" s="305"/>
      <c r="K38" s="305"/>
      <c r="L38" s="305"/>
      <c r="M38" s="306"/>
      <c r="N38" s="309"/>
      <c r="O38" s="310"/>
      <c r="P38" s="311"/>
      <c r="Q38" s="312"/>
      <c r="R38" s="310"/>
      <c r="S38" s="311"/>
      <c r="T38" s="312"/>
      <c r="U38" s="310"/>
      <c r="V38" s="311"/>
    </row>
    <row r="39" spans="1:27" s="60" customFormat="1" ht="16.5" customHeight="1" thickBot="1" x14ac:dyDescent="0.3">
      <c r="A39" s="130" t="s">
        <v>290</v>
      </c>
      <c r="B39" s="145" t="s">
        <v>239</v>
      </c>
      <c r="C39" s="304">
        <v>3</v>
      </c>
      <c r="D39" s="305"/>
      <c r="E39" s="305"/>
      <c r="F39" s="306"/>
      <c r="G39" s="148">
        <v>2</v>
      </c>
      <c r="H39" s="135">
        <f t="shared" si="0"/>
        <v>60</v>
      </c>
      <c r="I39" s="308">
        <f>SUM(J39:L39)</f>
        <v>30</v>
      </c>
      <c r="J39" s="305">
        <v>15</v>
      </c>
      <c r="K39" s="305">
        <v>15</v>
      </c>
      <c r="L39" s="305"/>
      <c r="M39" s="306">
        <f>H39-I39</f>
        <v>30</v>
      </c>
      <c r="N39" s="309"/>
      <c r="O39" s="310"/>
      <c r="P39" s="311"/>
      <c r="Q39" s="312">
        <v>2</v>
      </c>
      <c r="R39" s="310"/>
      <c r="S39" s="311"/>
      <c r="T39" s="312"/>
      <c r="U39" s="310"/>
      <c r="V39" s="311"/>
    </row>
    <row r="40" spans="1:27" s="60" customFormat="1" ht="16.5" customHeight="1" thickBot="1" x14ac:dyDescent="0.3">
      <c r="A40" s="786" t="s">
        <v>304</v>
      </c>
      <c r="B40" s="787"/>
      <c r="C40" s="787"/>
      <c r="D40" s="787"/>
      <c r="E40" s="787"/>
      <c r="F40" s="788"/>
      <c r="G40" s="153">
        <f>G12+G17+G20+G22+G25+G27+G29+G32+G34+G36+G38</f>
        <v>36</v>
      </c>
      <c r="H40" s="154">
        <f>G40*30</f>
        <v>1080</v>
      </c>
      <c r="I40" s="154"/>
      <c r="J40" s="154"/>
      <c r="K40" s="154"/>
      <c r="L40" s="154"/>
      <c r="M40" s="154"/>
      <c r="N40" s="154"/>
      <c r="O40" s="154"/>
      <c r="P40" s="154"/>
      <c r="Q40" s="154"/>
      <c r="R40" s="154"/>
      <c r="S40" s="154"/>
      <c r="T40" s="154"/>
      <c r="U40" s="154"/>
      <c r="V40" s="154"/>
    </row>
    <row r="41" spans="1:27" s="60" customFormat="1" ht="16.5" customHeight="1" thickBot="1" x14ac:dyDescent="0.3">
      <c r="A41" s="786" t="s">
        <v>250</v>
      </c>
      <c r="B41" s="787"/>
      <c r="C41" s="787"/>
      <c r="D41" s="787"/>
      <c r="E41" s="787"/>
      <c r="F41" s="788"/>
      <c r="G41" s="153">
        <f>G13+G14+G18+G23+G26+G30+G33+G39</f>
        <v>21.5</v>
      </c>
      <c r="H41" s="154">
        <f t="shared" ref="H41:H42" si="11">G41*30</f>
        <v>645</v>
      </c>
      <c r="I41" s="154">
        <f>SUM(J41:L41)</f>
        <v>264</v>
      </c>
      <c r="J41" s="154">
        <f>J13+J14+J18+J23+J26+J30+J33+J39</f>
        <v>115</v>
      </c>
      <c r="K41" s="154">
        <f>K13+K14+K18+K23+K26+K30+K33+K39</f>
        <v>30</v>
      </c>
      <c r="L41" s="154">
        <f>L13+L14+L18+L23+L26+L30+L33+L39</f>
        <v>119</v>
      </c>
      <c r="M41" s="154">
        <f>H41-I41</f>
        <v>381</v>
      </c>
      <c r="N41" s="154">
        <f>SUM(N11:N39)</f>
        <v>12</v>
      </c>
      <c r="O41" s="154">
        <f t="shared" ref="O41:P41" si="12">SUM(O11:O39)</f>
        <v>3</v>
      </c>
      <c r="P41" s="154">
        <f t="shared" si="12"/>
        <v>3</v>
      </c>
      <c r="Q41" s="154">
        <f>SUM(Q16:Q39)</f>
        <v>2</v>
      </c>
      <c r="R41" s="154">
        <f t="shared" ref="R41:V41" si="13">SUM(R16:R39)</f>
        <v>0</v>
      </c>
      <c r="S41" s="154">
        <f t="shared" si="13"/>
        <v>0</v>
      </c>
      <c r="T41" s="154">
        <f t="shared" si="13"/>
        <v>0</v>
      </c>
      <c r="U41" s="154">
        <f t="shared" si="13"/>
        <v>0</v>
      </c>
      <c r="V41" s="154">
        <f t="shared" si="13"/>
        <v>0</v>
      </c>
    </row>
    <row r="42" spans="1:27" s="59" customFormat="1" ht="16.5" customHeight="1" thickBot="1" x14ac:dyDescent="0.3">
      <c r="A42" s="786" t="s">
        <v>251</v>
      </c>
      <c r="B42" s="787"/>
      <c r="C42" s="787"/>
      <c r="D42" s="787"/>
      <c r="E42" s="787"/>
      <c r="F42" s="788"/>
      <c r="G42" s="153">
        <f>G11+G16+G19+G24+G27+G28+G31+G34+G35</f>
        <v>57.5</v>
      </c>
      <c r="H42" s="154">
        <f t="shared" si="11"/>
        <v>1725</v>
      </c>
      <c r="I42" s="154"/>
      <c r="J42" s="154"/>
      <c r="K42" s="154"/>
      <c r="L42" s="154"/>
      <c r="M42" s="154"/>
      <c r="N42" s="154"/>
      <c r="O42" s="154"/>
      <c r="P42" s="154"/>
      <c r="Q42" s="154"/>
      <c r="R42" s="154"/>
      <c r="S42" s="154"/>
      <c r="T42" s="154"/>
      <c r="U42" s="154"/>
      <c r="V42" s="154"/>
      <c r="W42" s="266">
        <f>SUM(W11:W39)</f>
        <v>0</v>
      </c>
      <c r="X42" s="154">
        <f>SUM(X11:X39)</f>
        <v>0</v>
      </c>
      <c r="Y42" s="154">
        <f>SUM(Y11:Y39)</f>
        <v>0</v>
      </c>
      <c r="Z42" s="154">
        <f>SUM(Z11:Z39)</f>
        <v>0</v>
      </c>
      <c r="AA42" s="154">
        <f>SUM(AA11:AA39)</f>
        <v>0</v>
      </c>
    </row>
    <row r="43" spans="1:27" s="59" customFormat="1" ht="16.5" customHeight="1" thickBot="1" x14ac:dyDescent="0.3">
      <c r="A43" s="816" t="s">
        <v>238</v>
      </c>
      <c r="B43" s="817"/>
      <c r="C43" s="817"/>
      <c r="D43" s="817"/>
      <c r="E43" s="817"/>
      <c r="F43" s="817"/>
      <c r="G43" s="817"/>
      <c r="H43" s="817"/>
      <c r="I43" s="817"/>
      <c r="J43" s="817"/>
      <c r="K43" s="817"/>
      <c r="L43" s="817"/>
      <c r="M43" s="817"/>
      <c r="N43" s="817"/>
      <c r="O43" s="817"/>
      <c r="P43" s="817"/>
      <c r="Q43" s="817"/>
      <c r="R43" s="817"/>
      <c r="S43" s="817"/>
      <c r="T43" s="817"/>
      <c r="U43" s="817"/>
      <c r="V43" s="818"/>
      <c r="W43" s="293"/>
      <c r="X43" s="293"/>
      <c r="Y43" s="293"/>
      <c r="Z43" s="293"/>
      <c r="AA43" s="293"/>
    </row>
    <row r="44" spans="1:27" ht="16.5" customHeight="1" thickBot="1" x14ac:dyDescent="0.3">
      <c r="A44" s="819" t="s">
        <v>139</v>
      </c>
      <c r="B44" s="820"/>
      <c r="C44" s="820"/>
      <c r="D44" s="820"/>
      <c r="E44" s="820"/>
      <c r="F44" s="820"/>
      <c r="G44" s="820"/>
      <c r="H44" s="820"/>
      <c r="I44" s="820"/>
      <c r="J44" s="820"/>
      <c r="K44" s="820"/>
      <c r="L44" s="820"/>
      <c r="M44" s="820"/>
      <c r="N44" s="820"/>
      <c r="O44" s="820"/>
      <c r="P44" s="820"/>
      <c r="Q44" s="820"/>
      <c r="R44" s="820"/>
      <c r="S44" s="820"/>
      <c r="T44" s="820"/>
      <c r="U44" s="820"/>
      <c r="V44" s="821"/>
    </row>
    <row r="45" spans="1:27" ht="16.5" customHeight="1" x14ac:dyDescent="0.25">
      <c r="A45" s="74" t="s">
        <v>120</v>
      </c>
      <c r="B45" s="155" t="s">
        <v>33</v>
      </c>
      <c r="C45" s="75"/>
      <c r="D45" s="76"/>
      <c r="E45" s="76"/>
      <c r="F45" s="77"/>
      <c r="G45" s="366">
        <f t="shared" ref="G45:H45" si="14">G46+G47</f>
        <v>15</v>
      </c>
      <c r="H45" s="367">
        <f t="shared" si="14"/>
        <v>450</v>
      </c>
      <c r="I45" s="156"/>
      <c r="J45" s="157"/>
      <c r="K45" s="157"/>
      <c r="L45" s="157"/>
      <c r="M45" s="80"/>
      <c r="N45" s="158"/>
      <c r="O45" s="159"/>
      <c r="P45" s="78"/>
      <c r="Q45" s="81"/>
      <c r="R45" s="160"/>
      <c r="S45" s="78"/>
      <c r="T45" s="73"/>
      <c r="U45" s="161"/>
      <c r="V45" s="78"/>
    </row>
    <row r="46" spans="1:27" x14ac:dyDescent="0.25">
      <c r="A46" s="253"/>
      <c r="B46" s="247" t="s">
        <v>301</v>
      </c>
      <c r="C46" s="254"/>
      <c r="D46" s="255"/>
      <c r="E46" s="256"/>
      <c r="F46" s="257"/>
      <c r="G46" s="258">
        <v>3</v>
      </c>
      <c r="H46" s="125">
        <f t="shared" ref="H46" si="15">G46*30</f>
        <v>90</v>
      </c>
      <c r="I46" s="114"/>
      <c r="J46" s="259"/>
      <c r="K46" s="259"/>
      <c r="L46" s="259"/>
      <c r="M46" s="126"/>
      <c r="N46" s="260"/>
      <c r="O46" s="261"/>
      <c r="P46" s="262"/>
      <c r="Q46" s="251"/>
      <c r="R46" s="252"/>
      <c r="S46" s="262"/>
      <c r="T46" s="251"/>
      <c r="U46" s="252"/>
      <c r="V46" s="262"/>
    </row>
    <row r="47" spans="1:27" x14ac:dyDescent="0.25">
      <c r="A47" s="253" t="s">
        <v>140</v>
      </c>
      <c r="B47" s="145" t="s">
        <v>239</v>
      </c>
      <c r="C47" s="254" t="s">
        <v>153</v>
      </c>
      <c r="D47" s="255"/>
      <c r="E47" s="256"/>
      <c r="F47" s="257"/>
      <c r="G47" s="340">
        <v>12</v>
      </c>
      <c r="H47" s="294">
        <f t="shared" ref="H47" si="16">G47*30</f>
        <v>360</v>
      </c>
      <c r="I47" s="110">
        <f t="shared" ref="I47" si="17">J47+K47+L47</f>
        <v>120</v>
      </c>
      <c r="J47" s="341">
        <v>60</v>
      </c>
      <c r="K47" s="341">
        <v>30</v>
      </c>
      <c r="L47" s="341">
        <v>30</v>
      </c>
      <c r="M47" s="296">
        <f t="shared" ref="M47" si="18">H47-I47</f>
        <v>240</v>
      </c>
      <c r="N47" s="260">
        <v>8</v>
      </c>
      <c r="O47" s="261"/>
      <c r="P47" s="262"/>
      <c r="Q47" s="251"/>
      <c r="R47" s="252"/>
      <c r="S47" s="262"/>
      <c r="T47" s="251"/>
      <c r="U47" s="252"/>
      <c r="V47" s="262"/>
    </row>
    <row r="48" spans="1:27" x14ac:dyDescent="0.25">
      <c r="A48" s="162" t="s">
        <v>143</v>
      </c>
      <c r="B48" s="163" t="s">
        <v>39</v>
      </c>
      <c r="C48" s="110"/>
      <c r="D48" s="136"/>
      <c r="E48" s="139"/>
      <c r="F48" s="140"/>
      <c r="G48" s="250">
        <f>G49+G50</f>
        <v>14</v>
      </c>
      <c r="H48" s="368">
        <f>H49+H50</f>
        <v>420</v>
      </c>
      <c r="I48" s="166"/>
      <c r="J48" s="167"/>
      <c r="K48" s="167"/>
      <c r="L48" s="167"/>
      <c r="M48" s="168"/>
      <c r="N48" s="117"/>
      <c r="O48" s="118"/>
      <c r="P48" s="122"/>
      <c r="Q48" s="120"/>
      <c r="R48" s="118"/>
      <c r="S48" s="119"/>
      <c r="T48" s="120"/>
      <c r="U48" s="118"/>
      <c r="V48" s="119"/>
    </row>
    <row r="49" spans="1:22" ht="17.25" customHeight="1" x14ac:dyDescent="0.25">
      <c r="A49" s="79"/>
      <c r="B49" s="247" t="s">
        <v>301</v>
      </c>
      <c r="C49" s="170"/>
      <c r="D49" s="64"/>
      <c r="E49" s="64"/>
      <c r="F49" s="72"/>
      <c r="G49" s="171">
        <v>4</v>
      </c>
      <c r="H49" s="113">
        <f>G49*30</f>
        <v>120</v>
      </c>
      <c r="I49" s="114"/>
      <c r="J49" s="115"/>
      <c r="K49" s="115"/>
      <c r="L49" s="115"/>
      <c r="M49" s="116"/>
      <c r="N49" s="69"/>
      <c r="O49" s="172"/>
      <c r="P49" s="68"/>
      <c r="Q49" s="67"/>
      <c r="R49" s="172"/>
      <c r="S49" s="68"/>
      <c r="T49" s="67"/>
      <c r="U49" s="172"/>
      <c r="V49" s="68"/>
    </row>
    <row r="50" spans="1:22" x14ac:dyDescent="0.25">
      <c r="A50" s="173" t="s">
        <v>144</v>
      </c>
      <c r="B50" s="145" t="s">
        <v>239</v>
      </c>
      <c r="C50" s="174">
        <v>2</v>
      </c>
      <c r="D50" s="175"/>
      <c r="E50" s="176"/>
      <c r="F50" s="177"/>
      <c r="G50" s="148">
        <v>10</v>
      </c>
      <c r="H50" s="135">
        <f>G50*30</f>
        <v>300</v>
      </c>
      <c r="I50" s="110">
        <f>J50+K50+L50</f>
        <v>126</v>
      </c>
      <c r="J50" s="136">
        <v>36</v>
      </c>
      <c r="K50" s="136">
        <v>54</v>
      </c>
      <c r="L50" s="136">
        <v>36</v>
      </c>
      <c r="M50" s="137">
        <f>H50-I50</f>
        <v>174</v>
      </c>
      <c r="N50" s="178"/>
      <c r="O50" s="179">
        <v>7</v>
      </c>
      <c r="P50" s="180">
        <v>7</v>
      </c>
      <c r="Q50" s="181"/>
      <c r="R50" s="179"/>
      <c r="S50" s="182"/>
      <c r="T50" s="181"/>
      <c r="U50" s="179"/>
      <c r="V50" s="180"/>
    </row>
    <row r="51" spans="1:22" x14ac:dyDescent="0.25">
      <c r="A51" s="162" t="s">
        <v>145</v>
      </c>
      <c r="B51" s="163" t="s">
        <v>254</v>
      </c>
      <c r="C51" s="110"/>
      <c r="D51" s="136"/>
      <c r="E51" s="139"/>
      <c r="F51" s="140"/>
      <c r="G51" s="134">
        <f>SUM(G52:G53)</f>
        <v>18</v>
      </c>
      <c r="H51" s="165">
        <f>G51*30</f>
        <v>540</v>
      </c>
      <c r="I51" s="110"/>
      <c r="J51" s="167"/>
      <c r="K51" s="167"/>
      <c r="L51" s="167"/>
      <c r="M51" s="137"/>
      <c r="N51" s="117"/>
      <c r="O51" s="118"/>
      <c r="P51" s="122"/>
      <c r="Q51" s="120"/>
      <c r="R51" s="118"/>
      <c r="S51" s="119"/>
      <c r="T51" s="120"/>
      <c r="U51" s="118"/>
      <c r="V51" s="119"/>
    </row>
    <row r="52" spans="1:22" x14ac:dyDescent="0.25">
      <c r="A52" s="162" t="s">
        <v>292</v>
      </c>
      <c r="B52" s="247" t="s">
        <v>301</v>
      </c>
      <c r="C52" s="110"/>
      <c r="D52" s="136"/>
      <c r="E52" s="139"/>
      <c r="F52" s="140"/>
      <c r="G52" s="134">
        <v>7</v>
      </c>
      <c r="H52" s="165">
        <f t="shared" ref="H52:H53" si="19">G52*30</f>
        <v>210</v>
      </c>
      <c r="I52" s="110"/>
      <c r="J52" s="167"/>
      <c r="K52" s="167"/>
      <c r="L52" s="167"/>
      <c r="M52" s="137"/>
      <c r="N52" s="117"/>
      <c r="O52" s="118"/>
      <c r="P52" s="122"/>
      <c r="Q52" s="120"/>
      <c r="R52" s="118"/>
      <c r="S52" s="119"/>
      <c r="T52" s="120"/>
      <c r="U52" s="118"/>
      <c r="V52" s="119"/>
    </row>
    <row r="53" spans="1:22" x14ac:dyDescent="0.25">
      <c r="A53" s="162" t="s">
        <v>293</v>
      </c>
      <c r="B53" s="145" t="s">
        <v>239</v>
      </c>
      <c r="C53" s="110">
        <v>2</v>
      </c>
      <c r="D53" s="136"/>
      <c r="E53" s="139"/>
      <c r="F53" s="140"/>
      <c r="G53" s="134">
        <v>11</v>
      </c>
      <c r="H53" s="165">
        <f t="shared" si="19"/>
        <v>330</v>
      </c>
      <c r="I53" s="473">
        <f>SUM(J53:L53)</f>
        <v>126</v>
      </c>
      <c r="J53" s="167">
        <v>54</v>
      </c>
      <c r="K53" s="167">
        <v>54</v>
      </c>
      <c r="L53" s="167">
        <v>18</v>
      </c>
      <c r="M53" s="474">
        <f>H53-I53</f>
        <v>204</v>
      </c>
      <c r="N53" s="117"/>
      <c r="O53" s="118">
        <v>7</v>
      </c>
      <c r="P53" s="122">
        <v>7</v>
      </c>
      <c r="Q53" s="120"/>
      <c r="R53" s="118"/>
      <c r="S53" s="119"/>
      <c r="T53" s="120"/>
      <c r="U53" s="118"/>
      <c r="V53" s="119"/>
    </row>
    <row r="54" spans="1:22" x14ac:dyDescent="0.25">
      <c r="A54" s="162" t="s">
        <v>146</v>
      </c>
      <c r="B54" s="163" t="s">
        <v>40</v>
      </c>
      <c r="C54" s="110"/>
      <c r="D54" s="136"/>
      <c r="E54" s="139"/>
      <c r="F54" s="140"/>
      <c r="G54" s="134">
        <f>G55+G56+G57</f>
        <v>17.5</v>
      </c>
      <c r="H54" s="263">
        <f>H55+H56+H57</f>
        <v>525</v>
      </c>
      <c r="I54" s="166"/>
      <c r="J54" s="167"/>
      <c r="K54" s="167"/>
      <c r="L54" s="167"/>
      <c r="M54" s="168"/>
      <c r="N54" s="117"/>
      <c r="O54" s="118"/>
      <c r="P54" s="122"/>
      <c r="Q54" s="120"/>
      <c r="R54" s="118"/>
      <c r="S54" s="119"/>
      <c r="T54" s="120"/>
      <c r="U54" s="118"/>
      <c r="V54" s="119"/>
    </row>
    <row r="55" spans="1:22" ht="17.25" customHeight="1" x14ac:dyDescent="0.25">
      <c r="A55" s="79"/>
      <c r="B55" s="247" t="s">
        <v>301</v>
      </c>
      <c r="C55" s="170"/>
      <c r="D55" s="64"/>
      <c r="E55" s="64"/>
      <c r="F55" s="72"/>
      <c r="G55" s="171">
        <v>1.5</v>
      </c>
      <c r="H55" s="113">
        <f>G55*30</f>
        <v>45</v>
      </c>
      <c r="I55" s="114"/>
      <c r="J55" s="115"/>
      <c r="K55" s="115"/>
      <c r="L55" s="115"/>
      <c r="M55" s="116"/>
      <c r="N55" s="69"/>
      <c r="O55" s="172"/>
      <c r="P55" s="68"/>
      <c r="Q55" s="67"/>
      <c r="R55" s="172"/>
      <c r="S55" s="68"/>
      <c r="T55" s="67"/>
      <c r="U55" s="172"/>
      <c r="V55" s="68"/>
    </row>
    <row r="56" spans="1:22" x14ac:dyDescent="0.25">
      <c r="A56" s="173" t="s">
        <v>147</v>
      </c>
      <c r="B56" s="145" t="s">
        <v>239</v>
      </c>
      <c r="C56" s="174">
        <v>3</v>
      </c>
      <c r="D56" s="175"/>
      <c r="E56" s="176"/>
      <c r="F56" s="177"/>
      <c r="G56" s="171">
        <v>15</v>
      </c>
      <c r="H56" s="113">
        <f>G56*30</f>
        <v>450</v>
      </c>
      <c r="I56" s="110">
        <f>J56+K56+L56</f>
        <v>150</v>
      </c>
      <c r="J56" s="136">
        <v>60</v>
      </c>
      <c r="K56" s="136">
        <v>60</v>
      </c>
      <c r="L56" s="136">
        <v>30</v>
      </c>
      <c r="M56" s="137">
        <f>H56-I56</f>
        <v>300</v>
      </c>
      <c r="N56" s="178"/>
      <c r="O56" s="179"/>
      <c r="P56" s="180"/>
      <c r="Q56" s="181">
        <v>10</v>
      </c>
      <c r="R56" s="179"/>
      <c r="S56" s="180"/>
      <c r="T56" s="181"/>
      <c r="U56" s="179"/>
      <c r="V56" s="180"/>
    </row>
    <row r="57" spans="1:22" x14ac:dyDescent="0.25">
      <c r="A57" s="173" t="s">
        <v>188</v>
      </c>
      <c r="B57" s="169" t="s">
        <v>142</v>
      </c>
      <c r="C57" s="174"/>
      <c r="D57" s="175"/>
      <c r="E57" s="176"/>
      <c r="F57" s="177" t="s">
        <v>255</v>
      </c>
      <c r="G57" s="148">
        <v>1</v>
      </c>
      <c r="H57" s="135">
        <f>G57*30</f>
        <v>30</v>
      </c>
      <c r="I57" s="110"/>
      <c r="J57" s="136"/>
      <c r="K57" s="136"/>
      <c r="L57" s="136"/>
      <c r="M57" s="137">
        <f>H57-I57</f>
        <v>30</v>
      </c>
      <c r="N57" s="178"/>
      <c r="O57" s="179"/>
      <c r="P57" s="180"/>
      <c r="Q57" s="181"/>
      <c r="R57" s="179"/>
      <c r="S57" s="180"/>
      <c r="T57" s="181"/>
      <c r="U57" s="179"/>
      <c r="V57" s="180"/>
    </row>
    <row r="58" spans="1:22" x14ac:dyDescent="0.25">
      <c r="A58" s="162" t="s">
        <v>148</v>
      </c>
      <c r="B58" s="163" t="s">
        <v>256</v>
      </c>
      <c r="C58" s="110"/>
      <c r="D58" s="136">
        <v>3</v>
      </c>
      <c r="E58" s="139"/>
      <c r="F58" s="140"/>
      <c r="G58" s="134">
        <v>5</v>
      </c>
      <c r="H58" s="135">
        <f t="shared" ref="H58:H63" si="20">G58*30</f>
        <v>150</v>
      </c>
      <c r="I58" s="110">
        <f>J58+K58+L58</f>
        <v>60</v>
      </c>
      <c r="J58" s="136">
        <v>30</v>
      </c>
      <c r="K58" s="136">
        <v>30</v>
      </c>
      <c r="L58" s="136"/>
      <c r="M58" s="137">
        <f t="shared" ref="M58:M63" si="21">H58-I58</f>
        <v>90</v>
      </c>
      <c r="N58" s="141"/>
      <c r="O58" s="142"/>
      <c r="P58" s="143"/>
      <c r="Q58" s="114">
        <v>4</v>
      </c>
      <c r="R58" s="142"/>
      <c r="S58" s="116"/>
      <c r="T58" s="114"/>
      <c r="U58" s="142"/>
      <c r="V58" s="116"/>
    </row>
    <row r="59" spans="1:22" x14ac:dyDescent="0.25">
      <c r="A59" s="162" t="s">
        <v>149</v>
      </c>
      <c r="B59" s="163" t="s">
        <v>257</v>
      </c>
      <c r="C59" s="110" t="s">
        <v>71</v>
      </c>
      <c r="D59" s="136"/>
      <c r="E59" s="139"/>
      <c r="F59" s="140"/>
      <c r="G59" s="134">
        <f>G60+G61</f>
        <v>11</v>
      </c>
      <c r="H59" s="165">
        <f>H60+H61</f>
        <v>330</v>
      </c>
      <c r="I59" s="166">
        <f t="shared" ref="I59:M59" si="22">I60+I61</f>
        <v>108</v>
      </c>
      <c r="J59" s="167">
        <f t="shared" si="22"/>
        <v>36</v>
      </c>
      <c r="K59" s="167">
        <f t="shared" si="22"/>
        <v>72</v>
      </c>
      <c r="L59" s="167">
        <f t="shared" si="22"/>
        <v>0</v>
      </c>
      <c r="M59" s="168">
        <f t="shared" si="22"/>
        <v>222</v>
      </c>
      <c r="N59" s="117"/>
      <c r="O59" s="118"/>
      <c r="P59" s="122"/>
      <c r="Q59" s="120"/>
      <c r="R59" s="118"/>
      <c r="S59" s="119"/>
      <c r="T59" s="120"/>
      <c r="U59" s="118"/>
      <c r="V59" s="119"/>
    </row>
    <row r="60" spans="1:22" ht="15" customHeight="1" x14ac:dyDescent="0.25">
      <c r="A60" s="79" t="s">
        <v>189</v>
      </c>
      <c r="B60" s="169" t="s">
        <v>43</v>
      </c>
      <c r="C60" s="170">
        <v>4</v>
      </c>
      <c r="D60" s="64"/>
      <c r="E60" s="64"/>
      <c r="F60" s="72"/>
      <c r="G60" s="171">
        <v>10</v>
      </c>
      <c r="H60" s="113">
        <f>G60*30</f>
        <v>300</v>
      </c>
      <c r="I60" s="114">
        <f>J60+K60+L60</f>
        <v>108</v>
      </c>
      <c r="J60" s="115">
        <v>36</v>
      </c>
      <c r="K60" s="115">
        <v>72</v>
      </c>
      <c r="L60" s="115"/>
      <c r="M60" s="116">
        <f>H60-I60</f>
        <v>192</v>
      </c>
      <c r="N60" s="69"/>
      <c r="O60" s="172"/>
      <c r="P60" s="68"/>
      <c r="Q60" s="67"/>
      <c r="R60" s="172">
        <v>6</v>
      </c>
      <c r="S60" s="68">
        <v>6</v>
      </c>
      <c r="T60" s="67"/>
      <c r="U60" s="172"/>
      <c r="V60" s="68"/>
    </row>
    <row r="61" spans="1:22" x14ac:dyDescent="0.25">
      <c r="A61" s="173" t="s">
        <v>190</v>
      </c>
      <c r="B61" s="169" t="s">
        <v>44</v>
      </c>
      <c r="C61" s="174"/>
      <c r="D61" s="175"/>
      <c r="E61" s="176"/>
      <c r="F61" s="177" t="s">
        <v>174</v>
      </c>
      <c r="G61" s="171">
        <v>1</v>
      </c>
      <c r="H61" s="113">
        <f>G61*30</f>
        <v>30</v>
      </c>
      <c r="I61" s="114"/>
      <c r="J61" s="115"/>
      <c r="K61" s="115"/>
      <c r="L61" s="115"/>
      <c r="M61" s="116">
        <f>H61-I61</f>
        <v>30</v>
      </c>
      <c r="N61" s="178"/>
      <c r="O61" s="179"/>
      <c r="P61" s="180"/>
      <c r="Q61" s="181"/>
      <c r="R61" s="179"/>
      <c r="S61" s="182"/>
      <c r="T61" s="181"/>
      <c r="U61" s="179"/>
      <c r="V61" s="180"/>
    </row>
    <row r="62" spans="1:22" x14ac:dyDescent="0.25">
      <c r="A62" s="162" t="s">
        <v>177</v>
      </c>
      <c r="B62" s="163" t="s">
        <v>258</v>
      </c>
      <c r="C62" s="110">
        <v>5</v>
      </c>
      <c r="D62" s="136"/>
      <c r="E62" s="139"/>
      <c r="F62" s="140"/>
      <c r="G62" s="134">
        <v>10</v>
      </c>
      <c r="H62" s="135">
        <f t="shared" si="20"/>
        <v>300</v>
      </c>
      <c r="I62" s="110">
        <f>J62+K62+L62</f>
        <v>120</v>
      </c>
      <c r="J62" s="136">
        <v>60</v>
      </c>
      <c r="K62" s="136">
        <v>60</v>
      </c>
      <c r="L62" s="136"/>
      <c r="M62" s="137">
        <f t="shared" si="21"/>
        <v>180</v>
      </c>
      <c r="N62" s="141"/>
      <c r="O62" s="142"/>
      <c r="P62" s="143"/>
      <c r="Q62" s="114"/>
      <c r="R62" s="142"/>
      <c r="S62" s="116"/>
      <c r="T62" s="114">
        <v>8</v>
      </c>
      <c r="U62" s="142"/>
      <c r="V62" s="116"/>
    </row>
    <row r="63" spans="1:22" ht="35.25" customHeight="1" thickBot="1" x14ac:dyDescent="0.3">
      <c r="A63" s="183" t="s">
        <v>150</v>
      </c>
      <c r="B63" s="164" t="s">
        <v>274</v>
      </c>
      <c r="C63" s="146"/>
      <c r="D63" s="136">
        <v>1</v>
      </c>
      <c r="E63" s="136"/>
      <c r="F63" s="137"/>
      <c r="G63" s="148">
        <v>3</v>
      </c>
      <c r="H63" s="307">
        <f t="shared" si="20"/>
        <v>90</v>
      </c>
      <c r="I63" s="308">
        <f t="shared" ref="I63" si="23">J63+K63+L63</f>
        <v>30</v>
      </c>
      <c r="J63" s="305">
        <v>15</v>
      </c>
      <c r="K63" s="305">
        <v>15</v>
      </c>
      <c r="L63" s="305"/>
      <c r="M63" s="306">
        <f t="shared" si="21"/>
        <v>60</v>
      </c>
      <c r="N63" s="149">
        <v>2</v>
      </c>
      <c r="O63" s="150"/>
      <c r="P63" s="151"/>
      <c r="Q63" s="152"/>
      <c r="R63" s="150"/>
      <c r="S63" s="151"/>
      <c r="T63" s="152"/>
      <c r="U63" s="150"/>
      <c r="V63" s="151"/>
    </row>
    <row r="64" spans="1:22" ht="18" customHeight="1" thickBot="1" x14ac:dyDescent="0.3">
      <c r="A64" s="786" t="s">
        <v>305</v>
      </c>
      <c r="B64" s="787"/>
      <c r="C64" s="787"/>
      <c r="D64" s="787"/>
      <c r="E64" s="787"/>
      <c r="F64" s="788"/>
      <c r="G64" s="333">
        <f>G46+G49+G55+G52</f>
        <v>15.5</v>
      </c>
      <c r="H64" s="337">
        <f>G64*30</f>
        <v>465</v>
      </c>
      <c r="I64" s="337"/>
      <c r="J64" s="337"/>
      <c r="K64" s="270"/>
      <c r="L64" s="337"/>
      <c r="M64" s="337"/>
      <c r="N64" s="334"/>
      <c r="O64" s="339"/>
      <c r="P64" s="335"/>
      <c r="Q64" s="336"/>
      <c r="R64" s="339"/>
      <c r="S64" s="335"/>
      <c r="T64" s="336"/>
      <c r="U64" s="339"/>
      <c r="V64" s="335"/>
    </row>
    <row r="65" spans="1:27" ht="18" customHeight="1" thickBot="1" x14ac:dyDescent="0.3">
      <c r="A65" s="786" t="s">
        <v>252</v>
      </c>
      <c r="B65" s="787"/>
      <c r="C65" s="787"/>
      <c r="D65" s="787"/>
      <c r="E65" s="787"/>
      <c r="F65" s="788"/>
      <c r="G65" s="332">
        <f>G47+G50+G53+G56+G57+G58+G59+G62+G63</f>
        <v>78</v>
      </c>
      <c r="H65" s="292">
        <f>G65*30</f>
        <v>2340</v>
      </c>
      <c r="I65" s="216">
        <f>SUM(J65:L65)</f>
        <v>714</v>
      </c>
      <c r="J65" s="216">
        <f>J47+J50+J51+J56+J58+J59+J62+J63</f>
        <v>297</v>
      </c>
      <c r="K65" s="342">
        <f t="shared" ref="K65:L65" si="24">K47+K50+K51+K56+K58+K59+K62+K63</f>
        <v>321</v>
      </c>
      <c r="L65" s="216">
        <f t="shared" si="24"/>
        <v>96</v>
      </c>
      <c r="M65" s="216">
        <f>H65-I65</f>
        <v>1626</v>
      </c>
      <c r="N65" s="291">
        <f>SUM(N45:N63)</f>
        <v>10</v>
      </c>
      <c r="O65" s="338">
        <f t="shared" ref="O65:V65" si="25">SUM(O45:O63)</f>
        <v>14</v>
      </c>
      <c r="P65" s="291">
        <f t="shared" si="25"/>
        <v>14</v>
      </c>
      <c r="Q65" s="337">
        <f t="shared" si="25"/>
        <v>14</v>
      </c>
      <c r="R65" s="338">
        <f t="shared" si="25"/>
        <v>6</v>
      </c>
      <c r="S65" s="291">
        <f t="shared" si="25"/>
        <v>6</v>
      </c>
      <c r="T65" s="337">
        <f t="shared" si="25"/>
        <v>8</v>
      </c>
      <c r="U65" s="337">
        <f t="shared" si="25"/>
        <v>0</v>
      </c>
      <c r="V65" s="291">
        <f t="shared" si="25"/>
        <v>0</v>
      </c>
    </row>
    <row r="66" spans="1:27" ht="16.5" customHeight="1" thickBot="1" x14ac:dyDescent="0.3">
      <c r="A66" s="786" t="s">
        <v>253</v>
      </c>
      <c r="B66" s="787"/>
      <c r="C66" s="787"/>
      <c r="D66" s="787"/>
      <c r="E66" s="787"/>
      <c r="F66" s="788"/>
      <c r="G66" s="184">
        <f>G45+G48+G51+G54+G58+G59+G62+G63</f>
        <v>93.5</v>
      </c>
      <c r="H66" s="292">
        <f>G66*30</f>
        <v>2805</v>
      </c>
      <c r="I66" s="185"/>
      <c r="J66" s="185"/>
      <c r="K66" s="343"/>
      <c r="L66" s="185"/>
      <c r="M66" s="185"/>
      <c r="N66" s="344"/>
      <c r="O66" s="185"/>
      <c r="P66" s="267"/>
      <c r="Q66" s="344"/>
      <c r="R66" s="185"/>
      <c r="S66" s="267"/>
      <c r="T66" s="185"/>
      <c r="U66" s="185"/>
      <c r="V66" s="185"/>
      <c r="W66" s="267">
        <f>SUM(W45:W63)</f>
        <v>0</v>
      </c>
      <c r="X66" s="185">
        <f>SUM(X45:X63)</f>
        <v>0</v>
      </c>
      <c r="Y66" s="185">
        <f>SUM(Y45:Y63)</f>
        <v>0</v>
      </c>
      <c r="Z66" s="185">
        <f>SUM(Z45:Z63)</f>
        <v>0</v>
      </c>
      <c r="AA66" s="185">
        <f>SUM(AA45:AA63)</f>
        <v>0</v>
      </c>
    </row>
    <row r="67" spans="1:27" ht="16.5" thickBot="1" x14ac:dyDescent="0.3">
      <c r="A67" s="777" t="s">
        <v>179</v>
      </c>
      <c r="B67" s="778"/>
      <c r="C67" s="778"/>
      <c r="D67" s="778"/>
      <c r="E67" s="778"/>
      <c r="F67" s="778"/>
      <c r="G67" s="778"/>
      <c r="H67" s="778"/>
      <c r="I67" s="778"/>
      <c r="J67" s="778"/>
      <c r="K67" s="778"/>
      <c r="L67" s="778"/>
      <c r="M67" s="778"/>
      <c r="N67" s="778"/>
      <c r="O67" s="778"/>
      <c r="P67" s="778"/>
      <c r="Q67" s="778"/>
      <c r="R67" s="778"/>
      <c r="S67" s="778"/>
      <c r="T67" s="778"/>
      <c r="U67" s="778"/>
      <c r="V67" s="779"/>
    </row>
    <row r="68" spans="1:27" s="59" customFormat="1" ht="36.75" customHeight="1" x14ac:dyDescent="0.25">
      <c r="A68" s="130" t="s">
        <v>131</v>
      </c>
      <c r="B68" s="186" t="s">
        <v>312</v>
      </c>
      <c r="C68" s="187"/>
      <c r="D68" s="188"/>
      <c r="E68" s="188"/>
      <c r="F68" s="189"/>
      <c r="G68" s="364">
        <v>4.5</v>
      </c>
      <c r="H68" s="365">
        <f>G68*30</f>
        <v>135</v>
      </c>
      <c r="I68" s="110"/>
      <c r="J68" s="136"/>
      <c r="K68" s="136"/>
      <c r="L68" s="136"/>
      <c r="M68" s="137"/>
      <c r="N68" s="191"/>
      <c r="O68" s="192"/>
      <c r="P68" s="193"/>
      <c r="Q68" s="194"/>
      <c r="R68" s="192"/>
      <c r="S68" s="193"/>
      <c r="T68" s="194"/>
      <c r="U68" s="192"/>
      <c r="V68" s="193"/>
    </row>
    <row r="69" spans="1:27" s="59" customFormat="1" ht="32.25" customHeight="1" x14ac:dyDescent="0.25">
      <c r="A69" s="130" t="s">
        <v>132</v>
      </c>
      <c r="B69" s="186" t="s">
        <v>317</v>
      </c>
      <c r="C69" s="187"/>
      <c r="D69" s="188" t="s">
        <v>175</v>
      </c>
      <c r="E69" s="188"/>
      <c r="F69" s="189"/>
      <c r="G69" s="475">
        <v>4.5</v>
      </c>
      <c r="H69" s="190">
        <f>G69*30</f>
        <v>135</v>
      </c>
      <c r="I69" s="110"/>
      <c r="J69" s="136"/>
      <c r="K69" s="136"/>
      <c r="L69" s="136"/>
      <c r="M69" s="137">
        <f t="shared" ref="M69:M71" si="26">H69-I69</f>
        <v>135</v>
      </c>
      <c r="N69" s="191"/>
      <c r="O69" s="192"/>
      <c r="P69" s="193"/>
      <c r="Q69" s="194"/>
      <c r="R69" s="192"/>
      <c r="S69" s="193"/>
      <c r="T69" s="194"/>
      <c r="U69" s="192"/>
      <c r="V69" s="193"/>
    </row>
    <row r="70" spans="1:27" s="59" customFormat="1" ht="18" customHeight="1" x14ac:dyDescent="0.25">
      <c r="A70" s="130" t="s">
        <v>180</v>
      </c>
      <c r="B70" s="195" t="s">
        <v>261</v>
      </c>
      <c r="C70" s="196"/>
      <c r="D70" s="58" t="s">
        <v>174</v>
      </c>
      <c r="E70" s="58"/>
      <c r="F70" s="197"/>
      <c r="G70" s="198">
        <v>4.5</v>
      </c>
      <c r="H70" s="190">
        <f>G70*30</f>
        <v>135</v>
      </c>
      <c r="I70" s="110"/>
      <c r="J70" s="136"/>
      <c r="K70" s="136"/>
      <c r="L70" s="136"/>
      <c r="M70" s="137">
        <f t="shared" si="26"/>
        <v>135</v>
      </c>
      <c r="N70" s="191"/>
      <c r="O70" s="192"/>
      <c r="P70" s="193"/>
      <c r="Q70" s="194"/>
      <c r="R70" s="192"/>
      <c r="S70" s="193"/>
      <c r="T70" s="194"/>
      <c r="U70" s="192"/>
      <c r="V70" s="193"/>
    </row>
    <row r="71" spans="1:27" s="59" customFormat="1" ht="16.5" thickBot="1" x14ac:dyDescent="0.3">
      <c r="A71" s="147" t="s">
        <v>294</v>
      </c>
      <c r="B71" s="199" t="s">
        <v>262</v>
      </c>
      <c r="C71" s="200"/>
      <c r="D71" s="201" t="s">
        <v>178</v>
      </c>
      <c r="E71" s="201"/>
      <c r="F71" s="202"/>
      <c r="G71" s="348">
        <v>4.5</v>
      </c>
      <c r="H71" s="349">
        <f>G71*30</f>
        <v>135</v>
      </c>
      <c r="I71" s="308"/>
      <c r="J71" s="305"/>
      <c r="K71" s="305"/>
      <c r="L71" s="305"/>
      <c r="M71" s="306">
        <f t="shared" si="26"/>
        <v>135</v>
      </c>
      <c r="N71" s="350"/>
      <c r="O71" s="351"/>
      <c r="P71" s="352"/>
      <c r="Q71" s="353"/>
      <c r="R71" s="351"/>
      <c r="S71" s="352"/>
      <c r="T71" s="353"/>
      <c r="U71" s="351"/>
      <c r="V71" s="352"/>
    </row>
    <row r="72" spans="1:27" s="59" customFormat="1" ht="16.5" customHeight="1" thickBot="1" x14ac:dyDescent="0.3">
      <c r="A72" s="786" t="s">
        <v>306</v>
      </c>
      <c r="B72" s="787"/>
      <c r="C72" s="787"/>
      <c r="D72" s="787"/>
      <c r="E72" s="787"/>
      <c r="F72" s="788"/>
      <c r="G72" s="354">
        <f>G68</f>
        <v>4.5</v>
      </c>
      <c r="H72" s="355">
        <f>G72*30</f>
        <v>135</v>
      </c>
      <c r="I72" s="269"/>
      <c r="J72" s="337"/>
      <c r="K72" s="270"/>
      <c r="L72" s="337"/>
      <c r="M72" s="271"/>
      <c r="N72" s="328"/>
      <c r="O72" s="224"/>
      <c r="P72" s="356"/>
      <c r="Q72" s="327"/>
      <c r="R72" s="224"/>
      <c r="S72" s="356"/>
      <c r="T72" s="327"/>
      <c r="U72" s="224"/>
      <c r="V72" s="356"/>
    </row>
    <row r="73" spans="1:27" s="59" customFormat="1" ht="16.5" customHeight="1" thickBot="1" x14ac:dyDescent="0.3">
      <c r="A73" s="786" t="s">
        <v>259</v>
      </c>
      <c r="B73" s="787"/>
      <c r="C73" s="787"/>
      <c r="D73" s="787"/>
      <c r="E73" s="787"/>
      <c r="F73" s="788"/>
      <c r="G73" s="357">
        <f>SUM(G69:G71)</f>
        <v>13.5</v>
      </c>
      <c r="H73" s="355">
        <f t="shared" ref="H73:H74" si="27">G73*30</f>
        <v>405</v>
      </c>
      <c r="I73" s="331"/>
      <c r="J73" s="360"/>
      <c r="K73" s="330"/>
      <c r="L73" s="360"/>
      <c r="M73" s="228">
        <f>H73-I73</f>
        <v>405</v>
      </c>
      <c r="N73" s="203"/>
      <c r="O73" s="363"/>
      <c r="P73" s="346"/>
      <c r="Q73" s="347"/>
      <c r="R73" s="363"/>
      <c r="S73" s="346"/>
      <c r="T73" s="347"/>
      <c r="U73" s="363"/>
      <c r="V73" s="346"/>
    </row>
    <row r="74" spans="1:27" s="59" customFormat="1" ht="16.5" customHeight="1" thickBot="1" x14ac:dyDescent="0.3">
      <c r="A74" s="786" t="s">
        <v>260</v>
      </c>
      <c r="B74" s="787"/>
      <c r="C74" s="787"/>
      <c r="D74" s="787"/>
      <c r="E74" s="787"/>
      <c r="F74" s="788"/>
      <c r="G74" s="203">
        <f>SUM(G72:G73)</f>
        <v>18</v>
      </c>
      <c r="H74" s="355">
        <f t="shared" si="27"/>
        <v>540</v>
      </c>
      <c r="I74" s="358"/>
      <c r="J74" s="361"/>
      <c r="K74" s="362"/>
      <c r="L74" s="361"/>
      <c r="M74" s="359"/>
      <c r="N74" s="358"/>
      <c r="O74" s="361"/>
      <c r="P74" s="359"/>
      <c r="Q74" s="358"/>
      <c r="R74" s="361"/>
      <c r="S74" s="359"/>
      <c r="T74" s="358"/>
      <c r="U74" s="361"/>
      <c r="V74" s="359"/>
    </row>
    <row r="75" spans="1:27" ht="16.5" thickBot="1" x14ac:dyDescent="0.3">
      <c r="A75" s="777" t="s">
        <v>296</v>
      </c>
      <c r="B75" s="778"/>
      <c r="C75" s="778"/>
      <c r="D75" s="778"/>
      <c r="E75" s="778"/>
      <c r="F75" s="778"/>
      <c r="G75" s="778"/>
      <c r="H75" s="778"/>
      <c r="I75" s="778"/>
      <c r="J75" s="778"/>
      <c r="K75" s="778"/>
      <c r="L75" s="778"/>
      <c r="M75" s="778"/>
      <c r="N75" s="778"/>
      <c r="O75" s="778"/>
      <c r="P75" s="778"/>
      <c r="Q75" s="778"/>
      <c r="R75" s="778"/>
      <c r="S75" s="778"/>
      <c r="T75" s="778"/>
      <c r="U75" s="778"/>
      <c r="V75" s="779"/>
    </row>
    <row r="76" spans="1:27" s="59" customFormat="1" ht="32.25" customHeight="1" thickBot="1" x14ac:dyDescent="0.3">
      <c r="A76" s="313" t="s">
        <v>181</v>
      </c>
      <c r="B76" s="314" t="s">
        <v>297</v>
      </c>
      <c r="C76" s="315">
        <v>6</v>
      </c>
      <c r="D76" s="316"/>
      <c r="E76" s="316"/>
      <c r="F76" s="317"/>
      <c r="G76" s="318">
        <v>1.5</v>
      </c>
      <c r="H76" s="319">
        <f>G76*30</f>
        <v>45</v>
      </c>
      <c r="I76" s="320"/>
      <c r="J76" s="321"/>
      <c r="K76" s="321"/>
      <c r="L76" s="321"/>
      <c r="M76" s="322">
        <f>H76-I76</f>
        <v>45</v>
      </c>
      <c r="N76" s="323"/>
      <c r="O76" s="324"/>
      <c r="P76" s="325"/>
      <c r="Q76" s="326"/>
      <c r="R76" s="324"/>
      <c r="S76" s="325"/>
      <c r="T76" s="326"/>
      <c r="U76" s="324"/>
      <c r="V76" s="325"/>
    </row>
    <row r="77" spans="1:27" s="59" customFormat="1" ht="16.5" customHeight="1" thickBot="1" x14ac:dyDescent="0.3">
      <c r="A77" s="786" t="s">
        <v>263</v>
      </c>
      <c r="B77" s="787"/>
      <c r="C77" s="787"/>
      <c r="D77" s="787"/>
      <c r="E77" s="787"/>
      <c r="F77" s="788"/>
      <c r="G77" s="204">
        <f t="shared" ref="G77:M77" si="28">SUM(G76:G76)</f>
        <v>1.5</v>
      </c>
      <c r="H77" s="205">
        <f t="shared" si="28"/>
        <v>45</v>
      </c>
      <c r="I77" s="205">
        <f t="shared" si="28"/>
        <v>0</v>
      </c>
      <c r="J77" s="205">
        <f t="shared" si="28"/>
        <v>0</v>
      </c>
      <c r="K77" s="205">
        <f t="shared" si="28"/>
        <v>0</v>
      </c>
      <c r="L77" s="205">
        <f t="shared" si="28"/>
        <v>0</v>
      </c>
      <c r="M77" s="205">
        <f t="shared" si="28"/>
        <v>45</v>
      </c>
      <c r="N77" s="205"/>
      <c r="O77" s="205"/>
      <c r="P77" s="205"/>
      <c r="Q77" s="205"/>
      <c r="R77" s="205"/>
      <c r="S77" s="205"/>
      <c r="T77" s="205"/>
      <c r="U77" s="205"/>
      <c r="V77" s="205"/>
    </row>
    <row r="78" spans="1:27" s="59" customFormat="1" ht="16.5" customHeight="1" thickBot="1" x14ac:dyDescent="0.3">
      <c r="A78" s="786" t="s">
        <v>307</v>
      </c>
      <c r="B78" s="787"/>
      <c r="C78" s="787"/>
      <c r="D78" s="787"/>
      <c r="E78" s="787"/>
      <c r="F78" s="788"/>
      <c r="G78" s="354">
        <f>G40+G64+G72</f>
        <v>56</v>
      </c>
      <c r="H78" s="355">
        <f>G78*30</f>
        <v>1680</v>
      </c>
      <c r="I78" s="355"/>
      <c r="J78" s="355"/>
      <c r="K78" s="355"/>
      <c r="L78" s="355"/>
      <c r="M78" s="355"/>
      <c r="N78" s="355"/>
      <c r="O78" s="355"/>
      <c r="P78" s="355"/>
      <c r="Q78" s="355"/>
      <c r="R78" s="355"/>
      <c r="S78" s="355"/>
      <c r="T78" s="355"/>
      <c r="U78" s="355"/>
      <c r="V78" s="361"/>
    </row>
    <row r="79" spans="1:27" s="59" customFormat="1" ht="16.5" customHeight="1" thickBot="1" x14ac:dyDescent="0.3">
      <c r="A79" s="789" t="s">
        <v>264</v>
      </c>
      <c r="B79" s="790"/>
      <c r="C79" s="790"/>
      <c r="D79" s="790"/>
      <c r="E79" s="790"/>
      <c r="F79" s="791"/>
      <c r="G79" s="369">
        <f>G41+G65+G73+G77</f>
        <v>114.5</v>
      </c>
      <c r="H79" s="355">
        <f t="shared" ref="H79:H80" si="29">G79*30</f>
        <v>3435</v>
      </c>
      <c r="I79" s="345">
        <f>SUM(J79:L79)</f>
        <v>978</v>
      </c>
      <c r="J79" s="345">
        <f>J65+J41</f>
        <v>412</v>
      </c>
      <c r="K79" s="345">
        <f t="shared" ref="K79:L79" si="30">K65+K41</f>
        <v>351</v>
      </c>
      <c r="L79" s="345">
        <f t="shared" si="30"/>
        <v>215</v>
      </c>
      <c r="M79" s="345">
        <f>H79-I79</f>
        <v>2457</v>
      </c>
      <c r="N79" s="345">
        <f>N65+N41</f>
        <v>22</v>
      </c>
      <c r="O79" s="345">
        <f t="shared" ref="O79:V79" si="31">O65+O41</f>
        <v>17</v>
      </c>
      <c r="P79" s="345">
        <f t="shared" si="31"/>
        <v>17</v>
      </c>
      <c r="Q79" s="345">
        <f t="shared" si="31"/>
        <v>16</v>
      </c>
      <c r="R79" s="345">
        <f t="shared" si="31"/>
        <v>6</v>
      </c>
      <c r="S79" s="345">
        <f t="shared" si="31"/>
        <v>6</v>
      </c>
      <c r="T79" s="345">
        <f t="shared" si="31"/>
        <v>8</v>
      </c>
      <c r="U79" s="345">
        <f t="shared" si="31"/>
        <v>0</v>
      </c>
      <c r="V79" s="345">
        <f t="shared" si="31"/>
        <v>0</v>
      </c>
    </row>
    <row r="80" spans="1:27" ht="16.5" thickBot="1" x14ac:dyDescent="0.3">
      <c r="A80" s="812" t="s">
        <v>265</v>
      </c>
      <c r="B80" s="813"/>
      <c r="C80" s="813"/>
      <c r="D80" s="813"/>
      <c r="E80" s="813"/>
      <c r="F80" s="813"/>
      <c r="G80" s="206">
        <f>G42+G66+G74+G77</f>
        <v>170.5</v>
      </c>
      <c r="H80" s="355">
        <f t="shared" si="29"/>
        <v>5115</v>
      </c>
      <c r="I80" s="207"/>
      <c r="J80" s="207"/>
      <c r="K80" s="207"/>
      <c r="L80" s="207"/>
      <c r="M80" s="207"/>
      <c r="N80" s="207"/>
      <c r="O80" s="207"/>
      <c r="P80" s="207"/>
      <c r="Q80" s="207"/>
      <c r="R80" s="207"/>
      <c r="S80" s="207"/>
      <c r="T80" s="207"/>
      <c r="U80" s="207"/>
      <c r="V80" s="207"/>
      <c r="W80" s="59">
        <f>30*G80</f>
        <v>5115</v>
      </c>
    </row>
    <row r="81" spans="1:27" ht="21" customHeight="1" thickBot="1" x14ac:dyDescent="0.3">
      <c r="A81" s="780" t="s">
        <v>121</v>
      </c>
      <c r="B81" s="781"/>
      <c r="C81" s="781"/>
      <c r="D81" s="781"/>
      <c r="E81" s="781"/>
      <c r="F81" s="781"/>
      <c r="G81" s="781"/>
      <c r="H81" s="781"/>
      <c r="I81" s="781"/>
      <c r="J81" s="781"/>
      <c r="K81" s="781"/>
      <c r="L81" s="781"/>
      <c r="M81" s="781"/>
      <c r="N81" s="781"/>
      <c r="O81" s="781"/>
      <c r="P81" s="781"/>
      <c r="Q81" s="781"/>
      <c r="R81" s="781"/>
      <c r="S81" s="781"/>
      <c r="T81" s="781"/>
      <c r="U81" s="781"/>
      <c r="V81" s="782"/>
    </row>
    <row r="82" spans="1:27" ht="18" customHeight="1" thickBot="1" x14ac:dyDescent="0.3">
      <c r="A82" s="783" t="s">
        <v>141</v>
      </c>
      <c r="B82" s="784"/>
      <c r="C82" s="784"/>
      <c r="D82" s="784"/>
      <c r="E82" s="784"/>
      <c r="F82" s="784"/>
      <c r="G82" s="784"/>
      <c r="H82" s="784"/>
      <c r="I82" s="784"/>
      <c r="J82" s="784"/>
      <c r="K82" s="784"/>
      <c r="L82" s="784"/>
      <c r="M82" s="784"/>
      <c r="N82" s="784"/>
      <c r="O82" s="784"/>
      <c r="P82" s="784"/>
      <c r="Q82" s="784"/>
      <c r="R82" s="784"/>
      <c r="S82" s="784"/>
      <c r="T82" s="784"/>
      <c r="U82" s="784"/>
      <c r="V82" s="785"/>
    </row>
    <row r="83" spans="1:27" x14ac:dyDescent="0.25">
      <c r="A83" s="814" t="s">
        <v>101</v>
      </c>
      <c r="B83" s="509" t="s">
        <v>313</v>
      </c>
      <c r="C83" s="208"/>
      <c r="D83" s="209"/>
      <c r="E83" s="209"/>
      <c r="F83" s="210"/>
      <c r="G83" s="502">
        <v>4</v>
      </c>
      <c r="H83" s="521">
        <f>G83*30</f>
        <v>120</v>
      </c>
      <c r="I83" s="374"/>
      <c r="J83" s="375"/>
      <c r="K83" s="375"/>
      <c r="L83" s="375"/>
      <c r="M83" s="376"/>
      <c r="N83" s="492"/>
      <c r="O83" s="211"/>
      <c r="P83" s="498"/>
      <c r="Q83" s="208"/>
      <c r="R83" s="211"/>
      <c r="S83" s="210"/>
      <c r="T83" s="492"/>
      <c r="U83" s="211"/>
      <c r="V83" s="210"/>
    </row>
    <row r="84" spans="1:27" ht="16.5" customHeight="1" x14ac:dyDescent="0.25">
      <c r="A84" s="815"/>
      <c r="B84" s="487" t="s">
        <v>314</v>
      </c>
      <c r="C84" s="212"/>
      <c r="D84" s="213"/>
      <c r="E84" s="213"/>
      <c r="F84" s="214"/>
      <c r="G84" s="503">
        <v>4</v>
      </c>
      <c r="H84" s="522">
        <f t="shared" ref="H84:H86" si="32">G84*30</f>
        <v>120</v>
      </c>
      <c r="I84" s="274"/>
      <c r="J84" s="167"/>
      <c r="K84" s="167"/>
      <c r="L84" s="167"/>
      <c r="M84" s="168"/>
      <c r="N84" s="493"/>
      <c r="O84" s="215"/>
      <c r="P84" s="499"/>
      <c r="Q84" s="212"/>
      <c r="R84" s="215"/>
      <c r="S84" s="214"/>
      <c r="T84" s="493"/>
      <c r="U84" s="215"/>
      <c r="V84" s="214"/>
    </row>
    <row r="85" spans="1:27" ht="16.5" customHeight="1" x14ac:dyDescent="0.25">
      <c r="A85" s="423"/>
      <c r="B85" s="486" t="s">
        <v>298</v>
      </c>
      <c r="C85" s="212"/>
      <c r="D85" s="213"/>
      <c r="E85" s="213"/>
      <c r="F85" s="214"/>
      <c r="G85" s="503">
        <v>4</v>
      </c>
      <c r="H85" s="522">
        <f t="shared" si="32"/>
        <v>120</v>
      </c>
      <c r="I85" s="377"/>
      <c r="J85" s="378"/>
      <c r="K85" s="378"/>
      <c r="L85" s="378"/>
      <c r="M85" s="379"/>
      <c r="N85" s="493"/>
      <c r="O85" s="215"/>
      <c r="P85" s="499"/>
      <c r="Q85" s="212"/>
      <c r="R85" s="215"/>
      <c r="S85" s="214"/>
      <c r="T85" s="493"/>
      <c r="U85" s="215"/>
      <c r="V85" s="214"/>
    </row>
    <row r="86" spans="1:27" x14ac:dyDescent="0.25">
      <c r="A86" s="772" t="s">
        <v>102</v>
      </c>
      <c r="B86" s="487" t="s">
        <v>222</v>
      </c>
      <c r="C86" s="212">
        <v>3</v>
      </c>
      <c r="D86" s="213"/>
      <c r="E86" s="213"/>
      <c r="F86" s="214"/>
      <c r="G86" s="503">
        <v>4</v>
      </c>
      <c r="H86" s="396">
        <f t="shared" si="32"/>
        <v>120</v>
      </c>
      <c r="I86" s="377">
        <f t="shared" ref="I86" si="33">J86+K86+L86</f>
        <v>45</v>
      </c>
      <c r="J86" s="378">
        <v>30</v>
      </c>
      <c r="K86" s="378"/>
      <c r="L86" s="378">
        <v>15</v>
      </c>
      <c r="M86" s="379">
        <f t="shared" ref="M86:M87" si="34">H86-I86</f>
        <v>75</v>
      </c>
      <c r="N86" s="493"/>
      <c r="O86" s="215"/>
      <c r="P86" s="499"/>
      <c r="Q86" s="212">
        <v>3</v>
      </c>
      <c r="R86" s="215"/>
      <c r="S86" s="214"/>
      <c r="T86" s="493"/>
      <c r="U86" s="215"/>
      <c r="V86" s="214"/>
    </row>
    <row r="87" spans="1:27" x14ac:dyDescent="0.25">
      <c r="A87" s="773"/>
      <c r="B87" s="508" t="s">
        <v>221</v>
      </c>
      <c r="C87" s="212">
        <v>3</v>
      </c>
      <c r="D87" s="213"/>
      <c r="E87" s="213"/>
      <c r="F87" s="214"/>
      <c r="G87" s="503">
        <v>4</v>
      </c>
      <c r="H87" s="396">
        <f t="shared" ref="H87:H88" si="35">G87*30</f>
        <v>120</v>
      </c>
      <c r="I87" s="377">
        <f t="shared" ref="I87" si="36">J87+K87+L87</f>
        <v>45</v>
      </c>
      <c r="J87" s="378">
        <v>30</v>
      </c>
      <c r="K87" s="378"/>
      <c r="L87" s="378">
        <v>15</v>
      </c>
      <c r="M87" s="379">
        <f t="shared" si="34"/>
        <v>75</v>
      </c>
      <c r="N87" s="493"/>
      <c r="O87" s="215"/>
      <c r="P87" s="499"/>
      <c r="Q87" s="212">
        <v>3</v>
      </c>
      <c r="R87" s="215"/>
      <c r="S87" s="214"/>
      <c r="T87" s="493"/>
      <c r="U87" s="215"/>
      <c r="V87" s="214"/>
    </row>
    <row r="88" spans="1:27" x14ac:dyDescent="0.25">
      <c r="A88" s="423"/>
      <c r="B88" s="486" t="s">
        <v>298</v>
      </c>
      <c r="C88" s="212"/>
      <c r="D88" s="213"/>
      <c r="E88" s="213"/>
      <c r="F88" s="214"/>
      <c r="G88" s="503">
        <v>4</v>
      </c>
      <c r="H88" s="396">
        <f t="shared" si="35"/>
        <v>120</v>
      </c>
      <c r="I88" s="377"/>
      <c r="J88" s="378"/>
      <c r="K88" s="378"/>
      <c r="L88" s="378"/>
      <c r="M88" s="379"/>
      <c r="N88" s="493"/>
      <c r="O88" s="215"/>
      <c r="P88" s="499"/>
      <c r="Q88" s="212"/>
      <c r="R88" s="215"/>
      <c r="S88" s="214"/>
      <c r="T88" s="493"/>
      <c r="U88" s="215"/>
      <c r="V88" s="214"/>
    </row>
    <row r="89" spans="1:27" x14ac:dyDescent="0.25">
      <c r="A89" s="810" t="s">
        <v>225</v>
      </c>
      <c r="B89" s="508" t="s">
        <v>223</v>
      </c>
      <c r="C89" s="488">
        <v>5</v>
      </c>
      <c r="D89" s="482"/>
      <c r="E89" s="482"/>
      <c r="F89" s="489"/>
      <c r="G89" s="504">
        <v>6</v>
      </c>
      <c r="H89" s="506">
        <f>G89*30</f>
        <v>180</v>
      </c>
      <c r="I89" s="274">
        <f>J89+K89+L89</f>
        <v>75</v>
      </c>
      <c r="J89" s="167">
        <v>45</v>
      </c>
      <c r="K89" s="167"/>
      <c r="L89" s="167">
        <v>30</v>
      </c>
      <c r="M89" s="168">
        <f>H89-I89</f>
        <v>105</v>
      </c>
      <c r="N89" s="494"/>
      <c r="O89" s="482"/>
      <c r="P89" s="500"/>
      <c r="Q89" s="488"/>
      <c r="R89" s="482"/>
      <c r="S89" s="489"/>
      <c r="T89" s="494">
        <v>5</v>
      </c>
      <c r="U89" s="482"/>
      <c r="V89" s="214"/>
    </row>
    <row r="90" spans="1:27" x14ac:dyDescent="0.25">
      <c r="A90" s="810"/>
      <c r="B90" s="164" t="s">
        <v>224</v>
      </c>
      <c r="C90" s="488">
        <v>5</v>
      </c>
      <c r="D90" s="482"/>
      <c r="E90" s="482"/>
      <c r="F90" s="489"/>
      <c r="G90" s="504">
        <v>6</v>
      </c>
      <c r="H90" s="506">
        <f>G90*30</f>
        <v>180</v>
      </c>
      <c r="I90" s="274">
        <f>J90+K90+L90</f>
        <v>75</v>
      </c>
      <c r="J90" s="167">
        <v>45</v>
      </c>
      <c r="K90" s="167"/>
      <c r="L90" s="167">
        <v>30</v>
      </c>
      <c r="M90" s="168">
        <f>H90-I90</f>
        <v>105</v>
      </c>
      <c r="N90" s="494"/>
      <c r="O90" s="482"/>
      <c r="P90" s="500"/>
      <c r="Q90" s="488"/>
      <c r="R90" s="482"/>
      <c r="S90" s="489"/>
      <c r="T90" s="494">
        <v>5</v>
      </c>
      <c r="U90" s="482"/>
      <c r="V90" s="489"/>
    </row>
    <row r="91" spans="1:27" ht="16.5" thickBot="1" x14ac:dyDescent="0.3">
      <c r="A91" s="811"/>
      <c r="B91" s="510" t="s">
        <v>298</v>
      </c>
      <c r="C91" s="490"/>
      <c r="D91" s="483"/>
      <c r="E91" s="483"/>
      <c r="F91" s="491"/>
      <c r="G91" s="505">
        <v>6</v>
      </c>
      <c r="H91" s="507">
        <f>G91*30</f>
        <v>180</v>
      </c>
      <c r="I91" s="496"/>
      <c r="J91" s="484"/>
      <c r="K91" s="484"/>
      <c r="L91" s="484"/>
      <c r="M91" s="497"/>
      <c r="N91" s="495"/>
      <c r="O91" s="483"/>
      <c r="P91" s="501"/>
      <c r="Q91" s="490"/>
      <c r="R91" s="483"/>
      <c r="S91" s="491"/>
      <c r="T91" s="495"/>
      <c r="U91" s="483"/>
      <c r="V91" s="485"/>
    </row>
    <row r="92" spans="1:27" ht="16.5" customHeight="1" thickBot="1" x14ac:dyDescent="0.3">
      <c r="A92" s="792" t="s">
        <v>308</v>
      </c>
      <c r="B92" s="793"/>
      <c r="C92" s="793"/>
      <c r="D92" s="793"/>
      <c r="E92" s="793"/>
      <c r="F92" s="794"/>
      <c r="G92" s="332">
        <f>G83</f>
        <v>4</v>
      </c>
      <c r="H92" s="425">
        <f>G92*30</f>
        <v>120</v>
      </c>
      <c r="I92" s="476"/>
      <c r="J92" s="425"/>
      <c r="K92" s="477"/>
      <c r="L92" s="425"/>
      <c r="M92" s="478"/>
      <c r="N92" s="479"/>
      <c r="O92" s="480"/>
      <c r="P92" s="481"/>
      <c r="Q92" s="479"/>
      <c r="R92" s="480"/>
      <c r="S92" s="481"/>
      <c r="T92" s="479"/>
      <c r="U92" s="480"/>
      <c r="V92" s="481"/>
    </row>
    <row r="93" spans="1:27" ht="16.5" customHeight="1" thickBot="1" x14ac:dyDescent="0.3">
      <c r="A93" s="786" t="s">
        <v>266</v>
      </c>
      <c r="B93" s="787"/>
      <c r="C93" s="787"/>
      <c r="D93" s="787"/>
      <c r="E93" s="787"/>
      <c r="F93" s="788"/>
      <c r="G93" s="391">
        <f>G86+G89</f>
        <v>10</v>
      </c>
      <c r="H93" s="390">
        <f t="shared" ref="H93:H94" si="37">G93*30</f>
        <v>300</v>
      </c>
      <c r="I93" s="392">
        <f>SUM(J93:L93)</f>
        <v>120</v>
      </c>
      <c r="J93" s="393">
        <f>J86+J89</f>
        <v>75</v>
      </c>
      <c r="K93" s="393">
        <f t="shared" ref="K93:L93" si="38">K86+K89</f>
        <v>0</v>
      </c>
      <c r="L93" s="393">
        <f t="shared" si="38"/>
        <v>45</v>
      </c>
      <c r="M93" s="394">
        <f>H93-I93</f>
        <v>180</v>
      </c>
      <c r="N93" s="395">
        <f>N83+N86+N89</f>
        <v>0</v>
      </c>
      <c r="O93" s="395">
        <f t="shared" ref="O93:V93" si="39">O83+O86+O89</f>
        <v>0</v>
      </c>
      <c r="P93" s="395">
        <f t="shared" si="39"/>
        <v>0</v>
      </c>
      <c r="Q93" s="395">
        <f t="shared" si="39"/>
        <v>3</v>
      </c>
      <c r="R93" s="395">
        <f t="shared" si="39"/>
        <v>0</v>
      </c>
      <c r="S93" s="395">
        <f t="shared" si="39"/>
        <v>0</v>
      </c>
      <c r="T93" s="395">
        <f t="shared" si="39"/>
        <v>5</v>
      </c>
      <c r="U93" s="395">
        <f t="shared" si="39"/>
        <v>0</v>
      </c>
      <c r="V93" s="395">
        <f t="shared" si="39"/>
        <v>0</v>
      </c>
    </row>
    <row r="94" spans="1:27" ht="16.5" customHeight="1" thickBot="1" x14ac:dyDescent="0.3">
      <c r="A94" s="786" t="s">
        <v>267</v>
      </c>
      <c r="B94" s="787"/>
      <c r="C94" s="787"/>
      <c r="D94" s="787"/>
      <c r="E94" s="787"/>
      <c r="F94" s="788"/>
      <c r="G94" s="184">
        <f>G92+G93</f>
        <v>14</v>
      </c>
      <c r="H94" s="390">
        <f t="shared" si="37"/>
        <v>420</v>
      </c>
      <c r="I94" s="344"/>
      <c r="J94" s="185"/>
      <c r="K94" s="343"/>
      <c r="L94" s="185"/>
      <c r="M94" s="267"/>
      <c r="N94" s="344"/>
      <c r="O94" s="185"/>
      <c r="P94" s="267"/>
      <c r="Q94" s="344"/>
      <c r="R94" s="185"/>
      <c r="S94" s="267"/>
      <c r="T94" s="344"/>
      <c r="U94" s="185"/>
      <c r="V94" s="267"/>
      <c r="W94" s="226">
        <f>SUM(W83:W91)</f>
        <v>0</v>
      </c>
      <c r="X94" s="216">
        <f>SUM(X83:X91)</f>
        <v>0</v>
      </c>
      <c r="Y94" s="216">
        <f>SUM(Y83:Y91)</f>
        <v>0</v>
      </c>
      <c r="Z94" s="216">
        <f>SUM(Z83:Z91)</f>
        <v>0</v>
      </c>
      <c r="AA94" s="216">
        <f>SUM(AA83:AA91)</f>
        <v>0</v>
      </c>
    </row>
    <row r="95" spans="1:27" ht="16.5" thickBot="1" x14ac:dyDescent="0.3">
      <c r="A95" s="783" t="s">
        <v>182</v>
      </c>
      <c r="B95" s="784"/>
      <c r="C95" s="784"/>
      <c r="D95" s="784"/>
      <c r="E95" s="784"/>
      <c r="F95" s="784"/>
      <c r="G95" s="784"/>
      <c r="H95" s="784"/>
      <c r="I95" s="784"/>
      <c r="J95" s="784"/>
      <c r="K95" s="784"/>
      <c r="L95" s="784"/>
      <c r="M95" s="784"/>
      <c r="N95" s="784"/>
      <c r="O95" s="784"/>
      <c r="P95" s="784"/>
      <c r="Q95" s="784"/>
      <c r="R95" s="784"/>
      <c r="S95" s="784"/>
      <c r="T95" s="784"/>
      <c r="U95" s="784"/>
      <c r="V95" s="785"/>
    </row>
    <row r="96" spans="1:27" x14ac:dyDescent="0.25">
      <c r="A96" s="771" t="s">
        <v>122</v>
      </c>
      <c r="B96" s="370" t="s">
        <v>192</v>
      </c>
      <c r="C96" s="86"/>
      <c r="D96" s="86">
        <v>3</v>
      </c>
      <c r="E96" s="86"/>
      <c r="F96" s="86"/>
      <c r="G96" s="405">
        <v>3</v>
      </c>
      <c r="H96" s="511">
        <f t="shared" ref="H96" si="40">G96*30</f>
        <v>90</v>
      </c>
      <c r="I96" s="512">
        <f t="shared" ref="I96" si="41">J96+L96+K96</f>
        <v>30</v>
      </c>
      <c r="J96" s="513">
        <v>15</v>
      </c>
      <c r="K96" s="513">
        <v>15</v>
      </c>
      <c r="L96" s="513"/>
      <c r="M96" s="514">
        <f t="shared" ref="M96:M97" si="42">H96-I96</f>
        <v>60</v>
      </c>
      <c r="N96" s="515"/>
      <c r="O96" s="217"/>
      <c r="P96" s="218"/>
      <c r="Q96" s="219">
        <v>2</v>
      </c>
      <c r="R96" s="217"/>
      <c r="S96" s="218"/>
      <c r="T96" s="219"/>
      <c r="U96" s="217"/>
      <c r="V96" s="218"/>
    </row>
    <row r="97" spans="1:22" x14ac:dyDescent="0.25">
      <c r="A97" s="737"/>
      <c r="B97" s="370" t="s">
        <v>193</v>
      </c>
      <c r="C97" s="220"/>
      <c r="D97" s="64" t="s">
        <v>315</v>
      </c>
      <c r="E97" s="65"/>
      <c r="F97" s="66"/>
      <c r="G97" s="380">
        <v>3</v>
      </c>
      <c r="H97" s="388">
        <f t="shared" ref="H97" si="43">G97*30</f>
        <v>90</v>
      </c>
      <c r="I97" s="516">
        <f t="shared" ref="I97" si="44">J97+L97+K97</f>
        <v>30</v>
      </c>
      <c r="J97" s="381">
        <v>15</v>
      </c>
      <c r="K97" s="381">
        <v>15</v>
      </c>
      <c r="L97" s="381"/>
      <c r="M97" s="386">
        <f t="shared" si="42"/>
        <v>60</v>
      </c>
      <c r="N97" s="221"/>
      <c r="O97" s="222"/>
      <c r="P97" s="62"/>
      <c r="Q97" s="63">
        <v>2</v>
      </c>
      <c r="R97" s="222"/>
      <c r="S97" s="62"/>
      <c r="T97" s="63"/>
      <c r="U97" s="222"/>
      <c r="V97" s="62"/>
    </row>
    <row r="98" spans="1:22" x14ac:dyDescent="0.25">
      <c r="A98" s="736" t="s">
        <v>123</v>
      </c>
      <c r="B98" s="371" t="s">
        <v>194</v>
      </c>
      <c r="C98" s="220"/>
      <c r="D98" s="64" t="s">
        <v>154</v>
      </c>
      <c r="E98" s="65"/>
      <c r="F98" s="66"/>
      <c r="G98" s="380">
        <v>5</v>
      </c>
      <c r="H98" s="382">
        <f t="shared" ref="H98:H115" si="45">G98*30</f>
        <v>150</v>
      </c>
      <c r="I98" s="383">
        <f t="shared" ref="I98:I104" si="46">J98+L98+K98</f>
        <v>54</v>
      </c>
      <c r="J98" s="384">
        <v>18</v>
      </c>
      <c r="K98" s="385">
        <v>36</v>
      </c>
      <c r="L98" s="385"/>
      <c r="M98" s="386">
        <f>H98-I98</f>
        <v>96</v>
      </c>
      <c r="N98" s="69"/>
      <c r="O98" s="172"/>
      <c r="P98" s="68"/>
      <c r="Q98" s="67"/>
      <c r="R98" s="172">
        <v>3</v>
      </c>
      <c r="S98" s="68">
        <v>3</v>
      </c>
      <c r="T98" s="67"/>
      <c r="U98" s="172"/>
      <c r="V98" s="68"/>
    </row>
    <row r="99" spans="1:22" x14ac:dyDescent="0.25">
      <c r="A99" s="737"/>
      <c r="B99" s="370" t="s">
        <v>195</v>
      </c>
      <c r="C99" s="220"/>
      <c r="D99" s="64" t="s">
        <v>154</v>
      </c>
      <c r="E99" s="65"/>
      <c r="F99" s="66"/>
      <c r="G99" s="380">
        <v>5</v>
      </c>
      <c r="H99" s="382">
        <f t="shared" ref="H99" si="47">G99*30</f>
        <v>150</v>
      </c>
      <c r="I99" s="383">
        <f t="shared" si="46"/>
        <v>54</v>
      </c>
      <c r="J99" s="384">
        <v>18</v>
      </c>
      <c r="K99" s="385">
        <v>36</v>
      </c>
      <c r="L99" s="385"/>
      <c r="M99" s="386">
        <f>H99-I99</f>
        <v>96</v>
      </c>
      <c r="N99" s="69"/>
      <c r="O99" s="172"/>
      <c r="P99" s="68"/>
      <c r="Q99" s="67"/>
      <c r="R99" s="172">
        <v>3</v>
      </c>
      <c r="S99" s="68">
        <v>3</v>
      </c>
      <c r="T99" s="67"/>
      <c r="U99" s="172"/>
      <c r="V99" s="68"/>
    </row>
    <row r="100" spans="1:22" x14ac:dyDescent="0.25">
      <c r="A100" s="736" t="s">
        <v>124</v>
      </c>
      <c r="B100" s="370" t="s">
        <v>196</v>
      </c>
      <c r="C100" s="220"/>
      <c r="D100" s="64" t="s">
        <v>154</v>
      </c>
      <c r="E100" s="65"/>
      <c r="F100" s="66"/>
      <c r="G100" s="380">
        <v>3</v>
      </c>
      <c r="H100" s="382">
        <f t="shared" ref="H100:H101" si="48">G100*30</f>
        <v>90</v>
      </c>
      <c r="I100" s="383">
        <f t="shared" si="46"/>
        <v>36</v>
      </c>
      <c r="J100" s="384">
        <v>18</v>
      </c>
      <c r="K100" s="385">
        <v>18</v>
      </c>
      <c r="L100" s="385"/>
      <c r="M100" s="386">
        <f t="shared" ref="M100:M101" si="49">H100-I100</f>
        <v>54</v>
      </c>
      <c r="N100" s="69"/>
      <c r="O100" s="172"/>
      <c r="P100" s="68"/>
      <c r="Q100" s="67"/>
      <c r="R100" s="172">
        <v>2</v>
      </c>
      <c r="S100" s="68">
        <v>2</v>
      </c>
      <c r="T100" s="67"/>
      <c r="U100" s="172"/>
      <c r="V100" s="68"/>
    </row>
    <row r="101" spans="1:22" x14ac:dyDescent="0.25">
      <c r="A101" s="737"/>
      <c r="B101" s="370" t="s">
        <v>155</v>
      </c>
      <c r="C101" s="220"/>
      <c r="D101" s="64" t="s">
        <v>154</v>
      </c>
      <c r="E101" s="65"/>
      <c r="F101" s="66"/>
      <c r="G101" s="380">
        <v>3</v>
      </c>
      <c r="H101" s="382">
        <f t="shared" si="48"/>
        <v>90</v>
      </c>
      <c r="I101" s="383">
        <f t="shared" si="46"/>
        <v>36</v>
      </c>
      <c r="J101" s="384">
        <v>18</v>
      </c>
      <c r="K101" s="385">
        <v>18</v>
      </c>
      <c r="L101" s="385"/>
      <c r="M101" s="386">
        <f t="shared" si="49"/>
        <v>54</v>
      </c>
      <c r="N101" s="69"/>
      <c r="O101" s="172"/>
      <c r="P101" s="68"/>
      <c r="Q101" s="67"/>
      <c r="R101" s="172">
        <v>2</v>
      </c>
      <c r="S101" s="68">
        <v>2</v>
      </c>
      <c r="T101" s="67"/>
      <c r="U101" s="172"/>
      <c r="V101" s="68"/>
    </row>
    <row r="102" spans="1:22" x14ac:dyDescent="0.25">
      <c r="A102" s="736" t="s">
        <v>125</v>
      </c>
      <c r="B102" s="370" t="s">
        <v>213</v>
      </c>
      <c r="C102" s="220">
        <v>4</v>
      </c>
      <c r="D102" s="64"/>
      <c r="E102" s="65"/>
      <c r="F102" s="66"/>
      <c r="G102" s="380">
        <v>6.5</v>
      </c>
      <c r="H102" s="382">
        <f t="shared" si="45"/>
        <v>195</v>
      </c>
      <c r="I102" s="383">
        <f t="shared" si="46"/>
        <v>72</v>
      </c>
      <c r="J102" s="384">
        <v>36</v>
      </c>
      <c r="K102" s="385">
        <v>36</v>
      </c>
      <c r="L102" s="385"/>
      <c r="M102" s="386">
        <f t="shared" ref="M102:M115" si="50">H102-I102</f>
        <v>123</v>
      </c>
      <c r="N102" s="69"/>
      <c r="O102" s="172"/>
      <c r="P102" s="70"/>
      <c r="Q102" s="67"/>
      <c r="R102" s="172">
        <v>4</v>
      </c>
      <c r="S102" s="68">
        <v>4</v>
      </c>
      <c r="T102" s="69"/>
      <c r="U102" s="172"/>
      <c r="V102" s="68"/>
    </row>
    <row r="103" spans="1:22" ht="33" customHeight="1" x14ac:dyDescent="0.25">
      <c r="A103" s="737"/>
      <c r="B103" s="370" t="s">
        <v>215</v>
      </c>
      <c r="C103" s="220">
        <v>4</v>
      </c>
      <c r="D103" s="64"/>
      <c r="E103" s="65"/>
      <c r="F103" s="66"/>
      <c r="G103" s="380">
        <v>6.5</v>
      </c>
      <c r="H103" s="382">
        <f t="shared" si="45"/>
        <v>195</v>
      </c>
      <c r="I103" s="383">
        <f t="shared" si="46"/>
        <v>72</v>
      </c>
      <c r="J103" s="384">
        <v>36</v>
      </c>
      <c r="K103" s="385">
        <v>36</v>
      </c>
      <c r="L103" s="385"/>
      <c r="M103" s="386">
        <f t="shared" si="50"/>
        <v>123</v>
      </c>
      <c r="N103" s="69"/>
      <c r="O103" s="172"/>
      <c r="P103" s="70"/>
      <c r="Q103" s="67"/>
      <c r="R103" s="172">
        <v>4</v>
      </c>
      <c r="S103" s="68">
        <v>4</v>
      </c>
      <c r="T103" s="69"/>
      <c r="U103" s="172"/>
      <c r="V103" s="68"/>
    </row>
    <row r="104" spans="1:22" ht="31.5" x14ac:dyDescent="0.25">
      <c r="A104" s="736" t="s">
        <v>126</v>
      </c>
      <c r="B104" s="370" t="s">
        <v>197</v>
      </c>
      <c r="C104" s="220">
        <v>5</v>
      </c>
      <c r="D104" s="64"/>
      <c r="E104" s="65"/>
      <c r="F104" s="65"/>
      <c r="G104" s="380">
        <v>9</v>
      </c>
      <c r="H104" s="387">
        <f t="shared" si="45"/>
        <v>270</v>
      </c>
      <c r="I104" s="383">
        <f t="shared" si="46"/>
        <v>105</v>
      </c>
      <c r="J104" s="384">
        <v>60</v>
      </c>
      <c r="K104" s="385">
        <v>45</v>
      </c>
      <c r="L104" s="385"/>
      <c r="M104" s="386">
        <f t="shared" si="50"/>
        <v>165</v>
      </c>
      <c r="N104" s="69"/>
      <c r="O104" s="172"/>
      <c r="P104" s="70"/>
      <c r="Q104" s="67"/>
      <c r="R104" s="172"/>
      <c r="S104" s="68"/>
      <c r="T104" s="69">
        <v>7</v>
      </c>
      <c r="U104" s="172"/>
      <c r="V104" s="68"/>
    </row>
    <row r="105" spans="1:22" x14ac:dyDescent="0.25">
      <c r="A105" s="737"/>
      <c r="B105" s="370" t="s">
        <v>198</v>
      </c>
      <c r="C105" s="220">
        <v>5</v>
      </c>
      <c r="D105" s="64"/>
      <c r="E105" s="65"/>
      <c r="F105" s="65"/>
      <c r="G105" s="380">
        <v>9</v>
      </c>
      <c r="H105" s="387">
        <f t="shared" si="45"/>
        <v>270</v>
      </c>
      <c r="I105" s="383">
        <f t="shared" ref="I105:I115" si="51">J105+L105+K105</f>
        <v>105</v>
      </c>
      <c r="J105" s="381">
        <v>60</v>
      </c>
      <c r="K105" s="381">
        <v>45</v>
      </c>
      <c r="L105" s="381"/>
      <c r="M105" s="386">
        <f t="shared" si="50"/>
        <v>165</v>
      </c>
      <c r="N105" s="69"/>
      <c r="O105" s="172"/>
      <c r="P105" s="70"/>
      <c r="Q105" s="67"/>
      <c r="R105" s="172"/>
      <c r="S105" s="68"/>
      <c r="T105" s="69">
        <v>7</v>
      </c>
      <c r="U105" s="172"/>
      <c r="V105" s="68"/>
    </row>
    <row r="106" spans="1:22" x14ac:dyDescent="0.25">
      <c r="A106" s="736" t="s">
        <v>127</v>
      </c>
      <c r="B106" s="372" t="s">
        <v>226</v>
      </c>
      <c r="C106" s="220"/>
      <c r="D106" s="64" t="s">
        <v>271</v>
      </c>
      <c r="E106" s="65"/>
      <c r="F106" s="66"/>
      <c r="G106" s="380">
        <v>5</v>
      </c>
      <c r="H106" s="387">
        <f t="shared" si="45"/>
        <v>150</v>
      </c>
      <c r="I106" s="383">
        <f t="shared" si="51"/>
        <v>60</v>
      </c>
      <c r="J106" s="384">
        <v>30</v>
      </c>
      <c r="K106" s="385"/>
      <c r="L106" s="385">
        <v>30</v>
      </c>
      <c r="M106" s="386">
        <f t="shared" si="50"/>
        <v>90</v>
      </c>
      <c r="N106" s="69"/>
      <c r="O106" s="172"/>
      <c r="P106" s="70"/>
      <c r="Q106" s="67"/>
      <c r="R106" s="172"/>
      <c r="S106" s="68"/>
      <c r="T106" s="69">
        <v>4</v>
      </c>
      <c r="U106" s="172"/>
      <c r="V106" s="68"/>
    </row>
    <row r="107" spans="1:22" x14ac:dyDescent="0.25">
      <c r="A107" s="737"/>
      <c r="B107" s="373" t="s">
        <v>227</v>
      </c>
      <c r="C107" s="220"/>
      <c r="D107" s="64" t="s">
        <v>154</v>
      </c>
      <c r="E107" s="65"/>
      <c r="F107" s="66"/>
      <c r="G107" s="380">
        <v>5</v>
      </c>
      <c r="H107" s="387">
        <f t="shared" si="45"/>
        <v>150</v>
      </c>
      <c r="I107" s="383">
        <f t="shared" si="51"/>
        <v>60</v>
      </c>
      <c r="J107" s="384">
        <v>30</v>
      </c>
      <c r="K107" s="385"/>
      <c r="L107" s="385">
        <v>30</v>
      </c>
      <c r="M107" s="386">
        <f t="shared" si="50"/>
        <v>90</v>
      </c>
      <c r="N107" s="69"/>
      <c r="O107" s="172"/>
      <c r="P107" s="70"/>
      <c r="Q107" s="67"/>
      <c r="R107" s="172"/>
      <c r="S107" s="68"/>
      <c r="T107" s="69">
        <v>4</v>
      </c>
      <c r="U107" s="172"/>
      <c r="V107" s="68"/>
    </row>
    <row r="108" spans="1:22" x14ac:dyDescent="0.25">
      <c r="A108" s="736" t="s">
        <v>128</v>
      </c>
      <c r="B108" s="370" t="s">
        <v>205</v>
      </c>
      <c r="C108" s="220"/>
      <c r="D108" s="223">
        <v>6</v>
      </c>
      <c r="E108" s="66"/>
      <c r="F108" s="65"/>
      <c r="G108" s="380">
        <v>6</v>
      </c>
      <c r="H108" s="387">
        <f t="shared" si="45"/>
        <v>180</v>
      </c>
      <c r="I108" s="383">
        <f t="shared" si="51"/>
        <v>68</v>
      </c>
      <c r="J108" s="384">
        <v>34</v>
      </c>
      <c r="K108" s="385">
        <v>34</v>
      </c>
      <c r="L108" s="385"/>
      <c r="M108" s="386">
        <f t="shared" si="50"/>
        <v>112</v>
      </c>
      <c r="N108" s="69"/>
      <c r="O108" s="172"/>
      <c r="P108" s="70"/>
      <c r="Q108" s="67"/>
      <c r="R108" s="172"/>
      <c r="S108" s="68"/>
      <c r="T108" s="69"/>
      <c r="U108" s="172">
        <v>4</v>
      </c>
      <c r="V108" s="68">
        <v>4</v>
      </c>
    </row>
    <row r="109" spans="1:22" x14ac:dyDescent="0.25">
      <c r="A109" s="737"/>
      <c r="B109" s="370" t="s">
        <v>199</v>
      </c>
      <c r="C109" s="220"/>
      <c r="D109" s="223">
        <v>6</v>
      </c>
      <c r="E109" s="66"/>
      <c r="F109" s="65"/>
      <c r="G109" s="380">
        <v>6</v>
      </c>
      <c r="H109" s="387">
        <f t="shared" si="45"/>
        <v>180</v>
      </c>
      <c r="I109" s="383">
        <f t="shared" si="51"/>
        <v>68</v>
      </c>
      <c r="J109" s="517">
        <v>34</v>
      </c>
      <c r="K109" s="517">
        <v>34</v>
      </c>
      <c r="L109" s="389"/>
      <c r="M109" s="386">
        <f t="shared" si="50"/>
        <v>112</v>
      </c>
      <c r="N109" s="69"/>
      <c r="O109" s="172"/>
      <c r="P109" s="70"/>
      <c r="Q109" s="67"/>
      <c r="R109" s="172"/>
      <c r="S109" s="68"/>
      <c r="T109" s="69"/>
      <c r="U109" s="172">
        <v>4</v>
      </c>
      <c r="V109" s="68">
        <v>4</v>
      </c>
    </row>
    <row r="110" spans="1:22" ht="31.5" x14ac:dyDescent="0.25">
      <c r="A110" s="736" t="s">
        <v>129</v>
      </c>
      <c r="B110" s="370" t="s">
        <v>212</v>
      </c>
      <c r="C110" s="220">
        <v>6</v>
      </c>
      <c r="D110" s="223"/>
      <c r="E110" s="66"/>
      <c r="F110" s="65"/>
      <c r="G110" s="380">
        <v>6</v>
      </c>
      <c r="H110" s="387">
        <f t="shared" si="45"/>
        <v>180</v>
      </c>
      <c r="I110" s="383">
        <f t="shared" si="51"/>
        <v>68</v>
      </c>
      <c r="J110" s="384">
        <v>34</v>
      </c>
      <c r="K110" s="385">
        <v>34</v>
      </c>
      <c r="L110" s="385"/>
      <c r="M110" s="386">
        <f t="shared" si="50"/>
        <v>112</v>
      </c>
      <c r="N110" s="69"/>
      <c r="O110" s="172"/>
      <c r="P110" s="70"/>
      <c r="Q110" s="67"/>
      <c r="R110" s="172"/>
      <c r="S110" s="68"/>
      <c r="T110" s="69"/>
      <c r="U110" s="172">
        <v>4</v>
      </c>
      <c r="V110" s="68">
        <v>4</v>
      </c>
    </row>
    <row r="111" spans="1:22" ht="31.5" x14ac:dyDescent="0.25">
      <c r="A111" s="737"/>
      <c r="B111" s="370" t="s">
        <v>206</v>
      </c>
      <c r="C111" s="220">
        <v>6</v>
      </c>
      <c r="D111" s="223"/>
      <c r="E111" s="66"/>
      <c r="F111" s="65"/>
      <c r="G111" s="380">
        <v>6</v>
      </c>
      <c r="H111" s="387">
        <f t="shared" si="45"/>
        <v>180</v>
      </c>
      <c r="I111" s="383">
        <f t="shared" si="51"/>
        <v>68</v>
      </c>
      <c r="J111" s="518">
        <v>34</v>
      </c>
      <c r="K111" s="518">
        <v>34</v>
      </c>
      <c r="L111" s="389"/>
      <c r="M111" s="386">
        <f t="shared" si="50"/>
        <v>112</v>
      </c>
      <c r="N111" s="69"/>
      <c r="O111" s="172"/>
      <c r="P111" s="70"/>
      <c r="Q111" s="67"/>
      <c r="R111" s="172"/>
      <c r="S111" s="68"/>
      <c r="T111" s="69"/>
      <c r="U111" s="172">
        <v>4</v>
      </c>
      <c r="V111" s="68">
        <v>4</v>
      </c>
    </row>
    <row r="112" spans="1:22" ht="31.5" x14ac:dyDescent="0.25">
      <c r="A112" s="736" t="s">
        <v>130</v>
      </c>
      <c r="B112" s="370" t="s">
        <v>200</v>
      </c>
      <c r="C112" s="220"/>
      <c r="D112" s="223">
        <v>6</v>
      </c>
      <c r="E112" s="66"/>
      <c r="F112" s="65"/>
      <c r="G112" s="380">
        <v>3</v>
      </c>
      <c r="H112" s="387">
        <f t="shared" si="45"/>
        <v>90</v>
      </c>
      <c r="I112" s="383">
        <f t="shared" si="51"/>
        <v>34</v>
      </c>
      <c r="J112" s="384">
        <v>17</v>
      </c>
      <c r="K112" s="384">
        <v>17</v>
      </c>
      <c r="L112" s="385"/>
      <c r="M112" s="386">
        <f t="shared" si="50"/>
        <v>56</v>
      </c>
      <c r="N112" s="69"/>
      <c r="O112" s="172"/>
      <c r="P112" s="70"/>
      <c r="Q112" s="67"/>
      <c r="R112" s="172"/>
      <c r="S112" s="68"/>
      <c r="T112" s="69"/>
      <c r="U112" s="172">
        <v>2</v>
      </c>
      <c r="V112" s="68">
        <v>2</v>
      </c>
    </row>
    <row r="113" spans="1:27" x14ac:dyDescent="0.25">
      <c r="A113" s="737"/>
      <c r="B113" s="370" t="s">
        <v>201</v>
      </c>
      <c r="C113" s="220"/>
      <c r="D113" s="223">
        <v>6</v>
      </c>
      <c r="E113" s="66"/>
      <c r="F113" s="65"/>
      <c r="G113" s="380">
        <v>3</v>
      </c>
      <c r="H113" s="387">
        <f t="shared" si="45"/>
        <v>90</v>
      </c>
      <c r="I113" s="383">
        <f t="shared" si="51"/>
        <v>34</v>
      </c>
      <c r="J113" s="518">
        <v>17</v>
      </c>
      <c r="K113" s="518">
        <v>17</v>
      </c>
      <c r="L113" s="389"/>
      <c r="M113" s="386">
        <f t="shared" si="50"/>
        <v>56</v>
      </c>
      <c r="N113" s="69"/>
      <c r="O113" s="172"/>
      <c r="P113" s="70"/>
      <c r="Q113" s="67"/>
      <c r="R113" s="172"/>
      <c r="S113" s="68"/>
      <c r="T113" s="69"/>
      <c r="U113" s="172">
        <v>2</v>
      </c>
      <c r="V113" s="68">
        <v>2</v>
      </c>
    </row>
    <row r="114" spans="1:27" x14ac:dyDescent="0.25">
      <c r="A114" s="736" t="s">
        <v>156</v>
      </c>
      <c r="B114" s="372" t="s">
        <v>208</v>
      </c>
      <c r="C114" s="220">
        <v>6</v>
      </c>
      <c r="D114" s="223"/>
      <c r="E114" s="66"/>
      <c r="F114" s="65"/>
      <c r="G114" s="380">
        <v>9</v>
      </c>
      <c r="H114" s="387">
        <f t="shared" si="45"/>
        <v>270</v>
      </c>
      <c r="I114" s="383">
        <f t="shared" si="51"/>
        <v>102</v>
      </c>
      <c r="J114" s="384">
        <v>34</v>
      </c>
      <c r="K114" s="385">
        <v>68</v>
      </c>
      <c r="L114" s="385"/>
      <c r="M114" s="386">
        <f t="shared" si="50"/>
        <v>168</v>
      </c>
      <c r="N114" s="69"/>
      <c r="O114" s="172"/>
      <c r="P114" s="70"/>
      <c r="Q114" s="67"/>
      <c r="R114" s="172"/>
      <c r="S114" s="68"/>
      <c r="T114" s="69"/>
      <c r="U114" s="172">
        <v>6</v>
      </c>
      <c r="V114" s="68">
        <v>6</v>
      </c>
    </row>
    <row r="115" spans="1:27" ht="19.5" customHeight="1" thickBot="1" x14ac:dyDescent="0.3">
      <c r="A115" s="737"/>
      <c r="B115" s="373" t="s">
        <v>202</v>
      </c>
      <c r="C115" s="220">
        <v>6</v>
      </c>
      <c r="D115" s="223"/>
      <c r="E115" s="66"/>
      <c r="F115" s="65"/>
      <c r="G115" s="397">
        <v>9</v>
      </c>
      <c r="H115" s="387">
        <f t="shared" si="45"/>
        <v>270</v>
      </c>
      <c r="I115" s="383">
        <f t="shared" si="51"/>
        <v>102</v>
      </c>
      <c r="J115" s="519">
        <v>34</v>
      </c>
      <c r="K115" s="520">
        <v>68</v>
      </c>
      <c r="L115" s="398"/>
      <c r="M115" s="386">
        <f t="shared" si="50"/>
        <v>168</v>
      </c>
      <c r="N115" s="399"/>
      <c r="O115" s="400"/>
      <c r="P115" s="401"/>
      <c r="Q115" s="402"/>
      <c r="R115" s="400"/>
      <c r="S115" s="403"/>
      <c r="T115" s="399"/>
      <c r="U115" s="400">
        <v>6</v>
      </c>
      <c r="V115" s="403">
        <v>6</v>
      </c>
    </row>
    <row r="116" spans="1:27" ht="17.25" customHeight="1" thickBot="1" x14ac:dyDescent="0.3">
      <c r="A116" s="786" t="s">
        <v>309</v>
      </c>
      <c r="B116" s="787"/>
      <c r="C116" s="787"/>
      <c r="D116" s="787"/>
      <c r="E116" s="787"/>
      <c r="F116" s="788"/>
      <c r="G116" s="406">
        <v>0</v>
      </c>
      <c r="H116" s="407">
        <f>G116*30</f>
        <v>0</v>
      </c>
      <c r="I116" s="408"/>
      <c r="J116" s="409"/>
      <c r="K116" s="410"/>
      <c r="L116" s="411"/>
      <c r="M116" s="412"/>
      <c r="N116" s="413"/>
      <c r="O116" s="414"/>
      <c r="P116" s="413"/>
      <c r="Q116" s="415"/>
      <c r="R116" s="414"/>
      <c r="S116" s="416"/>
      <c r="T116" s="413"/>
      <c r="U116" s="414"/>
      <c r="V116" s="416"/>
    </row>
    <row r="117" spans="1:27" ht="17.25" customHeight="1" thickBot="1" x14ac:dyDescent="0.3">
      <c r="A117" s="786" t="s">
        <v>268</v>
      </c>
      <c r="B117" s="787"/>
      <c r="C117" s="787"/>
      <c r="D117" s="787"/>
      <c r="E117" s="787"/>
      <c r="F117" s="788"/>
      <c r="G117" s="417">
        <f>G96+G98+G100+G102+G104+G106+G108+G110+G112+G114</f>
        <v>55.5</v>
      </c>
      <c r="H117" s="407">
        <f t="shared" ref="H117:H118" si="52">G117*30</f>
        <v>1665</v>
      </c>
      <c r="I117" s="418">
        <f>SUM(J117:L117)</f>
        <v>1258</v>
      </c>
      <c r="J117" s="419">
        <f>SUM(J96:J115)</f>
        <v>592</v>
      </c>
      <c r="K117" s="419">
        <f t="shared" ref="K117:L117" si="53">SUM(K96:K115)</f>
        <v>606</v>
      </c>
      <c r="L117" s="419">
        <f t="shared" si="53"/>
        <v>60</v>
      </c>
      <c r="M117" s="420">
        <f>H117-I117</f>
        <v>407</v>
      </c>
      <c r="N117" s="414">
        <f t="shared" ref="N117:P117" si="54">N96+N98+N100+N102+N104+N106+N108+N110+N112+N114</f>
        <v>0</v>
      </c>
      <c r="O117" s="414">
        <f t="shared" si="54"/>
        <v>0</v>
      </c>
      <c r="P117" s="414">
        <f t="shared" si="54"/>
        <v>0</v>
      </c>
      <c r="Q117" s="414">
        <f>Q96+Q98+Q100+Q102+Q104+Q106+Q108+Q110+Q112+Q114</f>
        <v>2</v>
      </c>
      <c r="R117" s="414">
        <f t="shared" ref="R117:V117" si="55">R96+R98+R100+R102+R104+R106+R108+R110+R112+R114</f>
        <v>9</v>
      </c>
      <c r="S117" s="414">
        <f t="shared" si="55"/>
        <v>9</v>
      </c>
      <c r="T117" s="414">
        <f t="shared" si="55"/>
        <v>11</v>
      </c>
      <c r="U117" s="414">
        <f t="shared" si="55"/>
        <v>16</v>
      </c>
      <c r="V117" s="414">
        <f t="shared" si="55"/>
        <v>16</v>
      </c>
    </row>
    <row r="118" spans="1:27" ht="16.5" customHeight="1" thickBot="1" x14ac:dyDescent="0.3">
      <c r="A118" s="786" t="s">
        <v>269</v>
      </c>
      <c r="B118" s="787"/>
      <c r="C118" s="787"/>
      <c r="D118" s="787"/>
      <c r="E118" s="787"/>
      <c r="F118" s="788"/>
      <c r="G118" s="184">
        <f>SUM(G116:G117)</f>
        <v>55.5</v>
      </c>
      <c r="H118" s="407">
        <f t="shared" si="52"/>
        <v>1665</v>
      </c>
      <c r="I118" s="185"/>
      <c r="J118" s="185"/>
      <c r="K118" s="185"/>
      <c r="L118" s="185"/>
      <c r="M118" s="185"/>
      <c r="N118" s="185"/>
      <c r="O118" s="185"/>
      <c r="P118" s="185"/>
      <c r="Q118" s="185"/>
      <c r="R118" s="185"/>
      <c r="S118" s="185"/>
      <c r="T118" s="185"/>
      <c r="U118" s="185"/>
      <c r="V118" s="185"/>
      <c r="W118" s="267">
        <f t="shared" ref="W118:AA118" si="56">SUM(W96:W115)</f>
        <v>0</v>
      </c>
      <c r="X118" s="185">
        <f t="shared" si="56"/>
        <v>0</v>
      </c>
      <c r="Y118" s="185">
        <f t="shared" si="56"/>
        <v>0</v>
      </c>
      <c r="Z118" s="185">
        <f t="shared" si="56"/>
        <v>0</v>
      </c>
      <c r="AA118" s="185">
        <f t="shared" si="56"/>
        <v>0</v>
      </c>
    </row>
    <row r="119" spans="1:27" ht="16.5" customHeight="1" thickBot="1" x14ac:dyDescent="0.3">
      <c r="A119" s="786" t="s">
        <v>310</v>
      </c>
      <c r="B119" s="787"/>
      <c r="C119" s="787"/>
      <c r="D119" s="787"/>
      <c r="E119" s="787"/>
      <c r="F119" s="788"/>
      <c r="G119" s="184">
        <f>G92+G116</f>
        <v>4</v>
      </c>
      <c r="H119" s="185">
        <f>G119*30</f>
        <v>120</v>
      </c>
      <c r="I119" s="185"/>
      <c r="J119" s="185"/>
      <c r="K119" s="185"/>
      <c r="L119" s="185"/>
      <c r="M119" s="185"/>
      <c r="N119" s="185"/>
      <c r="O119" s="185"/>
      <c r="P119" s="185"/>
      <c r="Q119" s="185"/>
      <c r="R119" s="185"/>
      <c r="S119" s="185"/>
      <c r="T119" s="185"/>
      <c r="U119" s="185"/>
      <c r="V119" s="185"/>
      <c r="W119" s="267"/>
      <c r="X119" s="185"/>
      <c r="Y119" s="185"/>
      <c r="Z119" s="185"/>
      <c r="AA119" s="185"/>
    </row>
    <row r="120" spans="1:27" ht="16.5" customHeight="1" thickBot="1" x14ac:dyDescent="0.3">
      <c r="A120" s="786" t="s">
        <v>272</v>
      </c>
      <c r="B120" s="787"/>
      <c r="C120" s="787"/>
      <c r="D120" s="787"/>
      <c r="E120" s="787"/>
      <c r="F120" s="788"/>
      <c r="G120" s="184">
        <f>G93+G117</f>
        <v>65.5</v>
      </c>
      <c r="H120" s="185">
        <f t="shared" ref="H120:H124" si="57">G120*30</f>
        <v>1965</v>
      </c>
      <c r="I120" s="185">
        <f>I93+I117</f>
        <v>1378</v>
      </c>
      <c r="J120" s="185">
        <f t="shared" ref="J120:V120" si="58">J93+J117</f>
        <v>667</v>
      </c>
      <c r="K120" s="185">
        <f t="shared" si="58"/>
        <v>606</v>
      </c>
      <c r="L120" s="185">
        <f t="shared" si="58"/>
        <v>105</v>
      </c>
      <c r="M120" s="185">
        <f t="shared" si="58"/>
        <v>587</v>
      </c>
      <c r="N120" s="185">
        <f t="shared" si="58"/>
        <v>0</v>
      </c>
      <c r="O120" s="185">
        <f t="shared" si="58"/>
        <v>0</v>
      </c>
      <c r="P120" s="185">
        <f t="shared" si="58"/>
        <v>0</v>
      </c>
      <c r="Q120" s="185">
        <f t="shared" si="58"/>
        <v>5</v>
      </c>
      <c r="R120" s="185">
        <f t="shared" si="58"/>
        <v>9</v>
      </c>
      <c r="S120" s="185">
        <f t="shared" si="58"/>
        <v>9</v>
      </c>
      <c r="T120" s="185">
        <f t="shared" si="58"/>
        <v>16</v>
      </c>
      <c r="U120" s="185">
        <f t="shared" si="58"/>
        <v>16</v>
      </c>
      <c r="V120" s="185">
        <f t="shared" si="58"/>
        <v>16</v>
      </c>
      <c r="W120" s="267"/>
      <c r="X120" s="185"/>
      <c r="Y120" s="185"/>
      <c r="Z120" s="185"/>
      <c r="AA120" s="185"/>
    </row>
    <row r="121" spans="1:27" ht="16.5" thickBot="1" x14ac:dyDescent="0.3">
      <c r="A121" s="842" t="s">
        <v>273</v>
      </c>
      <c r="B121" s="843"/>
      <c r="C121" s="843"/>
      <c r="D121" s="843"/>
      <c r="E121" s="843"/>
      <c r="F121" s="844"/>
      <c r="G121" s="224">
        <f t="shared" ref="G121:AA121" si="59">G118+G94</f>
        <v>69.5</v>
      </c>
      <c r="H121" s="185">
        <f t="shared" si="57"/>
        <v>2085</v>
      </c>
      <c r="I121" s="225"/>
      <c r="J121" s="225"/>
      <c r="K121" s="225"/>
      <c r="L121" s="225"/>
      <c r="M121" s="225"/>
      <c r="N121" s="185"/>
      <c r="O121" s="185"/>
      <c r="P121" s="185"/>
      <c r="Q121" s="185"/>
      <c r="R121" s="185"/>
      <c r="S121" s="185"/>
      <c r="T121" s="185"/>
      <c r="U121" s="185"/>
      <c r="V121" s="185"/>
      <c r="W121" s="267">
        <f t="shared" si="59"/>
        <v>0</v>
      </c>
      <c r="X121" s="185">
        <f t="shared" si="59"/>
        <v>0</v>
      </c>
      <c r="Y121" s="185">
        <f t="shared" si="59"/>
        <v>0</v>
      </c>
      <c r="Z121" s="185">
        <f t="shared" si="59"/>
        <v>0</v>
      </c>
      <c r="AA121" s="185">
        <f t="shared" si="59"/>
        <v>0</v>
      </c>
    </row>
    <row r="122" spans="1:27" ht="16.5" thickBot="1" x14ac:dyDescent="0.3">
      <c r="A122" s="839" t="s">
        <v>311</v>
      </c>
      <c r="B122" s="839"/>
      <c r="C122" s="839"/>
      <c r="D122" s="839"/>
      <c r="E122" s="839"/>
      <c r="F122" s="839"/>
      <c r="G122" s="224">
        <f>G119+G78</f>
        <v>60</v>
      </c>
      <c r="H122" s="185">
        <f t="shared" si="57"/>
        <v>1800</v>
      </c>
      <c r="I122" s="225"/>
      <c r="J122" s="225"/>
      <c r="K122" s="225"/>
      <c r="L122" s="225"/>
      <c r="M122" s="225"/>
      <c r="N122" s="185"/>
      <c r="O122" s="185"/>
      <c r="P122" s="185"/>
      <c r="Q122" s="185"/>
      <c r="R122" s="185"/>
      <c r="S122" s="185"/>
      <c r="T122" s="185"/>
      <c r="U122" s="185"/>
      <c r="V122" s="185"/>
      <c r="W122" s="404"/>
      <c r="X122" s="404"/>
      <c r="Y122" s="216"/>
      <c r="Z122" s="216"/>
      <c r="AA122" s="216"/>
    </row>
    <row r="123" spans="1:27" ht="16.5" thickBot="1" x14ac:dyDescent="0.3">
      <c r="A123" s="839" t="s">
        <v>270</v>
      </c>
      <c r="B123" s="839"/>
      <c r="C123" s="839"/>
      <c r="D123" s="839"/>
      <c r="E123" s="839"/>
      <c r="F123" s="839"/>
      <c r="G123" s="224">
        <f>G120+G79</f>
        <v>180</v>
      </c>
      <c r="H123" s="185">
        <f t="shared" si="57"/>
        <v>5400</v>
      </c>
      <c r="I123" s="225"/>
      <c r="J123" s="225"/>
      <c r="K123" s="225"/>
      <c r="L123" s="225"/>
      <c r="M123" s="225"/>
      <c r="N123" s="185"/>
      <c r="O123" s="185"/>
      <c r="P123" s="185"/>
      <c r="Q123" s="185"/>
      <c r="R123" s="185"/>
      <c r="S123" s="185"/>
      <c r="T123" s="185"/>
      <c r="U123" s="185"/>
      <c r="V123" s="185"/>
      <c r="W123" s="404"/>
      <c r="X123" s="404"/>
      <c r="Y123" s="216"/>
      <c r="Z123" s="216"/>
      <c r="AA123" s="216"/>
    </row>
    <row r="124" spans="1:27" s="59" customFormat="1" ht="16.5" thickBot="1" x14ac:dyDescent="0.3">
      <c r="A124" s="839" t="s">
        <v>183</v>
      </c>
      <c r="B124" s="839"/>
      <c r="C124" s="839"/>
      <c r="D124" s="839"/>
      <c r="E124" s="839"/>
      <c r="F124" s="839"/>
      <c r="G124" s="224">
        <f>G121+G80</f>
        <v>240</v>
      </c>
      <c r="H124" s="185">
        <f t="shared" si="57"/>
        <v>7200</v>
      </c>
      <c r="I124" s="225">
        <f>I121+I80</f>
        <v>0</v>
      </c>
      <c r="J124" s="225">
        <f>J121+J80</f>
        <v>0</v>
      </c>
      <c r="K124" s="225">
        <f>K121+K80</f>
        <v>0</v>
      </c>
      <c r="L124" s="225">
        <f>L121+L80</f>
        <v>0</v>
      </c>
      <c r="M124" s="225">
        <f>M121+M80</f>
        <v>0</v>
      </c>
      <c r="N124" s="185">
        <f>N117+N93+N65+N41</f>
        <v>22</v>
      </c>
      <c r="O124" s="185">
        <f t="shared" ref="O124:AA124" si="60">O117+O93+O65+O41</f>
        <v>17</v>
      </c>
      <c r="P124" s="185">
        <f t="shared" si="60"/>
        <v>17</v>
      </c>
      <c r="Q124" s="185">
        <f t="shared" si="60"/>
        <v>21</v>
      </c>
      <c r="R124" s="185">
        <f t="shared" si="60"/>
        <v>15</v>
      </c>
      <c r="S124" s="185">
        <f t="shared" si="60"/>
        <v>15</v>
      </c>
      <c r="T124" s="185">
        <f t="shared" si="60"/>
        <v>24</v>
      </c>
      <c r="U124" s="185">
        <f t="shared" si="60"/>
        <v>16</v>
      </c>
      <c r="V124" s="185">
        <f t="shared" si="60"/>
        <v>16</v>
      </c>
      <c r="W124" s="185">
        <f t="shared" si="60"/>
        <v>0</v>
      </c>
      <c r="X124" s="185">
        <f t="shared" si="60"/>
        <v>0</v>
      </c>
      <c r="Y124" s="185">
        <f t="shared" si="60"/>
        <v>0</v>
      </c>
      <c r="Z124" s="185">
        <f t="shared" si="60"/>
        <v>0</v>
      </c>
      <c r="AA124" s="185">
        <f t="shared" si="60"/>
        <v>0</v>
      </c>
    </row>
    <row r="125" spans="1:27" s="59" customFormat="1" ht="16.5" thickBot="1" x14ac:dyDescent="0.3">
      <c r="A125" s="845" t="s">
        <v>103</v>
      </c>
      <c r="B125" s="845"/>
      <c r="C125" s="845"/>
      <c r="D125" s="845"/>
      <c r="E125" s="845"/>
      <c r="F125" s="845"/>
      <c r="G125" s="845"/>
      <c r="H125" s="845"/>
      <c r="I125" s="845"/>
      <c r="J125" s="845"/>
      <c r="K125" s="845"/>
      <c r="L125" s="845"/>
      <c r="M125" s="845"/>
      <c r="N125" s="185">
        <f>N120+N79</f>
        <v>22</v>
      </c>
      <c r="O125" s="185">
        <f t="shared" ref="O125:V125" si="61">O120+O79</f>
        <v>17</v>
      </c>
      <c r="P125" s="185">
        <f t="shared" si="61"/>
        <v>17</v>
      </c>
      <c r="Q125" s="185">
        <f t="shared" si="61"/>
        <v>21</v>
      </c>
      <c r="R125" s="185">
        <f t="shared" si="61"/>
        <v>15</v>
      </c>
      <c r="S125" s="185">
        <f t="shared" si="61"/>
        <v>15</v>
      </c>
      <c r="T125" s="185">
        <f t="shared" si="61"/>
        <v>24</v>
      </c>
      <c r="U125" s="185">
        <f t="shared" si="61"/>
        <v>16</v>
      </c>
      <c r="V125" s="185">
        <f t="shared" si="61"/>
        <v>16</v>
      </c>
      <c r="W125" s="267">
        <f t="shared" ref="W125:AA125" si="62">W124</f>
        <v>0</v>
      </c>
      <c r="X125" s="185">
        <f t="shared" si="62"/>
        <v>0</v>
      </c>
      <c r="Y125" s="185">
        <f t="shared" si="62"/>
        <v>0</v>
      </c>
      <c r="Z125" s="185">
        <f t="shared" si="62"/>
        <v>0</v>
      </c>
      <c r="AA125" s="185">
        <f t="shared" si="62"/>
        <v>0</v>
      </c>
    </row>
    <row r="126" spans="1:27" s="59" customFormat="1" ht="16.5" thickBot="1" x14ac:dyDescent="0.3">
      <c r="A126" s="846" t="s">
        <v>104</v>
      </c>
      <c r="B126" s="846"/>
      <c r="C126" s="846"/>
      <c r="D126" s="846"/>
      <c r="E126" s="846"/>
      <c r="F126" s="846"/>
      <c r="G126" s="846"/>
      <c r="H126" s="846"/>
      <c r="I126" s="846"/>
      <c r="J126" s="846"/>
      <c r="K126" s="846"/>
      <c r="L126" s="846"/>
      <c r="M126" s="846"/>
      <c r="N126" s="185">
        <v>3</v>
      </c>
      <c r="O126" s="226"/>
      <c r="P126" s="227">
        <v>3</v>
      </c>
      <c r="Q126" s="227">
        <v>3</v>
      </c>
      <c r="R126" s="227"/>
      <c r="S126" s="227">
        <v>2</v>
      </c>
      <c r="T126" s="227">
        <v>3</v>
      </c>
      <c r="U126" s="227"/>
      <c r="V126" s="227">
        <v>2</v>
      </c>
    </row>
    <row r="127" spans="1:27" s="59" customFormat="1" ht="16.5" thickBot="1" x14ac:dyDescent="0.3">
      <c r="A127" s="846" t="s">
        <v>133</v>
      </c>
      <c r="B127" s="846"/>
      <c r="C127" s="846"/>
      <c r="D127" s="846"/>
      <c r="E127" s="846"/>
      <c r="F127" s="846"/>
      <c r="G127" s="846"/>
      <c r="H127" s="846"/>
      <c r="I127" s="846"/>
      <c r="J127" s="846"/>
      <c r="K127" s="846"/>
      <c r="L127" s="846"/>
      <c r="M127" s="846"/>
      <c r="N127" s="207">
        <v>4</v>
      </c>
      <c r="O127" s="228"/>
      <c r="P127" s="229">
        <v>2</v>
      </c>
      <c r="Q127" s="229">
        <v>3</v>
      </c>
      <c r="R127" s="229"/>
      <c r="S127" s="229">
        <v>4</v>
      </c>
      <c r="T127" s="229">
        <v>1</v>
      </c>
      <c r="U127" s="229"/>
      <c r="V127" s="229">
        <v>3</v>
      </c>
    </row>
    <row r="128" spans="1:27" s="59" customFormat="1" ht="16.5" thickBot="1" x14ac:dyDescent="0.3">
      <c r="A128" s="846" t="s">
        <v>134</v>
      </c>
      <c r="B128" s="846"/>
      <c r="C128" s="846"/>
      <c r="D128" s="846"/>
      <c r="E128" s="846"/>
      <c r="F128" s="846"/>
      <c r="G128" s="846"/>
      <c r="H128" s="846"/>
      <c r="I128" s="846"/>
      <c r="J128" s="846"/>
      <c r="K128" s="846"/>
      <c r="L128" s="846"/>
      <c r="M128" s="846"/>
      <c r="N128" s="230"/>
      <c r="O128" s="231"/>
      <c r="P128" s="231"/>
      <c r="Q128" s="232"/>
      <c r="R128" s="232"/>
      <c r="S128" s="232"/>
      <c r="T128" s="232"/>
      <c r="U128" s="232"/>
      <c r="V128" s="232"/>
    </row>
    <row r="129" spans="1:24" s="59" customFormat="1" ht="16.5" thickBot="1" x14ac:dyDescent="0.3">
      <c r="A129" s="841" t="s">
        <v>105</v>
      </c>
      <c r="B129" s="841"/>
      <c r="C129" s="841"/>
      <c r="D129" s="841"/>
      <c r="E129" s="841"/>
      <c r="F129" s="841"/>
      <c r="G129" s="841"/>
      <c r="H129" s="841"/>
      <c r="I129" s="841"/>
      <c r="J129" s="841"/>
      <c r="K129" s="841"/>
      <c r="L129" s="841"/>
      <c r="M129" s="841"/>
      <c r="N129" s="421"/>
      <c r="O129" s="422"/>
      <c r="P129" s="422"/>
      <c r="Q129" s="233">
        <v>1</v>
      </c>
      <c r="R129" s="233"/>
      <c r="S129" s="233">
        <v>1</v>
      </c>
      <c r="T129" s="233"/>
      <c r="U129" s="233"/>
      <c r="V129" s="233"/>
    </row>
    <row r="130" spans="1:24" s="59" customFormat="1" ht="16.5" thickBot="1" x14ac:dyDescent="0.3">
      <c r="A130" s="829" t="s">
        <v>184</v>
      </c>
      <c r="B130" s="830"/>
      <c r="C130" s="830"/>
      <c r="D130" s="830"/>
      <c r="E130" s="830"/>
      <c r="F130" s="830"/>
      <c r="G130" s="830"/>
      <c r="H130" s="830"/>
      <c r="I130" s="830"/>
      <c r="J130" s="830"/>
      <c r="K130" s="830"/>
      <c r="L130" s="830"/>
      <c r="M130" s="831"/>
      <c r="N130" s="832" t="s">
        <v>185</v>
      </c>
      <c r="O130" s="833"/>
      <c r="P130" s="834"/>
      <c r="Q130" s="835">
        <f>G80/G124*100</f>
        <v>71.041666666666671</v>
      </c>
      <c r="R130" s="836"/>
      <c r="S130" s="837" t="s">
        <v>26</v>
      </c>
      <c r="T130" s="838"/>
      <c r="U130" s="835">
        <f>G121/G124*100</f>
        <v>28.958333333333336</v>
      </c>
      <c r="V130" s="836"/>
      <c r="W130" s="71">
        <f>SUM(N130:V130)</f>
        <v>100</v>
      </c>
    </row>
    <row r="131" spans="1:24" s="59" customFormat="1" ht="3.75" customHeight="1" x14ac:dyDescent="0.25">
      <c r="A131" s="234"/>
      <c r="B131" s="234"/>
      <c r="C131" s="234"/>
      <c r="D131" s="234"/>
      <c r="E131" s="234"/>
      <c r="F131" s="234"/>
      <c r="G131" s="234"/>
      <c r="H131" s="234"/>
      <c r="I131" s="234"/>
      <c r="J131" s="234"/>
      <c r="K131" s="234"/>
      <c r="L131" s="234"/>
      <c r="M131" s="234"/>
      <c r="N131" s="235"/>
      <c r="O131" s="235"/>
      <c r="P131" s="235"/>
      <c r="Q131" s="236"/>
      <c r="R131" s="236"/>
      <c r="S131" s="236"/>
      <c r="T131" s="235"/>
      <c r="U131" s="235"/>
      <c r="V131" s="235"/>
    </row>
    <row r="132" spans="1:24" s="59" customFormat="1" ht="3" hidden="1" customHeight="1" x14ac:dyDescent="0.25">
      <c r="A132" s="237"/>
      <c r="B132" s="237"/>
      <c r="C132" s="237"/>
      <c r="D132" s="237"/>
      <c r="E132" s="237"/>
      <c r="F132" s="237"/>
      <c r="G132" s="237"/>
      <c r="H132" s="237"/>
      <c r="I132" s="237"/>
      <c r="J132" s="237"/>
      <c r="K132" s="237"/>
      <c r="L132" s="237"/>
      <c r="M132" s="237"/>
      <c r="N132" s="237"/>
      <c r="O132" s="237"/>
      <c r="P132" s="237"/>
      <c r="Q132" s="237"/>
      <c r="R132" s="237"/>
      <c r="S132" s="237"/>
      <c r="T132" s="237"/>
      <c r="U132" s="237"/>
      <c r="V132" s="237"/>
    </row>
    <row r="133" spans="1:24" s="59" customFormat="1" ht="9.75" customHeight="1" thickBot="1" x14ac:dyDescent="0.3">
      <c r="A133" s="237"/>
      <c r="B133" s="238"/>
      <c r="C133" s="238"/>
      <c r="D133" s="238"/>
      <c r="E133" s="238"/>
      <c r="F133" s="238"/>
      <c r="G133" s="238"/>
      <c r="H133" s="238"/>
      <c r="I133" s="238"/>
      <c r="J133" s="238"/>
      <c r="K133" s="238"/>
      <c r="L133" s="237"/>
      <c r="M133" s="237"/>
      <c r="N133" s="237"/>
      <c r="O133" s="237"/>
      <c r="P133" s="237"/>
      <c r="Q133" s="237"/>
      <c r="R133" s="237"/>
      <c r="S133" s="237"/>
      <c r="T133" s="237"/>
      <c r="U133" s="237"/>
      <c r="V133" s="237"/>
    </row>
    <row r="134" spans="1:24" s="59" customFormat="1" ht="15.75" customHeight="1" x14ac:dyDescent="0.25">
      <c r="A134" s="435" t="s">
        <v>153</v>
      </c>
      <c r="B134" s="436" t="s">
        <v>99</v>
      </c>
      <c r="C134" s="437"/>
      <c r="D134" s="438"/>
      <c r="E134" s="438"/>
      <c r="F134" s="439"/>
      <c r="G134" s="440">
        <f>G135+G136</f>
        <v>6.5</v>
      </c>
      <c r="H134" s="440">
        <f>H135+H136</f>
        <v>195</v>
      </c>
      <c r="I134" s="441">
        <f>I135+I136</f>
        <v>132</v>
      </c>
      <c r="J134" s="442">
        <f>J135+J136</f>
        <v>4</v>
      </c>
      <c r="K134" s="442"/>
      <c r="L134" s="442">
        <f>L135+L136</f>
        <v>128</v>
      </c>
      <c r="M134" s="443">
        <f>M135+M136</f>
        <v>63</v>
      </c>
      <c r="N134" s="444"/>
      <c r="O134" s="445"/>
      <c r="P134" s="446"/>
      <c r="Q134" s="444"/>
      <c r="R134" s="445"/>
      <c r="S134" s="446"/>
      <c r="T134" s="444"/>
      <c r="U134" s="445"/>
      <c r="V134" s="446"/>
      <c r="W134" s="444"/>
      <c r="X134" s="446"/>
    </row>
    <row r="135" spans="1:24" s="59" customFormat="1" ht="21.75" customHeight="1" x14ac:dyDescent="0.25">
      <c r="A135" s="173" t="s">
        <v>282</v>
      </c>
      <c r="B135" s="447" t="s">
        <v>99</v>
      </c>
      <c r="C135" s="123"/>
      <c r="D135" s="448" t="s">
        <v>283</v>
      </c>
      <c r="E135" s="124"/>
      <c r="F135" s="449"/>
      <c r="G135" s="450">
        <v>6.5</v>
      </c>
      <c r="H135" s="451">
        <f t="shared" ref="H135" si="63">G135*30</f>
        <v>195</v>
      </c>
      <c r="I135" s="452">
        <f>J135+K135+L135</f>
        <v>132</v>
      </c>
      <c r="J135" s="188">
        <v>4</v>
      </c>
      <c r="K135" s="188"/>
      <c r="L135" s="188">
        <v>128</v>
      </c>
      <c r="M135" s="453">
        <f>H135-I135</f>
        <v>63</v>
      </c>
      <c r="N135" s="120">
        <v>4</v>
      </c>
      <c r="O135" s="118">
        <v>4</v>
      </c>
      <c r="P135" s="119">
        <v>4</v>
      </c>
      <c r="Q135" s="120"/>
      <c r="R135" s="118"/>
      <c r="S135" s="119"/>
      <c r="T135" s="127"/>
      <c r="U135" s="128"/>
      <c r="V135" s="129"/>
      <c r="W135" s="127"/>
      <c r="X135" s="129"/>
    </row>
    <row r="136" spans="1:24" s="59" customFormat="1" ht="16.5" thickBot="1" x14ac:dyDescent="0.3">
      <c r="A136" s="454" t="s">
        <v>284</v>
      </c>
      <c r="B136" s="455" t="s">
        <v>99</v>
      </c>
      <c r="C136" s="456"/>
      <c r="D136" s="457" t="s">
        <v>285</v>
      </c>
      <c r="E136" s="457"/>
      <c r="F136" s="458"/>
      <c r="G136" s="459"/>
      <c r="H136" s="460"/>
      <c r="I136" s="470"/>
      <c r="J136" s="461"/>
      <c r="K136" s="461"/>
      <c r="L136" s="461"/>
      <c r="M136" s="462"/>
      <c r="N136" s="463"/>
      <c r="O136" s="464"/>
      <c r="P136" s="465"/>
      <c r="Q136" s="466" t="s">
        <v>100</v>
      </c>
      <c r="R136" s="467" t="s">
        <v>100</v>
      </c>
      <c r="S136" s="468" t="s">
        <v>100</v>
      </c>
      <c r="T136" s="466" t="s">
        <v>100</v>
      </c>
      <c r="U136" s="471"/>
      <c r="V136" s="469"/>
      <c r="W136" s="127"/>
      <c r="X136" s="129"/>
    </row>
    <row r="137" spans="1:24" s="59" customFormat="1" ht="16.5" thickBot="1" x14ac:dyDescent="0.3">
      <c r="A137" s="816" t="s">
        <v>291</v>
      </c>
      <c r="B137" s="817"/>
      <c r="C137" s="817"/>
      <c r="D137" s="817"/>
      <c r="E137" s="817"/>
      <c r="F137" s="817"/>
      <c r="G137" s="817"/>
      <c r="H137" s="817"/>
      <c r="I137" s="817"/>
      <c r="J137" s="817"/>
      <c r="K137" s="817"/>
      <c r="L137" s="817"/>
      <c r="M137" s="817"/>
      <c r="N137" s="817"/>
      <c r="O137" s="817"/>
      <c r="P137" s="817"/>
      <c r="Q137" s="817"/>
      <c r="R137" s="817"/>
      <c r="S137" s="817"/>
      <c r="T137" s="817"/>
      <c r="U137" s="817"/>
      <c r="V137" s="818"/>
    </row>
    <row r="138" spans="1:24" s="59" customFormat="1" ht="31.5" x14ac:dyDescent="0.25">
      <c r="A138" s="74" t="s">
        <v>321</v>
      </c>
      <c r="B138" s="523" t="s">
        <v>322</v>
      </c>
      <c r="C138" s="524"/>
      <c r="D138" s="525"/>
      <c r="E138" s="526"/>
      <c r="F138" s="527"/>
      <c r="G138" s="528">
        <f t="shared" ref="G138:M138" si="64">SUM(G139:G141)</f>
        <v>12</v>
      </c>
      <c r="H138" s="529">
        <f t="shared" si="64"/>
        <v>360</v>
      </c>
      <c r="I138" s="530">
        <f t="shared" si="64"/>
        <v>195</v>
      </c>
      <c r="J138" s="531">
        <f t="shared" si="64"/>
        <v>0</v>
      </c>
      <c r="K138" s="531">
        <f t="shared" si="64"/>
        <v>0</v>
      </c>
      <c r="L138" s="531">
        <f t="shared" si="64"/>
        <v>195</v>
      </c>
      <c r="M138" s="532">
        <f t="shared" si="64"/>
        <v>165</v>
      </c>
      <c r="N138" s="533"/>
      <c r="O138" s="534"/>
      <c r="P138" s="535"/>
      <c r="Q138" s="536"/>
      <c r="R138" s="534"/>
      <c r="S138" s="537"/>
      <c r="T138" s="538"/>
      <c r="U138" s="539"/>
      <c r="V138" s="539"/>
      <c r="W138" s="539"/>
      <c r="X138" s="540"/>
    </row>
    <row r="139" spans="1:24" s="59" customFormat="1" x14ac:dyDescent="0.25">
      <c r="A139" s="79"/>
      <c r="B139" s="541" t="s">
        <v>323</v>
      </c>
      <c r="C139" s="170">
        <v>2</v>
      </c>
      <c r="D139" s="220" t="s">
        <v>153</v>
      </c>
      <c r="E139" s="542"/>
      <c r="F139" s="543"/>
      <c r="G139" s="544">
        <v>6</v>
      </c>
      <c r="H139" s="545">
        <f>G139*30</f>
        <v>180</v>
      </c>
      <c r="I139" s="546">
        <f>J139+K139+L139</f>
        <v>99</v>
      </c>
      <c r="J139" s="39"/>
      <c r="K139" s="39"/>
      <c r="L139" s="39">
        <v>99</v>
      </c>
      <c r="M139" s="547">
        <f>H139-I139</f>
        <v>81</v>
      </c>
      <c r="N139" s="548">
        <v>3</v>
      </c>
      <c r="O139" s="549">
        <v>3</v>
      </c>
      <c r="P139" s="550">
        <v>3</v>
      </c>
      <c r="Q139" s="551"/>
      <c r="R139" s="549"/>
      <c r="S139" s="552"/>
      <c r="T139" s="553"/>
      <c r="U139" s="554"/>
      <c r="V139" s="554"/>
      <c r="W139" s="554"/>
      <c r="X139" s="555"/>
    </row>
    <row r="140" spans="1:24" s="59" customFormat="1" x14ac:dyDescent="0.25">
      <c r="A140" s="79"/>
      <c r="B140" s="541" t="s">
        <v>323</v>
      </c>
      <c r="C140" s="170">
        <v>4</v>
      </c>
      <c r="D140" s="220">
        <v>3</v>
      </c>
      <c r="E140" s="542"/>
      <c r="F140" s="543"/>
      <c r="G140" s="544">
        <v>4</v>
      </c>
      <c r="H140" s="545">
        <f t="shared" ref="H140:H141" si="65">G140*30</f>
        <v>120</v>
      </c>
      <c r="I140" s="546">
        <f t="shared" ref="I140:I141" si="66">J140+K140+L140</f>
        <v>66</v>
      </c>
      <c r="J140" s="39"/>
      <c r="K140" s="39"/>
      <c r="L140" s="39">
        <v>66</v>
      </c>
      <c r="M140" s="547">
        <f t="shared" ref="M140:M141" si="67">H140-I140</f>
        <v>54</v>
      </c>
      <c r="N140" s="548"/>
      <c r="O140" s="549"/>
      <c r="P140" s="550"/>
      <c r="Q140" s="551">
        <v>2</v>
      </c>
      <c r="R140" s="549">
        <v>2</v>
      </c>
      <c r="S140" s="552">
        <v>2</v>
      </c>
      <c r="T140" s="553"/>
      <c r="U140" s="554"/>
      <c r="V140" s="554"/>
      <c r="W140" s="554"/>
      <c r="X140" s="555"/>
    </row>
    <row r="141" spans="1:24" s="59" customFormat="1" ht="16.5" thickBot="1" x14ac:dyDescent="0.3">
      <c r="A141" s="556"/>
      <c r="B141" s="557" t="s">
        <v>323</v>
      </c>
      <c r="C141" s="558">
        <v>5</v>
      </c>
      <c r="D141" s="559"/>
      <c r="E141" s="560"/>
      <c r="F141" s="561"/>
      <c r="G141" s="562">
        <v>2</v>
      </c>
      <c r="H141" s="563">
        <f t="shared" si="65"/>
        <v>60</v>
      </c>
      <c r="I141" s="564">
        <f t="shared" si="66"/>
        <v>30</v>
      </c>
      <c r="J141" s="42"/>
      <c r="K141" s="42"/>
      <c r="L141" s="42">
        <v>30</v>
      </c>
      <c r="M141" s="565">
        <f t="shared" si="67"/>
        <v>30</v>
      </c>
      <c r="N141" s="566"/>
      <c r="O141" s="567"/>
      <c r="P141" s="568"/>
      <c r="Q141" s="569"/>
      <c r="R141" s="567"/>
      <c r="S141" s="570"/>
      <c r="T141" s="571">
        <v>2</v>
      </c>
      <c r="U141" s="572"/>
      <c r="V141" s="572"/>
      <c r="W141" s="572">
        <v>2</v>
      </c>
      <c r="X141" s="573"/>
    </row>
    <row r="142" spans="1:24" s="59" customFormat="1" x14ac:dyDescent="0.25">
      <c r="A142" s="472"/>
      <c r="B142" s="472"/>
      <c r="C142" s="472"/>
      <c r="D142" s="472"/>
      <c r="E142" s="472"/>
      <c r="F142" s="472"/>
      <c r="G142" s="472"/>
      <c r="H142" s="472"/>
      <c r="I142" s="472"/>
      <c r="J142" s="472"/>
      <c r="K142" s="472"/>
      <c r="L142" s="472"/>
      <c r="M142" s="472"/>
      <c r="N142" s="472"/>
      <c r="O142" s="472"/>
      <c r="P142" s="472"/>
      <c r="Q142" s="472"/>
      <c r="R142" s="472"/>
      <c r="S142" s="472"/>
      <c r="T142" s="472"/>
      <c r="U142" s="472"/>
      <c r="V142" s="472"/>
    </row>
    <row r="143" spans="1:24" s="59" customFormat="1" x14ac:dyDescent="0.25">
      <c r="A143" s="237"/>
      <c r="B143" s="424" t="s">
        <v>151</v>
      </c>
      <c r="C143" s="424"/>
      <c r="D143" s="825"/>
      <c r="E143" s="825"/>
      <c r="F143" s="825"/>
      <c r="G143" s="825"/>
      <c r="H143" s="424"/>
      <c r="I143" s="826" t="s">
        <v>216</v>
      </c>
      <c r="J143" s="826"/>
      <c r="K143" s="826"/>
      <c r="L143" s="237"/>
      <c r="M143" s="237"/>
      <c r="N143" s="237"/>
      <c r="O143" s="237"/>
      <c r="P143" s="237"/>
      <c r="Q143" s="237"/>
      <c r="R143" s="237"/>
      <c r="S143" s="237"/>
      <c r="T143" s="237"/>
      <c r="U143" s="237"/>
      <c r="V143" s="237"/>
    </row>
    <row r="144" spans="1:24" s="59" customFormat="1" x14ac:dyDescent="0.25">
      <c r="A144" s="237"/>
      <c r="B144" s="237"/>
      <c r="C144" s="237"/>
      <c r="D144" s="237"/>
      <c r="E144" s="237"/>
      <c r="F144" s="237"/>
      <c r="G144" s="237"/>
      <c r="H144" s="237"/>
      <c r="I144" s="237"/>
      <c r="J144" s="237"/>
      <c r="K144" s="237"/>
      <c r="L144" s="237"/>
      <c r="M144" s="237"/>
      <c r="N144" s="237"/>
      <c r="O144" s="237"/>
      <c r="P144" s="237"/>
      <c r="Q144" s="237"/>
      <c r="R144" s="237"/>
      <c r="S144" s="237"/>
      <c r="T144" s="237"/>
      <c r="U144" s="237"/>
      <c r="V144" s="237"/>
    </row>
    <row r="145" spans="1:24" x14ac:dyDescent="0.25">
      <c r="A145" s="237"/>
      <c r="B145" s="238" t="s">
        <v>186</v>
      </c>
      <c r="C145" s="238"/>
      <c r="D145" s="825"/>
      <c r="E145" s="825"/>
      <c r="F145" s="827"/>
      <c r="G145" s="827"/>
      <c r="H145" s="238"/>
      <c r="I145" s="826" t="s">
        <v>152</v>
      </c>
      <c r="J145" s="828"/>
      <c r="K145" s="828"/>
      <c r="L145" s="237"/>
      <c r="M145" s="237"/>
      <c r="N145" s="237"/>
      <c r="O145" s="237"/>
      <c r="P145" s="237"/>
      <c r="Q145" s="237"/>
      <c r="R145" s="237"/>
      <c r="S145" s="237"/>
      <c r="T145" s="237"/>
      <c r="U145" s="237"/>
      <c r="V145" s="237"/>
      <c r="W145" s="59"/>
      <c r="X145" s="59"/>
    </row>
    <row r="146" spans="1:24" x14ac:dyDescent="0.25">
      <c r="A146" s="237"/>
      <c r="B146" s="237"/>
      <c r="C146" s="237"/>
      <c r="D146" s="237"/>
      <c r="E146" s="237"/>
      <c r="F146" s="237"/>
      <c r="G146" s="237"/>
      <c r="H146" s="237"/>
      <c r="I146" s="237"/>
      <c r="J146" s="237"/>
      <c r="K146" s="237"/>
      <c r="L146" s="237"/>
      <c r="M146" s="237"/>
      <c r="N146" s="237"/>
      <c r="O146" s="237"/>
      <c r="P146" s="237"/>
      <c r="Q146" s="237"/>
      <c r="R146" s="237"/>
      <c r="S146" s="237"/>
      <c r="T146" s="237"/>
      <c r="U146" s="237"/>
      <c r="V146" s="237"/>
      <c r="W146" s="59"/>
      <c r="X146" s="59"/>
    </row>
    <row r="147" spans="1:24" x14ac:dyDescent="0.25">
      <c r="A147" s="237"/>
      <c r="B147" s="238" t="s">
        <v>324</v>
      </c>
      <c r="C147" s="238"/>
      <c r="D147" s="825"/>
      <c r="E147" s="825"/>
      <c r="F147" s="827"/>
      <c r="G147" s="827"/>
      <c r="H147" s="238"/>
      <c r="I147" s="826" t="s">
        <v>203</v>
      </c>
      <c r="J147" s="828"/>
      <c r="K147" s="828"/>
      <c r="L147" s="237"/>
      <c r="M147" s="237"/>
      <c r="N147" s="237"/>
      <c r="O147" s="237"/>
      <c r="P147" s="237"/>
      <c r="Q147" s="237"/>
      <c r="R147" s="237"/>
      <c r="S147" s="237"/>
      <c r="T147" s="237"/>
      <c r="U147" s="237"/>
      <c r="V147" s="237"/>
      <c r="W147" s="59"/>
      <c r="X147" s="59"/>
    </row>
    <row r="148" spans="1:24" x14ac:dyDescent="0.25">
      <c r="A148" s="93"/>
      <c r="B148" s="239"/>
      <c r="C148" s="840" t="s">
        <v>71</v>
      </c>
      <c r="D148" s="840"/>
      <c r="E148" s="840"/>
      <c r="F148" s="840"/>
      <c r="G148" s="840"/>
      <c r="H148" s="840"/>
      <c r="I148" s="840"/>
      <c r="J148" s="840"/>
      <c r="K148" s="840"/>
      <c r="L148" s="240"/>
      <c r="M148" s="240"/>
      <c r="N148" s="237"/>
      <c r="O148" s="237"/>
      <c r="P148" s="237"/>
      <c r="Q148" s="237"/>
      <c r="R148" s="237"/>
      <c r="S148" s="237"/>
      <c r="T148" s="237"/>
      <c r="U148" s="237"/>
      <c r="V148" s="237"/>
      <c r="W148" s="59"/>
      <c r="X148" s="59"/>
    </row>
  </sheetData>
  <mergeCells count="88">
    <mergeCell ref="D147:G147"/>
    <mergeCell ref="I147:K147"/>
    <mergeCell ref="C148:K148"/>
    <mergeCell ref="A108:A109"/>
    <mergeCell ref="A110:A111"/>
    <mergeCell ref="A112:A113"/>
    <mergeCell ref="A129:M129"/>
    <mergeCell ref="A114:A115"/>
    <mergeCell ref="A118:F118"/>
    <mergeCell ref="A121:F121"/>
    <mergeCell ref="A124:F124"/>
    <mergeCell ref="A125:M125"/>
    <mergeCell ref="A126:M126"/>
    <mergeCell ref="A127:M127"/>
    <mergeCell ref="A128:M128"/>
    <mergeCell ref="A116:F116"/>
    <mergeCell ref="A117:F117"/>
    <mergeCell ref="A119:F119"/>
    <mergeCell ref="A120:F120"/>
    <mergeCell ref="A122:F122"/>
    <mergeCell ref="A123:F123"/>
    <mergeCell ref="D143:G143"/>
    <mergeCell ref="I143:K143"/>
    <mergeCell ref="D145:G145"/>
    <mergeCell ref="I145:K145"/>
    <mergeCell ref="A130:M130"/>
    <mergeCell ref="A137:V137"/>
    <mergeCell ref="N130:P130"/>
    <mergeCell ref="Q130:R130"/>
    <mergeCell ref="S130:T130"/>
    <mergeCell ref="U130:V130"/>
    <mergeCell ref="N2:V3"/>
    <mergeCell ref="N6:V6"/>
    <mergeCell ref="A1:V1"/>
    <mergeCell ref="A74:F74"/>
    <mergeCell ref="A89:A91"/>
    <mergeCell ref="A77:F77"/>
    <mergeCell ref="A80:F80"/>
    <mergeCell ref="A83:A84"/>
    <mergeCell ref="A43:V43"/>
    <mergeCell ref="A44:V44"/>
    <mergeCell ref="A64:F64"/>
    <mergeCell ref="A65:F65"/>
    <mergeCell ref="A73:F73"/>
    <mergeCell ref="N4:P4"/>
    <mergeCell ref="Q4:S4"/>
    <mergeCell ref="T4:V4"/>
    <mergeCell ref="J4:J7"/>
    <mergeCell ref="K4:K7"/>
    <mergeCell ref="L4:L7"/>
    <mergeCell ref="A66:F66"/>
    <mergeCell ref="A9:V9"/>
    <mergeCell ref="A10:V10"/>
    <mergeCell ref="A42:F42"/>
    <mergeCell ref="A40:F40"/>
    <mergeCell ref="A41:F41"/>
    <mergeCell ref="A96:A97"/>
    <mergeCell ref="A98:A99"/>
    <mergeCell ref="A100:A101"/>
    <mergeCell ref="A86:A87"/>
    <mergeCell ref="I4:I7"/>
    <mergeCell ref="A67:V67"/>
    <mergeCell ref="A75:V75"/>
    <mergeCell ref="A81:V81"/>
    <mergeCell ref="A82:V82"/>
    <mergeCell ref="A95:V95"/>
    <mergeCell ref="A72:F72"/>
    <mergeCell ref="A79:F79"/>
    <mergeCell ref="A78:F78"/>
    <mergeCell ref="A93:F93"/>
    <mergeCell ref="A92:F92"/>
    <mergeCell ref="A94:F94"/>
    <mergeCell ref="A102:A103"/>
    <mergeCell ref="A104:A105"/>
    <mergeCell ref="A106:A107"/>
    <mergeCell ref="H2:M2"/>
    <mergeCell ref="I3:L3"/>
    <mergeCell ref="A2:A7"/>
    <mergeCell ref="B2:B7"/>
    <mergeCell ref="C2:F2"/>
    <mergeCell ref="G2:G7"/>
    <mergeCell ref="C3:C7"/>
    <mergeCell ref="D3:D7"/>
    <mergeCell ref="E3:F3"/>
    <mergeCell ref="H3:H7"/>
    <mergeCell ref="M3:M7"/>
    <mergeCell ref="E4:E7"/>
    <mergeCell ref="F4:F7"/>
  </mergeCells>
  <pageMargins left="0.70866141732283472" right="0.70866141732283472" top="0.74803149606299213" bottom="0.74803149606299213" header="0.31496062992125984" footer="0.31496062992125984"/>
  <pageSetup paperSize="9" scale="64" fitToHeight="3" orientation="landscape" r:id="rId1"/>
  <rowBreaks count="3" manualBreakCount="3">
    <brk id="43" max="21" man="1"/>
    <brk id="74" max="21" man="1"/>
    <brk id="109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Семестровка</vt:lpstr>
      <vt:lpstr>Титул</vt:lpstr>
      <vt:lpstr>План</vt:lpstr>
      <vt:lpstr>План!Заголовки_для_печати</vt:lpstr>
      <vt:lpstr>План!Область_печати</vt:lpstr>
    </vt:vector>
  </TitlesOfParts>
  <Company>DG Win&amp;Soft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2020-04-28T09:14:43Z</cp:lastPrinted>
  <dcterms:created xsi:type="dcterms:W3CDTF">2018-09-17T13:51:02Z</dcterms:created>
  <dcterms:modified xsi:type="dcterms:W3CDTF">2021-03-16T07:35:01Z</dcterms:modified>
</cp:coreProperties>
</file>