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550" yWindow="0" windowWidth="12690" windowHeight="12210" firstSheet="1" activeTab="3"/>
  </bookViews>
  <sheets>
    <sheet name="до наказу" sheetId="5" state="hidden" r:id="rId1"/>
    <sheet name="Титул" sheetId="2" r:id="rId2"/>
    <sheet name="План" sheetId="3" r:id="rId3"/>
    <sheet name="Семестровка_Кафедра" sheetId="8" r:id="rId4"/>
    <sheet name="Семестровка (2)" sheetId="4" state="hidden" r:id="rId5"/>
  </sheets>
  <definedNames>
    <definedName name="_xlnm._FilterDatabase" localSheetId="0" hidden="1">'до наказу'!$AC$1:$AC$76</definedName>
    <definedName name="_xlnm.Print_Titles" localSheetId="2">План!$2:$8</definedName>
    <definedName name="_xlnm.Print_Area" localSheetId="0">'до наказу'!$A$1:$K$49</definedName>
    <definedName name="_xlnm.Print_Area" localSheetId="2">План!$A$1:$X$125</definedName>
  </definedNames>
  <calcPr calcId="144525"/>
</workbook>
</file>

<file path=xl/calcChain.xml><?xml version="1.0" encoding="utf-8"?>
<calcChain xmlns="http://schemas.openxmlformats.org/spreadsheetml/2006/main">
  <c r="I92" i="3" l="1"/>
  <c r="I91" i="3"/>
  <c r="I112" i="3" l="1"/>
  <c r="H112" i="3"/>
  <c r="I111" i="3"/>
  <c r="H111" i="3"/>
  <c r="M111" i="3" s="1"/>
  <c r="I110" i="3"/>
  <c r="H110" i="3"/>
  <c r="I109" i="3"/>
  <c r="H109" i="3"/>
  <c r="L108" i="3"/>
  <c r="K108" i="3"/>
  <c r="J108" i="3"/>
  <c r="G108" i="3"/>
  <c r="M110" i="3" l="1"/>
  <c r="M112" i="3"/>
  <c r="I108" i="3"/>
  <c r="H108" i="3"/>
  <c r="M109" i="3"/>
  <c r="M108" i="3" l="1"/>
  <c r="M107" i="3"/>
  <c r="I106" i="3"/>
  <c r="H106" i="3"/>
  <c r="I105" i="3"/>
  <c r="H105" i="3"/>
  <c r="L104" i="3"/>
  <c r="J104" i="3"/>
  <c r="G104" i="3"/>
  <c r="I104" i="3" l="1"/>
  <c r="H104" i="3"/>
  <c r="M105" i="3"/>
  <c r="M106" i="3"/>
  <c r="M104" i="3" l="1"/>
  <c r="AH93" i="3" l="1"/>
  <c r="AK93" i="3"/>
  <c r="AN93" i="3"/>
  <c r="AP91" i="3"/>
  <c r="AP89" i="3"/>
  <c r="AP87" i="3"/>
  <c r="AP85" i="3"/>
  <c r="AP83" i="3"/>
  <c r="AP81" i="3"/>
  <c r="AP79" i="3"/>
  <c r="AP77" i="3"/>
  <c r="AP75" i="3"/>
  <c r="AP73" i="3"/>
  <c r="AO91" i="3"/>
  <c r="AO89" i="3"/>
  <c r="AO87" i="3"/>
  <c r="AO85" i="3"/>
  <c r="AO83" i="3"/>
  <c r="AO81" i="3"/>
  <c r="AO79" i="3"/>
  <c r="AO77" i="3"/>
  <c r="AO75" i="3"/>
  <c r="AO73" i="3"/>
  <c r="AM91" i="3"/>
  <c r="AM89" i="3"/>
  <c r="AM87" i="3"/>
  <c r="AM85" i="3"/>
  <c r="AM83" i="3"/>
  <c r="AM81" i="3"/>
  <c r="AM79" i="3"/>
  <c r="AM77" i="3"/>
  <c r="AM75" i="3"/>
  <c r="AM73" i="3"/>
  <c r="AL91" i="3"/>
  <c r="AL89" i="3"/>
  <c r="AL87" i="3"/>
  <c r="AL85" i="3"/>
  <c r="AL83" i="3"/>
  <c r="AL81" i="3"/>
  <c r="AL79" i="3"/>
  <c r="AL77" i="3"/>
  <c r="AL75" i="3"/>
  <c r="AL73" i="3"/>
  <c r="AJ91" i="3"/>
  <c r="AJ89" i="3"/>
  <c r="AJ87" i="3"/>
  <c r="AJ85" i="3"/>
  <c r="AJ83" i="3"/>
  <c r="AJ81" i="3"/>
  <c r="AJ79" i="3"/>
  <c r="AJ77" i="3"/>
  <c r="AJ75" i="3"/>
  <c r="AJ73" i="3"/>
  <c r="AI91" i="3"/>
  <c r="AI89" i="3"/>
  <c r="AI87" i="3"/>
  <c r="AI85" i="3"/>
  <c r="AI83" i="3"/>
  <c r="AI81" i="3"/>
  <c r="AI79" i="3"/>
  <c r="AI77" i="3"/>
  <c r="AI75" i="3"/>
  <c r="AI73" i="3"/>
  <c r="AG91" i="3"/>
  <c r="AG89" i="3"/>
  <c r="AG87" i="3"/>
  <c r="AG85" i="3"/>
  <c r="AG83" i="3"/>
  <c r="AG81" i="3"/>
  <c r="AG79" i="3"/>
  <c r="AG77" i="3"/>
  <c r="AG75" i="3"/>
  <c r="AG73" i="3"/>
  <c r="AF75" i="3"/>
  <c r="AF77" i="3"/>
  <c r="AF79" i="3"/>
  <c r="AF81" i="3"/>
  <c r="AF83" i="3"/>
  <c r="AF85" i="3"/>
  <c r="AF87" i="3"/>
  <c r="AF89" i="3"/>
  <c r="AF91" i="3"/>
  <c r="AF73" i="3"/>
  <c r="AH71" i="3"/>
  <c r="AK71" i="3"/>
  <c r="AN71" i="3"/>
  <c r="AP68" i="3"/>
  <c r="AP65" i="3"/>
  <c r="AP62" i="3"/>
  <c r="AO68" i="3"/>
  <c r="AO65" i="3"/>
  <c r="AO62" i="3"/>
  <c r="AM68" i="3"/>
  <c r="AM65" i="3"/>
  <c r="AM62" i="3"/>
  <c r="AL68" i="3"/>
  <c r="AL65" i="3"/>
  <c r="AL62" i="3"/>
  <c r="AJ68" i="3"/>
  <c r="AJ65" i="3"/>
  <c r="AJ62" i="3"/>
  <c r="AI62" i="3"/>
  <c r="AI68" i="3"/>
  <c r="AI65" i="3"/>
  <c r="AG68" i="3"/>
  <c r="AG65" i="3"/>
  <c r="AG62" i="3"/>
  <c r="AF65" i="3"/>
  <c r="AF68" i="3"/>
  <c r="AF62" i="3"/>
  <c r="AE55" i="3"/>
  <c r="AH100" i="3" s="1"/>
  <c r="AE54" i="3"/>
  <c r="AH99" i="3" s="1"/>
  <c r="AE53" i="3"/>
  <c r="AH98" i="3" s="1"/>
  <c r="AE52" i="3"/>
  <c r="AH49" i="3"/>
  <c r="AK49" i="3"/>
  <c r="AN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30" i="3"/>
  <c r="AH28" i="3"/>
  <c r="AK28" i="3"/>
  <c r="AN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11" i="3"/>
  <c r="AJ49" i="3" l="1"/>
  <c r="AP49" i="3"/>
  <c r="AO71" i="3"/>
  <c r="AJ93" i="3"/>
  <c r="AP93" i="3"/>
  <c r="AI49" i="3"/>
  <c r="AM49" i="3"/>
  <c r="AE32" i="3" s="1"/>
  <c r="AG99" i="3" s="1"/>
  <c r="AE56" i="3"/>
  <c r="AF71" i="3"/>
  <c r="AG71" i="3"/>
  <c r="AL71" i="3"/>
  <c r="AM71" i="3"/>
  <c r="AL93" i="3"/>
  <c r="AI28" i="3"/>
  <c r="AO28" i="3"/>
  <c r="AG49" i="3"/>
  <c r="AI71" i="3"/>
  <c r="AH97" i="3"/>
  <c r="AH101" i="3" s="1"/>
  <c r="AF28" i="3"/>
  <c r="AG28" i="3"/>
  <c r="AJ28" i="3"/>
  <c r="AL28" i="3"/>
  <c r="AM28" i="3"/>
  <c r="AP28" i="3"/>
  <c r="AE14" i="3" s="1"/>
  <c r="AF100" i="3" s="1"/>
  <c r="AF49" i="3"/>
  <c r="AO49" i="3"/>
  <c r="AE33" i="3" s="1"/>
  <c r="AG100" i="3" s="1"/>
  <c r="AJ71" i="3"/>
  <c r="AP71" i="3"/>
  <c r="AE65" i="3" s="1"/>
  <c r="AI100" i="3" s="1"/>
  <c r="AF93" i="3"/>
  <c r="AG93" i="3"/>
  <c r="AE73" i="3" s="1"/>
  <c r="AI93" i="3"/>
  <c r="AM93" i="3"/>
  <c r="AE75" i="3" s="1"/>
  <c r="AJ99" i="3" s="1"/>
  <c r="AO93" i="3"/>
  <c r="AE76" i="3" s="1"/>
  <c r="AJ100" i="3" s="1"/>
  <c r="AE12" i="3"/>
  <c r="AF98" i="3" s="1"/>
  <c r="AE31" i="3"/>
  <c r="AG98" i="3" s="1"/>
  <c r="AE62" i="3"/>
  <c r="AL49" i="3"/>
  <c r="AE74" i="3" l="1"/>
  <c r="AJ98" i="3" s="1"/>
  <c r="AQ71" i="3"/>
  <c r="AE63" i="3"/>
  <c r="AI98" i="3" s="1"/>
  <c r="AK98" i="3" s="1"/>
  <c r="AQ28" i="3"/>
  <c r="AE64" i="3"/>
  <c r="AI99" i="3" s="1"/>
  <c r="AE30" i="3"/>
  <c r="AG97" i="3" s="1"/>
  <c r="AG101" i="3" s="1"/>
  <c r="AQ49" i="3"/>
  <c r="AQ93" i="3"/>
  <c r="AE13" i="3"/>
  <c r="AF99" i="3" s="1"/>
  <c r="AK99" i="3" s="1"/>
  <c r="AE11" i="3"/>
  <c r="AF97" i="3" s="1"/>
  <c r="AI97" i="3"/>
  <c r="AK100" i="3"/>
  <c r="AE77" i="3"/>
  <c r="AJ97" i="3"/>
  <c r="AJ101" i="3" s="1"/>
  <c r="I51" i="3"/>
  <c r="H92" i="3"/>
  <c r="I90" i="3"/>
  <c r="H90" i="3"/>
  <c r="I88" i="3"/>
  <c r="H88" i="3"/>
  <c r="I86" i="3"/>
  <c r="H86" i="3"/>
  <c r="I84" i="3"/>
  <c r="H84" i="3"/>
  <c r="I82" i="3"/>
  <c r="H82" i="3"/>
  <c r="I80" i="3"/>
  <c r="H80" i="3"/>
  <c r="I78" i="3"/>
  <c r="H78" i="3"/>
  <c r="I76" i="3"/>
  <c r="H76" i="3"/>
  <c r="I74" i="3"/>
  <c r="H74" i="3"/>
  <c r="J93" i="3"/>
  <c r="K93" i="3"/>
  <c r="L93" i="3"/>
  <c r="N93" i="3"/>
  <c r="O93" i="3"/>
  <c r="P93" i="3"/>
  <c r="Q93" i="3"/>
  <c r="R93" i="3"/>
  <c r="S93" i="3"/>
  <c r="T93" i="3"/>
  <c r="U93" i="3"/>
  <c r="V93" i="3"/>
  <c r="W93" i="3"/>
  <c r="X93" i="3"/>
  <c r="G93" i="3"/>
  <c r="H70" i="3"/>
  <c r="I69" i="3"/>
  <c r="H69" i="3"/>
  <c r="H67" i="3"/>
  <c r="I66" i="3"/>
  <c r="H66" i="3"/>
  <c r="J71" i="3"/>
  <c r="K71" i="3"/>
  <c r="L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G71" i="3"/>
  <c r="H64" i="3"/>
  <c r="I63" i="3"/>
  <c r="H63" i="3"/>
  <c r="E142" i="8"/>
  <c r="D142" i="8"/>
  <c r="D141" i="8"/>
  <c r="D139" i="8"/>
  <c r="E139" i="8" s="1"/>
  <c r="E138" i="8"/>
  <c r="D138" i="8"/>
  <c r="D137" i="8"/>
  <c r="E135" i="8"/>
  <c r="D135" i="8"/>
  <c r="D134" i="8"/>
  <c r="D131" i="8"/>
  <c r="L130" i="8"/>
  <c r="I130" i="8"/>
  <c r="H130" i="8"/>
  <c r="G130" i="8"/>
  <c r="D130" i="8"/>
  <c r="F129" i="8"/>
  <c r="K129" i="8" s="1"/>
  <c r="E129" i="8"/>
  <c r="M129" i="8" s="1"/>
  <c r="F128" i="8"/>
  <c r="M128" i="8" s="1"/>
  <c r="E128" i="8"/>
  <c r="M127" i="8"/>
  <c r="F127" i="8"/>
  <c r="K127" i="8" s="1"/>
  <c r="E127" i="8"/>
  <c r="J127" i="8" s="1"/>
  <c r="K126" i="8"/>
  <c r="F126" i="8"/>
  <c r="M126" i="8" s="1"/>
  <c r="E126" i="8"/>
  <c r="J126" i="8" s="1"/>
  <c r="F125" i="8"/>
  <c r="K125" i="8" s="1"/>
  <c r="E125" i="8"/>
  <c r="E130" i="8" s="1"/>
  <c r="F124" i="8"/>
  <c r="E124" i="8"/>
  <c r="D115" i="8"/>
  <c r="L114" i="8"/>
  <c r="I114" i="8"/>
  <c r="H114" i="8"/>
  <c r="G114" i="8"/>
  <c r="D114" i="8"/>
  <c r="M113" i="8"/>
  <c r="F113" i="8"/>
  <c r="K113" i="8" s="1"/>
  <c r="E113" i="8"/>
  <c r="J113" i="8" s="1"/>
  <c r="K112" i="8"/>
  <c r="F112" i="8"/>
  <c r="M112" i="8" s="1"/>
  <c r="E112" i="8"/>
  <c r="J112" i="8" s="1"/>
  <c r="F111" i="8"/>
  <c r="K111" i="8" s="1"/>
  <c r="E111" i="8"/>
  <c r="M111" i="8" s="1"/>
  <c r="F110" i="8"/>
  <c r="E110" i="8"/>
  <c r="I100" i="8"/>
  <c r="H100" i="8"/>
  <c r="G100" i="8"/>
  <c r="D100" i="8"/>
  <c r="D101" i="8" s="1"/>
  <c r="F99" i="8"/>
  <c r="M99" i="8" s="1"/>
  <c r="E99" i="8"/>
  <c r="M98" i="8"/>
  <c r="F98" i="8"/>
  <c r="K98" i="8" s="1"/>
  <c r="E98" i="8"/>
  <c r="J98" i="8" s="1"/>
  <c r="K97" i="8"/>
  <c r="F97" i="8"/>
  <c r="M97" i="8" s="1"/>
  <c r="E97" i="8"/>
  <c r="J97" i="8" s="1"/>
  <c r="F96" i="8"/>
  <c r="K96" i="8" s="1"/>
  <c r="E96" i="8"/>
  <c r="M96" i="8" s="1"/>
  <c r="F95" i="8"/>
  <c r="M95" i="8" s="1"/>
  <c r="E95" i="8"/>
  <c r="M94" i="8"/>
  <c r="F94" i="8"/>
  <c r="K94" i="8" s="1"/>
  <c r="E94" i="8"/>
  <c r="L84" i="8"/>
  <c r="I84" i="8"/>
  <c r="H84" i="8"/>
  <c r="G84" i="8"/>
  <c r="D84" i="8"/>
  <c r="D85" i="8" s="1"/>
  <c r="F83" i="8"/>
  <c r="M83" i="8" s="1"/>
  <c r="E83" i="8"/>
  <c r="M82" i="8"/>
  <c r="F82" i="8"/>
  <c r="K82" i="8" s="1"/>
  <c r="E82" i="8"/>
  <c r="J82" i="8" s="1"/>
  <c r="K81" i="8"/>
  <c r="E81" i="8"/>
  <c r="K80" i="8"/>
  <c r="F80" i="8"/>
  <c r="M80" i="8" s="1"/>
  <c r="E80" i="8"/>
  <c r="J80" i="8" s="1"/>
  <c r="F79" i="8"/>
  <c r="K79" i="8" s="1"/>
  <c r="E79" i="8"/>
  <c r="M79" i="8" s="1"/>
  <c r="F78" i="8"/>
  <c r="M78" i="8" s="1"/>
  <c r="E78" i="8"/>
  <c r="M77" i="8"/>
  <c r="F77" i="8"/>
  <c r="K77" i="8" s="1"/>
  <c r="E77" i="8"/>
  <c r="X67" i="8"/>
  <c r="W67" i="8"/>
  <c r="V67" i="8"/>
  <c r="S67" i="8"/>
  <c r="I67" i="8"/>
  <c r="H67" i="8"/>
  <c r="G67" i="8"/>
  <c r="D67" i="8"/>
  <c r="D68" i="8" s="1"/>
  <c r="AB66" i="8"/>
  <c r="U66" i="8"/>
  <c r="Z66" i="8" s="1"/>
  <c r="T66" i="8"/>
  <c r="Y66" i="8" s="1"/>
  <c r="K66" i="8"/>
  <c r="F66" i="8"/>
  <c r="M66" i="8" s="1"/>
  <c r="E66" i="8"/>
  <c r="J66" i="8" s="1"/>
  <c r="U65" i="8"/>
  <c r="Z65" i="8" s="1"/>
  <c r="T65" i="8"/>
  <c r="AB65" i="8" s="1"/>
  <c r="F65" i="8"/>
  <c r="M65" i="8" s="1"/>
  <c r="E65" i="8"/>
  <c r="AB64" i="8"/>
  <c r="U64" i="8"/>
  <c r="Z64" i="8" s="1"/>
  <c r="T64" i="8"/>
  <c r="Y64" i="8" s="1"/>
  <c r="K64" i="8"/>
  <c r="F64" i="8"/>
  <c r="M64" i="8" s="1"/>
  <c r="E64" i="8"/>
  <c r="J64" i="8" s="1"/>
  <c r="U63" i="8"/>
  <c r="Z63" i="8" s="1"/>
  <c r="T63" i="8"/>
  <c r="AB63" i="8" s="1"/>
  <c r="F63" i="8"/>
  <c r="M63" i="8" s="1"/>
  <c r="E63" i="8"/>
  <c r="T62" i="8"/>
  <c r="T67" i="8" s="1"/>
  <c r="E62" i="8"/>
  <c r="M61" i="8"/>
  <c r="F61" i="8"/>
  <c r="K61" i="8" s="1"/>
  <c r="E61" i="8"/>
  <c r="J61" i="8" s="1"/>
  <c r="Z60" i="8"/>
  <c r="Z67" i="8" s="1"/>
  <c r="U60" i="8"/>
  <c r="T60" i="8"/>
  <c r="Y60" i="8" s="1"/>
  <c r="F60" i="8"/>
  <c r="E60" i="8"/>
  <c r="M60" i="8" s="1"/>
  <c r="AA50" i="8"/>
  <c r="X50" i="8"/>
  <c r="W50" i="8"/>
  <c r="V50" i="8"/>
  <c r="S50" i="8"/>
  <c r="S51" i="8" s="1"/>
  <c r="L50" i="8"/>
  <c r="I50" i="8"/>
  <c r="H50" i="8"/>
  <c r="G50" i="8"/>
  <c r="D50" i="8"/>
  <c r="D51" i="8" s="1"/>
  <c r="U49" i="8"/>
  <c r="T49" i="8"/>
  <c r="Y49" i="8" s="1"/>
  <c r="F49" i="8"/>
  <c r="M49" i="8" s="1"/>
  <c r="E49" i="8"/>
  <c r="U48" i="8"/>
  <c r="Z48" i="8" s="1"/>
  <c r="T48" i="8"/>
  <c r="Y48" i="8" s="1"/>
  <c r="F48" i="8"/>
  <c r="K48" i="8" s="1"/>
  <c r="E48" i="8"/>
  <c r="M48" i="8" s="1"/>
  <c r="U47" i="8"/>
  <c r="AB47" i="8" s="1"/>
  <c r="T47" i="8"/>
  <c r="Y47" i="8" s="1"/>
  <c r="F47" i="8"/>
  <c r="K47" i="8" s="1"/>
  <c r="E47" i="8"/>
  <c r="M47" i="8" s="1"/>
  <c r="U46" i="8"/>
  <c r="AB46" i="8" s="1"/>
  <c r="T46" i="8"/>
  <c r="Y46" i="8" s="1"/>
  <c r="F46" i="8"/>
  <c r="K46" i="8" s="1"/>
  <c r="E46" i="8"/>
  <c r="M46" i="8" s="1"/>
  <c r="U45" i="8"/>
  <c r="T45" i="8"/>
  <c r="T50" i="8" s="1"/>
  <c r="F45" i="8"/>
  <c r="M45" i="8" s="1"/>
  <c r="E45" i="8"/>
  <c r="J45" i="8" s="1"/>
  <c r="F44" i="8"/>
  <c r="K44" i="8" s="1"/>
  <c r="E44" i="8"/>
  <c r="E50" i="8" s="1"/>
  <c r="X34" i="8"/>
  <c r="W34" i="8"/>
  <c r="V34" i="8"/>
  <c r="S34" i="8"/>
  <c r="S35" i="8" s="1"/>
  <c r="I34" i="8"/>
  <c r="H34" i="8"/>
  <c r="G34" i="8"/>
  <c r="D34" i="8"/>
  <c r="D35" i="8" s="1"/>
  <c r="U33" i="8"/>
  <c r="AB33" i="8" s="1"/>
  <c r="T33" i="8"/>
  <c r="F33" i="8"/>
  <c r="K33" i="8" s="1"/>
  <c r="E33" i="8"/>
  <c r="M33" i="8" s="1"/>
  <c r="U32" i="8"/>
  <c r="AB32" i="8" s="1"/>
  <c r="T32" i="8"/>
  <c r="Y32" i="8" s="1"/>
  <c r="F32" i="8"/>
  <c r="K32" i="8" s="1"/>
  <c r="E32" i="8"/>
  <c r="M32" i="8" s="1"/>
  <c r="U31" i="8"/>
  <c r="AB31" i="8" s="1"/>
  <c r="T31" i="8"/>
  <c r="Y31" i="8" s="1"/>
  <c r="F31" i="8"/>
  <c r="K31" i="8" s="1"/>
  <c r="E31" i="8"/>
  <c r="Z30" i="8"/>
  <c r="U30" i="8"/>
  <c r="AB30" i="8" s="1"/>
  <c r="T30" i="8"/>
  <c r="Y30" i="8" s="1"/>
  <c r="F30" i="8"/>
  <c r="K30" i="8" s="1"/>
  <c r="E30" i="8"/>
  <c r="M30" i="8" s="1"/>
  <c r="U29" i="8"/>
  <c r="AB29" i="8" s="1"/>
  <c r="T29" i="8"/>
  <c r="M29" i="8"/>
  <c r="F29" i="8"/>
  <c r="K29" i="8" s="1"/>
  <c r="E29" i="8"/>
  <c r="J29" i="8" s="1"/>
  <c r="Z28" i="8"/>
  <c r="U28" i="8"/>
  <c r="T28" i="8"/>
  <c r="T34" i="8" s="1"/>
  <c r="F28" i="8"/>
  <c r="K28" i="8" s="1"/>
  <c r="E28" i="8"/>
  <c r="M28" i="8" s="1"/>
  <c r="F27" i="8"/>
  <c r="E27" i="8"/>
  <c r="S18" i="8"/>
  <c r="X17" i="8"/>
  <c r="W17" i="8"/>
  <c r="V17" i="8"/>
  <c r="S17" i="8"/>
  <c r="I17" i="8"/>
  <c r="H17" i="8"/>
  <c r="G17" i="8"/>
  <c r="D17" i="8"/>
  <c r="D18" i="8" s="1"/>
  <c r="U16" i="8"/>
  <c r="Z16" i="8" s="1"/>
  <c r="T16" i="8"/>
  <c r="AB16" i="8" s="1"/>
  <c r="F16" i="8"/>
  <c r="M16" i="8" s="1"/>
  <c r="E16" i="8"/>
  <c r="AB15" i="8"/>
  <c r="U15" i="8"/>
  <c r="Z15" i="8" s="1"/>
  <c r="T15" i="8"/>
  <c r="Y15" i="8" s="1"/>
  <c r="K15" i="8"/>
  <c r="F15" i="8"/>
  <c r="M15" i="8" s="1"/>
  <c r="E15" i="8"/>
  <c r="J15" i="8" s="1"/>
  <c r="U14" i="8"/>
  <c r="Z14" i="8" s="1"/>
  <c r="T14" i="8"/>
  <c r="AB14" i="8" s="1"/>
  <c r="F14" i="8"/>
  <c r="M14" i="8" s="1"/>
  <c r="E14" i="8"/>
  <c r="U13" i="8"/>
  <c r="Z13" i="8" s="1"/>
  <c r="T13" i="8"/>
  <c r="Y13" i="8" s="1"/>
  <c r="K13" i="8"/>
  <c r="F13" i="8"/>
  <c r="M13" i="8" s="1"/>
  <c r="E13" i="8"/>
  <c r="J13" i="8" s="1"/>
  <c r="U12" i="8"/>
  <c r="Z12" i="8" s="1"/>
  <c r="T12" i="8"/>
  <c r="AB12" i="8" s="1"/>
  <c r="F12" i="8"/>
  <c r="M12" i="8" s="1"/>
  <c r="E12" i="8"/>
  <c r="AB11" i="8"/>
  <c r="U11" i="8"/>
  <c r="T11" i="8"/>
  <c r="T17" i="8" s="1"/>
  <c r="K11" i="8"/>
  <c r="F11" i="8"/>
  <c r="M11" i="8" s="1"/>
  <c r="E11" i="8"/>
  <c r="J11" i="8" s="1"/>
  <c r="F10" i="8"/>
  <c r="E10" i="8"/>
  <c r="E17" i="8" s="1"/>
  <c r="U17" i="8" l="1"/>
  <c r="Y33" i="8"/>
  <c r="AE34" i="3"/>
  <c r="AE15" i="3"/>
  <c r="AE66" i="3"/>
  <c r="AI101" i="3"/>
  <c r="AB13" i="8"/>
  <c r="M63" i="3"/>
  <c r="M74" i="3"/>
  <c r="M76" i="3"/>
  <c r="M78" i="3"/>
  <c r="M80" i="3"/>
  <c r="M82" i="3"/>
  <c r="M84" i="3"/>
  <c r="M86" i="3"/>
  <c r="M88" i="3"/>
  <c r="M90" i="3"/>
  <c r="M92" i="3"/>
  <c r="M66" i="3"/>
  <c r="AF101" i="3"/>
  <c r="AK97" i="3"/>
  <c r="M69" i="3"/>
  <c r="J10" i="8"/>
  <c r="Y12" i="8"/>
  <c r="Y14" i="8"/>
  <c r="Y16" i="8"/>
  <c r="M27" i="8"/>
  <c r="F34" i="8"/>
  <c r="J28" i="8"/>
  <c r="J30" i="8"/>
  <c r="K50" i="8"/>
  <c r="F17" i="8"/>
  <c r="M10" i="8"/>
  <c r="Y11" i="8"/>
  <c r="J12" i="8"/>
  <c r="K12" i="8"/>
  <c r="J14" i="8"/>
  <c r="K14" i="8"/>
  <c r="J16" i="8"/>
  <c r="K16" i="8"/>
  <c r="E34" i="8"/>
  <c r="K27" i="8"/>
  <c r="K34" i="8" s="1"/>
  <c r="AB28" i="8"/>
  <c r="U34" i="8"/>
  <c r="Y29" i="8"/>
  <c r="Z29" i="8"/>
  <c r="M31" i="8"/>
  <c r="J31" i="8"/>
  <c r="Z31" i="8"/>
  <c r="J32" i="8"/>
  <c r="Z32" i="8"/>
  <c r="J33" i="8"/>
  <c r="Z33" i="8"/>
  <c r="J44" i="8"/>
  <c r="M44" i="8"/>
  <c r="K45" i="8"/>
  <c r="Y45" i="8"/>
  <c r="Y50" i="8" s="1"/>
  <c r="J46" i="8"/>
  <c r="Z46" i="8"/>
  <c r="J47" i="8"/>
  <c r="Z47" i="8"/>
  <c r="J48" i="8"/>
  <c r="AB48" i="8"/>
  <c r="F50" i="8"/>
  <c r="J60" i="8"/>
  <c r="Y63" i="8"/>
  <c r="Y67" i="8" s="1"/>
  <c r="Y65" i="8"/>
  <c r="E67" i="8"/>
  <c r="J79" i="8"/>
  <c r="J96" i="8"/>
  <c r="F114" i="8"/>
  <c r="M110" i="8"/>
  <c r="J111" i="8"/>
  <c r="E114" i="8"/>
  <c r="F130" i="8"/>
  <c r="M124" i="8"/>
  <c r="J125" i="8"/>
  <c r="J129" i="8"/>
  <c r="F138" i="8"/>
  <c r="E137" i="8"/>
  <c r="E141" i="8"/>
  <c r="D140" i="8"/>
  <c r="K10" i="8"/>
  <c r="K17" i="8" s="1"/>
  <c r="Z11" i="8"/>
  <c r="Z17" i="8" s="1"/>
  <c r="J27" i="8"/>
  <c r="J34" i="8" s="1"/>
  <c r="Y28" i="8"/>
  <c r="U50" i="8"/>
  <c r="AB45" i="8"/>
  <c r="J49" i="8"/>
  <c r="K49" i="8"/>
  <c r="AB49" i="8"/>
  <c r="F67" i="8"/>
  <c r="U67" i="8"/>
  <c r="AB60" i="8"/>
  <c r="J63" i="8"/>
  <c r="K63" i="8"/>
  <c r="J65" i="8"/>
  <c r="K65" i="8"/>
  <c r="E84" i="8"/>
  <c r="J77" i="8"/>
  <c r="J78" i="8"/>
  <c r="K78" i="8"/>
  <c r="K84" i="8" s="1"/>
  <c r="M81" i="8"/>
  <c r="J81" i="8"/>
  <c r="J83" i="8"/>
  <c r="K83" i="8"/>
  <c r="F84" i="8"/>
  <c r="E100" i="8"/>
  <c r="J94" i="8"/>
  <c r="J100" i="8" s="1"/>
  <c r="J95" i="8"/>
  <c r="K95" i="8"/>
  <c r="K100" i="8" s="1"/>
  <c r="J99" i="8"/>
  <c r="K99" i="8"/>
  <c r="F100" i="8"/>
  <c r="J110" i="8"/>
  <c r="J114" i="8" s="1"/>
  <c r="K110" i="8"/>
  <c r="K114" i="8" s="1"/>
  <c r="J124" i="8"/>
  <c r="J130" i="8" s="1"/>
  <c r="K124" i="8"/>
  <c r="M125" i="8"/>
  <c r="J128" i="8"/>
  <c r="K128" i="8"/>
  <c r="E134" i="8"/>
  <c r="D133" i="8"/>
  <c r="K60" i="8"/>
  <c r="K67" i="8" s="1"/>
  <c r="Z34" i="8" l="1"/>
  <c r="AK101" i="3"/>
  <c r="E140" i="8"/>
  <c r="J67" i="8"/>
  <c r="Z50" i="8"/>
  <c r="E133" i="8"/>
  <c r="K130" i="8"/>
  <c r="J84" i="8"/>
  <c r="Y34" i="8"/>
  <c r="F139" i="8"/>
  <c r="F137" i="8"/>
  <c r="J50" i="8"/>
  <c r="Y17" i="8"/>
  <c r="J17" i="8"/>
  <c r="D148" i="4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M135" i="4" s="1"/>
  <c r="E135" i="4"/>
  <c r="F134" i="4"/>
  <c r="K134" i="4" s="1"/>
  <c r="E134" i="4"/>
  <c r="F133" i="4"/>
  <c r="M133" i="4" s="1"/>
  <c r="E133" i="4"/>
  <c r="F132" i="4"/>
  <c r="K132" i="4" s="1"/>
  <c r="E132" i="4"/>
  <c r="J132" i="4" s="1"/>
  <c r="F131" i="4"/>
  <c r="M131" i="4" s="1"/>
  <c r="E131" i="4"/>
  <c r="F130" i="4"/>
  <c r="K130" i="4" s="1"/>
  <c r="E130" i="4"/>
  <c r="L120" i="4"/>
  <c r="I120" i="4"/>
  <c r="H120" i="4"/>
  <c r="G120" i="4"/>
  <c r="D120" i="4"/>
  <c r="D121" i="4" s="1"/>
  <c r="F119" i="4"/>
  <c r="M119" i="4" s="1"/>
  <c r="E119" i="4"/>
  <c r="F118" i="4"/>
  <c r="K118" i="4" s="1"/>
  <c r="E118" i="4"/>
  <c r="F117" i="4"/>
  <c r="M117" i="4" s="1"/>
  <c r="E117" i="4"/>
  <c r="F116" i="4"/>
  <c r="K116" i="4" s="1"/>
  <c r="E116" i="4"/>
  <c r="M116" i="4" s="1"/>
  <c r="I106" i="4"/>
  <c r="H106" i="4"/>
  <c r="G106" i="4"/>
  <c r="D106" i="4"/>
  <c r="D107" i="4" s="1"/>
  <c r="F105" i="4"/>
  <c r="K105" i="4" s="1"/>
  <c r="E105" i="4"/>
  <c r="K104" i="4"/>
  <c r="F104" i="4"/>
  <c r="E104" i="4"/>
  <c r="J104" i="4" s="1"/>
  <c r="F103" i="4"/>
  <c r="K103" i="4" s="1"/>
  <c r="E103" i="4"/>
  <c r="M103" i="4" s="1"/>
  <c r="F102" i="4"/>
  <c r="E102" i="4"/>
  <c r="F101" i="4"/>
  <c r="K101" i="4" s="1"/>
  <c r="E101" i="4"/>
  <c r="K100" i="4"/>
  <c r="F100" i="4"/>
  <c r="E100" i="4"/>
  <c r="J100" i="4" s="1"/>
  <c r="L90" i="4"/>
  <c r="I90" i="4"/>
  <c r="H90" i="4"/>
  <c r="G90" i="4"/>
  <c r="D90" i="4"/>
  <c r="D91" i="4" s="1"/>
  <c r="F89" i="4"/>
  <c r="K89" i="4" s="1"/>
  <c r="E89" i="4"/>
  <c r="M89" i="4" s="1"/>
  <c r="F88" i="4"/>
  <c r="E88" i="4"/>
  <c r="K87" i="4"/>
  <c r="E87" i="4"/>
  <c r="M87" i="4" s="1"/>
  <c r="F86" i="4"/>
  <c r="K86" i="4" s="1"/>
  <c r="E86" i="4"/>
  <c r="K85" i="4"/>
  <c r="F85" i="4"/>
  <c r="E85" i="4"/>
  <c r="J85" i="4" s="1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K70" i="4"/>
  <c r="F70" i="4"/>
  <c r="E70" i="4"/>
  <c r="J70" i="4" s="1"/>
  <c r="F69" i="4"/>
  <c r="K69" i="4" s="1"/>
  <c r="E69" i="4"/>
  <c r="M69" i="4" s="1"/>
  <c r="E68" i="4"/>
  <c r="F67" i="4"/>
  <c r="K67" i="4" s="1"/>
  <c r="E67" i="4"/>
  <c r="J67" i="4" s="1"/>
  <c r="F66" i="4"/>
  <c r="M66" i="4" s="1"/>
  <c r="E66" i="4"/>
  <c r="E73" i="4" s="1"/>
  <c r="L56" i="4"/>
  <c r="I56" i="4"/>
  <c r="H56" i="4"/>
  <c r="G56" i="4"/>
  <c r="D56" i="4"/>
  <c r="D57" i="4" s="1"/>
  <c r="F55" i="4"/>
  <c r="K55" i="4" s="1"/>
  <c r="E55" i="4"/>
  <c r="M55" i="4" s="1"/>
  <c r="F54" i="4"/>
  <c r="M54" i="4" s="1"/>
  <c r="E54" i="4"/>
  <c r="F53" i="4"/>
  <c r="K53" i="4" s="1"/>
  <c r="E53" i="4"/>
  <c r="J53" i="4" s="1"/>
  <c r="F52" i="4"/>
  <c r="M52" i="4" s="1"/>
  <c r="E52" i="4"/>
  <c r="F51" i="4"/>
  <c r="K51" i="4" s="1"/>
  <c r="E51" i="4"/>
  <c r="F50" i="4"/>
  <c r="E50" i="4"/>
  <c r="I40" i="4"/>
  <c r="H40" i="4"/>
  <c r="G40" i="4"/>
  <c r="D40" i="4"/>
  <c r="D41" i="4" s="1"/>
  <c r="F39" i="4"/>
  <c r="M39" i="4" s="1"/>
  <c r="E39" i="4"/>
  <c r="F38" i="4"/>
  <c r="K38" i="4" s="1"/>
  <c r="E38" i="4"/>
  <c r="J38" i="4" s="1"/>
  <c r="F37" i="4"/>
  <c r="M37" i="4" s="1"/>
  <c r="E37" i="4"/>
  <c r="F36" i="4"/>
  <c r="K36" i="4" s="1"/>
  <c r="E36" i="4"/>
  <c r="F35" i="4"/>
  <c r="E35" i="4"/>
  <c r="F34" i="4"/>
  <c r="M34" i="4" s="1"/>
  <c r="E34" i="4"/>
  <c r="F33" i="4"/>
  <c r="F40" i="4" s="1"/>
  <c r="E33" i="4"/>
  <c r="E40" i="4" s="1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F23" i="4" s="1"/>
  <c r="E10" i="4"/>
  <c r="E23" i="4" s="1"/>
  <c r="F133" i="8" l="1"/>
  <c r="F135" i="8"/>
  <c r="F140" i="8"/>
  <c r="F142" i="8"/>
  <c r="F134" i="8"/>
  <c r="F141" i="8"/>
  <c r="J34" i="4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J56" i="4" s="1"/>
  <c r="K50" i="4"/>
  <c r="M51" i="4"/>
  <c r="J54" i="4"/>
  <c r="K54" i="4"/>
  <c r="J72" i="4"/>
  <c r="K72" i="4"/>
  <c r="K73" i="4" s="1"/>
  <c r="F73" i="4"/>
  <c r="J83" i="4"/>
  <c r="J90" i="4" s="1"/>
  <c r="K83" i="4"/>
  <c r="M84" i="4"/>
  <c r="J88" i="4"/>
  <c r="K88" i="4"/>
  <c r="F106" i="4"/>
  <c r="M100" i="4"/>
  <c r="J102" i="4"/>
  <c r="J106" i="4" s="1"/>
  <c r="K102" i="4"/>
  <c r="K106" i="4" s="1"/>
  <c r="E120" i="4"/>
  <c r="J116" i="4"/>
  <c r="J120" i="4" s="1"/>
  <c r="J117" i="4"/>
  <c r="K117" i="4"/>
  <c r="K120" i="4" s="1"/>
  <c r="M130" i="4"/>
  <c r="J133" i="4"/>
  <c r="K133" i="4"/>
  <c r="K136" i="4" s="1"/>
  <c r="E139" i="4"/>
  <c r="F139" i="4" s="1"/>
  <c r="E144" i="4"/>
  <c r="D143" i="4"/>
  <c r="J66" i="4"/>
  <c r="J73" i="4" s="1"/>
  <c r="H65" i="3"/>
  <c r="I65" i="3"/>
  <c r="J136" i="4" l="1"/>
  <c r="K23" i="4"/>
  <c r="J23" i="4"/>
  <c r="J40" i="4"/>
  <c r="E143" i="4"/>
  <c r="F140" i="4"/>
  <c r="K90" i="4"/>
  <c r="K56" i="4"/>
  <c r="K40" i="4"/>
  <c r="F148" i="4"/>
  <c r="F146" i="4"/>
  <c r="F141" i="4"/>
  <c r="M65" i="3"/>
  <c r="F143" i="4" l="1"/>
  <c r="F145" i="4"/>
  <c r="F144" i="4"/>
  <c r="J55" i="3"/>
  <c r="K55" i="3"/>
  <c r="L55" i="3"/>
  <c r="J94" i="3" l="1"/>
  <c r="L94" i="3"/>
  <c r="K94" i="3"/>
  <c r="I89" i="3"/>
  <c r="H89" i="3"/>
  <c r="I87" i="3"/>
  <c r="H87" i="3"/>
  <c r="I85" i="3"/>
  <c r="H85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N49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N28" i="3"/>
  <c r="N58" i="3"/>
  <c r="O58" i="3"/>
  <c r="P58" i="3"/>
  <c r="Q58" i="3"/>
  <c r="R58" i="3"/>
  <c r="S58" i="3"/>
  <c r="T58" i="3"/>
  <c r="U58" i="3"/>
  <c r="V58" i="3"/>
  <c r="W58" i="3"/>
  <c r="X58" i="3"/>
  <c r="J58" i="3"/>
  <c r="K58" i="3"/>
  <c r="L58" i="3"/>
  <c r="I46" i="3"/>
  <c r="H46" i="3"/>
  <c r="I45" i="3"/>
  <c r="H45" i="3"/>
  <c r="L44" i="3"/>
  <c r="K44" i="3"/>
  <c r="J44" i="3"/>
  <c r="G44" i="3"/>
  <c r="K39" i="3"/>
  <c r="L39" i="3"/>
  <c r="J39" i="3"/>
  <c r="G39" i="3"/>
  <c r="I42" i="3"/>
  <c r="H42" i="3"/>
  <c r="I41" i="3"/>
  <c r="H41" i="3"/>
  <c r="I40" i="3"/>
  <c r="H40" i="3"/>
  <c r="I38" i="3"/>
  <c r="H38" i="3"/>
  <c r="I37" i="3"/>
  <c r="H37" i="3"/>
  <c r="L36" i="3"/>
  <c r="K36" i="3"/>
  <c r="J36" i="3"/>
  <c r="G36" i="3"/>
  <c r="I35" i="3"/>
  <c r="I32" i="3"/>
  <c r="H32" i="3"/>
  <c r="H31" i="3"/>
  <c r="I31" i="3"/>
  <c r="L30" i="3"/>
  <c r="K30" i="3"/>
  <c r="J30" i="3"/>
  <c r="G30" i="3"/>
  <c r="I25" i="3"/>
  <c r="H25" i="3"/>
  <c r="I24" i="3"/>
  <c r="H24" i="3"/>
  <c r="L23" i="3"/>
  <c r="K23" i="3"/>
  <c r="J23" i="3"/>
  <c r="G23" i="3"/>
  <c r="I20" i="3"/>
  <c r="H20" i="3"/>
  <c r="I19" i="3"/>
  <c r="H19" i="3"/>
  <c r="K18" i="3"/>
  <c r="L18" i="3"/>
  <c r="J18" i="3"/>
  <c r="J28" i="3" s="1"/>
  <c r="G18" i="3"/>
  <c r="AC96" i="3"/>
  <c r="AB96" i="3"/>
  <c r="AA96" i="3"/>
  <c r="Z96" i="3"/>
  <c r="Y96" i="3"/>
  <c r="AC93" i="3"/>
  <c r="AB93" i="3"/>
  <c r="AA93" i="3"/>
  <c r="Z93" i="3"/>
  <c r="Y93" i="3"/>
  <c r="H91" i="3"/>
  <c r="I83" i="3"/>
  <c r="H83" i="3"/>
  <c r="I81" i="3"/>
  <c r="H81" i="3"/>
  <c r="I79" i="3"/>
  <c r="H79" i="3"/>
  <c r="I77" i="3"/>
  <c r="H77" i="3"/>
  <c r="I75" i="3"/>
  <c r="H75" i="3"/>
  <c r="I73" i="3"/>
  <c r="H73" i="3"/>
  <c r="I68" i="3"/>
  <c r="H68" i="3"/>
  <c r="I62" i="3"/>
  <c r="H62" i="3"/>
  <c r="G58" i="3"/>
  <c r="I57" i="3"/>
  <c r="I58" i="3" s="1"/>
  <c r="H57" i="3"/>
  <c r="H58" i="3" s="1"/>
  <c r="X55" i="3"/>
  <c r="W55" i="3"/>
  <c r="V55" i="3"/>
  <c r="U55" i="3"/>
  <c r="T55" i="3"/>
  <c r="S55" i="3"/>
  <c r="R55" i="3"/>
  <c r="Q55" i="3"/>
  <c r="P55" i="3"/>
  <c r="O55" i="3"/>
  <c r="N55" i="3"/>
  <c r="G55" i="3"/>
  <c r="I54" i="3"/>
  <c r="H54" i="3"/>
  <c r="I53" i="3"/>
  <c r="H53" i="3"/>
  <c r="I52" i="3"/>
  <c r="H52" i="3"/>
  <c r="H51" i="3"/>
  <c r="I48" i="3"/>
  <c r="H48" i="3"/>
  <c r="I47" i="3"/>
  <c r="H47" i="3"/>
  <c r="I43" i="3"/>
  <c r="H43" i="3"/>
  <c r="H35" i="3"/>
  <c r="I34" i="3"/>
  <c r="H34" i="3"/>
  <c r="L33" i="3"/>
  <c r="K33" i="3"/>
  <c r="J33" i="3"/>
  <c r="G33" i="3"/>
  <c r="I27" i="3"/>
  <c r="H27" i="3"/>
  <c r="I26" i="3"/>
  <c r="H26" i="3"/>
  <c r="I22" i="3"/>
  <c r="H22" i="3"/>
  <c r="I21" i="3"/>
  <c r="H21" i="3"/>
  <c r="I17" i="3"/>
  <c r="H17" i="3"/>
  <c r="I16" i="3"/>
  <c r="H16" i="3"/>
  <c r="I15" i="3"/>
  <c r="H15" i="3"/>
  <c r="I14" i="3"/>
  <c r="H14" i="3"/>
  <c r="I13" i="3"/>
  <c r="H13" i="3"/>
  <c r="I12" i="3"/>
  <c r="H12" i="3"/>
  <c r="L11" i="3"/>
  <c r="G11" i="3"/>
  <c r="H71" i="3" l="1"/>
  <c r="I55" i="3"/>
  <c r="G28" i="3"/>
  <c r="I71" i="3"/>
  <c r="L28" i="3"/>
  <c r="K28" i="3"/>
  <c r="H93" i="3"/>
  <c r="I93" i="3"/>
  <c r="I94" i="3" s="1"/>
  <c r="M35" i="3"/>
  <c r="L49" i="3"/>
  <c r="J49" i="3"/>
  <c r="J59" i="3" s="1"/>
  <c r="J95" i="3" s="1"/>
  <c r="H11" i="3"/>
  <c r="I33" i="3"/>
  <c r="M51" i="3"/>
  <c r="M53" i="3"/>
  <c r="H18" i="3"/>
  <c r="H23" i="3"/>
  <c r="K49" i="3"/>
  <c r="K59" i="3" s="1"/>
  <c r="K95" i="3" s="1"/>
  <c r="I36" i="3"/>
  <c r="I39" i="3"/>
  <c r="H33" i="3"/>
  <c r="I23" i="3"/>
  <c r="M40" i="3"/>
  <c r="M87" i="3"/>
  <c r="I11" i="3"/>
  <c r="M52" i="3"/>
  <c r="I44" i="3"/>
  <c r="M89" i="3"/>
  <c r="M85" i="3"/>
  <c r="G49" i="3"/>
  <c r="N59" i="3"/>
  <c r="M19" i="3"/>
  <c r="M16" i="3"/>
  <c r="M17" i="3"/>
  <c r="M21" i="3"/>
  <c r="M75" i="3"/>
  <c r="M77" i="3"/>
  <c r="M79" i="3"/>
  <c r="M81" i="3"/>
  <c r="M83" i="3"/>
  <c r="M91" i="3"/>
  <c r="M31" i="3"/>
  <c r="M47" i="3"/>
  <c r="M46" i="3"/>
  <c r="M45" i="3"/>
  <c r="H44" i="3"/>
  <c r="M43" i="3"/>
  <c r="M42" i="3"/>
  <c r="M41" i="3"/>
  <c r="H39" i="3"/>
  <c r="M38" i="3"/>
  <c r="M37" i="3"/>
  <c r="H36" i="3"/>
  <c r="M68" i="3"/>
  <c r="M32" i="3"/>
  <c r="H30" i="3"/>
  <c r="I30" i="3"/>
  <c r="M27" i="3"/>
  <c r="M26" i="3"/>
  <c r="M20" i="3"/>
  <c r="M25" i="3"/>
  <c r="M24" i="3"/>
  <c r="M22" i="3"/>
  <c r="I18" i="3"/>
  <c r="M12" i="3"/>
  <c r="M57" i="3"/>
  <c r="M58" i="3" s="1"/>
  <c r="M48" i="3"/>
  <c r="P59" i="3"/>
  <c r="T59" i="3"/>
  <c r="V59" i="3"/>
  <c r="X59" i="3"/>
  <c r="M54" i="3"/>
  <c r="G94" i="3"/>
  <c r="O94" i="3"/>
  <c r="Q94" i="3"/>
  <c r="S94" i="3"/>
  <c r="U94" i="3"/>
  <c r="W94" i="3"/>
  <c r="Y94" i="3"/>
  <c r="AA94" i="3"/>
  <c r="AC94" i="3"/>
  <c r="M13" i="3"/>
  <c r="O59" i="3"/>
  <c r="U59" i="3"/>
  <c r="W59" i="3"/>
  <c r="N94" i="3"/>
  <c r="P94" i="3"/>
  <c r="R94" i="3"/>
  <c r="T94" i="3"/>
  <c r="V94" i="3"/>
  <c r="X94" i="3"/>
  <c r="Z94" i="3"/>
  <c r="AB94" i="3"/>
  <c r="S59" i="3"/>
  <c r="R59" i="3"/>
  <c r="M15" i="3"/>
  <c r="Q59" i="3"/>
  <c r="M14" i="3"/>
  <c r="H55" i="3"/>
  <c r="M62" i="3"/>
  <c r="M34" i="3"/>
  <c r="M73" i="3"/>
  <c r="G59" i="3" l="1"/>
  <c r="Q95" i="3"/>
  <c r="Q96" i="3" s="1"/>
  <c r="M71" i="3"/>
  <c r="I49" i="3"/>
  <c r="I28" i="3"/>
  <c r="H28" i="3"/>
  <c r="M93" i="3"/>
  <c r="L59" i="3"/>
  <c r="L95" i="3" s="1"/>
  <c r="H49" i="3"/>
  <c r="M30" i="3"/>
  <c r="H94" i="3"/>
  <c r="S95" i="3"/>
  <c r="S96" i="3" s="1"/>
  <c r="M55" i="3"/>
  <c r="M18" i="3"/>
  <c r="G95" i="3"/>
  <c r="W101" i="3" s="1"/>
  <c r="W95" i="3"/>
  <c r="W96" i="3" s="1"/>
  <c r="U95" i="3"/>
  <c r="U96" i="3" s="1"/>
  <c r="O95" i="3"/>
  <c r="O96" i="3" s="1"/>
  <c r="N95" i="3"/>
  <c r="N96" i="3" s="1"/>
  <c r="R95" i="3"/>
  <c r="R96" i="3" s="1"/>
  <c r="M44" i="3"/>
  <c r="M39" i="3"/>
  <c r="M36" i="3"/>
  <c r="M11" i="3"/>
  <c r="M23" i="3"/>
  <c r="V95" i="3"/>
  <c r="V96" i="3" s="1"/>
  <c r="P95" i="3"/>
  <c r="P96" i="3" s="1"/>
  <c r="X95" i="3"/>
  <c r="X96" i="3" s="1"/>
  <c r="T95" i="3"/>
  <c r="T96" i="3" s="1"/>
  <c r="M33" i="3"/>
  <c r="Y59" i="3"/>
  <c r="I59" i="3" l="1"/>
  <c r="I95" i="3" s="1"/>
  <c r="M28" i="3"/>
  <c r="M94" i="3"/>
  <c r="M49" i="3"/>
  <c r="M59" i="3" s="1"/>
  <c r="H59" i="3"/>
  <c r="H95" i="3" s="1"/>
  <c r="Q101" i="3"/>
  <c r="Y101" i="3" s="1"/>
  <c r="M95" i="3" l="1"/>
  <c r="T36" i="2"/>
  <c r="Q36" i="2"/>
  <c r="N36" i="2"/>
  <c r="J36" i="2"/>
  <c r="G36" i="2"/>
  <c r="C36" i="2"/>
  <c r="W33" i="2"/>
  <c r="W34" i="2"/>
  <c r="W35" i="2"/>
  <c r="W32" i="2"/>
  <c r="W36" i="2" l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<sst xmlns="http://schemas.openxmlformats.org/spreadsheetml/2006/main" count="1465" uniqueCount="344">
  <si>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</si>
  <si>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</si>
  <si>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</si>
  <si>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</si>
  <si>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</si>
  <si>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</si>
  <si>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</si>
  <si>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</si>
  <si>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</si>
  <si>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</si>
  <si>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</si>
  <si>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</si>
  <si>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</si>
  <si>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</si>
  <si>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</si>
  <si>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</si>
  <si>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</si>
  <si>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</si>
  <si>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</si>
  <si>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</si>
  <si>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</si>
  <si>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</si>
  <si>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</si>
  <si>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</si>
  <si>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</si>
  <si>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</si>
  <si>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</si>
  <si>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</si>
  <si>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</si>
  <si>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</si>
  <si>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</si>
  <si>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</si>
  <si>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</si>
  <si>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</si>
  <si>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</si>
  <si>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</si>
  <si>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</si>
  <si>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</si>
  <si>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</si>
  <si>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</si>
  <si>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</si>
  <si>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</si>
  <si>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</si>
  <si>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</si>
  <si>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</si>
  <si>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</si>
  <si>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</si>
  <si>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</si>
  <si>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</si>
  <si>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</si>
  <si>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</si>
  <si>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</si>
  <si>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</si>
  <si>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</si>
  <si>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</si>
  <si>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</si>
  <si>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</si>
  <si>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</si>
  <si>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</si>
  <si>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</si>
  <si>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</si>
  <si>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</si>
  <si>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</si>
  <si>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</si>
  <si>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</si>
  <si>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</si>
  <si>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</si>
  <si>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</si>
  <si>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</si>
  <si>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</si>
  <si>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</si>
  <si>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</si>
  <si>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</si>
  <si>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</si>
  <si>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</si>
  <si>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</si>
  <si>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</si>
  <si>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</si>
  <si>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</si>
  <si>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</si>
  <si>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</si>
  <si>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</si>
  <si>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</si>
  <si>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</si>
  <si>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</si>
  <si>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</si>
  <si>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</si>
  <si>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</si>
  <si>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</si>
  <si>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</si>
  <si>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</si>
  <si>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</si>
  <si>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</si>
  <si>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</si>
  <si>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</si>
  <si>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</si>
  <si>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</si>
  <si>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</si>
  <si>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</si>
  <si>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</si>
  <si>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</si>
  <si>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</si>
  <si>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</si>
  <si>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с*</t>
  </si>
  <si>
    <t>2.1.1</t>
  </si>
  <si>
    <t>2.1.2</t>
  </si>
  <si>
    <t>3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</si>
  <si>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</si>
  <si>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</si>
  <si>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</si>
  <si>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</si>
  <si>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</si>
  <si>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</si>
  <si>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</si>
  <si>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</si>
  <si>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</si>
  <si>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</si>
  <si>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</si>
  <si>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</si>
  <si>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</si>
  <si>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</si>
  <si>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1.1.1.4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</si>
  <si>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</si>
  <si>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</si>
  <si>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</si>
  <si>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</si>
  <si>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</si>
  <si>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</si>
  <si>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</si>
  <si>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</si>
  <si>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</si>
  <si>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</si>
  <si>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</si>
  <si>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</si>
  <si>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</si>
  <si>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</si>
  <si>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</si>
  <si>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</si>
  <si>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</si>
  <si>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</si>
  <si>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</si>
  <si>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</si>
  <si>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</si>
  <si>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</si>
  <si>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</si>
  <si>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</si>
  <si>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</si>
  <si>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</si>
  <si>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</si>
  <si>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</si>
  <si>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</si>
  <si>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</si>
  <si>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</si>
  <si>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</si>
  <si>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</si>
  <si>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</si>
  <si>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</si>
  <si>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</si>
  <si>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</si>
  <si>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</si>
  <si>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1.2.4.1</t>
  </si>
  <si>
    <t>1.2.4.2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</si>
  <si>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</si>
  <si>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</si>
  <si>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</si>
  <si>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</si>
  <si>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</si>
  <si>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</si>
  <si>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</si>
  <si>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6</t>
  </si>
  <si>
    <t>Полімери в харчовій промисловості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</si>
  <si>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</si>
  <si>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</si>
  <si>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</si>
  <si>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</si>
  <si>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5ф*6ф* 7ф*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</si>
  <si>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</si>
  <si>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</si>
  <si>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</si>
  <si>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</si>
  <si>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</si>
  <si>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</si>
  <si>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</si>
  <si>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</si>
  <si>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</si>
  <si>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</si>
  <si>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</si>
  <si>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</si>
  <si>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</si>
  <si>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</si>
  <si>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</si>
  <si>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</si>
  <si>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</si>
  <si>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</si>
  <si>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</si>
  <si>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</si>
  <si>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</si>
  <si>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1.2.7</t>
  </si>
  <si>
    <t>5д</t>
  </si>
  <si>
    <t>6д</t>
  </si>
  <si>
    <t>Разом п.1.2</t>
  </si>
  <si>
    <t>1.3. Практична підготовка</t>
  </si>
  <si>
    <t>Навчальна практика "Вступ до фаху"</t>
  </si>
  <si>
    <t>3.3</t>
  </si>
  <si>
    <t>3.4</t>
  </si>
  <si>
    <t>8д</t>
  </si>
  <si>
    <t>Разом п. 1.3</t>
  </si>
  <si>
    <t>4.2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</si>
  <si>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</si>
  <si>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</si>
  <si>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</si>
  <si>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</si>
  <si>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</si>
  <si>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</si>
  <si>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</si>
  <si>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</si>
  <si>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</si>
  <si>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</si>
  <si>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1.1.5.2</t>
  </si>
  <si>
    <t>Вища математика (розділ 1)</t>
  </si>
  <si>
    <t>Вища математика (розділ 2)</t>
  </si>
  <si>
    <t>1.1.7.1</t>
  </si>
  <si>
    <t>1.1.7.2</t>
  </si>
  <si>
    <t>Фізика (розділ 1)</t>
  </si>
  <si>
    <t>Фізика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</si>
  <si>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</si>
  <si>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</si>
  <si>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</si>
  <si>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</si>
  <si>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</si>
  <si>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</si>
  <si>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</si>
  <si>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1.2.4.3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</si>
  <si>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</si>
  <si>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</si>
  <si>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</si>
  <si>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</si>
  <si>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</si>
  <si>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Екологія</t>
  </si>
  <si>
    <t>Раціональне природокористування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</si>
  <si>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</si>
  <si>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</si>
  <si>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</si>
  <si>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</si>
  <si>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</si>
  <si>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</si>
  <si>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</si>
  <si>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</si>
  <si>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</si>
  <si>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</si>
  <si>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</si>
  <si>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</si>
  <si>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</si>
  <si>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</si>
  <si>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</si>
  <si>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</si>
  <si>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</si>
  <si>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</si>
  <si>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</si>
  <si>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</si>
  <si>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</si>
  <si>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</si>
  <si>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</si>
  <si>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</si>
  <si>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</si>
  <si>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</si>
  <si>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</si>
  <si>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</si>
  <si>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</si>
  <si>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</si>
  <si>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</si>
  <si>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</si>
  <si>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</si>
  <si>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</si>
  <si>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</si>
  <si>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</si>
  <si>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</si>
  <si>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</si>
  <si>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</si>
  <si>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</si>
  <si>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</si>
  <si>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</si>
  <si>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</si>
  <si>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</si>
  <si>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</si>
  <si>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</si>
  <si>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</si>
  <si>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</si>
  <si>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</si>
  <si>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</si>
  <si>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</si>
  <si>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</si>
  <si>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</si>
  <si>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</si>
  <si>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</si>
  <si>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</si>
  <si>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</si>
  <si>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>1 вступ</t>
  </si>
  <si>
    <t>1 вища математика</t>
  </si>
  <si>
    <t>1 фіз хім</t>
  </si>
  <si>
    <t>1 вища матем</t>
  </si>
  <si>
    <t>0,5 ін мова</t>
  </si>
  <si>
    <t>0,5 укр мова</t>
  </si>
  <si>
    <t xml:space="preserve">1  ін мова </t>
  </si>
  <si>
    <t xml:space="preserve">V. План освітнього процесу                               </t>
  </si>
  <si>
    <t xml:space="preserve"> семестровка 2019/2020 </t>
  </si>
  <si>
    <t xml:space="preserve">проект семестровки 2020/2021 </t>
  </si>
  <si>
    <t>1 неорганическая химия</t>
  </si>
  <si>
    <t>Вступ до освітнього процесу</t>
  </si>
  <si>
    <t>1 неорганічна хімія</t>
  </si>
  <si>
    <t>1 аналітична хімія</t>
  </si>
  <si>
    <t>1 фізична хімія</t>
  </si>
  <si>
    <t xml:space="preserve">1,5 аналітична хімія </t>
  </si>
  <si>
    <t>1,5 органічна хімія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</si>
  <si>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</si>
  <si>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</si>
  <si>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</si>
  <si>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</si>
  <si>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</si>
  <si>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</si>
  <si>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</si>
  <si>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</si>
  <si>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Форма  атестації (екзамен, дипломний проект (робота))</t>
  </si>
  <si>
    <t>.</t>
  </si>
  <si>
    <t>1.3 та 1.4</t>
  </si>
  <si>
    <t>цикл 1.1</t>
  </si>
  <si>
    <t>цикл 1.2</t>
  </si>
  <si>
    <t>цикл 1.3 та 1.4</t>
  </si>
  <si>
    <t>цикл 2.1</t>
  </si>
  <si>
    <t>цикл 2.2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</si>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</sst>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_ ;\-#,##0\ "/>
    <numFmt numFmtId="168" formatCode="#,##0_-;\-* #,##0_-;\ &quot;&quot;_-;_-@_-"/>
    <numFmt numFmtId="169" formatCode="#,##0;\-* #,##0_-;\ &quot;&quot;_-;_-@_-"/>
    <numFmt numFmtId="170" formatCode="#,##0.0;\-* #,##0.0_-;\ &quot;&quot;_-;_-@_-"/>
    <numFmt numFmtId="171" formatCode="#,##0.0_-;\-* #,##0.0_-;\ &quot;&quot;_-;_-@_-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</cellStyleXfs>
  <cellXfs count="7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6" fontId="2" fillId="0" borderId="1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7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49" fontId="8" fillId="0" borderId="64" xfId="3" applyNumberFormat="1" applyFont="1" applyFill="1" applyBorder="1" applyAlignment="1">
      <alignment vertical="center"/>
    </xf>
    <xf numFmtId="0" fontId="8" fillId="0" borderId="43" xfId="3" applyFont="1" applyFill="1" applyBorder="1" applyAlignment="1">
      <alignment horizontal="center" vertical="center" wrapText="1"/>
    </xf>
    <xf numFmtId="0" fontId="8" fillId="0" borderId="27" xfId="3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5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66" fontId="2" fillId="0" borderId="3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5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43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vertical="center" wrapText="1" shrinkToFit="1"/>
    </xf>
    <xf numFmtId="0" fontId="45" fillId="0" borderId="0" xfId="4" applyFont="1" applyFill="1" applyBorder="1" applyAlignment="1">
      <alignment horizontal="center" vertical="center" wrapText="1" shrinkToFit="1"/>
    </xf>
    <xf numFmtId="49" fontId="46" fillId="0" borderId="0" xfId="4" applyNumberFormat="1" applyFont="1" applyFill="1" applyBorder="1"/>
    <xf numFmtId="0" fontId="46" fillId="0" borderId="0" xfId="4" applyFont="1" applyFill="1" applyBorder="1" applyAlignment="1">
      <alignment horizontal="center"/>
    </xf>
    <xf numFmtId="0" fontId="46" fillId="0" borderId="0" xfId="4" applyFont="1" applyFill="1" applyBorder="1"/>
    <xf numFmtId="0" fontId="46" fillId="0" borderId="0" xfId="4" applyNumberFormat="1" applyFont="1" applyFill="1" applyBorder="1" applyAlignment="1">
      <alignment wrapText="1"/>
    </xf>
    <xf numFmtId="49" fontId="46" fillId="0" borderId="0" xfId="4" applyNumberFormat="1" applyFont="1" applyFill="1" applyBorder="1" applyAlignment="1">
      <alignment wrapText="1"/>
    </xf>
    <xf numFmtId="49" fontId="43" fillId="0" borderId="0" xfId="4" applyNumberFormat="1" applyFont="1" applyFill="1" applyBorder="1"/>
    <xf numFmtId="49" fontId="42" fillId="0" borderId="0" xfId="4" applyNumberFormat="1" applyFont="1" applyFill="1" applyBorder="1" applyAlignment="1"/>
    <xf numFmtId="164" fontId="3" fillId="0" borderId="1" xfId="0" applyNumberFormat="1" applyFont="1" applyFill="1" applyBorder="1" applyAlignment="1" applyProtection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 applyProtection="1">
      <alignment horizontal="center" vertical="center"/>
    </xf>
    <xf numFmtId="168" fontId="48" fillId="0" borderId="1" xfId="3" applyNumberFormat="1" applyFont="1" applyFill="1" applyBorder="1" applyAlignment="1" applyProtection="1">
      <alignment vertical="center"/>
    </xf>
    <xf numFmtId="168" fontId="49" fillId="0" borderId="1" xfId="3" applyNumberFormat="1" applyFont="1" applyFill="1" applyBorder="1" applyAlignment="1" applyProtection="1">
      <alignment vertical="center"/>
    </xf>
    <xf numFmtId="168" fontId="50" fillId="0" borderId="1" xfId="3" applyNumberFormat="1" applyFont="1" applyFill="1" applyBorder="1" applyAlignment="1" applyProtection="1">
      <alignment vertical="center"/>
    </xf>
    <xf numFmtId="165" fontId="48" fillId="0" borderId="1" xfId="3" applyNumberFormat="1" applyFont="1" applyFill="1" applyBorder="1" applyAlignment="1" applyProtection="1">
      <alignment vertical="center"/>
    </xf>
    <xf numFmtId="165" fontId="8" fillId="0" borderId="0" xfId="3" applyNumberFormat="1" applyFont="1" applyFill="1" applyBorder="1" applyAlignment="1" applyProtection="1">
      <alignment vertical="center"/>
    </xf>
    <xf numFmtId="165" fontId="34" fillId="0" borderId="0" xfId="3" applyNumberFormat="1" applyFont="1" applyFill="1" applyBorder="1" applyAlignment="1" applyProtection="1">
      <alignment vertical="center"/>
    </xf>
    <xf numFmtId="165" fontId="50" fillId="0" borderId="1" xfId="3" applyNumberFormat="1" applyFont="1" applyFill="1" applyBorder="1" applyAlignment="1" applyProtection="1">
      <alignment vertical="center"/>
    </xf>
    <xf numFmtId="165" fontId="35" fillId="0" borderId="0" xfId="3" applyNumberFormat="1" applyFont="1" applyFill="1" applyBorder="1" applyAlignment="1" applyProtection="1">
      <alignment vertical="center"/>
    </xf>
    <xf numFmtId="166" fontId="50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" fontId="8" fillId="0" borderId="73" xfId="3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8" fontId="8" fillId="0" borderId="0" xfId="3" applyNumberFormat="1" applyFont="1" applyFill="1" applyBorder="1" applyAlignment="1" applyProtection="1">
      <alignment vertical="center"/>
    </xf>
    <xf numFmtId="168" fontId="34" fillId="0" borderId="0" xfId="3" applyNumberFormat="1" applyFont="1" applyFill="1" applyBorder="1" applyAlignment="1" applyProtection="1">
      <alignment vertical="center"/>
    </xf>
    <xf numFmtId="168" fontId="35" fillId="0" borderId="0" xfId="3" applyNumberFormat="1" applyFont="1" applyFill="1" applyBorder="1" applyAlignment="1" applyProtection="1">
      <alignment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170" fontId="8" fillId="0" borderId="61" xfId="3" applyNumberFormat="1" applyFont="1" applyFill="1" applyBorder="1" applyAlignment="1" applyProtection="1">
      <alignment horizontal="center" vertical="center"/>
    </xf>
    <xf numFmtId="0" fontId="8" fillId="0" borderId="28" xfId="3" applyNumberFormat="1" applyFont="1" applyFill="1" applyBorder="1" applyAlignment="1" applyProtection="1">
      <alignment horizontal="center" vertical="center"/>
    </xf>
    <xf numFmtId="0" fontId="8" fillId="0" borderId="45" xfId="3" applyNumberFormat="1" applyFont="1" applyFill="1" applyBorder="1" applyAlignment="1" applyProtection="1">
      <alignment horizontal="center" vertical="center"/>
    </xf>
    <xf numFmtId="0" fontId="8" fillId="0" borderId="43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64" xfId="3" applyNumberFormat="1" applyFont="1" applyFill="1" applyBorder="1" applyAlignment="1">
      <alignment vertical="center" wrapText="1"/>
    </xf>
    <xf numFmtId="170" fontId="8" fillId="0" borderId="41" xfId="3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" fontId="8" fillId="0" borderId="13" xfId="3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vertical="center"/>
    </xf>
    <xf numFmtId="168" fontId="29" fillId="0" borderId="0" xfId="3" applyNumberFormat="1" applyFont="1" applyFill="1" applyBorder="1" applyAlignment="1" applyProtection="1">
      <alignment vertical="center"/>
    </xf>
    <xf numFmtId="166" fontId="31" fillId="0" borderId="39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29" fillId="0" borderId="75" xfId="3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165" fontId="29" fillId="0" borderId="40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>
      <alignment horizontal="left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49" fontId="34" fillId="0" borderId="41" xfId="0" applyNumberFormat="1" applyFont="1" applyFill="1" applyBorder="1" applyAlignment="1" applyProtection="1">
      <alignment horizontal="center" vertical="center"/>
    </xf>
    <xf numFmtId="169" fontId="8" fillId="0" borderId="1" xfId="3" applyNumberFormat="1" applyFont="1" applyFill="1" applyBorder="1" applyAlignment="1" applyProtection="1">
      <alignment horizontal="center" vertical="center"/>
    </xf>
    <xf numFmtId="169" fontId="8" fillId="0" borderId="13" xfId="3" applyNumberFormat="1" applyFont="1" applyFill="1" applyBorder="1" applyAlignment="1" applyProtection="1">
      <alignment horizontal="center" vertical="center"/>
    </xf>
    <xf numFmtId="0" fontId="8" fillId="0" borderId="86" xfId="3" applyFont="1" applyFill="1" applyBorder="1" applyAlignment="1">
      <alignment horizontal="center" vertical="center" wrapText="1"/>
    </xf>
    <xf numFmtId="1" fontId="8" fillId="0" borderId="79" xfId="3" applyNumberFormat="1" applyFont="1" applyFill="1" applyBorder="1" applyAlignment="1">
      <alignment horizontal="center" vertical="center"/>
    </xf>
    <xf numFmtId="0" fontId="8" fillId="0" borderId="79" xfId="3" applyNumberFormat="1" applyFont="1" applyFill="1" applyBorder="1" applyAlignment="1" applyProtection="1">
      <alignment horizontal="center" vertical="center"/>
    </xf>
    <xf numFmtId="0" fontId="8" fillId="0" borderId="79" xfId="3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</xf>
    <xf numFmtId="169" fontId="8" fillId="0" borderId="12" xfId="3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>
      <alignment horizontal="center" vertical="center" wrapText="1"/>
    </xf>
    <xf numFmtId="0" fontId="8" fillId="0" borderId="27" xfId="3" applyNumberFormat="1" applyFont="1" applyFill="1" applyBorder="1" applyAlignment="1" applyProtection="1">
      <alignment horizontal="center" vertical="center"/>
    </xf>
    <xf numFmtId="1" fontId="31" fillId="0" borderId="48" xfId="3" applyNumberFormat="1" applyFont="1" applyFill="1" applyBorder="1" applyAlignment="1">
      <alignment horizontal="center" vertical="center" wrapText="1"/>
    </xf>
    <xf numFmtId="0" fontId="8" fillId="0" borderId="62" xfId="3" applyNumberFormat="1" applyFont="1" applyFill="1" applyBorder="1" applyAlignment="1" applyProtection="1">
      <alignment horizontal="center" vertical="center"/>
    </xf>
    <xf numFmtId="0" fontId="8" fillId="0" borderId="47" xfId="3" applyNumberFormat="1" applyFont="1" applyFill="1" applyBorder="1" applyAlignment="1" applyProtection="1">
      <alignment horizontal="center" vertical="center"/>
    </xf>
    <xf numFmtId="0" fontId="8" fillId="0" borderId="83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70" xfId="3" applyNumberFormat="1" applyFont="1" applyFill="1" applyBorder="1" applyAlignment="1" applyProtection="1">
      <alignment horizontal="center" vertical="center"/>
    </xf>
    <xf numFmtId="0" fontId="8" fillId="0" borderId="65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54" xfId="3" applyNumberFormat="1" applyFont="1" applyFill="1" applyBorder="1" applyAlignment="1" applyProtection="1">
      <alignment horizontal="center" vertical="center"/>
    </xf>
    <xf numFmtId="0" fontId="8" fillId="0" borderId="46" xfId="3" applyNumberFormat="1" applyFont="1" applyFill="1" applyBorder="1" applyAlignment="1" applyProtection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8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6" fontId="29" fillId="0" borderId="6" xfId="0" applyNumberFormat="1" applyFont="1" applyFill="1" applyBorder="1" applyAlignment="1" applyProtection="1">
      <alignment horizontal="center" vertical="center"/>
    </xf>
    <xf numFmtId="166" fontId="29" fillId="0" borderId="78" xfId="0" applyNumberFormat="1" applyFont="1" applyFill="1" applyBorder="1" applyAlignment="1" applyProtection="1">
      <alignment horizontal="center" vertical="center"/>
    </xf>
    <xf numFmtId="0" fontId="34" fillId="0" borderId="75" xfId="3" applyFont="1" applyFill="1" applyBorder="1" applyAlignment="1">
      <alignment horizontal="center" vertical="center" wrapText="1"/>
    </xf>
    <xf numFmtId="0" fontId="34" fillId="0" borderId="78" xfId="3" applyFont="1" applyFill="1" applyBorder="1" applyAlignment="1">
      <alignment horizontal="center" vertical="center" wrapText="1"/>
    </xf>
    <xf numFmtId="1" fontId="8" fillId="0" borderId="93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0" fontId="34" fillId="0" borderId="93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66" fontId="29" fillId="0" borderId="7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64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>
      <alignment horizontal="left" vertical="center" wrapText="1"/>
    </xf>
    <xf numFmtId="49" fontId="34" fillId="0" borderId="29" xfId="3" applyNumberFormat="1" applyFont="1" applyFill="1" applyBorder="1" applyAlignment="1">
      <alignment horizontal="left" vertical="center" wrapText="1"/>
    </xf>
    <xf numFmtId="49" fontId="34" fillId="0" borderId="92" xfId="3" applyNumberFormat="1" applyFont="1" applyFill="1" applyBorder="1" applyAlignment="1">
      <alignment horizontal="left" vertical="center" wrapText="1"/>
    </xf>
    <xf numFmtId="49" fontId="34" fillId="0" borderId="42" xfId="0" applyNumberFormat="1" applyFont="1" applyFill="1" applyBorder="1" applyAlignment="1" applyProtection="1">
      <alignment horizontal="center" vertical="center"/>
    </xf>
    <xf numFmtId="166" fontId="29" fillId="0" borderId="3" xfId="0" applyNumberFormat="1" applyFont="1" applyFill="1" applyBorder="1" applyAlignment="1" applyProtection="1">
      <alignment horizontal="center" vertical="center"/>
    </xf>
    <xf numFmtId="166" fontId="8" fillId="0" borderId="29" xfId="0" applyNumberFormat="1" applyFont="1" applyFill="1" applyBorder="1" applyAlignment="1" applyProtection="1">
      <alignment horizontal="center" vertical="center"/>
    </xf>
    <xf numFmtId="166" fontId="8" fillId="0" borderId="92" xfId="0" applyNumberFormat="1" applyFont="1" applyFill="1" applyBorder="1" applyAlignment="1" applyProtection="1">
      <alignment horizontal="center" vertical="center"/>
    </xf>
    <xf numFmtId="0" fontId="8" fillId="0" borderId="109" xfId="3" applyFont="1" applyFill="1" applyBorder="1" applyAlignment="1">
      <alignment horizontal="center" vertical="center" wrapText="1"/>
    </xf>
    <xf numFmtId="166" fontId="29" fillId="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40" xfId="3" applyNumberFormat="1" applyFont="1" applyFill="1" applyBorder="1" applyAlignment="1">
      <alignment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8" xfId="3" applyNumberFormat="1" applyFont="1" applyFill="1" applyBorder="1" applyAlignment="1">
      <alignment horizontal="center" vertical="center" wrapText="1"/>
    </xf>
    <xf numFmtId="168" fontId="29" fillId="0" borderId="7" xfId="3" applyNumberFormat="1" applyFont="1" applyFill="1" applyBorder="1" applyAlignment="1" applyProtection="1">
      <alignment horizontal="center" vertical="center" wrapText="1"/>
    </xf>
    <xf numFmtId="166" fontId="29" fillId="0" borderId="4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6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 wrapText="1"/>
    </xf>
    <xf numFmtId="49" fontId="34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vertical="center" wrapText="1"/>
    </xf>
    <xf numFmtId="0" fontId="29" fillId="0" borderId="12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9" fillId="0" borderId="14" xfId="3" applyNumberFormat="1" applyFont="1" applyFill="1" applyBorder="1" applyAlignment="1">
      <alignment horizontal="center" vertical="center" wrapText="1"/>
    </xf>
    <xf numFmtId="168" fontId="29" fillId="0" borderId="13" xfId="3" applyNumberFormat="1" applyFont="1" applyFill="1" applyBorder="1" applyAlignment="1" applyProtection="1">
      <alignment horizontal="center" vertical="center" wrapText="1"/>
    </xf>
    <xf numFmtId="166" fontId="8" fillId="0" borderId="64" xfId="3" applyNumberFormat="1" applyFont="1" applyFill="1" applyBorder="1" applyAlignment="1" applyProtection="1">
      <alignment horizontal="center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49" fontId="29" fillId="0" borderId="14" xfId="3" applyNumberFormat="1" applyFont="1" applyFill="1" applyBorder="1" applyAlignment="1">
      <alignment horizontal="center" vertical="center" wrapText="1"/>
    </xf>
    <xf numFmtId="168" fontId="34" fillId="0" borderId="12" xfId="3" applyNumberFormat="1" applyFont="1" applyFill="1" applyBorder="1" applyAlignment="1" applyProtection="1">
      <alignment vertical="center"/>
    </xf>
    <xf numFmtId="168" fontId="34" fillId="0" borderId="13" xfId="3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8" fontId="29" fillId="0" borderId="13" xfId="0" applyNumberFormat="1" applyFont="1" applyFill="1" applyBorder="1" applyAlignment="1" applyProtection="1">
      <alignment horizontal="center" vertical="center" wrapText="1"/>
    </xf>
    <xf numFmtId="166" fontId="8" fillId="0" borderId="64" xfId="0" applyNumberFormat="1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9" fontId="29" fillId="0" borderId="79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horizontal="left" vertical="center" wrapText="1"/>
    </xf>
    <xf numFmtId="168" fontId="29" fillId="0" borderId="13" xfId="3" applyNumberFormat="1" applyFont="1" applyFill="1" applyBorder="1" applyAlignment="1" applyProtection="1">
      <alignment horizontal="center" vertical="center"/>
    </xf>
    <xf numFmtId="170" fontId="29" fillId="0" borderId="64" xfId="3" applyNumberFormat="1" applyFont="1" applyFill="1" applyBorder="1" applyAlignment="1" applyProtection="1">
      <alignment horizontal="center" vertical="center"/>
    </xf>
    <xf numFmtId="0" fontId="29" fillId="0" borderId="79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3" xfId="3" applyFont="1" applyFill="1" applyBorder="1" applyAlignment="1">
      <alignment horizontal="center" vertical="center" wrapText="1"/>
    </xf>
    <xf numFmtId="168" fontId="34" fillId="0" borderId="13" xfId="3" applyNumberFormat="1" applyFont="1" applyFill="1" applyBorder="1" applyAlignment="1" applyProtection="1">
      <alignment horizontal="center" vertical="center"/>
    </xf>
    <xf numFmtId="0" fontId="29" fillId="0" borderId="14" xfId="3" applyFont="1" applyFill="1" applyBorder="1" applyAlignment="1">
      <alignment horizontal="center" vertical="center" wrapText="1"/>
    </xf>
    <xf numFmtId="169" fontId="33" fillId="0" borderId="13" xfId="3" applyNumberFormat="1" applyFont="1" applyFill="1" applyBorder="1" applyAlignment="1" applyProtection="1">
      <alignment horizontal="center" vertical="center"/>
    </xf>
    <xf numFmtId="0" fontId="8" fillId="0" borderId="15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68" fontId="8" fillId="0" borderId="13" xfId="3" applyNumberFormat="1" applyFont="1" applyFill="1" applyBorder="1" applyAlignment="1" applyProtection="1">
      <alignment vertical="center"/>
    </xf>
    <xf numFmtId="49" fontId="8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horizontal="left" vertical="center" wrapText="1"/>
    </xf>
    <xf numFmtId="0" fontId="8" fillId="0" borderId="14" xfId="3" applyFont="1" applyFill="1" applyBorder="1" applyAlignment="1">
      <alignment horizontal="center" vertical="center" wrapText="1"/>
    </xf>
    <xf numFmtId="169" fontId="32" fillId="0" borderId="13" xfId="3" applyNumberFormat="1" applyFont="1" applyFill="1" applyBorder="1" applyAlignment="1" applyProtection="1">
      <alignment horizontal="center" vertical="center"/>
    </xf>
    <xf numFmtId="170" fontId="8" fillId="0" borderId="64" xfId="3" applyNumberFormat="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>
      <alignment horizontal="center" vertical="center" wrapText="1"/>
    </xf>
    <xf numFmtId="49" fontId="29" fillId="0" borderId="80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vertical="center" wrapText="1"/>
    </xf>
    <xf numFmtId="168" fontId="29" fillId="0" borderId="12" xfId="3" applyNumberFormat="1" applyFont="1" applyFill="1" applyBorder="1" applyAlignment="1" applyProtection="1">
      <alignment horizontal="center" vertical="center"/>
    </xf>
    <xf numFmtId="170" fontId="29" fillId="0" borderId="68" xfId="3" applyNumberFormat="1" applyFont="1" applyFill="1" applyBorder="1" applyAlignment="1" applyProtection="1">
      <alignment horizontal="center" vertical="center"/>
    </xf>
    <xf numFmtId="49" fontId="29" fillId="0" borderId="42" xfId="3" applyNumberFormat="1" applyFont="1" applyFill="1" applyBorder="1" applyAlignment="1">
      <alignment vertical="center" wrapText="1"/>
    </xf>
    <xf numFmtId="168" fontId="29" fillId="0" borderId="16" xfId="3" applyNumberFormat="1" applyFont="1" applyFill="1" applyBorder="1" applyAlignment="1" applyProtection="1">
      <alignment horizontal="center" vertical="center"/>
    </xf>
    <xf numFmtId="0" fontId="29" fillId="0" borderId="17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170" fontId="29" fillId="0" borderId="21" xfId="3" applyNumberFormat="1" applyFont="1" applyFill="1" applyBorder="1" applyAlignment="1" applyProtection="1">
      <alignment horizontal="center" vertical="center"/>
    </xf>
    <xf numFmtId="0" fontId="29" fillId="0" borderId="20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65" fontId="8" fillId="0" borderId="74" xfId="0" applyNumberFormat="1" applyFont="1" applyFill="1" applyBorder="1" applyAlignment="1" applyProtection="1">
      <alignment horizontal="center" vertical="center"/>
    </xf>
    <xf numFmtId="49" fontId="29" fillId="0" borderId="41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horizontal="left" vertical="center" wrapText="1"/>
    </xf>
    <xf numFmtId="169" fontId="29" fillId="0" borderId="29" xfId="3" applyNumberFormat="1" applyFont="1" applyFill="1" applyBorder="1" applyAlignment="1" applyProtection="1">
      <alignment horizontal="center" vertical="center"/>
    </xf>
    <xf numFmtId="169" fontId="29" fillId="0" borderId="12" xfId="3" applyNumberFormat="1" applyFont="1" applyFill="1" applyBorder="1" applyAlignment="1" applyProtection="1">
      <alignment horizontal="center" vertical="center"/>
    </xf>
    <xf numFmtId="169" fontId="29" fillId="0" borderId="1" xfId="3" applyNumberFormat="1" applyFont="1" applyFill="1" applyBorder="1" applyAlignment="1" applyProtection="1">
      <alignment horizontal="center" vertical="center"/>
    </xf>
    <xf numFmtId="169" fontId="29" fillId="0" borderId="13" xfId="3" applyNumberFormat="1" applyFont="1" applyFill="1" applyBorder="1" applyAlignment="1" applyProtection="1">
      <alignment horizontal="center" vertical="center"/>
    </xf>
    <xf numFmtId="170" fontId="8" fillId="0" borderId="68" xfId="3" applyNumberFormat="1" applyFont="1" applyFill="1" applyBorder="1" applyAlignment="1" applyProtection="1">
      <alignment horizontal="center" vertical="center"/>
    </xf>
    <xf numFmtId="49" fontId="8" fillId="0" borderId="13" xfId="3" applyNumberFormat="1" applyFont="1" applyFill="1" applyBorder="1" applyAlignment="1">
      <alignment vertical="center" wrapText="1"/>
    </xf>
    <xf numFmtId="169" fontId="29" fillId="0" borderId="64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29" fillId="0" borderId="69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vertical="center" wrapText="1"/>
    </xf>
    <xf numFmtId="166" fontId="29" fillId="0" borderId="39" xfId="3" applyNumberFormat="1" applyFont="1" applyFill="1" applyBorder="1" applyAlignment="1">
      <alignment horizontal="center" vertical="center" wrapText="1"/>
    </xf>
    <xf numFmtId="1" fontId="29" fillId="0" borderId="39" xfId="3" applyNumberFormat="1" applyFont="1" applyFill="1" applyBorder="1" applyAlignment="1">
      <alignment horizontal="center" vertical="center" wrapText="1"/>
    </xf>
    <xf numFmtId="1" fontId="29" fillId="0" borderId="48" xfId="3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left" vertical="center"/>
    </xf>
    <xf numFmtId="169" fontId="32" fillId="0" borderId="7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166" fontId="29" fillId="0" borderId="88" xfId="3" applyNumberFormat="1" applyFont="1" applyFill="1" applyBorder="1" applyAlignment="1" applyProtection="1">
      <alignment horizontal="center" vertical="center"/>
    </xf>
    <xf numFmtId="1" fontId="29" fillId="0" borderId="89" xfId="3" applyNumberFormat="1" applyFont="1" applyFill="1" applyBorder="1" applyAlignment="1" applyProtection="1">
      <alignment horizontal="center" vertical="center"/>
    </xf>
    <xf numFmtId="1" fontId="29" fillId="0" borderId="90" xfId="3" applyNumberFormat="1" applyFont="1" applyFill="1" applyBorder="1" applyAlignment="1" applyProtection="1">
      <alignment horizontal="center" vertical="center"/>
    </xf>
    <xf numFmtId="166" fontId="29" fillId="0" borderId="91" xfId="3" applyNumberFormat="1" applyFont="1" applyFill="1" applyBorder="1" applyAlignment="1" applyProtection="1">
      <alignment horizontal="center" vertical="center"/>
    </xf>
    <xf numFmtId="166" fontId="29" fillId="0" borderId="89" xfId="3" applyNumberFormat="1" applyFont="1" applyFill="1" applyBorder="1" applyAlignment="1" applyProtection="1">
      <alignment horizontal="center" vertical="center"/>
    </xf>
    <xf numFmtId="0" fontId="29" fillId="0" borderId="61" xfId="0" applyNumberFormat="1" applyFont="1" applyFill="1" applyBorder="1" applyAlignment="1" applyProtection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69" fontId="32" fillId="0" borderId="45" xfId="0" applyNumberFormat="1" applyFont="1" applyFill="1" applyBorder="1" applyAlignment="1" applyProtection="1">
      <alignment horizontal="center" vertical="center"/>
    </xf>
    <xf numFmtId="166" fontId="29" fillId="0" borderId="61" xfId="0" applyNumberFormat="1" applyFont="1" applyFill="1" applyBorder="1" applyAlignment="1" applyProtection="1">
      <alignment horizontal="center" vertical="center"/>
    </xf>
    <xf numFmtId="1" fontId="29" fillId="0" borderId="79" xfId="0" applyNumberFormat="1" applyFont="1" applyFill="1" applyBorder="1" applyAlignment="1">
      <alignment horizontal="center" vertical="center" wrapText="1"/>
    </xf>
    <xf numFmtId="166" fontId="29" fillId="0" borderId="28" xfId="3" applyNumberFormat="1" applyFont="1" applyFill="1" applyBorder="1" applyAlignment="1" applyProtection="1">
      <alignment horizontal="center" vertical="center"/>
    </xf>
    <xf numFmtId="166" fontId="29" fillId="0" borderId="27" xfId="3" applyNumberFormat="1" applyFont="1" applyFill="1" applyBorder="1" applyAlignment="1" applyProtection="1">
      <alignment horizontal="center" vertical="center"/>
    </xf>
    <xf numFmtId="1" fontId="29" fillId="0" borderId="45" xfId="3" applyNumberFormat="1" applyFont="1" applyFill="1" applyBorder="1" applyAlignment="1" applyProtection="1">
      <alignment horizontal="center" vertical="center"/>
    </xf>
    <xf numFmtId="166" fontId="29" fillId="0" borderId="43" xfId="3" applyNumberFormat="1" applyFont="1" applyFill="1" applyBorder="1" applyAlignment="1" applyProtection="1">
      <alignment horizontal="center" vertical="center"/>
    </xf>
    <xf numFmtId="0" fontId="29" fillId="0" borderId="41" xfId="0" applyNumberFormat="1" applyFont="1" applyFill="1" applyBorder="1" applyAlignment="1" applyProtection="1">
      <alignment horizontal="left" vertical="center" wrapText="1"/>
    </xf>
    <xf numFmtId="169" fontId="32" fillId="0" borderId="13" xfId="0" applyNumberFormat="1" applyFont="1" applyFill="1" applyBorder="1" applyAlignment="1" applyProtection="1">
      <alignment horizontal="center" vertical="center"/>
    </xf>
    <xf numFmtId="166" fontId="29" fillId="0" borderId="41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9" fontId="32" fillId="0" borderId="10" xfId="0" applyNumberFormat="1" applyFont="1" applyFill="1" applyBorder="1" applyAlignment="1" applyProtection="1">
      <alignment horizontal="center" vertical="center"/>
    </xf>
    <xf numFmtId="166" fontId="29" fillId="0" borderId="42" xfId="0" applyNumberFormat="1" applyFont="1" applyFill="1" applyBorder="1" applyAlignment="1" applyProtection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/>
    </xf>
    <xf numFmtId="166" fontId="29" fillId="0" borderId="15" xfId="3" applyNumberFormat="1" applyFont="1" applyFill="1" applyBorder="1" applyAlignment="1" applyProtection="1">
      <alignment horizontal="center" vertical="center"/>
    </xf>
    <xf numFmtId="166" fontId="29" fillId="0" borderId="29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166" fontId="29" fillId="0" borderId="12" xfId="3" applyNumberFormat="1" applyFont="1" applyFill="1" applyBorder="1" applyAlignment="1" applyProtection="1">
      <alignment horizontal="center" vertical="center"/>
    </xf>
    <xf numFmtId="166" fontId="29" fillId="0" borderId="0" xfId="3" applyNumberFormat="1" applyFont="1" applyFill="1" applyBorder="1" applyAlignment="1" applyProtection="1">
      <alignment horizontal="center" vertical="center"/>
    </xf>
    <xf numFmtId="1" fontId="29" fillId="0" borderId="49" xfId="0" applyNumberFormat="1" applyFont="1" applyFill="1" applyBorder="1" applyAlignment="1" applyProtection="1">
      <alignment horizontal="center" vertical="center"/>
    </xf>
    <xf numFmtId="49" fontId="29" fillId="0" borderId="42" xfId="0" applyNumberFormat="1" applyFont="1" applyFill="1" applyBorder="1" applyAlignment="1" applyProtection="1">
      <alignment horizontal="center" vertical="center"/>
    </xf>
    <xf numFmtId="169" fontId="29" fillId="0" borderId="92" xfId="0" applyNumberFormat="1" applyFont="1" applyFill="1" applyBorder="1" applyAlignment="1" applyProtection="1">
      <alignment horizontal="left" vertical="center" wrapText="1"/>
    </xf>
    <xf numFmtId="169" fontId="8" fillId="0" borderId="16" xfId="0" applyNumberFormat="1" applyFont="1" applyFill="1" applyBorder="1" applyAlignment="1" applyProtection="1">
      <alignment horizontal="center" vertical="center"/>
    </xf>
    <xf numFmtId="169" fontId="8" fillId="0" borderId="17" xfId="0" applyNumberFormat="1" applyFont="1" applyFill="1" applyBorder="1" applyAlignment="1" applyProtection="1">
      <alignment horizontal="center" vertical="center"/>
    </xf>
    <xf numFmtId="169" fontId="8" fillId="0" borderId="19" xfId="0" applyNumberFormat="1" applyFont="1" applyFill="1" applyBorder="1" applyAlignment="1" applyProtection="1">
      <alignment horizontal="center" vertical="center"/>
    </xf>
    <xf numFmtId="166" fontId="29" fillId="0" borderId="20" xfId="0" applyNumberFormat="1" applyFont="1" applyFill="1" applyBorder="1" applyAlignment="1" applyProtection="1">
      <alignment horizontal="center" vertical="center"/>
    </xf>
    <xf numFmtId="169" fontId="29" fillId="0" borderId="20" xfId="0" applyNumberFormat="1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top" wrapText="1"/>
    </xf>
    <xf numFmtId="169" fontId="29" fillId="0" borderId="18" xfId="3" applyNumberFormat="1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left" vertical="top" wrapText="1"/>
    </xf>
    <xf numFmtId="0" fontId="29" fillId="0" borderId="92" xfId="0" applyFont="1" applyFill="1" applyBorder="1" applyAlignment="1">
      <alignment horizontal="left" vertical="top" wrapText="1"/>
    </xf>
    <xf numFmtId="0" fontId="29" fillId="0" borderId="19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166" fontId="29" fillId="0" borderId="94" xfId="0" applyNumberFormat="1" applyFont="1" applyFill="1" applyBorder="1" applyAlignment="1" applyProtection="1">
      <alignment horizontal="center" vertical="center"/>
    </xf>
    <xf numFmtId="1" fontId="29" fillId="0" borderId="94" xfId="0" applyNumberFormat="1" applyFont="1" applyFill="1" applyBorder="1" applyAlignment="1" applyProtection="1">
      <alignment horizontal="center" vertical="center"/>
    </xf>
    <xf numFmtId="1" fontId="29" fillId="0" borderId="59" xfId="0" applyNumberFormat="1" applyFont="1" applyFill="1" applyBorder="1" applyAlignment="1" applyProtection="1">
      <alignment horizontal="center" vertical="center"/>
    </xf>
    <xf numFmtId="166" fontId="29" fillId="0" borderId="49" xfId="3" applyNumberFormat="1" applyFont="1" applyFill="1" applyBorder="1" applyAlignment="1">
      <alignment horizontal="center" vertical="center" wrapText="1"/>
    </xf>
    <xf numFmtId="1" fontId="29" fillId="0" borderId="49" xfId="3" applyNumberFormat="1" applyFont="1" applyFill="1" applyBorder="1" applyAlignment="1">
      <alignment horizontal="center" vertical="center" wrapText="1"/>
    </xf>
    <xf numFmtId="49" fontId="8" fillId="0" borderId="40" xfId="3" applyNumberFormat="1" applyFont="1" applyFill="1" applyBorder="1" applyAlignment="1">
      <alignment vertical="center" wrapText="1"/>
    </xf>
    <xf numFmtId="0" fontId="8" fillId="0" borderId="75" xfId="3" applyNumberFormat="1" applyFont="1" applyFill="1" applyBorder="1" applyAlignment="1" applyProtection="1">
      <alignment horizontal="center" vertical="center"/>
    </xf>
    <xf numFmtId="0" fontId="8" fillId="0" borderId="78" xfId="3" applyNumberFormat="1" applyFont="1" applyFill="1" applyBorder="1" applyAlignment="1" applyProtection="1">
      <alignment horizontal="center" vertical="center"/>
    </xf>
    <xf numFmtId="170" fontId="8" fillId="0" borderId="49" xfId="3" applyNumberFormat="1" applyFont="1" applyFill="1" applyBorder="1" applyAlignment="1" applyProtection="1">
      <alignment horizontal="center" vertical="center"/>
    </xf>
    <xf numFmtId="167" fontId="8" fillId="0" borderId="51" xfId="3" applyNumberFormat="1" applyFont="1" applyFill="1" applyBorder="1" applyAlignment="1" applyProtection="1">
      <alignment horizontal="center" vertical="center"/>
    </xf>
    <xf numFmtId="169" fontId="8" fillId="0" borderId="72" xfId="3" applyNumberFormat="1" applyFont="1" applyFill="1" applyBorder="1" applyAlignment="1" applyProtection="1">
      <alignment horizontal="center" vertical="center"/>
    </xf>
    <xf numFmtId="169" fontId="8" fillId="0" borderId="85" xfId="3" applyNumberFormat="1" applyFont="1" applyFill="1" applyBorder="1" applyAlignment="1" applyProtection="1">
      <alignment horizontal="center" vertical="center"/>
    </xf>
    <xf numFmtId="169" fontId="8" fillId="0" borderId="73" xfId="3" applyNumberFormat="1" applyFont="1" applyFill="1" applyBorder="1" applyAlignment="1" applyProtection="1">
      <alignment horizontal="center" vertical="center"/>
    </xf>
    <xf numFmtId="0" fontId="8" fillId="0" borderId="100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>
      <alignment vertical="center" wrapText="1"/>
    </xf>
    <xf numFmtId="0" fontId="8" fillId="0" borderId="4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170" fontId="8" fillId="0" borderId="69" xfId="3" applyNumberFormat="1" applyFont="1" applyFill="1" applyBorder="1" applyAlignment="1" applyProtection="1">
      <alignment horizontal="center" vertical="center"/>
    </xf>
    <xf numFmtId="167" fontId="8" fillId="0" borderId="23" xfId="3" applyNumberFormat="1" applyFont="1" applyFill="1" applyBorder="1" applyAlignment="1" applyProtection="1">
      <alignment horizontal="center" vertical="center"/>
    </xf>
    <xf numFmtId="169" fontId="8" fillId="0" borderId="8" xfId="3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/>
    </xf>
    <xf numFmtId="169" fontId="8" fillId="0" borderId="10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23" xfId="3" applyNumberFormat="1" applyFont="1" applyFill="1" applyBorder="1" applyAlignment="1" applyProtection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167" fontId="8" fillId="0" borderId="29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167" fontId="8" fillId="0" borderId="27" xfId="3" applyNumberFormat="1" applyFont="1" applyFill="1" applyBorder="1" applyAlignment="1" applyProtection="1">
      <alignment horizontal="center" vertical="center"/>
    </xf>
    <xf numFmtId="169" fontId="8" fillId="0" borderId="43" xfId="3" applyNumberFormat="1" applyFont="1" applyFill="1" applyBorder="1" applyAlignment="1" applyProtection="1">
      <alignment horizontal="center" vertical="center"/>
    </xf>
    <xf numFmtId="169" fontId="8" fillId="0" borderId="44" xfId="3" applyNumberFormat="1" applyFont="1" applyFill="1" applyBorder="1" applyAlignment="1" applyProtection="1">
      <alignment horizontal="center" vertical="center"/>
    </xf>
    <xf numFmtId="169" fontId="8" fillId="0" borderId="45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0" fontId="8" fillId="0" borderId="67" xfId="3" applyNumberFormat="1" applyFont="1" applyFill="1" applyBorder="1" applyAlignment="1" applyProtection="1">
      <alignment horizontal="center" vertical="center"/>
    </xf>
    <xf numFmtId="49" fontId="8" fillId="0" borderId="42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1" fontId="29" fillId="0" borderId="47" xfId="3" applyNumberFormat="1" applyFont="1" applyFill="1" applyBorder="1" applyAlignment="1">
      <alignment horizontal="center" vertical="center" wrapText="1"/>
    </xf>
    <xf numFmtId="1" fontId="29" fillId="0" borderId="46" xfId="3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vertical="center" wrapText="1"/>
    </xf>
    <xf numFmtId="49" fontId="8" fillId="0" borderId="74" xfId="0" applyNumberFormat="1" applyFont="1" applyFill="1" applyBorder="1" applyAlignment="1">
      <alignment vertical="center" wrapText="1"/>
    </xf>
    <xf numFmtId="166" fontId="29" fillId="0" borderId="39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66" fontId="37" fillId="0" borderId="59" xfId="3" applyNumberFormat="1" applyFont="1" applyFill="1" applyBorder="1" applyAlignment="1" applyProtection="1">
      <alignment horizontal="center" vertical="center"/>
    </xf>
    <xf numFmtId="1" fontId="29" fillId="0" borderId="58" xfId="3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1" fontId="29" fillId="0" borderId="95" xfId="3" applyNumberFormat="1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68" fontId="8" fillId="0" borderId="0" xfId="3" applyNumberFormat="1" applyFont="1" applyFill="1" applyBorder="1" applyAlignment="1" applyProtection="1">
      <alignment horizontal="right" vertical="center"/>
    </xf>
    <xf numFmtId="166" fontId="8" fillId="0" borderId="0" xfId="3" applyNumberFormat="1" applyFont="1" applyFill="1" applyBorder="1" applyAlignment="1" applyProtection="1">
      <alignment horizontal="center" vertical="center"/>
    </xf>
    <xf numFmtId="170" fontId="8" fillId="0" borderId="0" xfId="3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>
      <alignment vertical="center" wrapText="1"/>
    </xf>
    <xf numFmtId="168" fontId="29" fillId="0" borderId="7" xfId="0" applyNumberFormat="1" applyFont="1" applyFill="1" applyBorder="1" applyAlignment="1" applyProtection="1">
      <alignment horizontal="center" vertical="center" wrapText="1"/>
    </xf>
    <xf numFmtId="166" fontId="29" fillId="0" borderId="3" xfId="3" applyNumberFormat="1" applyFont="1" applyFill="1" applyBorder="1" applyAlignment="1" applyProtection="1">
      <alignment horizontal="center" vertical="center"/>
    </xf>
    <xf numFmtId="166" fontId="29" fillId="0" borderId="40" xfId="3" applyNumberFormat="1" applyFont="1" applyFill="1" applyBorder="1" applyAlignment="1" applyProtection="1">
      <alignment horizontal="center" vertical="center"/>
    </xf>
    <xf numFmtId="166" fontId="29" fillId="0" borderId="75" xfId="3" applyNumberFormat="1" applyFont="1" applyFill="1" applyBorder="1" applyAlignment="1" applyProtection="1">
      <alignment horizontal="center" vertical="center"/>
    </xf>
    <xf numFmtId="166" fontId="29" fillId="0" borderId="6" xfId="3" applyNumberFormat="1" applyFont="1" applyFill="1" applyBorder="1" applyAlignment="1" applyProtection="1">
      <alignment horizontal="center" vertical="center"/>
    </xf>
    <xf numFmtId="166" fontId="29" fillId="0" borderId="78" xfId="3" applyNumberFormat="1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9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164" fontId="29" fillId="0" borderId="105" xfId="0" applyNumberFormat="1" applyFont="1" applyFill="1" applyBorder="1" applyAlignment="1" applyProtection="1">
      <alignment horizontal="center" vertical="center" wrapText="1"/>
    </xf>
    <xf numFmtId="166" fontId="8" fillId="0" borderId="107" xfId="0" applyNumberFormat="1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>
      <alignment horizontal="center" vertical="center" wrapText="1"/>
    </xf>
    <xf numFmtId="164" fontId="8" fillId="0" borderId="26" xfId="0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 applyProtection="1">
      <alignment vertical="center"/>
    </xf>
    <xf numFmtId="0" fontId="8" fillId="0" borderId="29" xfId="3" applyNumberFormat="1" applyFont="1" applyFill="1" applyBorder="1" applyAlignment="1" applyProtection="1">
      <alignment vertical="center"/>
    </xf>
    <xf numFmtId="0" fontId="29" fillId="0" borderId="1" xfId="3" applyNumberFormat="1" applyFont="1" applyFill="1" applyBorder="1" applyAlignment="1">
      <alignment horizontal="center" vertical="center" wrapText="1"/>
    </xf>
    <xf numFmtId="166" fontId="8" fillId="0" borderId="38" xfId="0" applyNumberFormat="1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49" fontId="29" fillId="0" borderId="101" xfId="0" applyNumberFormat="1" applyFont="1" applyFill="1" applyBorder="1" applyAlignment="1">
      <alignment horizontal="center" vertical="center" wrapText="1"/>
    </xf>
    <xf numFmtId="164" fontId="29" fillId="0" borderId="106" xfId="0" applyNumberFormat="1" applyFont="1" applyFill="1" applyBorder="1" applyAlignment="1" applyProtection="1">
      <alignment horizontal="center" vertical="center" wrapText="1"/>
    </xf>
    <xf numFmtId="166" fontId="8" fillId="0" borderId="108" xfId="0" applyNumberFormat="1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>
      <alignment horizontal="center" vertical="center" wrapText="1"/>
    </xf>
    <xf numFmtId="164" fontId="8" fillId="0" borderId="93" xfId="0" applyNumberFormat="1" applyFont="1" applyFill="1" applyBorder="1" applyAlignment="1">
      <alignment horizontal="center" vertical="center" wrapText="1"/>
    </xf>
    <xf numFmtId="0" fontId="34" fillId="0" borderId="92" xfId="3" applyFont="1" applyFill="1" applyBorder="1" applyAlignment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49" fontId="42" fillId="0" borderId="0" xfId="4" applyNumberFormat="1" applyFont="1" applyFill="1" applyBorder="1" applyAlignment="1">
      <alignment horizontal="center"/>
    </xf>
    <xf numFmtId="0" fontId="46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wrapText="1"/>
    </xf>
    <xf numFmtId="0" fontId="39" fillId="0" borderId="38" xfId="0" applyFont="1" applyFill="1" applyBorder="1" applyAlignment="1">
      <alignment horizontal="center" wrapText="1"/>
    </xf>
    <xf numFmtId="0" fontId="39" fillId="0" borderId="36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0" fontId="39" fillId="0" borderId="33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>
      <alignment horizontal="left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1" fontId="39" fillId="0" borderId="29" xfId="0" applyNumberFormat="1" applyFont="1" applyFill="1" applyBorder="1" applyAlignment="1">
      <alignment horizontal="center" vertical="center" wrapText="1"/>
    </xf>
    <xf numFmtId="1" fontId="39" fillId="0" borderId="15" xfId="0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49" fontId="16" fillId="0" borderId="11" xfId="2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7" xfId="0" applyNumberFormat="1" applyFont="1" applyFill="1" applyBorder="1" applyAlignment="1">
      <alignment horizontal="center" vertical="center" wrapText="1"/>
    </xf>
    <xf numFmtId="1" fontId="23" fillId="0" borderId="38" xfId="0" applyNumberFormat="1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center" wrapText="1"/>
    </xf>
    <xf numFmtId="0" fontId="25" fillId="0" borderId="3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wrapText="1"/>
    </xf>
    <xf numFmtId="0" fontId="25" fillId="0" borderId="29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16" fillId="0" borderId="14" xfId="2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9" fillId="0" borderId="28" xfId="2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wrapText="1"/>
    </xf>
    <xf numFmtId="0" fontId="23" fillId="0" borderId="22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8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29" fillId="0" borderId="27" xfId="0" applyFont="1" applyFill="1" applyBorder="1" applyAlignment="1" applyProtection="1">
      <alignment horizontal="right" vertical="center"/>
    </xf>
    <xf numFmtId="0" fontId="36" fillId="0" borderId="27" xfId="0" applyFont="1" applyFill="1" applyBorder="1" applyAlignment="1">
      <alignment horizontal="right" vertical="center"/>
    </xf>
    <xf numFmtId="0" fontId="29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8" fontId="38" fillId="0" borderId="0" xfId="3" applyNumberFormat="1" applyFont="1" applyFill="1" applyBorder="1" applyAlignment="1" applyProtection="1">
      <alignment horizontal="left"/>
    </xf>
    <xf numFmtId="49" fontId="8" fillId="0" borderId="69" xfId="3" applyNumberFormat="1" applyFont="1" applyFill="1" applyBorder="1" applyAlignment="1">
      <alignment horizontal="center" vertical="center" wrapText="1"/>
    </xf>
    <xf numFmtId="49" fontId="8" fillId="0" borderId="61" xfId="3" applyNumberFormat="1" applyFont="1" applyFill="1" applyBorder="1" applyAlignment="1">
      <alignment horizontal="center" vertical="center" wrapText="1"/>
    </xf>
    <xf numFmtId="0" fontId="29" fillId="0" borderId="49" xfId="3" applyFont="1" applyFill="1" applyBorder="1" applyAlignment="1" applyProtection="1">
      <alignment horizontal="right" vertical="center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69" fontId="29" fillId="0" borderId="46" xfId="3" applyNumberFormat="1" applyFont="1" applyFill="1" applyBorder="1" applyAlignment="1" applyProtection="1">
      <alignment horizontal="center" vertical="center"/>
    </xf>
    <xf numFmtId="169" fontId="29" fillId="0" borderId="47" xfId="3" applyNumberFormat="1" applyFont="1" applyFill="1" applyBorder="1" applyAlignment="1" applyProtection="1">
      <alignment horizontal="center" vertical="center"/>
    </xf>
    <xf numFmtId="169" fontId="29" fillId="0" borderId="48" xfId="3" applyNumberFormat="1" applyFont="1" applyFill="1" applyBorder="1" applyAlignment="1" applyProtection="1">
      <alignment horizontal="center" vertical="center"/>
    </xf>
    <xf numFmtId="169" fontId="29" fillId="0" borderId="59" xfId="3" applyNumberFormat="1" applyFont="1" applyFill="1" applyBorder="1" applyAlignment="1" applyProtection="1">
      <alignment horizontal="center" vertical="center"/>
    </xf>
    <xf numFmtId="0" fontId="29" fillId="0" borderId="39" xfId="3" applyFont="1" applyFill="1" applyBorder="1" applyAlignment="1">
      <alignment horizontal="right" vertical="center"/>
    </xf>
    <xf numFmtId="0" fontId="29" fillId="0" borderId="39" xfId="3" applyFont="1" applyFill="1" applyBorder="1" applyAlignment="1" applyProtection="1">
      <alignment horizontal="right" vertical="center"/>
    </xf>
    <xf numFmtId="166" fontId="29" fillId="0" borderId="82" xfId="3" applyNumberFormat="1" applyFont="1" applyFill="1" applyBorder="1" applyAlignment="1" applyProtection="1">
      <alignment horizontal="center" vertical="center"/>
    </xf>
    <xf numFmtId="0" fontId="29" fillId="0" borderId="58" xfId="3" applyNumberFormat="1" applyFont="1" applyFill="1" applyBorder="1" applyAlignment="1" applyProtection="1">
      <alignment horizontal="center" vertical="center"/>
    </xf>
    <xf numFmtId="168" fontId="29" fillId="0" borderId="62" xfId="3" applyNumberFormat="1" applyFont="1" applyFill="1" applyBorder="1" applyAlignment="1" applyProtection="1">
      <alignment horizontal="right" vertical="center"/>
    </xf>
    <xf numFmtId="168" fontId="29" fillId="0" borderId="96" xfId="3" applyNumberFormat="1" applyFont="1" applyFill="1" applyBorder="1" applyAlignment="1" applyProtection="1">
      <alignment horizontal="right" vertical="center"/>
    </xf>
    <xf numFmtId="168" fontId="29" fillId="0" borderId="63" xfId="3" applyNumberFormat="1" applyFont="1" applyFill="1" applyBorder="1" applyAlignment="1" applyProtection="1">
      <alignment horizontal="right" vertical="center"/>
    </xf>
    <xf numFmtId="166" fontId="31" fillId="0" borderId="56" xfId="3" applyNumberFormat="1" applyFont="1" applyFill="1" applyBorder="1" applyAlignment="1" applyProtection="1">
      <alignment horizontal="center" vertical="center"/>
    </xf>
    <xf numFmtId="166" fontId="31" fillId="0" borderId="57" xfId="3" applyNumberFormat="1" applyFont="1" applyFill="1" applyBorder="1" applyAlignment="1" applyProtection="1">
      <alignment horizontal="center" vertical="center"/>
    </xf>
    <xf numFmtId="0" fontId="31" fillId="0" borderId="58" xfId="3" applyNumberFormat="1" applyFont="1" applyFill="1" applyBorder="1" applyAlignment="1" applyProtection="1">
      <alignment horizontal="center" vertical="center"/>
    </xf>
    <xf numFmtId="166" fontId="29" fillId="0" borderId="57" xfId="3" applyNumberFormat="1" applyFont="1" applyFill="1" applyBorder="1" applyAlignment="1" applyProtection="1">
      <alignment horizontal="center" vertical="center"/>
    </xf>
    <xf numFmtId="0" fontId="29" fillId="2" borderId="27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6" xfId="3" applyFont="1" applyFill="1" applyBorder="1" applyAlignment="1">
      <alignment horizontal="center" vertical="center" wrapText="1"/>
    </xf>
    <xf numFmtId="0" fontId="29" fillId="0" borderId="67" xfId="3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 applyProtection="1">
      <alignment horizontal="center" vertical="center"/>
    </xf>
    <xf numFmtId="49" fontId="29" fillId="0" borderId="51" xfId="0" applyNumberFormat="1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49" fontId="29" fillId="0" borderId="50" xfId="0" applyNumberFormat="1" applyFont="1" applyFill="1" applyBorder="1" applyAlignment="1" applyProtection="1">
      <alignment horizontal="center" vertical="center"/>
    </xf>
    <xf numFmtId="49" fontId="29" fillId="0" borderId="52" xfId="0" applyNumberFormat="1" applyFont="1" applyFill="1" applyBorder="1" applyAlignment="1" applyProtection="1">
      <alignment horizontal="center" vertical="center"/>
    </xf>
    <xf numFmtId="49" fontId="8" fillId="0" borderId="69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59" xfId="3" applyNumberFormat="1" applyFont="1" applyFill="1" applyBorder="1" applyAlignment="1" applyProtection="1">
      <alignment horizontal="center" vertical="center"/>
    </xf>
    <xf numFmtId="164" fontId="29" fillId="0" borderId="56" xfId="0" applyNumberFormat="1" applyFont="1" applyFill="1" applyBorder="1" applyAlignment="1" applyProtection="1">
      <alignment horizontal="center" vertical="center" wrapText="1"/>
    </xf>
    <xf numFmtId="164" fontId="29" fillId="0" borderId="57" xfId="0" applyNumberFormat="1" applyFont="1" applyFill="1" applyBorder="1" applyAlignment="1" applyProtection="1">
      <alignment horizontal="center" vertical="center" wrapText="1"/>
    </xf>
    <xf numFmtId="164" fontId="29" fillId="0" borderId="58" xfId="0" applyNumberFormat="1" applyFont="1" applyFill="1" applyBorder="1" applyAlignment="1" applyProtection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50" xfId="3" applyNumberFormat="1" applyFont="1" applyFill="1" applyBorder="1" applyAlignment="1" applyProtection="1">
      <alignment horizontal="center" vertical="center"/>
    </xf>
    <xf numFmtId="0" fontId="29" fillId="0" borderId="51" xfId="3" applyNumberFormat="1" applyFont="1" applyFill="1" applyBorder="1" applyAlignment="1" applyProtection="1">
      <alignment horizontal="center" vertical="center"/>
    </xf>
    <xf numFmtId="0" fontId="29" fillId="0" borderId="52" xfId="3" applyNumberFormat="1" applyFont="1" applyFill="1" applyBorder="1" applyAlignment="1" applyProtection="1">
      <alignment horizontal="center" vertical="center"/>
    </xf>
    <xf numFmtId="169" fontId="29" fillId="0" borderId="16" xfId="3" applyNumberFormat="1" applyFont="1" applyFill="1" applyBorder="1" applyAlignment="1" applyProtection="1">
      <alignment horizontal="center" vertical="center"/>
    </xf>
    <xf numFmtId="169" fontId="29" fillId="0" borderId="17" xfId="3" applyNumberFormat="1" applyFont="1" applyFill="1" applyBorder="1" applyAlignment="1" applyProtection="1">
      <alignment horizontal="center" vertical="center"/>
    </xf>
    <xf numFmtId="169" fontId="29" fillId="0" borderId="18" xfId="3" applyNumberFormat="1" applyFont="1" applyFill="1" applyBorder="1" applyAlignment="1" applyProtection="1">
      <alignment horizontal="center" vertical="center"/>
    </xf>
    <xf numFmtId="168" fontId="21" fillId="0" borderId="50" xfId="3" applyNumberFormat="1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 wrapText="1"/>
    </xf>
    <xf numFmtId="0" fontId="8" fillId="0" borderId="52" xfId="3" applyNumberFormat="1" applyFont="1" applyFill="1" applyBorder="1" applyAlignment="1" applyProtection="1">
      <alignment horizontal="center" vertical="center" wrapText="1"/>
    </xf>
    <xf numFmtId="0" fontId="8" fillId="0" borderId="56" xfId="3" applyNumberFormat="1" applyFont="1" applyFill="1" applyBorder="1" applyAlignment="1" applyProtection="1">
      <alignment horizontal="center" vertical="center" wrapText="1"/>
    </xf>
    <xf numFmtId="0" fontId="8" fillId="0" borderId="57" xfId="3" applyNumberFormat="1" applyFont="1" applyFill="1" applyBorder="1" applyAlignment="1" applyProtection="1">
      <alignment horizontal="center" vertical="center" wrapText="1"/>
    </xf>
    <xf numFmtId="0" fontId="8" fillId="0" borderId="58" xfId="3" applyNumberFormat="1" applyFont="1" applyFill="1" applyBorder="1" applyAlignment="1" applyProtection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</xf>
    <xf numFmtId="168" fontId="8" fillId="0" borderId="9" xfId="3" applyNumberFormat="1" applyFont="1" applyFill="1" applyBorder="1" applyAlignment="1" applyProtection="1">
      <alignment horizontal="center" vertical="center" textRotation="90" wrapText="1"/>
    </xf>
    <xf numFmtId="168" fontId="8" fillId="0" borderId="66" xfId="3" applyNumberFormat="1" applyFont="1" applyFill="1" applyBorder="1" applyAlignment="1" applyProtection="1">
      <alignment horizontal="center" vertical="center" textRotation="90" wrapText="1"/>
    </xf>
    <xf numFmtId="168" fontId="8" fillId="0" borderId="77" xfId="3" applyNumberFormat="1" applyFont="1" applyFill="1" applyBorder="1" applyAlignment="1" applyProtection="1">
      <alignment horizontal="center" vertical="center" textRotation="90" wrapText="1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168" fontId="8" fillId="0" borderId="2" xfId="3" applyNumberFormat="1" applyFont="1" applyFill="1" applyBorder="1" applyAlignment="1" applyProtection="1">
      <alignment horizontal="center" vertical="center" wrapText="1"/>
    </xf>
    <xf numFmtId="168" fontId="8" fillId="0" borderId="3" xfId="3" applyNumberFormat="1" applyFont="1" applyFill="1" applyBorder="1" applyAlignment="1" applyProtection="1">
      <alignment horizontal="center" vertical="center" wrapText="1"/>
    </xf>
    <xf numFmtId="168" fontId="8" fillId="0" borderId="4" xfId="3" applyNumberFormat="1" applyFont="1" applyFill="1" applyBorder="1" applyAlignment="1" applyProtection="1">
      <alignment horizontal="center" vertical="center" wrapText="1"/>
    </xf>
    <xf numFmtId="168" fontId="8" fillId="0" borderId="14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168" fontId="8" fillId="0" borderId="15" xfId="3" applyNumberFormat="1" applyFont="1" applyFill="1" applyBorder="1" applyAlignment="1" applyProtection="1">
      <alignment horizontal="center" vertical="center"/>
    </xf>
    <xf numFmtId="0" fontId="8" fillId="0" borderId="49" xfId="3" applyNumberFormat="1" applyFont="1" applyFill="1" applyBorder="1" applyAlignment="1" applyProtection="1">
      <alignment horizontal="center" vertical="center" textRotation="90"/>
    </xf>
    <xf numFmtId="0" fontId="8" fillId="0" borderId="53" xfId="3" applyNumberFormat="1" applyFont="1" applyFill="1" applyBorder="1" applyAlignment="1" applyProtection="1">
      <alignment horizontal="center" vertical="center" textRotation="90"/>
    </xf>
    <xf numFmtId="0" fontId="8" fillId="0" borderId="59" xfId="3" applyNumberFormat="1" applyFont="1" applyFill="1" applyBorder="1" applyAlignment="1" applyProtection="1">
      <alignment horizontal="center" vertical="center" textRotation="90"/>
    </xf>
    <xf numFmtId="168" fontId="8" fillId="0" borderId="49" xfId="3" applyNumberFormat="1" applyFont="1" applyFill="1" applyBorder="1" applyAlignment="1" applyProtection="1">
      <alignment horizontal="center" vertical="center"/>
    </xf>
    <xf numFmtId="168" fontId="8" fillId="0" borderId="53" xfId="3" applyNumberFormat="1" applyFont="1" applyFill="1" applyBorder="1" applyAlignment="1" applyProtection="1">
      <alignment horizontal="center" vertical="center"/>
    </xf>
    <xf numFmtId="168" fontId="8" fillId="0" borderId="59" xfId="3" applyNumberFormat="1" applyFont="1" applyFill="1" applyBorder="1" applyAlignment="1" applyProtection="1">
      <alignment horizontal="center" vertical="center"/>
    </xf>
    <xf numFmtId="168" fontId="8" fillId="0" borderId="5" xfId="3" applyNumberFormat="1" applyFont="1" applyFill="1" applyBorder="1" applyAlignment="1" applyProtection="1">
      <alignment horizontal="center" vertical="center" wrapText="1"/>
    </xf>
    <xf numFmtId="168" fontId="8" fillId="0" borderId="6" xfId="3" applyNumberFormat="1" applyFont="1" applyFill="1" applyBorder="1" applyAlignment="1" applyProtection="1">
      <alignment horizontal="center" vertical="center" wrapText="1"/>
    </xf>
    <xf numFmtId="168" fontId="8" fillId="0" borderId="7" xfId="3" applyNumberFormat="1" applyFont="1" applyFill="1" applyBorder="1" applyAlignment="1" applyProtection="1">
      <alignment horizontal="center" vertical="center" wrapText="1"/>
    </xf>
    <xf numFmtId="169" fontId="29" fillId="0" borderId="9" xfId="3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>
      <alignment horizontal="center" vertical="center" wrapText="1"/>
    </xf>
    <xf numFmtId="49" fontId="8" fillId="0" borderId="49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 applyProtection="1">
      <alignment horizontal="center" vertical="center"/>
    </xf>
    <xf numFmtId="169" fontId="29" fillId="0" borderId="12" xfId="3" applyNumberFormat="1" applyFont="1" applyFill="1" applyBorder="1" applyAlignment="1" applyProtection="1">
      <alignment horizontal="center" vertical="center"/>
    </xf>
    <xf numFmtId="169" fontId="29" fillId="0" borderId="10" xfId="3" applyNumberFormat="1" applyFont="1" applyFill="1" applyBorder="1" applyAlignment="1" applyProtection="1">
      <alignment horizontal="center" vertical="center"/>
    </xf>
    <xf numFmtId="168" fontId="8" fillId="0" borderId="49" xfId="3" applyNumberFormat="1" applyFont="1" applyFill="1" applyBorder="1" applyAlignment="1" applyProtection="1">
      <alignment horizontal="center" vertical="center" textRotation="90" wrapText="1"/>
    </xf>
    <xf numFmtId="168" fontId="8" fillId="0" borderId="53" xfId="3" applyNumberFormat="1" applyFont="1" applyFill="1" applyBorder="1" applyAlignment="1" applyProtection="1">
      <alignment horizontal="center" vertical="center" textRotation="90" wrapText="1"/>
    </xf>
    <xf numFmtId="168" fontId="8" fillId="0" borderId="59" xfId="3" applyNumberFormat="1" applyFont="1" applyFill="1" applyBorder="1" applyAlignment="1" applyProtection="1">
      <alignment horizontal="center" vertical="center" textRotation="90" wrapText="1"/>
    </xf>
    <xf numFmtId="168" fontId="8" fillId="0" borderId="12" xfId="3" applyNumberFormat="1" applyFont="1" applyFill="1" applyBorder="1" applyAlignment="1" applyProtection="1">
      <alignment horizontal="center" vertical="center" textRotation="90" wrapText="1"/>
    </xf>
    <xf numFmtId="168" fontId="8" fillId="0" borderId="16" xfId="3" applyNumberFormat="1" applyFont="1" applyFill="1" applyBorder="1" applyAlignment="1" applyProtection="1">
      <alignment horizontal="center" vertical="center" textRotation="90" wrapText="1"/>
    </xf>
    <xf numFmtId="168" fontId="8" fillId="0" borderId="1" xfId="3" applyNumberFormat="1" applyFont="1" applyFill="1" applyBorder="1" applyAlignment="1" applyProtection="1">
      <alignment horizontal="center" vertical="center" textRotation="90" wrapText="1"/>
    </xf>
    <xf numFmtId="168" fontId="8" fillId="0" borderId="17" xfId="3" applyNumberFormat="1" applyFont="1" applyFill="1" applyBorder="1" applyAlignment="1" applyProtection="1">
      <alignment horizontal="center" vertical="center" textRotation="90" wrapText="1"/>
    </xf>
    <xf numFmtId="168" fontId="8" fillId="0" borderId="1" xfId="3" applyNumberFormat="1" applyFont="1" applyFill="1" applyBorder="1" applyAlignment="1" applyProtection="1">
      <alignment horizontal="center" vertical="center" wrapText="1"/>
    </xf>
    <xf numFmtId="168" fontId="8" fillId="0" borderId="13" xfId="3" applyNumberFormat="1" applyFont="1" applyFill="1" applyBorder="1" applyAlignment="1" applyProtection="1">
      <alignment horizontal="center" vertical="center" wrapText="1"/>
    </xf>
    <xf numFmtId="168" fontId="8" fillId="0" borderId="8" xfId="3" applyNumberFormat="1" applyFont="1" applyFill="1" applyBorder="1" applyAlignment="1" applyProtection="1">
      <alignment horizontal="center" vertical="center" textRotation="90" wrapText="1"/>
    </xf>
    <xf numFmtId="168" fontId="8" fillId="0" borderId="65" xfId="3" applyNumberFormat="1" applyFont="1" applyFill="1" applyBorder="1" applyAlignment="1" applyProtection="1">
      <alignment horizontal="center" vertical="center" textRotation="90" wrapText="1"/>
    </xf>
    <xf numFmtId="168" fontId="8" fillId="0" borderId="76" xfId="3" applyNumberFormat="1" applyFont="1" applyFill="1" applyBorder="1" applyAlignment="1" applyProtection="1">
      <alignment horizontal="center" vertical="center" textRotation="90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64" fontId="29" fillId="0" borderId="97" xfId="0" applyNumberFormat="1" applyFont="1" applyFill="1" applyBorder="1" applyAlignment="1" applyProtection="1">
      <alignment horizontal="center" vertical="center"/>
    </xf>
    <xf numFmtId="164" fontId="29" fillId="0" borderId="81" xfId="0" applyNumberFormat="1" applyFont="1" applyFill="1" applyBorder="1" applyAlignment="1" applyProtection="1">
      <alignment horizontal="center" vertical="center"/>
    </xf>
    <xf numFmtId="164" fontId="29" fillId="0" borderId="71" xfId="0" applyNumberFormat="1" applyFont="1" applyFill="1" applyBorder="1" applyAlignment="1" applyProtection="1">
      <alignment horizontal="center" vertical="center"/>
    </xf>
    <xf numFmtId="164" fontId="29" fillId="0" borderId="98" xfId="0" applyNumberFormat="1" applyFont="1" applyFill="1" applyBorder="1" applyAlignment="1" applyProtection="1">
      <alignment horizontal="center" vertical="center"/>
    </xf>
    <xf numFmtId="168" fontId="8" fillId="0" borderId="10" xfId="3" applyNumberFormat="1" applyFont="1" applyFill="1" applyBorder="1" applyAlignment="1" applyProtection="1">
      <alignment horizontal="center" vertical="center" textRotation="90" wrapText="1"/>
    </xf>
    <xf numFmtId="168" fontId="8" fillId="0" borderId="67" xfId="3" applyNumberFormat="1" applyFont="1" applyFill="1" applyBorder="1" applyAlignment="1" applyProtection="1">
      <alignment horizontal="center" vertical="center" textRotation="90" wrapText="1"/>
    </xf>
    <xf numFmtId="168" fontId="8" fillId="0" borderId="24" xfId="3" applyNumberFormat="1" applyFont="1" applyFill="1" applyBorder="1" applyAlignment="1" applyProtection="1">
      <alignment horizontal="center" vertical="center" textRotation="90" wrapText="1"/>
    </xf>
    <xf numFmtId="168" fontId="8" fillId="0" borderId="82" xfId="3" applyNumberFormat="1" applyFont="1" applyFill="1" applyBorder="1" applyAlignment="1" applyProtection="1">
      <alignment horizontal="center" vertical="center" textRotation="90" wrapText="1"/>
    </xf>
    <xf numFmtId="168" fontId="8" fillId="0" borderId="13" xfId="3" applyNumberFormat="1" applyFont="1" applyFill="1" applyBorder="1" applyAlignment="1" applyProtection="1">
      <alignment horizontal="center" vertical="center" textRotation="90" wrapText="1"/>
    </xf>
    <xf numFmtId="168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47" fillId="5" borderId="0" xfId="0" applyFont="1" applyFill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0" fontId="2" fillId="8" borderId="1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RowHeight="16.5" x14ac:dyDescent="0.25"/>
  <cols>
    <col min="1" max="1" width="21.7109375" style="83" customWidth="1"/>
    <col min="2" max="2" width="10.7109375" style="73" customWidth="1"/>
    <col min="3" max="3" width="9.28515625" style="73" bestFit="1" customWidth="1"/>
    <col min="4" max="4" width="8.28515625" style="73" customWidth="1"/>
    <col min="5" max="5" width="8.5703125" style="73" customWidth="1"/>
    <col min="6" max="6" width="8" style="73" customWidth="1"/>
    <col min="7" max="7" width="2.7109375" style="73" customWidth="1"/>
    <col min="8" max="8" width="1.85546875" style="73" customWidth="1"/>
    <col min="9" max="9" width="13.140625" style="73" customWidth="1"/>
    <col min="10" max="17" width="9.140625" style="73" hidden="1" customWidth="1"/>
    <col min="18" max="18" width="11" style="73" hidden="1" customWidth="1"/>
    <col min="19" max="23" width="9.140625" style="73" hidden="1" customWidth="1"/>
    <col min="24" max="24" width="15.85546875" style="73" hidden="1" customWidth="1"/>
    <col min="25" max="28" width="9.140625" style="73" hidden="1" customWidth="1"/>
    <col min="29" max="29" width="9.140625" style="73" customWidth="1"/>
    <col min="30" max="16384" width="9.140625" style="73"/>
  </cols>
  <sheetData>
    <row r="1" spans="1:29" ht="24" customHeight="1" x14ac:dyDescent="0.25">
      <c r="A1" s="507" t="s">
        <v>279</v>
      </c>
      <c r="B1" s="507"/>
      <c r="C1" s="507"/>
      <c r="D1" s="507"/>
      <c r="E1" s="507"/>
      <c r="F1" s="507"/>
      <c r="G1" s="507"/>
      <c r="H1" s="507"/>
      <c r="I1" s="507"/>
    </row>
    <row r="2" spans="1:29" ht="19.5" customHeight="1" x14ac:dyDescent="0.25">
      <c r="A2" s="509"/>
      <c r="B2" s="509"/>
    </row>
    <row r="3" spans="1:29" ht="17.25" customHeight="1" x14ac:dyDescent="0.4">
      <c r="A3" s="74"/>
      <c r="B3" s="75"/>
      <c r="C3" s="76" t="s">
        <v>280</v>
      </c>
      <c r="D3" s="77" t="s">
        <v>281</v>
      </c>
      <c r="E3" s="77" t="s">
        <v>282</v>
      </c>
      <c r="F3" s="77" t="s">
        <v>283</v>
      </c>
      <c r="G3" s="510" t="s">
        <v>284</v>
      </c>
      <c r="H3" s="510"/>
      <c r="I3" s="510"/>
    </row>
    <row r="4" spans="1:29" ht="17.25" customHeight="1" x14ac:dyDescent="0.4">
      <c r="A4" s="74"/>
      <c r="B4" s="75"/>
      <c r="C4" s="75"/>
      <c r="D4" s="75"/>
      <c r="E4" s="75"/>
      <c r="F4" s="75"/>
      <c r="G4" s="75"/>
      <c r="H4" s="75"/>
      <c r="I4" s="75"/>
    </row>
    <row r="5" spans="1:29" x14ac:dyDescent="0.25">
      <c r="A5" s="508" t="s">
        <v>32</v>
      </c>
      <c r="B5" s="508"/>
      <c r="C5" s="508"/>
      <c r="D5" s="508"/>
      <c r="E5" s="508"/>
      <c r="F5" s="508"/>
      <c r="G5" s="508"/>
      <c r="H5" s="508"/>
      <c r="I5" s="508"/>
    </row>
    <row r="6" spans="1:29" x14ac:dyDescent="0.25">
      <c r="A6" s="78" t="s">
        <v>285</v>
      </c>
      <c r="C6" s="79">
        <v>4</v>
      </c>
      <c r="D6" s="79">
        <v>8</v>
      </c>
      <c r="E6" s="79">
        <v>0</v>
      </c>
      <c r="F6" s="79">
        <v>52</v>
      </c>
      <c r="G6" s="80"/>
      <c r="H6" s="78"/>
      <c r="I6" s="81" t="s">
        <v>337</v>
      </c>
      <c r="AC6" s="73" t="s">
        <v>295</v>
      </c>
    </row>
    <row r="7" spans="1:29" x14ac:dyDescent="0.25">
      <c r="A7" s="78" t="s">
        <v>286</v>
      </c>
      <c r="C7" s="79"/>
      <c r="D7" s="79"/>
      <c r="E7" s="79"/>
      <c r="F7" s="79"/>
      <c r="G7" s="80"/>
      <c r="H7" s="78"/>
      <c r="I7" s="81"/>
    </row>
    <row r="8" spans="1:29" x14ac:dyDescent="0.25">
      <c r="A8" s="508" t="s">
        <v>33</v>
      </c>
      <c r="B8" s="508"/>
      <c r="C8" s="508"/>
      <c r="D8" s="508"/>
      <c r="E8" s="508"/>
      <c r="F8" s="508"/>
      <c r="G8" s="508"/>
      <c r="H8" s="508"/>
      <c r="I8" s="508"/>
      <c r="AC8" s="73" t="s">
        <v>287</v>
      </c>
    </row>
    <row r="9" spans="1:29" x14ac:dyDescent="0.25">
      <c r="A9" s="78" t="s">
        <v>285</v>
      </c>
      <c r="C9" s="79">
        <v>2</v>
      </c>
      <c r="D9" s="79">
        <v>0</v>
      </c>
      <c r="E9" s="79">
        <v>0</v>
      </c>
      <c r="F9" s="79">
        <v>30</v>
      </c>
      <c r="G9" s="80"/>
      <c r="H9" s="78"/>
      <c r="I9" s="81" t="s">
        <v>337</v>
      </c>
      <c r="AC9" s="73" t="s">
        <v>287</v>
      </c>
    </row>
    <row r="10" spans="1:29" x14ac:dyDescent="0.25">
      <c r="A10" s="78" t="s">
        <v>286</v>
      </c>
      <c r="C10" s="79"/>
      <c r="D10" s="79"/>
      <c r="E10" s="79"/>
      <c r="F10" s="79"/>
      <c r="G10" s="80"/>
      <c r="H10" s="78"/>
      <c r="I10" s="81"/>
      <c r="AC10" s="73" t="s">
        <v>287</v>
      </c>
    </row>
    <row r="11" spans="1:29" x14ac:dyDescent="0.25">
      <c r="A11" s="508" t="s">
        <v>34</v>
      </c>
      <c r="B11" s="508"/>
      <c r="C11" s="508"/>
      <c r="D11" s="508"/>
      <c r="E11" s="508"/>
      <c r="F11" s="508"/>
      <c r="G11" s="508"/>
      <c r="H11" s="508"/>
      <c r="I11" s="508"/>
      <c r="AC11" s="73" t="s">
        <v>288</v>
      </c>
    </row>
    <row r="12" spans="1:29" x14ac:dyDescent="0.25">
      <c r="A12" s="78" t="s">
        <v>285</v>
      </c>
      <c r="C12" s="79">
        <v>5</v>
      </c>
      <c r="D12" s="79">
        <v>45</v>
      </c>
      <c r="E12" s="79">
        <v>0</v>
      </c>
      <c r="F12" s="79">
        <v>30</v>
      </c>
      <c r="G12" s="80"/>
      <c r="H12" s="78"/>
      <c r="I12" s="81" t="s">
        <v>338</v>
      </c>
      <c r="AC12" s="73" t="s">
        <v>288</v>
      </c>
    </row>
    <row r="13" spans="1:29" x14ac:dyDescent="0.25">
      <c r="A13" s="78" t="s">
        <v>286</v>
      </c>
      <c r="C13" s="79"/>
      <c r="D13" s="79"/>
      <c r="E13" s="79"/>
      <c r="F13" s="79"/>
      <c r="G13" s="80"/>
      <c r="H13" s="78"/>
      <c r="I13" s="81"/>
      <c r="AC13" s="73" t="s">
        <v>288</v>
      </c>
    </row>
    <row r="14" spans="1:29" x14ac:dyDescent="0.25">
      <c r="A14" s="508" t="s">
        <v>35</v>
      </c>
      <c r="B14" s="508"/>
      <c r="C14" s="508"/>
      <c r="D14" s="508"/>
      <c r="E14" s="508"/>
      <c r="F14" s="508"/>
      <c r="G14" s="508"/>
      <c r="H14" s="508"/>
      <c r="I14" s="508"/>
      <c r="AC14" s="73" t="s">
        <v>289</v>
      </c>
    </row>
    <row r="15" spans="1:29" x14ac:dyDescent="0.25">
      <c r="A15" s="78" t="s">
        <v>285</v>
      </c>
      <c r="C15" s="79">
        <v>4</v>
      </c>
      <c r="D15" s="79">
        <v>30</v>
      </c>
      <c r="E15" s="79">
        <v>0</v>
      </c>
      <c r="F15" s="79">
        <v>30</v>
      </c>
      <c r="G15" s="80"/>
      <c r="H15" s="78"/>
      <c r="I15" s="81" t="s">
        <v>22</v>
      </c>
      <c r="AC15" s="73" t="s">
        <v>289</v>
      </c>
    </row>
    <row r="16" spans="1:29" x14ac:dyDescent="0.25">
      <c r="A16" s="78" t="s">
        <v>286</v>
      </c>
      <c r="C16" s="79"/>
      <c r="D16" s="79"/>
      <c r="E16" s="79"/>
      <c r="F16" s="79"/>
      <c r="G16" s="80"/>
      <c r="H16" s="78"/>
      <c r="I16" s="81"/>
      <c r="AC16" s="73" t="s">
        <v>289</v>
      </c>
    </row>
    <row r="17" spans="1:29" x14ac:dyDescent="0.25">
      <c r="A17" s="508" t="s">
        <v>36</v>
      </c>
      <c r="B17" s="508"/>
      <c r="C17" s="508"/>
      <c r="D17" s="508"/>
      <c r="E17" s="508"/>
      <c r="F17" s="508"/>
      <c r="G17" s="508"/>
      <c r="H17" s="508"/>
      <c r="I17" s="508"/>
      <c r="AC17" s="73" t="s">
        <v>290</v>
      </c>
    </row>
    <row r="18" spans="1:29" x14ac:dyDescent="0.25">
      <c r="A18" s="78" t="s">
        <v>285</v>
      </c>
      <c r="C18" s="79">
        <v>6</v>
      </c>
      <c r="D18" s="79">
        <v>45</v>
      </c>
      <c r="E18" s="79">
        <v>15</v>
      </c>
      <c r="F18" s="79">
        <v>30</v>
      </c>
      <c r="G18" s="80"/>
      <c r="H18" s="78"/>
      <c r="I18" s="81" t="s">
        <v>338</v>
      </c>
      <c r="AC18" s="73" t="s">
        <v>290</v>
      </c>
    </row>
    <row r="19" spans="1:29" x14ac:dyDescent="0.25">
      <c r="A19" s="78" t="s">
        <v>286</v>
      </c>
      <c r="C19" s="79"/>
      <c r="D19" s="79"/>
      <c r="E19" s="79"/>
      <c r="F19" s="79"/>
      <c r="G19" s="80"/>
      <c r="H19" s="78"/>
      <c r="I19" s="81"/>
      <c r="AC19" s="73" t="s">
        <v>290</v>
      </c>
    </row>
    <row r="20" spans="1:29" x14ac:dyDescent="0.25">
      <c r="A20" s="508" t="s">
        <v>196</v>
      </c>
      <c r="B20" s="508"/>
      <c r="C20" s="508"/>
      <c r="D20" s="508"/>
      <c r="E20" s="508"/>
      <c r="F20" s="508"/>
      <c r="G20" s="508"/>
      <c r="H20" s="508"/>
      <c r="I20" s="508"/>
      <c r="AC20" s="73" t="s">
        <v>291</v>
      </c>
    </row>
    <row r="21" spans="1:29" x14ac:dyDescent="0.25">
      <c r="A21" s="78" t="s">
        <v>285</v>
      </c>
      <c r="C21" s="79">
        <v>1</v>
      </c>
      <c r="D21" s="79">
        <v>8</v>
      </c>
      <c r="E21" s="79">
        <v>0</v>
      </c>
      <c r="F21" s="79">
        <v>7</v>
      </c>
      <c r="G21" s="80"/>
      <c r="H21" s="78"/>
      <c r="I21" s="81" t="s">
        <v>337</v>
      </c>
      <c r="AC21" s="73" t="s">
        <v>291</v>
      </c>
    </row>
    <row r="22" spans="1:29" x14ac:dyDescent="0.25">
      <c r="A22" s="78" t="s">
        <v>286</v>
      </c>
      <c r="C22" s="79"/>
      <c r="D22" s="79"/>
      <c r="E22" s="79"/>
      <c r="F22" s="79"/>
      <c r="G22" s="80"/>
      <c r="H22" s="78"/>
      <c r="I22" s="81"/>
      <c r="AC22" s="73" t="s">
        <v>291</v>
      </c>
    </row>
    <row r="23" spans="1:29" x14ac:dyDescent="0.25">
      <c r="A23" s="508" t="s">
        <v>37</v>
      </c>
      <c r="B23" s="508"/>
      <c r="C23" s="508"/>
      <c r="D23" s="508"/>
      <c r="E23" s="508"/>
      <c r="F23" s="508"/>
      <c r="G23" s="508"/>
      <c r="H23" s="508"/>
      <c r="I23" s="508"/>
      <c r="AC23" s="73" t="s">
        <v>292</v>
      </c>
    </row>
    <row r="24" spans="1:29" x14ac:dyDescent="0.25">
      <c r="A24" s="78" t="s">
        <v>285</v>
      </c>
      <c r="C24" s="79">
        <v>3</v>
      </c>
      <c r="D24" s="79">
        <v>15</v>
      </c>
      <c r="E24" s="79">
        <v>30</v>
      </c>
      <c r="F24" s="79">
        <v>0</v>
      </c>
      <c r="G24" s="80"/>
      <c r="H24" s="78"/>
      <c r="I24" s="81" t="s">
        <v>337</v>
      </c>
      <c r="AC24" s="73" t="s">
        <v>292</v>
      </c>
    </row>
    <row r="25" spans="1:29" x14ac:dyDescent="0.25">
      <c r="A25" s="78" t="s">
        <v>286</v>
      </c>
      <c r="C25" s="79"/>
      <c r="D25" s="79"/>
      <c r="E25" s="79"/>
      <c r="F25" s="79"/>
      <c r="G25" s="80"/>
      <c r="H25" s="78"/>
      <c r="I25" s="81"/>
      <c r="AC25" s="73" t="s">
        <v>292</v>
      </c>
    </row>
    <row r="26" spans="1:29" x14ac:dyDescent="0.25">
      <c r="A26" s="78"/>
      <c r="C26" s="79"/>
      <c r="D26" s="79"/>
      <c r="E26" s="79"/>
      <c r="F26" s="79"/>
      <c r="G26" s="80"/>
      <c r="H26" s="78"/>
      <c r="I26" s="81"/>
    </row>
    <row r="27" spans="1:29" x14ac:dyDescent="0.25">
      <c r="A27" s="508" t="s">
        <v>32</v>
      </c>
      <c r="B27" s="508"/>
      <c r="C27" s="508"/>
      <c r="D27" s="508"/>
      <c r="E27" s="508"/>
      <c r="F27" s="508"/>
      <c r="G27" s="508"/>
      <c r="H27" s="508"/>
      <c r="I27" s="508"/>
      <c r="AC27" s="73" t="s">
        <v>293</v>
      </c>
    </row>
    <row r="28" spans="1:29" x14ac:dyDescent="0.25">
      <c r="A28" s="78" t="s">
        <v>294</v>
      </c>
      <c r="C28" s="79">
        <v>4</v>
      </c>
      <c r="D28" s="79">
        <v>0</v>
      </c>
      <c r="E28" s="79">
        <v>0</v>
      </c>
      <c r="F28" s="79">
        <v>72</v>
      </c>
      <c r="G28" s="80"/>
      <c r="H28" s="78"/>
      <c r="I28" s="81" t="s">
        <v>22</v>
      </c>
      <c r="AC28" s="73" t="s">
        <v>295</v>
      </c>
    </row>
    <row r="29" spans="1:29" x14ac:dyDescent="0.25">
      <c r="A29" s="78" t="s">
        <v>286</v>
      </c>
      <c r="C29" s="79"/>
      <c r="D29" s="79"/>
      <c r="E29" s="79"/>
      <c r="F29" s="79"/>
      <c r="G29" s="80"/>
      <c r="H29" s="78"/>
      <c r="I29" s="81"/>
      <c r="AC29" s="73" t="s">
        <v>295</v>
      </c>
    </row>
    <row r="30" spans="1:29" x14ac:dyDescent="0.25">
      <c r="A30" s="508" t="s">
        <v>202</v>
      </c>
      <c r="B30" s="508"/>
      <c r="C30" s="508"/>
      <c r="D30" s="508"/>
      <c r="E30" s="508"/>
      <c r="F30" s="508"/>
      <c r="G30" s="508"/>
      <c r="H30" s="508"/>
      <c r="I30" s="508"/>
      <c r="AC30" s="73" t="s">
        <v>290</v>
      </c>
    </row>
    <row r="31" spans="1:29" x14ac:dyDescent="0.25">
      <c r="A31" s="78" t="s">
        <v>294</v>
      </c>
      <c r="C31" s="79">
        <v>1</v>
      </c>
      <c r="D31" s="79">
        <v>0</v>
      </c>
      <c r="E31" s="79">
        <v>0</v>
      </c>
      <c r="F31" s="79">
        <v>18</v>
      </c>
      <c r="G31" s="80"/>
      <c r="H31" s="78"/>
      <c r="I31" s="81" t="s">
        <v>337</v>
      </c>
      <c r="AC31" s="73" t="s">
        <v>290</v>
      </c>
    </row>
    <row r="32" spans="1:29" x14ac:dyDescent="0.25">
      <c r="A32" s="78" t="s">
        <v>286</v>
      </c>
      <c r="C32" s="79"/>
      <c r="D32" s="79"/>
      <c r="E32" s="79"/>
      <c r="F32" s="79"/>
      <c r="G32" s="80"/>
      <c r="H32" s="78"/>
      <c r="I32" s="81"/>
      <c r="AC32" s="73" t="s">
        <v>290</v>
      </c>
    </row>
    <row r="33" spans="1:29" x14ac:dyDescent="0.25">
      <c r="A33" s="508" t="s">
        <v>33</v>
      </c>
      <c r="B33" s="508"/>
      <c r="C33" s="508"/>
      <c r="D33" s="508"/>
      <c r="E33" s="508"/>
      <c r="F33" s="508"/>
      <c r="G33" s="508"/>
      <c r="H33" s="508"/>
      <c r="I33" s="508"/>
      <c r="AC33" s="73" t="s">
        <v>287</v>
      </c>
    </row>
    <row r="34" spans="1:29" x14ac:dyDescent="0.25">
      <c r="A34" s="78" t="s">
        <v>294</v>
      </c>
      <c r="C34" s="79">
        <v>2</v>
      </c>
      <c r="D34" s="79">
        <v>0</v>
      </c>
      <c r="E34" s="79">
        <v>0</v>
      </c>
      <c r="F34" s="79">
        <v>36</v>
      </c>
      <c r="G34" s="80"/>
      <c r="H34" s="78"/>
      <c r="I34" s="81" t="s">
        <v>337</v>
      </c>
      <c r="AC34" s="73" t="s">
        <v>287</v>
      </c>
    </row>
    <row r="35" spans="1:29" x14ac:dyDescent="0.25">
      <c r="A35" s="78" t="s">
        <v>286</v>
      </c>
      <c r="C35" s="79"/>
      <c r="D35" s="79"/>
      <c r="E35" s="79"/>
      <c r="F35" s="79"/>
      <c r="G35" s="80"/>
      <c r="H35" s="78"/>
      <c r="I35" s="81"/>
      <c r="AC35" s="73" t="s">
        <v>287</v>
      </c>
    </row>
    <row r="36" spans="1:29" x14ac:dyDescent="0.25">
      <c r="A36" s="508" t="s">
        <v>36</v>
      </c>
      <c r="B36" s="508"/>
      <c r="C36" s="508"/>
      <c r="D36" s="508"/>
      <c r="E36" s="508"/>
      <c r="F36" s="508"/>
      <c r="G36" s="508"/>
      <c r="H36" s="508"/>
      <c r="I36" s="508"/>
      <c r="AC36" s="73" t="s">
        <v>290</v>
      </c>
    </row>
    <row r="37" spans="1:29" x14ac:dyDescent="0.25">
      <c r="A37" s="78" t="s">
        <v>294</v>
      </c>
      <c r="C37" s="79">
        <v>3</v>
      </c>
      <c r="D37" s="79">
        <v>36</v>
      </c>
      <c r="E37" s="79">
        <v>18</v>
      </c>
      <c r="F37" s="79">
        <v>0</v>
      </c>
      <c r="G37" s="80"/>
      <c r="H37" s="78"/>
      <c r="I37" s="81" t="s">
        <v>338</v>
      </c>
      <c r="AC37" s="73" t="s">
        <v>290</v>
      </c>
    </row>
    <row r="38" spans="1:29" x14ac:dyDescent="0.25">
      <c r="A38" s="78" t="s">
        <v>286</v>
      </c>
      <c r="C38" s="79"/>
      <c r="D38" s="79"/>
      <c r="E38" s="79"/>
      <c r="F38" s="79"/>
      <c r="G38" s="80"/>
      <c r="H38" s="78"/>
      <c r="I38" s="81"/>
      <c r="AC38" s="73" t="s">
        <v>290</v>
      </c>
    </row>
    <row r="39" spans="1:29" x14ac:dyDescent="0.25">
      <c r="A39" s="508" t="s">
        <v>35</v>
      </c>
      <c r="B39" s="508"/>
      <c r="C39" s="508"/>
      <c r="D39" s="508"/>
      <c r="E39" s="508"/>
      <c r="F39" s="508"/>
      <c r="G39" s="508"/>
      <c r="H39" s="508"/>
      <c r="I39" s="508"/>
      <c r="AC39" s="73" t="s">
        <v>289</v>
      </c>
    </row>
    <row r="40" spans="1:29" x14ac:dyDescent="0.25">
      <c r="A40" s="78" t="s">
        <v>294</v>
      </c>
      <c r="C40" s="79">
        <v>3</v>
      </c>
      <c r="D40" s="79">
        <v>18</v>
      </c>
      <c r="E40" s="79">
        <v>0</v>
      </c>
      <c r="F40" s="79">
        <v>36</v>
      </c>
      <c r="G40" s="80"/>
      <c r="H40" s="78"/>
      <c r="I40" s="81" t="s">
        <v>338</v>
      </c>
      <c r="AC40" s="73" t="s">
        <v>289</v>
      </c>
    </row>
    <row r="41" spans="1:29" x14ac:dyDescent="0.25">
      <c r="A41" s="78" t="s">
        <v>286</v>
      </c>
      <c r="C41" s="79"/>
      <c r="D41" s="79"/>
      <c r="E41" s="79"/>
      <c r="F41" s="79"/>
      <c r="G41" s="80"/>
      <c r="H41" s="78"/>
      <c r="I41" s="81"/>
      <c r="AC41" s="73" t="s">
        <v>289</v>
      </c>
    </row>
    <row r="42" spans="1:29" x14ac:dyDescent="0.25">
      <c r="A42" s="508" t="s">
        <v>38</v>
      </c>
      <c r="B42" s="508"/>
      <c r="C42" s="508"/>
      <c r="D42" s="508"/>
      <c r="E42" s="508"/>
      <c r="F42" s="508"/>
      <c r="G42" s="508"/>
      <c r="H42" s="508"/>
      <c r="I42" s="508"/>
      <c r="AC42" s="73" t="s">
        <v>296</v>
      </c>
    </row>
    <row r="43" spans="1:29" x14ac:dyDescent="0.25">
      <c r="A43" s="78" t="s">
        <v>294</v>
      </c>
      <c r="C43" s="79">
        <v>3</v>
      </c>
      <c r="D43" s="79">
        <v>18</v>
      </c>
      <c r="E43" s="79">
        <v>18</v>
      </c>
      <c r="F43" s="79">
        <v>18</v>
      </c>
      <c r="G43" s="80"/>
      <c r="H43" s="78"/>
      <c r="I43" s="81" t="s">
        <v>337</v>
      </c>
      <c r="AC43" s="73" t="s">
        <v>296</v>
      </c>
    </row>
    <row r="44" spans="1:29" x14ac:dyDescent="0.25">
      <c r="A44" s="78" t="s">
        <v>286</v>
      </c>
      <c r="C44" s="79"/>
      <c r="D44" s="79"/>
      <c r="E44" s="79"/>
      <c r="F44" s="79"/>
      <c r="G44" s="80"/>
      <c r="H44" s="78"/>
      <c r="I44" s="81"/>
      <c r="AC44" s="73" t="s">
        <v>296</v>
      </c>
    </row>
    <row r="45" spans="1:29" x14ac:dyDescent="0.25">
      <c r="A45" s="508" t="s">
        <v>43</v>
      </c>
      <c r="B45" s="508"/>
      <c r="C45" s="508"/>
      <c r="D45" s="508"/>
      <c r="E45" s="508"/>
      <c r="F45" s="508"/>
      <c r="G45" s="508"/>
      <c r="H45" s="508"/>
      <c r="I45" s="508"/>
      <c r="AC45" s="73" t="s">
        <v>290</v>
      </c>
    </row>
    <row r="46" spans="1:29" x14ac:dyDescent="0.25">
      <c r="A46" s="78" t="s">
        <v>294</v>
      </c>
      <c r="C46" s="79">
        <v>4</v>
      </c>
      <c r="D46" s="79">
        <v>18</v>
      </c>
      <c r="E46" s="79">
        <v>36</v>
      </c>
      <c r="F46" s="79">
        <v>18</v>
      </c>
      <c r="G46" s="80"/>
      <c r="H46" s="78"/>
      <c r="I46" s="81" t="s">
        <v>337</v>
      </c>
      <c r="AC46" s="73" t="s">
        <v>290</v>
      </c>
    </row>
    <row r="47" spans="1:29" x14ac:dyDescent="0.25">
      <c r="A47" s="78" t="s">
        <v>286</v>
      </c>
      <c r="B47" s="84"/>
      <c r="C47" s="84"/>
      <c r="D47" s="84"/>
      <c r="E47" s="84"/>
      <c r="F47" s="84"/>
      <c r="G47" s="84"/>
      <c r="H47" s="84"/>
      <c r="I47" s="84"/>
      <c r="AC47" s="73" t="s">
        <v>290</v>
      </c>
    </row>
    <row r="48" spans="1:29" x14ac:dyDescent="0.25">
      <c r="A48" s="78"/>
      <c r="B48" s="80"/>
      <c r="C48" s="79"/>
      <c r="D48" s="79"/>
      <c r="E48" s="79"/>
      <c r="F48" s="79"/>
      <c r="G48" s="80"/>
      <c r="H48" s="78"/>
      <c r="I48" s="82"/>
    </row>
    <row r="49" spans="1:9" x14ac:dyDescent="0.25">
      <c r="A49" s="78"/>
      <c r="B49" s="80"/>
      <c r="C49" s="79"/>
      <c r="D49" s="79"/>
      <c r="E49" s="79"/>
      <c r="F49" s="79"/>
      <c r="G49" s="80"/>
      <c r="H49" s="78"/>
      <c r="I49" s="82"/>
    </row>
    <row r="51" spans="1:9" x14ac:dyDescent="0.25">
      <c r="A51" s="507"/>
      <c r="B51" s="507"/>
      <c r="C51" s="507"/>
      <c r="D51" s="507"/>
      <c r="E51" s="507"/>
      <c r="F51" s="507"/>
      <c r="G51" s="507"/>
      <c r="H51" s="507"/>
      <c r="I51" s="507"/>
    </row>
    <row r="52" spans="1:9" x14ac:dyDescent="0.25">
      <c r="A52" s="78"/>
      <c r="B52" s="80"/>
      <c r="C52" s="79"/>
      <c r="D52" s="79"/>
      <c r="E52" s="79"/>
      <c r="F52" s="79"/>
      <c r="G52" s="80"/>
      <c r="H52" s="78"/>
      <c r="I52" s="82"/>
    </row>
    <row r="53" spans="1:9" x14ac:dyDescent="0.25">
      <c r="A53" s="78"/>
      <c r="B53" s="80"/>
      <c r="C53" s="79"/>
      <c r="D53" s="79"/>
      <c r="E53" s="79"/>
      <c r="F53" s="79"/>
      <c r="G53" s="80"/>
      <c r="H53" s="78"/>
      <c r="I53" s="82"/>
    </row>
    <row r="60" spans="1:9" x14ac:dyDescent="0.25">
      <c r="E60" s="73" t="s">
        <v>75</v>
      </c>
    </row>
  </sheetData>
  <sheetProtection selectLockedCells="1" selectUnlockedCells="1"/>
  <mergeCells count="18">
    <mergeCell ref="A11:I11"/>
    <mergeCell ref="A1:I1"/>
    <mergeCell ref="A2:B2"/>
    <mergeCell ref="G3:I3"/>
    <mergeCell ref="A5:I5"/>
    <mergeCell ref="A8:I8"/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zoomScale="50" zoomScaleNormal="50" workbookViewId="0">
      <selection activeCell="AD42" sqref="AD42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650" t="s">
        <v>50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4" t="s">
        <v>51</v>
      </c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  <c r="AD1" s="654"/>
      <c r="AE1" s="654"/>
      <c r="AF1" s="654"/>
      <c r="AG1" s="654"/>
      <c r="AH1" s="654"/>
      <c r="AI1" s="654"/>
      <c r="AJ1" s="654"/>
      <c r="AK1" s="654"/>
      <c r="AL1" s="654"/>
      <c r="AM1" s="654"/>
      <c r="AN1" s="22"/>
    </row>
    <row r="2" spans="1:53" ht="30" x14ac:dyDescent="0.4">
      <c r="A2" s="650" t="s">
        <v>52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650" t="s">
        <v>84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5" t="s">
        <v>53</v>
      </c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5"/>
      <c r="AL3" s="655"/>
      <c r="AM3" s="655"/>
      <c r="AN3" s="656" t="s">
        <v>278</v>
      </c>
      <c r="AO3" s="656"/>
      <c r="AP3" s="656"/>
      <c r="AQ3" s="656"/>
      <c r="AR3" s="656"/>
      <c r="AS3" s="656"/>
      <c r="AT3" s="656"/>
      <c r="AU3" s="656"/>
      <c r="AV3" s="656"/>
      <c r="AW3" s="656"/>
      <c r="AX3" s="656"/>
      <c r="AY3" s="656"/>
      <c r="AZ3" s="656"/>
      <c r="BA3" s="656"/>
    </row>
    <row r="4" spans="1:53" ht="30.75" x14ac:dyDescent="0.45">
      <c r="A4" s="657" t="s">
        <v>267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48" t="s">
        <v>54</v>
      </c>
      <c r="Q5" s="649"/>
      <c r="R5" s="649"/>
      <c r="S5" s="649"/>
      <c r="T5" s="649"/>
      <c r="U5" s="649"/>
      <c r="V5" s="649"/>
      <c r="W5" s="649"/>
      <c r="X5" s="649"/>
      <c r="Y5" s="649"/>
      <c r="Z5" s="649"/>
      <c r="AA5" s="649"/>
      <c r="AB5" s="649"/>
      <c r="AC5" s="649"/>
      <c r="AD5" s="649"/>
      <c r="AE5" s="649"/>
      <c r="AF5" s="649"/>
      <c r="AG5" s="649"/>
      <c r="AH5" s="649"/>
      <c r="AI5" s="649"/>
      <c r="AJ5" s="649"/>
      <c r="AK5" s="649"/>
      <c r="AL5" s="649"/>
      <c r="AM5" s="649"/>
    </row>
    <row r="6" spans="1:53" s="28" customFormat="1" ht="24.75" customHeight="1" x14ac:dyDescent="0.4">
      <c r="A6" s="650" t="s">
        <v>55</v>
      </c>
      <c r="B6" s="650"/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651"/>
      <c r="AP6" s="651"/>
      <c r="AQ6" s="651"/>
      <c r="AR6" s="651"/>
      <c r="AS6" s="651"/>
      <c r="AT6" s="651"/>
      <c r="AU6" s="651"/>
      <c r="AV6" s="651"/>
      <c r="AW6" s="651"/>
      <c r="AX6" s="651"/>
      <c r="AY6" s="651"/>
      <c r="AZ6" s="651"/>
      <c r="BA6" s="651"/>
    </row>
    <row r="7" spans="1:53" s="28" customFormat="1" ht="27" customHeight="1" x14ac:dyDescent="0.4">
      <c r="A7" s="650" t="s">
        <v>56</v>
      </c>
      <c r="B7" s="650"/>
      <c r="C7" s="650"/>
      <c r="D7" s="650"/>
      <c r="E7" s="650"/>
      <c r="F7" s="650"/>
      <c r="G7" s="650"/>
      <c r="H7" s="650"/>
      <c r="I7" s="650"/>
      <c r="J7" s="650"/>
      <c r="K7" s="650"/>
      <c r="L7" s="650"/>
      <c r="M7" s="650"/>
      <c r="N7" s="650"/>
      <c r="O7" s="650"/>
      <c r="P7" s="639" t="s">
        <v>85</v>
      </c>
      <c r="Q7" s="639"/>
      <c r="R7" s="639"/>
      <c r="S7" s="639"/>
      <c r="T7" s="639"/>
      <c r="U7" s="639"/>
      <c r="V7" s="639"/>
      <c r="W7" s="639"/>
      <c r="X7" s="639"/>
      <c r="Y7" s="639"/>
      <c r="Z7" s="639"/>
      <c r="AA7" s="639"/>
      <c r="AB7" s="639"/>
      <c r="AC7" s="639"/>
      <c r="AD7" s="639"/>
      <c r="AE7" s="639"/>
      <c r="AF7" s="639"/>
      <c r="AG7" s="639"/>
      <c r="AH7" s="639"/>
      <c r="AI7" s="639"/>
      <c r="AJ7" s="639"/>
      <c r="AK7" s="639"/>
      <c r="AL7" s="639"/>
      <c r="AM7" s="29"/>
      <c r="AN7" s="652" t="s">
        <v>173</v>
      </c>
      <c r="AO7" s="653"/>
      <c r="AP7" s="653"/>
      <c r="AQ7" s="653"/>
      <c r="AR7" s="653"/>
      <c r="AS7" s="653"/>
      <c r="AT7" s="653"/>
      <c r="AU7" s="653"/>
      <c r="AV7" s="653"/>
      <c r="AW7" s="653"/>
      <c r="AX7" s="653"/>
      <c r="AY7" s="653"/>
      <c r="AZ7" s="653"/>
      <c r="BA7" s="653"/>
    </row>
    <row r="8" spans="1:53" s="28" customFormat="1" ht="27.75" customHeight="1" x14ac:dyDescent="0.4">
      <c r="P8" s="639" t="s">
        <v>86</v>
      </c>
      <c r="Q8" s="639"/>
      <c r="R8" s="639"/>
      <c r="S8" s="639"/>
      <c r="T8" s="639"/>
      <c r="U8" s="639"/>
      <c r="V8" s="639"/>
      <c r="W8" s="639"/>
      <c r="X8" s="639"/>
      <c r="Y8" s="639"/>
      <c r="Z8" s="639"/>
      <c r="AA8" s="639"/>
      <c r="AB8" s="639"/>
      <c r="AC8" s="639"/>
      <c r="AD8" s="639"/>
      <c r="AE8" s="639"/>
      <c r="AF8" s="639"/>
      <c r="AG8" s="639"/>
      <c r="AH8" s="639"/>
      <c r="AI8" s="639"/>
      <c r="AJ8" s="639"/>
      <c r="AK8" s="639"/>
      <c r="AL8" s="639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639" t="s">
        <v>87</v>
      </c>
      <c r="Q9" s="639"/>
      <c r="R9" s="639"/>
      <c r="S9" s="639"/>
      <c r="T9" s="639"/>
      <c r="U9" s="639"/>
      <c r="V9" s="639"/>
      <c r="W9" s="639"/>
      <c r="X9" s="639"/>
      <c r="Y9" s="639"/>
      <c r="Z9" s="639"/>
      <c r="AA9" s="639"/>
      <c r="AB9" s="639"/>
      <c r="AC9" s="639"/>
      <c r="AD9" s="639"/>
      <c r="AE9" s="639"/>
      <c r="AF9" s="639"/>
      <c r="AG9" s="639"/>
      <c r="AH9" s="639"/>
      <c r="AI9" s="639"/>
      <c r="AJ9" s="639"/>
      <c r="AK9" s="639"/>
      <c r="AL9" s="639"/>
      <c r="AM9" s="29"/>
      <c r="AN9" s="640" t="s">
        <v>174</v>
      </c>
      <c r="AO9" s="640"/>
      <c r="AP9" s="640"/>
      <c r="AQ9" s="640"/>
      <c r="AR9" s="640"/>
      <c r="AS9" s="640"/>
      <c r="AT9" s="640"/>
      <c r="AU9" s="640"/>
      <c r="AV9" s="640"/>
      <c r="AW9" s="640"/>
      <c r="AX9" s="640"/>
      <c r="AY9" s="640"/>
      <c r="AZ9" s="640"/>
      <c r="BA9" s="640"/>
    </row>
    <row r="10" spans="1:53" s="28" customFormat="1" ht="27.75" customHeight="1" x14ac:dyDescent="0.35">
      <c r="P10" s="642" t="s">
        <v>57</v>
      </c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643"/>
      <c r="AL10" s="644"/>
      <c r="AM10" s="644"/>
      <c r="AN10" s="641"/>
      <c r="AO10" s="641"/>
      <c r="AP10" s="641"/>
      <c r="AQ10" s="641"/>
      <c r="AR10" s="641"/>
      <c r="AS10" s="641"/>
      <c r="AT10" s="641"/>
      <c r="AU10" s="641"/>
      <c r="AV10" s="641"/>
      <c r="AW10" s="641"/>
      <c r="AX10" s="641"/>
      <c r="AY10" s="641"/>
      <c r="AZ10" s="641"/>
      <c r="BA10" s="641"/>
    </row>
    <row r="11" spans="1:53" s="28" customFormat="1" ht="27.75" customHeight="1" x14ac:dyDescent="0.4">
      <c r="P11" s="642" t="s">
        <v>88</v>
      </c>
      <c r="Q11" s="642"/>
      <c r="R11" s="642"/>
      <c r="S11" s="642"/>
      <c r="T11" s="642"/>
      <c r="U11" s="642"/>
      <c r="V11" s="642"/>
      <c r="W11" s="642"/>
      <c r="X11" s="642"/>
      <c r="Y11" s="642"/>
      <c r="Z11" s="642"/>
      <c r="AA11" s="642"/>
      <c r="AB11" s="642"/>
      <c r="AC11" s="642"/>
      <c r="AD11" s="642"/>
      <c r="AE11" s="642"/>
      <c r="AF11" s="642"/>
      <c r="AG11" s="642"/>
      <c r="AH11" s="642"/>
      <c r="AI11" s="642"/>
      <c r="AJ11" s="642"/>
      <c r="AK11" s="642"/>
      <c r="AL11" s="642"/>
      <c r="AM11" s="642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A13" s="478"/>
      <c r="B13" s="478"/>
      <c r="C13" s="478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9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1"/>
      <c r="AM13" s="481"/>
      <c r="AN13" s="482"/>
      <c r="AO13" s="482"/>
      <c r="AP13" s="482"/>
      <c r="AQ13" s="482"/>
      <c r="AR13" s="482"/>
      <c r="AS13" s="482"/>
      <c r="AT13" s="482"/>
      <c r="AU13" s="482"/>
      <c r="AV13" s="482"/>
      <c r="AW13" s="482"/>
      <c r="AX13" s="482"/>
      <c r="AY13" s="482"/>
      <c r="AZ13" s="482"/>
      <c r="BA13" s="482"/>
    </row>
    <row r="14" spans="1:53" s="28" customFormat="1" ht="18.75" x14ac:dyDescent="0.3">
      <c r="A14" s="478"/>
      <c r="B14" s="478"/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  <c r="AL14" s="478"/>
      <c r="AM14" s="478"/>
      <c r="AN14" s="478"/>
      <c r="AO14" s="483"/>
      <c r="AP14" s="483"/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</row>
    <row r="15" spans="1:53" s="28" customFormat="1" ht="22.5" x14ac:dyDescent="0.3">
      <c r="A15" s="645" t="s">
        <v>317</v>
      </c>
      <c r="B15" s="645"/>
      <c r="C15" s="645"/>
      <c r="D15" s="645"/>
      <c r="E15" s="645"/>
      <c r="F15" s="645"/>
      <c r="G15" s="645"/>
      <c r="H15" s="645"/>
      <c r="I15" s="645"/>
      <c r="J15" s="645"/>
      <c r="K15" s="645"/>
      <c r="L15" s="645"/>
      <c r="M15" s="645"/>
      <c r="N15" s="645"/>
      <c r="O15" s="645"/>
      <c r="P15" s="645"/>
      <c r="Q15" s="645"/>
      <c r="R15" s="645"/>
      <c r="S15" s="645"/>
      <c r="T15" s="645"/>
      <c r="U15" s="645"/>
      <c r="V15" s="645"/>
      <c r="W15" s="645"/>
      <c r="X15" s="645"/>
      <c r="Y15" s="645"/>
      <c r="Z15" s="645"/>
      <c r="AA15" s="645"/>
      <c r="AB15" s="645"/>
      <c r="AC15" s="645"/>
      <c r="AD15" s="645"/>
      <c r="AE15" s="645"/>
      <c r="AF15" s="645"/>
      <c r="AG15" s="645"/>
      <c r="AH15" s="645"/>
      <c r="AI15" s="645"/>
      <c r="AJ15" s="645"/>
      <c r="AK15" s="645"/>
      <c r="AL15" s="645"/>
      <c r="AM15" s="645"/>
      <c r="AN15" s="645"/>
      <c r="AO15" s="645"/>
      <c r="AP15" s="645"/>
      <c r="AQ15" s="645"/>
      <c r="AR15" s="645"/>
      <c r="AS15" s="645"/>
      <c r="AT15" s="645"/>
      <c r="AU15" s="645"/>
      <c r="AV15" s="645"/>
      <c r="AW15" s="645"/>
      <c r="AX15" s="645"/>
      <c r="AY15" s="645"/>
      <c r="AZ15" s="645"/>
      <c r="BA15" s="645"/>
    </row>
    <row r="16" spans="1:53" s="28" customFormat="1" ht="19.5" thickBot="1" x14ac:dyDescent="0.35">
      <c r="A16" s="484"/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4"/>
      <c r="AK16" s="484"/>
      <c r="AL16" s="484"/>
      <c r="AM16" s="484"/>
      <c r="AN16" s="484"/>
      <c r="AO16" s="484"/>
      <c r="AP16" s="484"/>
      <c r="AQ16" s="484"/>
      <c r="AR16" s="484"/>
      <c r="AS16" s="484"/>
      <c r="AT16" s="484"/>
      <c r="AU16" s="484"/>
      <c r="AV16" s="484"/>
      <c r="AW16" s="484"/>
      <c r="AX16" s="484"/>
      <c r="AY16" s="484"/>
      <c r="AZ16" s="484"/>
      <c r="BA16" s="484"/>
    </row>
    <row r="17" spans="1:53" ht="18" customHeight="1" x14ac:dyDescent="0.25">
      <c r="A17" s="646" t="s">
        <v>58</v>
      </c>
      <c r="B17" s="636" t="s">
        <v>59</v>
      </c>
      <c r="C17" s="637"/>
      <c r="D17" s="637"/>
      <c r="E17" s="638"/>
      <c r="F17" s="636" t="s">
        <v>60</v>
      </c>
      <c r="G17" s="637"/>
      <c r="H17" s="637"/>
      <c r="I17" s="638"/>
      <c r="J17" s="611" t="s">
        <v>61</v>
      </c>
      <c r="K17" s="612"/>
      <c r="L17" s="612"/>
      <c r="M17" s="612"/>
      <c r="N17" s="611" t="s">
        <v>62</v>
      </c>
      <c r="O17" s="612"/>
      <c r="P17" s="612"/>
      <c r="Q17" s="612"/>
      <c r="R17" s="613"/>
      <c r="S17" s="611" t="s">
        <v>63</v>
      </c>
      <c r="T17" s="635"/>
      <c r="U17" s="635"/>
      <c r="V17" s="635"/>
      <c r="W17" s="613"/>
      <c r="X17" s="611" t="s">
        <v>64</v>
      </c>
      <c r="Y17" s="612"/>
      <c r="Z17" s="612"/>
      <c r="AA17" s="613"/>
      <c r="AB17" s="636" t="s">
        <v>65</v>
      </c>
      <c r="AC17" s="637"/>
      <c r="AD17" s="637"/>
      <c r="AE17" s="638"/>
      <c r="AF17" s="636" t="s">
        <v>66</v>
      </c>
      <c r="AG17" s="637"/>
      <c r="AH17" s="637"/>
      <c r="AI17" s="638"/>
      <c r="AJ17" s="611" t="s">
        <v>67</v>
      </c>
      <c r="AK17" s="635"/>
      <c r="AL17" s="635"/>
      <c r="AM17" s="635"/>
      <c r="AN17" s="613"/>
      <c r="AO17" s="611" t="s">
        <v>68</v>
      </c>
      <c r="AP17" s="612"/>
      <c r="AQ17" s="612"/>
      <c r="AR17" s="612"/>
      <c r="AS17" s="608" t="s">
        <v>69</v>
      </c>
      <c r="AT17" s="609"/>
      <c r="AU17" s="609"/>
      <c r="AV17" s="609"/>
      <c r="AW17" s="610"/>
      <c r="AX17" s="611" t="s">
        <v>70</v>
      </c>
      <c r="AY17" s="612"/>
      <c r="AZ17" s="612"/>
      <c r="BA17" s="613"/>
    </row>
    <row r="18" spans="1:53" s="1" customFormat="1" ht="20.25" customHeight="1" thickBot="1" x14ac:dyDescent="0.3">
      <c r="A18" s="647"/>
      <c r="B18" s="485">
        <v>1</v>
      </c>
      <c r="C18" s="486">
        <v>2</v>
      </c>
      <c r="D18" s="486">
        <v>3</v>
      </c>
      <c r="E18" s="487">
        <v>4</v>
      </c>
      <c r="F18" s="485">
        <v>5</v>
      </c>
      <c r="G18" s="486">
        <v>6</v>
      </c>
      <c r="H18" s="486">
        <v>7</v>
      </c>
      <c r="I18" s="487">
        <v>8</v>
      </c>
      <c r="J18" s="485">
        <v>9</v>
      </c>
      <c r="K18" s="486">
        <v>10</v>
      </c>
      <c r="L18" s="486">
        <v>11</v>
      </c>
      <c r="M18" s="488">
        <v>12</v>
      </c>
      <c r="N18" s="485">
        <v>13</v>
      </c>
      <c r="O18" s="486">
        <v>14</v>
      </c>
      <c r="P18" s="486">
        <v>15</v>
      </c>
      <c r="Q18" s="486">
        <v>16</v>
      </c>
      <c r="R18" s="487">
        <v>17</v>
      </c>
      <c r="S18" s="485">
        <v>18</v>
      </c>
      <c r="T18" s="486">
        <v>19</v>
      </c>
      <c r="U18" s="486">
        <v>20</v>
      </c>
      <c r="V18" s="486">
        <v>21</v>
      </c>
      <c r="W18" s="487">
        <v>22</v>
      </c>
      <c r="X18" s="485">
        <v>23</v>
      </c>
      <c r="Y18" s="486">
        <v>24</v>
      </c>
      <c r="Z18" s="486">
        <v>25</v>
      </c>
      <c r="AA18" s="487">
        <v>26</v>
      </c>
      <c r="AB18" s="485">
        <v>27</v>
      </c>
      <c r="AC18" s="486">
        <v>28</v>
      </c>
      <c r="AD18" s="486">
        <v>29</v>
      </c>
      <c r="AE18" s="487">
        <v>30</v>
      </c>
      <c r="AF18" s="485">
        <v>31</v>
      </c>
      <c r="AG18" s="486">
        <v>32</v>
      </c>
      <c r="AH18" s="486">
        <v>33</v>
      </c>
      <c r="AI18" s="487">
        <v>34</v>
      </c>
      <c r="AJ18" s="485">
        <v>35</v>
      </c>
      <c r="AK18" s="486">
        <v>36</v>
      </c>
      <c r="AL18" s="486">
        <v>37</v>
      </c>
      <c r="AM18" s="486">
        <v>38</v>
      </c>
      <c r="AN18" s="487">
        <v>39</v>
      </c>
      <c r="AO18" s="485">
        <v>40</v>
      </c>
      <c r="AP18" s="486">
        <v>41</v>
      </c>
      <c r="AQ18" s="486">
        <v>42</v>
      </c>
      <c r="AR18" s="488">
        <v>43</v>
      </c>
      <c r="AS18" s="485">
        <v>44</v>
      </c>
      <c r="AT18" s="486">
        <v>45</v>
      </c>
      <c r="AU18" s="486">
        <v>46</v>
      </c>
      <c r="AV18" s="486">
        <v>47</v>
      </c>
      <c r="AW18" s="487">
        <v>48</v>
      </c>
      <c r="AX18" s="485">
        <v>49</v>
      </c>
      <c r="AY18" s="486">
        <v>50</v>
      </c>
      <c r="AZ18" s="486">
        <v>51</v>
      </c>
      <c r="BA18" s="487">
        <v>52</v>
      </c>
    </row>
    <row r="19" spans="1:53" ht="20.100000000000001" customHeight="1" x14ac:dyDescent="0.3">
      <c r="A19" s="489">
        <v>1</v>
      </c>
      <c r="B19" s="46" t="s">
        <v>71</v>
      </c>
      <c r="C19" s="45" t="s">
        <v>71</v>
      </c>
      <c r="D19" s="45" t="s">
        <v>71</v>
      </c>
      <c r="E19" s="45" t="s">
        <v>71</v>
      </c>
      <c r="F19" s="45" t="s">
        <v>71</v>
      </c>
      <c r="G19" s="45" t="s">
        <v>71</v>
      </c>
      <c r="H19" s="45" t="s">
        <v>71</v>
      </c>
      <c r="I19" s="45" t="s">
        <v>71</v>
      </c>
      <c r="J19" s="45" t="s">
        <v>71</v>
      </c>
      <c r="K19" s="45" t="s">
        <v>71</v>
      </c>
      <c r="L19" s="45" t="s">
        <v>71</v>
      </c>
      <c r="M19" s="45" t="s">
        <v>71</v>
      </c>
      <c r="N19" s="45" t="s">
        <v>71</v>
      </c>
      <c r="O19" s="45" t="s">
        <v>71</v>
      </c>
      <c r="P19" s="45" t="s">
        <v>71</v>
      </c>
      <c r="Q19" s="45" t="s">
        <v>72</v>
      </c>
      <c r="R19" s="45" t="s">
        <v>72</v>
      </c>
      <c r="S19" s="45" t="s">
        <v>73</v>
      </c>
      <c r="T19" s="45" t="s">
        <v>71</v>
      </c>
      <c r="U19" s="45" t="s">
        <v>71</v>
      </c>
      <c r="V19" s="45" t="s">
        <v>71</v>
      </c>
      <c r="W19" s="45" t="s">
        <v>71</v>
      </c>
      <c r="X19" s="45" t="s">
        <v>71</v>
      </c>
      <c r="Y19" s="45" t="s">
        <v>71</v>
      </c>
      <c r="Z19" s="45" t="s">
        <v>71</v>
      </c>
      <c r="AA19" s="45" t="s">
        <v>71</v>
      </c>
      <c r="AB19" s="45" t="s">
        <v>71</v>
      </c>
      <c r="AC19" s="45" t="s">
        <v>73</v>
      </c>
      <c r="AD19" s="45" t="s">
        <v>11</v>
      </c>
      <c r="AE19" s="45" t="s">
        <v>11</v>
      </c>
      <c r="AF19" s="45" t="s">
        <v>11</v>
      </c>
      <c r="AG19" s="45" t="s">
        <v>71</v>
      </c>
      <c r="AH19" s="45" t="s">
        <v>71</v>
      </c>
      <c r="AI19" s="45" t="s">
        <v>71</v>
      </c>
      <c r="AJ19" s="45" t="s">
        <v>71</v>
      </c>
      <c r="AK19" s="45" t="s">
        <v>71</v>
      </c>
      <c r="AL19" s="45" t="s">
        <v>71</v>
      </c>
      <c r="AM19" s="45" t="s">
        <v>71</v>
      </c>
      <c r="AN19" s="45" t="s">
        <v>71</v>
      </c>
      <c r="AO19" s="45" t="s">
        <v>71</v>
      </c>
      <c r="AP19" s="45" t="s">
        <v>72</v>
      </c>
      <c r="AQ19" s="45" t="s">
        <v>72</v>
      </c>
      <c r="AR19" s="45" t="s">
        <v>73</v>
      </c>
      <c r="AS19" s="45" t="s">
        <v>73</v>
      </c>
      <c r="AT19" s="45" t="s">
        <v>73</v>
      </c>
      <c r="AU19" s="45" t="s">
        <v>73</v>
      </c>
      <c r="AV19" s="45" t="s">
        <v>73</v>
      </c>
      <c r="AW19" s="45" t="s">
        <v>73</v>
      </c>
      <c r="AX19" s="45" t="s">
        <v>73</v>
      </c>
      <c r="AY19" s="45" t="s">
        <v>73</v>
      </c>
      <c r="AZ19" s="45" t="s">
        <v>73</v>
      </c>
      <c r="BA19" s="44" t="s">
        <v>73</v>
      </c>
    </row>
    <row r="20" spans="1:53" ht="20.100000000000001" customHeight="1" x14ac:dyDescent="0.3">
      <c r="A20" s="490">
        <v>2</v>
      </c>
      <c r="B20" s="35" t="s">
        <v>71</v>
      </c>
      <c r="C20" s="36" t="s">
        <v>71</v>
      </c>
      <c r="D20" s="36" t="s">
        <v>71</v>
      </c>
      <c r="E20" s="36" t="s">
        <v>71</v>
      </c>
      <c r="F20" s="36" t="s">
        <v>71</v>
      </c>
      <c r="G20" s="36" t="s">
        <v>71</v>
      </c>
      <c r="H20" s="36" t="s">
        <v>71</v>
      </c>
      <c r="I20" s="36" t="s">
        <v>71</v>
      </c>
      <c r="J20" s="36" t="s">
        <v>71</v>
      </c>
      <c r="K20" s="36" t="s">
        <v>71</v>
      </c>
      <c r="L20" s="36" t="s">
        <v>71</v>
      </c>
      <c r="M20" s="36" t="s">
        <v>71</v>
      </c>
      <c r="N20" s="36" t="s">
        <v>71</v>
      </c>
      <c r="O20" s="36" t="s">
        <v>71</v>
      </c>
      <c r="P20" s="36" t="s">
        <v>71</v>
      </c>
      <c r="Q20" s="36" t="s">
        <v>72</v>
      </c>
      <c r="R20" s="36" t="s">
        <v>72</v>
      </c>
      <c r="S20" s="36" t="s">
        <v>73</v>
      </c>
      <c r="T20" s="36" t="s">
        <v>71</v>
      </c>
      <c r="U20" s="36" t="s">
        <v>71</v>
      </c>
      <c r="V20" s="36" t="s">
        <v>71</v>
      </c>
      <c r="W20" s="36" t="s">
        <v>71</v>
      </c>
      <c r="X20" s="36" t="s">
        <v>71</v>
      </c>
      <c r="Y20" s="36" t="s">
        <v>71</v>
      </c>
      <c r="Z20" s="36" t="s">
        <v>71</v>
      </c>
      <c r="AA20" s="36" t="s">
        <v>71</v>
      </c>
      <c r="AB20" s="36" t="s">
        <v>71</v>
      </c>
      <c r="AC20" s="36" t="s">
        <v>73</v>
      </c>
      <c r="AD20" s="36" t="s">
        <v>11</v>
      </c>
      <c r="AE20" s="36" t="s">
        <v>11</v>
      </c>
      <c r="AF20" s="36" t="s">
        <v>11</v>
      </c>
      <c r="AG20" s="36" t="s">
        <v>71</v>
      </c>
      <c r="AH20" s="36" t="s">
        <v>71</v>
      </c>
      <c r="AI20" s="36" t="s">
        <v>71</v>
      </c>
      <c r="AJ20" s="36" t="s">
        <v>71</v>
      </c>
      <c r="AK20" s="36" t="s">
        <v>71</v>
      </c>
      <c r="AL20" s="36" t="s">
        <v>71</v>
      </c>
      <c r="AM20" s="36" t="s">
        <v>71</v>
      </c>
      <c r="AN20" s="36" t="s">
        <v>71</v>
      </c>
      <c r="AO20" s="36" t="s">
        <v>71</v>
      </c>
      <c r="AP20" s="36" t="s">
        <v>72</v>
      </c>
      <c r="AQ20" s="36" t="s">
        <v>72</v>
      </c>
      <c r="AR20" s="36" t="s">
        <v>73</v>
      </c>
      <c r="AS20" s="36" t="s">
        <v>73</v>
      </c>
      <c r="AT20" s="36" t="s">
        <v>73</v>
      </c>
      <c r="AU20" s="36" t="s">
        <v>73</v>
      </c>
      <c r="AV20" s="36" t="s">
        <v>73</v>
      </c>
      <c r="AW20" s="36" t="s">
        <v>73</v>
      </c>
      <c r="AX20" s="36" t="s">
        <v>73</v>
      </c>
      <c r="AY20" s="36" t="s">
        <v>73</v>
      </c>
      <c r="AZ20" s="36" t="s">
        <v>73</v>
      </c>
      <c r="BA20" s="37" t="s">
        <v>73</v>
      </c>
    </row>
    <row r="21" spans="1:53" ht="20.100000000000001" customHeight="1" x14ac:dyDescent="0.3">
      <c r="A21" s="490">
        <v>3</v>
      </c>
      <c r="B21" s="35" t="s">
        <v>71</v>
      </c>
      <c r="C21" s="36" t="s">
        <v>71</v>
      </c>
      <c r="D21" s="36" t="s">
        <v>71</v>
      </c>
      <c r="E21" s="36" t="s">
        <v>71</v>
      </c>
      <c r="F21" s="36" t="s">
        <v>71</v>
      </c>
      <c r="G21" s="36" t="s">
        <v>71</v>
      </c>
      <c r="H21" s="36" t="s">
        <v>71</v>
      </c>
      <c r="I21" s="36" t="s">
        <v>71</v>
      </c>
      <c r="J21" s="36" t="s">
        <v>71</v>
      </c>
      <c r="K21" s="36" t="s">
        <v>71</v>
      </c>
      <c r="L21" s="36" t="s">
        <v>71</v>
      </c>
      <c r="M21" s="36" t="s">
        <v>71</v>
      </c>
      <c r="N21" s="36" t="s">
        <v>71</v>
      </c>
      <c r="O21" s="36" t="s">
        <v>71</v>
      </c>
      <c r="P21" s="36" t="s">
        <v>71</v>
      </c>
      <c r="Q21" s="36" t="s">
        <v>72</v>
      </c>
      <c r="R21" s="36" t="s">
        <v>72</v>
      </c>
      <c r="S21" s="36" t="s">
        <v>73</v>
      </c>
      <c r="T21" s="36" t="s">
        <v>71</v>
      </c>
      <c r="U21" s="36" t="s">
        <v>71</v>
      </c>
      <c r="V21" s="36" t="s">
        <v>71</v>
      </c>
      <c r="W21" s="36" t="s">
        <v>71</v>
      </c>
      <c r="X21" s="36" t="s">
        <v>89</v>
      </c>
      <c r="Y21" s="36" t="s">
        <v>89</v>
      </c>
      <c r="Z21" s="36" t="s">
        <v>89</v>
      </c>
      <c r="AA21" s="36" t="s">
        <v>89</v>
      </c>
      <c r="AB21" s="36" t="s">
        <v>71</v>
      </c>
      <c r="AC21" s="36" t="s">
        <v>73</v>
      </c>
      <c r="AD21" s="36" t="s">
        <v>11</v>
      </c>
      <c r="AE21" s="36" t="s">
        <v>11</v>
      </c>
      <c r="AF21" s="36" t="s">
        <v>11</v>
      </c>
      <c r="AG21" s="36" t="s">
        <v>71</v>
      </c>
      <c r="AH21" s="36" t="s">
        <v>71</v>
      </c>
      <c r="AI21" s="36" t="s">
        <v>71</v>
      </c>
      <c r="AJ21" s="36" t="s">
        <v>71</v>
      </c>
      <c r="AK21" s="36" t="s">
        <v>71</v>
      </c>
      <c r="AL21" s="36" t="s">
        <v>71</v>
      </c>
      <c r="AM21" s="36" t="s">
        <v>71</v>
      </c>
      <c r="AN21" s="36" t="s">
        <v>71</v>
      </c>
      <c r="AO21" s="36" t="s">
        <v>71</v>
      </c>
      <c r="AP21" s="36" t="s">
        <v>72</v>
      </c>
      <c r="AQ21" s="36" t="s">
        <v>72</v>
      </c>
      <c r="AR21" s="36" t="s">
        <v>73</v>
      </c>
      <c r="AS21" s="36" t="s">
        <v>73</v>
      </c>
      <c r="AT21" s="36" t="s">
        <v>73</v>
      </c>
      <c r="AU21" s="36" t="s">
        <v>73</v>
      </c>
      <c r="AV21" s="36" t="s">
        <v>73</v>
      </c>
      <c r="AW21" s="36" t="s">
        <v>73</v>
      </c>
      <c r="AX21" s="36" t="s">
        <v>73</v>
      </c>
      <c r="AY21" s="36" t="s">
        <v>73</v>
      </c>
      <c r="AZ21" s="36" t="s">
        <v>73</v>
      </c>
      <c r="BA21" s="37" t="s">
        <v>73</v>
      </c>
    </row>
    <row r="22" spans="1:53" ht="19.5" customHeight="1" thickBot="1" x14ac:dyDescent="0.35">
      <c r="A22" s="490">
        <v>4</v>
      </c>
      <c r="B22" s="38" t="s">
        <v>71</v>
      </c>
      <c r="C22" s="39" t="s">
        <v>71</v>
      </c>
      <c r="D22" s="39" t="s">
        <v>71</v>
      </c>
      <c r="E22" s="39" t="s">
        <v>71</v>
      </c>
      <c r="F22" s="39" t="s">
        <v>71</v>
      </c>
      <c r="G22" s="39" t="s">
        <v>71</v>
      </c>
      <c r="H22" s="39" t="s">
        <v>71</v>
      </c>
      <c r="I22" s="39" t="s">
        <v>71</v>
      </c>
      <c r="J22" s="39" t="s">
        <v>71</v>
      </c>
      <c r="K22" s="39" t="s">
        <v>71</v>
      </c>
      <c r="L22" s="39" t="s">
        <v>71</v>
      </c>
      <c r="M22" s="39" t="s">
        <v>71</v>
      </c>
      <c r="N22" s="39" t="s">
        <v>71</v>
      </c>
      <c r="O22" s="39" t="s">
        <v>71</v>
      </c>
      <c r="P22" s="39" t="s">
        <v>71</v>
      </c>
      <c r="Q22" s="39" t="s">
        <v>72</v>
      </c>
      <c r="R22" s="39" t="s">
        <v>72</v>
      </c>
      <c r="S22" s="39" t="s">
        <v>73</v>
      </c>
      <c r="T22" s="39" t="s">
        <v>89</v>
      </c>
      <c r="U22" s="39" t="s">
        <v>89</v>
      </c>
      <c r="V22" s="39" t="s">
        <v>89</v>
      </c>
      <c r="W22" s="39" t="s">
        <v>89</v>
      </c>
      <c r="X22" s="48" t="s">
        <v>89</v>
      </c>
      <c r="Y22" s="48" t="s">
        <v>89</v>
      </c>
      <c r="Z22" s="48" t="s">
        <v>89</v>
      </c>
      <c r="AA22" s="48" t="s">
        <v>89</v>
      </c>
      <c r="AB22" s="39" t="s">
        <v>89</v>
      </c>
      <c r="AC22" s="39" t="s">
        <v>73</v>
      </c>
      <c r="AD22" s="39" t="s">
        <v>11</v>
      </c>
      <c r="AE22" s="39" t="s">
        <v>11</v>
      </c>
      <c r="AF22" s="39" t="s">
        <v>11</v>
      </c>
      <c r="AG22" s="39" t="s">
        <v>89</v>
      </c>
      <c r="AH22" s="39" t="s">
        <v>89</v>
      </c>
      <c r="AI22" s="39" t="s">
        <v>89</v>
      </c>
      <c r="AJ22" s="39" t="s">
        <v>89</v>
      </c>
      <c r="AK22" s="39" t="s">
        <v>89</v>
      </c>
      <c r="AL22" s="39" t="s">
        <v>89</v>
      </c>
      <c r="AM22" s="39" t="s">
        <v>89</v>
      </c>
      <c r="AN22" s="39" t="s">
        <v>89</v>
      </c>
      <c r="AO22" s="39" t="s">
        <v>72</v>
      </c>
      <c r="AP22" s="39" t="s">
        <v>72</v>
      </c>
      <c r="AQ22" s="39" t="s">
        <v>74</v>
      </c>
      <c r="AR22" s="39"/>
      <c r="AS22" s="614"/>
      <c r="AT22" s="615"/>
      <c r="AU22" s="615"/>
      <c r="AV22" s="615"/>
      <c r="AW22" s="615"/>
      <c r="AX22" s="491"/>
      <c r="AY22" s="491"/>
      <c r="AZ22" s="491"/>
      <c r="BA22" s="492"/>
    </row>
    <row r="23" spans="1:53" ht="19.5" customHeight="1" x14ac:dyDescent="0.3">
      <c r="A23" s="49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94"/>
      <c r="AU23" s="494"/>
      <c r="AV23" s="494"/>
      <c r="AW23" s="494"/>
      <c r="AX23" s="494"/>
      <c r="AY23" s="494"/>
      <c r="AZ23" s="494"/>
      <c r="BA23" s="494"/>
    </row>
    <row r="24" spans="1:53" ht="20.100000000000001" customHeight="1" x14ac:dyDescent="0.25">
      <c r="A24" s="495"/>
      <c r="B24" s="495"/>
      <c r="C24" s="495"/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 t="s">
        <v>75</v>
      </c>
      <c r="AA24" s="495"/>
      <c r="AB24" s="495"/>
      <c r="AC24" s="495"/>
      <c r="AD24" s="495"/>
      <c r="AE24" s="495"/>
      <c r="AF24" s="495"/>
      <c r="AG24" s="495"/>
      <c r="AH24" s="495"/>
      <c r="AI24" s="495"/>
      <c r="AJ24" s="495"/>
      <c r="AK24" s="495"/>
      <c r="AL24" s="495"/>
      <c r="AM24" s="495"/>
      <c r="AN24" s="495"/>
      <c r="AO24" s="495"/>
      <c r="AP24" s="495"/>
      <c r="AQ24" s="495"/>
      <c r="AR24" s="495"/>
      <c r="AS24" s="495"/>
      <c r="AT24" s="495"/>
      <c r="AU24" s="495"/>
      <c r="AV24" s="495"/>
      <c r="AW24" s="495"/>
      <c r="AX24" s="495"/>
      <c r="AY24" s="495"/>
      <c r="AZ24" s="495"/>
      <c r="BA24" s="495"/>
    </row>
    <row r="25" spans="1:53" s="43" customFormat="1" ht="21" customHeight="1" x14ac:dyDescent="0.3">
      <c r="A25" s="616" t="s">
        <v>319</v>
      </c>
      <c r="B25" s="616"/>
      <c r="C25" s="616"/>
      <c r="D25" s="616"/>
      <c r="E25" s="616"/>
      <c r="F25" s="616"/>
      <c r="G25" s="616"/>
      <c r="H25" s="616"/>
      <c r="I25" s="616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  <c r="AC25" s="617"/>
      <c r="AD25" s="617"/>
      <c r="AE25" s="617"/>
      <c r="AF25" s="617"/>
      <c r="AG25" s="617"/>
      <c r="AH25" s="617"/>
      <c r="AI25" s="617"/>
      <c r="AJ25" s="617"/>
      <c r="AK25" s="617"/>
      <c r="AL25" s="617"/>
      <c r="AM25" s="617"/>
      <c r="AN25" s="617"/>
      <c r="AO25" s="617"/>
      <c r="AP25" s="617"/>
      <c r="AQ25" s="617"/>
      <c r="AR25" s="617"/>
      <c r="AS25" s="617"/>
      <c r="AT25" s="617"/>
      <c r="AU25" s="617"/>
      <c r="AV25" s="496"/>
      <c r="AW25" s="496"/>
      <c r="AX25" s="496"/>
      <c r="AY25" s="496"/>
      <c r="AZ25" s="496"/>
      <c r="BA25" s="497"/>
    </row>
    <row r="26" spans="1:53" x14ac:dyDescent="0.25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497"/>
      <c r="AM26" s="497"/>
      <c r="AN26" s="497"/>
      <c r="AO26" s="497"/>
      <c r="AP26" s="497"/>
      <c r="AQ26" s="497"/>
      <c r="AR26" s="497"/>
      <c r="AS26" s="497"/>
      <c r="AT26" s="497"/>
      <c r="AU26" s="497"/>
      <c r="AV26" s="496"/>
      <c r="AW26" s="496"/>
      <c r="AX26" s="496"/>
      <c r="AY26" s="496"/>
      <c r="AZ26" s="496"/>
      <c r="BA26" s="497"/>
    </row>
    <row r="27" spans="1:53" ht="21.75" customHeight="1" x14ac:dyDescent="0.3">
      <c r="A27" s="498" t="s">
        <v>321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499"/>
      <c r="Z27" s="499"/>
      <c r="AA27" s="499"/>
      <c r="AB27" s="499"/>
      <c r="AC27" s="499"/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499"/>
      <c r="AQ27" s="499"/>
      <c r="AR27" s="499"/>
      <c r="AS27" s="499"/>
      <c r="AT27" s="499"/>
      <c r="AU27" s="499"/>
      <c r="AV27" s="499"/>
      <c r="AW27" s="500"/>
      <c r="AX27" s="500"/>
      <c r="AY27" s="500"/>
      <c r="AZ27" s="500"/>
      <c r="BA27" s="478"/>
    </row>
    <row r="28" spans="1:53" ht="11.25" customHeight="1" x14ac:dyDescent="0.3">
      <c r="A28" s="501"/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478"/>
    </row>
    <row r="29" spans="1:53" ht="22.5" customHeight="1" x14ac:dyDescent="0.25">
      <c r="A29" s="618" t="s">
        <v>58</v>
      </c>
      <c r="B29" s="562"/>
      <c r="C29" s="574" t="s">
        <v>76</v>
      </c>
      <c r="D29" s="561"/>
      <c r="E29" s="561"/>
      <c r="F29" s="562"/>
      <c r="G29" s="619" t="s">
        <v>77</v>
      </c>
      <c r="H29" s="620"/>
      <c r="I29" s="621"/>
      <c r="J29" s="560" t="s">
        <v>49</v>
      </c>
      <c r="K29" s="561"/>
      <c r="L29" s="561"/>
      <c r="M29" s="562"/>
      <c r="N29" s="544" t="s">
        <v>78</v>
      </c>
      <c r="O29" s="545"/>
      <c r="P29" s="546"/>
      <c r="Q29" s="560" t="s">
        <v>318</v>
      </c>
      <c r="R29" s="628"/>
      <c r="S29" s="629"/>
      <c r="T29" s="560" t="s">
        <v>79</v>
      </c>
      <c r="U29" s="561"/>
      <c r="V29" s="562"/>
      <c r="W29" s="560" t="s">
        <v>80</v>
      </c>
      <c r="X29" s="561"/>
      <c r="Y29" s="562"/>
      <c r="Z29" s="494"/>
      <c r="AA29" s="569" t="s">
        <v>81</v>
      </c>
      <c r="AB29" s="570"/>
      <c r="AC29" s="570"/>
      <c r="AD29" s="570"/>
      <c r="AE29" s="570"/>
      <c r="AF29" s="528"/>
      <c r="AG29" s="529"/>
      <c r="AH29" s="553" t="s">
        <v>82</v>
      </c>
      <c r="AI29" s="573"/>
      <c r="AJ29" s="573"/>
      <c r="AK29" s="574" t="s">
        <v>83</v>
      </c>
      <c r="AL29" s="575"/>
      <c r="AM29" s="576"/>
      <c r="AN29" s="503"/>
      <c r="AO29" s="606" t="s">
        <v>320</v>
      </c>
      <c r="AP29" s="607"/>
      <c r="AQ29" s="607"/>
      <c r="AR29" s="607"/>
      <c r="AS29" s="544" t="s">
        <v>322</v>
      </c>
      <c r="AT29" s="545"/>
      <c r="AU29" s="545"/>
      <c r="AV29" s="545"/>
      <c r="AW29" s="546"/>
      <c r="AX29" s="553" t="s">
        <v>82</v>
      </c>
      <c r="AY29" s="553"/>
      <c r="AZ29" s="553"/>
      <c r="BA29" s="554"/>
    </row>
    <row r="30" spans="1:53" ht="15.75" customHeight="1" x14ac:dyDescent="0.25">
      <c r="A30" s="563"/>
      <c r="B30" s="565"/>
      <c r="C30" s="563"/>
      <c r="D30" s="564"/>
      <c r="E30" s="564"/>
      <c r="F30" s="565"/>
      <c r="G30" s="622"/>
      <c r="H30" s="623"/>
      <c r="I30" s="624"/>
      <c r="J30" s="563"/>
      <c r="K30" s="564"/>
      <c r="L30" s="564"/>
      <c r="M30" s="565"/>
      <c r="N30" s="547"/>
      <c r="O30" s="548"/>
      <c r="P30" s="549"/>
      <c r="Q30" s="630"/>
      <c r="R30" s="617"/>
      <c r="S30" s="631"/>
      <c r="T30" s="563"/>
      <c r="U30" s="564"/>
      <c r="V30" s="565"/>
      <c r="W30" s="563"/>
      <c r="X30" s="564"/>
      <c r="Y30" s="565"/>
      <c r="Z30" s="494"/>
      <c r="AA30" s="571"/>
      <c r="AB30" s="572"/>
      <c r="AC30" s="572"/>
      <c r="AD30" s="572"/>
      <c r="AE30" s="572"/>
      <c r="AF30" s="531"/>
      <c r="AG30" s="532"/>
      <c r="AH30" s="573"/>
      <c r="AI30" s="573"/>
      <c r="AJ30" s="573"/>
      <c r="AK30" s="577"/>
      <c r="AL30" s="578"/>
      <c r="AM30" s="579"/>
      <c r="AN30" s="503"/>
      <c r="AO30" s="607"/>
      <c r="AP30" s="607"/>
      <c r="AQ30" s="607"/>
      <c r="AR30" s="607"/>
      <c r="AS30" s="547"/>
      <c r="AT30" s="548"/>
      <c r="AU30" s="548"/>
      <c r="AV30" s="548"/>
      <c r="AW30" s="549"/>
      <c r="AX30" s="553"/>
      <c r="AY30" s="553"/>
      <c r="AZ30" s="553"/>
      <c r="BA30" s="554"/>
    </row>
    <row r="31" spans="1:53" ht="42" customHeight="1" x14ac:dyDescent="0.25">
      <c r="A31" s="566"/>
      <c r="B31" s="568"/>
      <c r="C31" s="566"/>
      <c r="D31" s="567"/>
      <c r="E31" s="567"/>
      <c r="F31" s="568"/>
      <c r="G31" s="625"/>
      <c r="H31" s="626"/>
      <c r="I31" s="627"/>
      <c r="J31" s="566"/>
      <c r="K31" s="567"/>
      <c r="L31" s="567"/>
      <c r="M31" s="568"/>
      <c r="N31" s="550"/>
      <c r="O31" s="551"/>
      <c r="P31" s="552"/>
      <c r="Q31" s="632"/>
      <c r="R31" s="633"/>
      <c r="S31" s="634"/>
      <c r="T31" s="566"/>
      <c r="U31" s="567"/>
      <c r="V31" s="568"/>
      <c r="W31" s="566"/>
      <c r="X31" s="567"/>
      <c r="Y31" s="568"/>
      <c r="Z31" s="494"/>
      <c r="AA31" s="555" t="s">
        <v>202</v>
      </c>
      <c r="AB31" s="556"/>
      <c r="AC31" s="556"/>
      <c r="AD31" s="556"/>
      <c r="AE31" s="556"/>
      <c r="AF31" s="514"/>
      <c r="AG31" s="515"/>
      <c r="AH31" s="557">
        <v>2</v>
      </c>
      <c r="AI31" s="558"/>
      <c r="AJ31" s="559"/>
      <c r="AK31" s="511">
        <v>3</v>
      </c>
      <c r="AL31" s="511"/>
      <c r="AM31" s="511"/>
      <c r="AN31" s="503"/>
      <c r="AO31" s="607"/>
      <c r="AP31" s="607"/>
      <c r="AQ31" s="607"/>
      <c r="AR31" s="607"/>
      <c r="AS31" s="547"/>
      <c r="AT31" s="548"/>
      <c r="AU31" s="548"/>
      <c r="AV31" s="548"/>
      <c r="AW31" s="549"/>
      <c r="AX31" s="553"/>
      <c r="AY31" s="553"/>
      <c r="AZ31" s="553"/>
      <c r="BA31" s="554"/>
    </row>
    <row r="32" spans="1:53" ht="26.25" customHeight="1" x14ac:dyDescent="0.35">
      <c r="A32" s="605">
        <v>1</v>
      </c>
      <c r="B32" s="598"/>
      <c r="C32" s="524">
        <v>33</v>
      </c>
      <c r="D32" s="597"/>
      <c r="E32" s="597"/>
      <c r="F32" s="598"/>
      <c r="G32" s="524">
        <v>4</v>
      </c>
      <c r="H32" s="597"/>
      <c r="I32" s="598"/>
      <c r="J32" s="524">
        <v>3</v>
      </c>
      <c r="K32" s="597"/>
      <c r="L32" s="597"/>
      <c r="M32" s="598"/>
      <c r="N32" s="524"/>
      <c r="O32" s="597"/>
      <c r="P32" s="598"/>
      <c r="Q32" s="603"/>
      <c r="R32" s="601"/>
      <c r="S32" s="602"/>
      <c r="T32" s="524">
        <v>12</v>
      </c>
      <c r="U32" s="525"/>
      <c r="V32" s="604"/>
      <c r="W32" s="524">
        <f>C32+G32+J32+N32+Q32+T32</f>
        <v>52</v>
      </c>
      <c r="X32" s="525"/>
      <c r="Y32" s="526"/>
      <c r="Z32" s="494"/>
      <c r="AA32" s="542" t="s">
        <v>257</v>
      </c>
      <c r="AB32" s="528"/>
      <c r="AC32" s="528"/>
      <c r="AD32" s="528"/>
      <c r="AE32" s="528"/>
      <c r="AF32" s="528"/>
      <c r="AG32" s="529"/>
      <c r="AH32" s="511">
        <v>4</v>
      </c>
      <c r="AI32" s="543"/>
      <c r="AJ32" s="543"/>
      <c r="AK32" s="511">
        <v>3</v>
      </c>
      <c r="AL32" s="543"/>
      <c r="AM32" s="543"/>
      <c r="AN32" s="503"/>
      <c r="AO32" s="607"/>
      <c r="AP32" s="607"/>
      <c r="AQ32" s="607"/>
      <c r="AR32" s="607"/>
      <c r="AS32" s="550"/>
      <c r="AT32" s="551"/>
      <c r="AU32" s="551"/>
      <c r="AV32" s="551"/>
      <c r="AW32" s="552"/>
      <c r="AX32" s="553"/>
      <c r="AY32" s="553"/>
      <c r="AZ32" s="553"/>
      <c r="BA32" s="554"/>
    </row>
    <row r="33" spans="1:53" ht="23.25" customHeight="1" x14ac:dyDescent="0.35">
      <c r="A33" s="595">
        <v>2</v>
      </c>
      <c r="B33" s="596"/>
      <c r="C33" s="524">
        <v>33</v>
      </c>
      <c r="D33" s="597"/>
      <c r="E33" s="597"/>
      <c r="F33" s="598"/>
      <c r="G33" s="599">
        <v>4</v>
      </c>
      <c r="H33" s="600"/>
      <c r="I33" s="596"/>
      <c r="J33" s="599">
        <v>3</v>
      </c>
      <c r="K33" s="600"/>
      <c r="L33" s="600"/>
      <c r="M33" s="596"/>
      <c r="N33" s="599"/>
      <c r="O33" s="600"/>
      <c r="P33" s="596"/>
      <c r="Q33" s="603"/>
      <c r="R33" s="601"/>
      <c r="S33" s="602"/>
      <c r="T33" s="599">
        <v>12</v>
      </c>
      <c r="U33" s="522"/>
      <c r="V33" s="523"/>
      <c r="W33" s="524">
        <f t="shared" ref="W33:W35" si="0">C33+G33+J33+N33+Q33+T33</f>
        <v>52</v>
      </c>
      <c r="X33" s="525"/>
      <c r="Y33" s="526"/>
      <c r="Z33" s="494"/>
      <c r="AA33" s="530"/>
      <c r="AB33" s="531"/>
      <c r="AC33" s="531"/>
      <c r="AD33" s="531"/>
      <c r="AE33" s="531"/>
      <c r="AF33" s="531"/>
      <c r="AG33" s="532"/>
      <c r="AH33" s="543"/>
      <c r="AI33" s="543"/>
      <c r="AJ33" s="543"/>
      <c r="AK33" s="543"/>
      <c r="AL33" s="543"/>
      <c r="AM33" s="543"/>
      <c r="AN33" s="503"/>
      <c r="AO33" s="511">
        <v>1</v>
      </c>
      <c r="AP33" s="511"/>
      <c r="AQ33" s="511"/>
      <c r="AR33" s="511"/>
      <c r="AS33" s="512" t="s">
        <v>90</v>
      </c>
      <c r="AT33" s="512"/>
      <c r="AU33" s="512"/>
      <c r="AV33" s="512"/>
      <c r="AW33" s="512"/>
      <c r="AX33" s="512">
        <v>8</v>
      </c>
      <c r="AY33" s="512"/>
      <c r="AZ33" s="512"/>
      <c r="BA33" s="512"/>
    </row>
    <row r="34" spans="1:53" ht="21.75" customHeight="1" x14ac:dyDescent="0.35">
      <c r="A34" s="595">
        <v>3</v>
      </c>
      <c r="B34" s="596"/>
      <c r="C34" s="524">
        <v>33</v>
      </c>
      <c r="D34" s="597"/>
      <c r="E34" s="597"/>
      <c r="F34" s="598"/>
      <c r="G34" s="599">
        <v>4</v>
      </c>
      <c r="H34" s="600"/>
      <c r="I34" s="596"/>
      <c r="J34" s="599">
        <v>3</v>
      </c>
      <c r="K34" s="600"/>
      <c r="L34" s="600"/>
      <c r="M34" s="596"/>
      <c r="N34" s="599"/>
      <c r="O34" s="600"/>
      <c r="P34" s="596"/>
      <c r="Q34" s="603"/>
      <c r="R34" s="601"/>
      <c r="S34" s="602"/>
      <c r="T34" s="599">
        <v>12</v>
      </c>
      <c r="U34" s="522"/>
      <c r="V34" s="523"/>
      <c r="W34" s="524">
        <f t="shared" si="0"/>
        <v>52</v>
      </c>
      <c r="X34" s="525"/>
      <c r="Y34" s="526"/>
      <c r="Z34" s="494"/>
      <c r="AA34" s="527" t="s">
        <v>258</v>
      </c>
      <c r="AB34" s="528"/>
      <c r="AC34" s="528"/>
      <c r="AD34" s="528"/>
      <c r="AE34" s="528"/>
      <c r="AF34" s="528"/>
      <c r="AG34" s="529"/>
      <c r="AH34" s="533">
        <v>6</v>
      </c>
      <c r="AI34" s="534"/>
      <c r="AJ34" s="535"/>
      <c r="AK34" s="539">
        <v>3</v>
      </c>
      <c r="AL34" s="540"/>
      <c r="AM34" s="541"/>
      <c r="AN34" s="503"/>
      <c r="AO34" s="511"/>
      <c r="AP34" s="511"/>
      <c r="AQ34" s="511"/>
      <c r="AR34" s="511"/>
      <c r="AS34" s="512"/>
      <c r="AT34" s="512"/>
      <c r="AU34" s="512"/>
      <c r="AV34" s="512"/>
      <c r="AW34" s="512"/>
      <c r="AX34" s="512"/>
      <c r="AY34" s="512"/>
      <c r="AZ34" s="512"/>
      <c r="BA34" s="512"/>
    </row>
    <row r="35" spans="1:53" ht="22.5" customHeight="1" x14ac:dyDescent="0.35">
      <c r="A35" s="595">
        <v>4</v>
      </c>
      <c r="B35" s="596"/>
      <c r="C35" s="524">
        <v>32</v>
      </c>
      <c r="D35" s="597"/>
      <c r="E35" s="597"/>
      <c r="F35" s="598"/>
      <c r="G35" s="599">
        <v>4</v>
      </c>
      <c r="H35" s="600"/>
      <c r="I35" s="596"/>
      <c r="J35" s="599">
        <v>3</v>
      </c>
      <c r="K35" s="600"/>
      <c r="L35" s="600"/>
      <c r="M35" s="596"/>
      <c r="N35" s="599"/>
      <c r="O35" s="600"/>
      <c r="P35" s="596"/>
      <c r="Q35" s="590">
        <v>1</v>
      </c>
      <c r="R35" s="601"/>
      <c r="S35" s="602"/>
      <c r="T35" s="521">
        <v>2</v>
      </c>
      <c r="U35" s="522"/>
      <c r="V35" s="523"/>
      <c r="W35" s="524">
        <f t="shared" si="0"/>
        <v>42</v>
      </c>
      <c r="X35" s="525"/>
      <c r="Y35" s="526"/>
      <c r="Z35" s="494"/>
      <c r="AA35" s="530"/>
      <c r="AB35" s="531"/>
      <c r="AC35" s="531"/>
      <c r="AD35" s="531"/>
      <c r="AE35" s="531"/>
      <c r="AF35" s="531"/>
      <c r="AG35" s="532"/>
      <c r="AH35" s="536"/>
      <c r="AI35" s="537"/>
      <c r="AJ35" s="538"/>
      <c r="AK35" s="536"/>
      <c r="AL35" s="537"/>
      <c r="AM35" s="538"/>
      <c r="AN35" s="504"/>
      <c r="AO35" s="511"/>
      <c r="AP35" s="511"/>
      <c r="AQ35" s="511"/>
      <c r="AR35" s="511"/>
      <c r="AS35" s="512"/>
      <c r="AT35" s="512"/>
      <c r="AU35" s="512"/>
      <c r="AV35" s="512"/>
      <c r="AW35" s="512"/>
      <c r="AX35" s="512"/>
      <c r="AY35" s="512"/>
      <c r="AZ35" s="512"/>
      <c r="BA35" s="512"/>
    </row>
    <row r="36" spans="1:53" ht="34.5" customHeight="1" x14ac:dyDescent="0.25">
      <c r="A36" s="580" t="s">
        <v>15</v>
      </c>
      <c r="B36" s="581"/>
      <c r="C36" s="582">
        <f>SUM(C32:F35)</f>
        <v>131</v>
      </c>
      <c r="D36" s="583"/>
      <c r="E36" s="583"/>
      <c r="F36" s="584"/>
      <c r="G36" s="585">
        <f>SUM(G32:I35)</f>
        <v>16</v>
      </c>
      <c r="H36" s="586"/>
      <c r="I36" s="581"/>
      <c r="J36" s="587">
        <f>SUM(J32:M35)</f>
        <v>12</v>
      </c>
      <c r="K36" s="588"/>
      <c r="L36" s="588"/>
      <c r="M36" s="589"/>
      <c r="N36" s="587">
        <f>SUM(N32:P35)</f>
        <v>0</v>
      </c>
      <c r="O36" s="588"/>
      <c r="P36" s="589"/>
      <c r="Q36" s="590">
        <f>SUM(Q32:S35)</f>
        <v>1</v>
      </c>
      <c r="R36" s="591"/>
      <c r="S36" s="592"/>
      <c r="T36" s="585">
        <f>SUM(T32:V35)</f>
        <v>38</v>
      </c>
      <c r="U36" s="593"/>
      <c r="V36" s="594"/>
      <c r="W36" s="585">
        <f>SUM(W32:Y35)</f>
        <v>198</v>
      </c>
      <c r="X36" s="593"/>
      <c r="Y36" s="594"/>
      <c r="Z36" s="494"/>
      <c r="AA36" s="513" t="s">
        <v>237</v>
      </c>
      <c r="AB36" s="514"/>
      <c r="AC36" s="514"/>
      <c r="AD36" s="514"/>
      <c r="AE36" s="514"/>
      <c r="AF36" s="514"/>
      <c r="AG36" s="515"/>
      <c r="AH36" s="516">
        <v>8</v>
      </c>
      <c r="AI36" s="517"/>
      <c r="AJ36" s="518"/>
      <c r="AK36" s="516">
        <v>3</v>
      </c>
      <c r="AL36" s="519"/>
      <c r="AM36" s="520"/>
      <c r="AN36" s="505"/>
      <c r="AO36" s="511"/>
      <c r="AP36" s="511"/>
      <c r="AQ36" s="511"/>
      <c r="AR36" s="511"/>
      <c r="AS36" s="512"/>
      <c r="AT36" s="512"/>
      <c r="AU36" s="512"/>
      <c r="AV36" s="512"/>
      <c r="AW36" s="512"/>
      <c r="AX36" s="512"/>
      <c r="AY36" s="512"/>
      <c r="AZ36" s="512"/>
      <c r="BA36" s="512"/>
    </row>
  </sheetData>
  <mergeCells count="103"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P8:AL8"/>
    <mergeCell ref="P9:AL9"/>
    <mergeCell ref="AN9:BA10"/>
    <mergeCell ref="P10:AM10"/>
    <mergeCell ref="A15:BA15"/>
    <mergeCell ref="A17:A18"/>
    <mergeCell ref="B17:E17"/>
    <mergeCell ref="F17:I17"/>
    <mergeCell ref="J17:M17"/>
    <mergeCell ref="N17:R17"/>
    <mergeCell ref="P11:AM11"/>
    <mergeCell ref="AO29:AR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N29:P31"/>
    <mergeCell ref="Q29:S31"/>
    <mergeCell ref="S17:W17"/>
    <mergeCell ref="X17:AA17"/>
    <mergeCell ref="AB17:AE17"/>
    <mergeCell ref="AF17:AI17"/>
    <mergeCell ref="AJ17:AN17"/>
    <mergeCell ref="AO17:AR17"/>
    <mergeCell ref="A33:B33"/>
    <mergeCell ref="C33:F33"/>
    <mergeCell ref="G33:I33"/>
    <mergeCell ref="J33:M33"/>
    <mergeCell ref="N33:P33"/>
    <mergeCell ref="Q33:S33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35:B35"/>
    <mergeCell ref="C35:F35"/>
    <mergeCell ref="G35:I35"/>
    <mergeCell ref="J35:M35"/>
    <mergeCell ref="N35:P35"/>
    <mergeCell ref="Q35:S35"/>
    <mergeCell ref="A34:B34"/>
    <mergeCell ref="C34:F34"/>
    <mergeCell ref="G34:I34"/>
    <mergeCell ref="J34:M34"/>
    <mergeCell ref="N34:P34"/>
    <mergeCell ref="Q34:S34"/>
    <mergeCell ref="T34:V34"/>
    <mergeCell ref="AO33:AR36"/>
    <mergeCell ref="AS33:AW36"/>
    <mergeCell ref="AX33:BA36"/>
    <mergeCell ref="AA36:AG36"/>
    <mergeCell ref="AH36:AJ36"/>
    <mergeCell ref="AK36:AM36"/>
    <mergeCell ref="T35:V35"/>
    <mergeCell ref="W35:Y35"/>
    <mergeCell ref="AA34:AG35"/>
    <mergeCell ref="AH34:AJ35"/>
    <mergeCell ref="AK34:AM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T29:V31"/>
    <mergeCell ref="W29:Y31"/>
    <mergeCell ref="AA29:AG30"/>
    <mergeCell ref="AH29:AJ30"/>
    <mergeCell ref="AK29:AM30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view="pageBreakPreview" zoomScale="75" zoomScaleNormal="70" zoomScaleSheetLayoutView="75" zoomScalePageLayoutView="50" workbookViewId="0">
      <selection activeCell="M35" sqref="M35"/>
    </sheetView>
  </sheetViews>
  <sheetFormatPr defaultRowHeight="15.75" x14ac:dyDescent="0.25"/>
  <cols>
    <col min="1" max="1" width="11.28515625" style="184" customWidth="1"/>
    <col min="2" max="2" width="46.5703125" style="105" customWidth="1"/>
    <col min="3" max="3" width="6.7109375" style="185" customWidth="1"/>
    <col min="4" max="4" width="12" style="186" customWidth="1"/>
    <col min="5" max="5" width="7.28515625" style="186" customWidth="1"/>
    <col min="6" max="6" width="6.42578125" style="185" customWidth="1"/>
    <col min="7" max="7" width="7.42578125" style="185" customWidth="1"/>
    <col min="8" max="8" width="9.85546875" style="185" customWidth="1"/>
    <col min="9" max="9" width="8.7109375" style="105" customWidth="1"/>
    <col min="10" max="10" width="8" style="105" customWidth="1"/>
    <col min="11" max="11" width="5.85546875" style="105" customWidth="1"/>
    <col min="12" max="12" width="7.85546875" style="105" customWidth="1"/>
    <col min="13" max="13" width="8.85546875" style="105" customWidth="1"/>
    <col min="14" max="22" width="3.85546875" style="105" customWidth="1"/>
    <col min="23" max="24" width="4" style="105" customWidth="1"/>
    <col min="25" max="29" width="0" style="105" hidden="1" customWidth="1"/>
    <col min="30" max="31" width="9.140625" style="105"/>
    <col min="32" max="32" width="12.85546875" style="93" bestFit="1" customWidth="1"/>
    <col min="33" max="33" width="9.85546875" style="93" bestFit="1" customWidth="1"/>
    <col min="34" max="34" width="13.85546875" style="93" customWidth="1"/>
    <col min="35" max="42" width="9.85546875" style="93" bestFit="1" customWidth="1"/>
    <col min="43" max="16384" width="9.140625" style="105"/>
  </cols>
  <sheetData>
    <row r="1" spans="1:42" s="103" customFormat="1" ht="18.75" thickBot="1" x14ac:dyDescent="0.3">
      <c r="A1" s="710" t="s">
        <v>304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  <c r="T1" s="711"/>
      <c r="U1" s="711"/>
      <c r="V1" s="711"/>
      <c r="W1" s="711"/>
      <c r="X1" s="712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25">
      <c r="A2" s="735" t="s">
        <v>188</v>
      </c>
      <c r="B2" s="738" t="s">
        <v>110</v>
      </c>
      <c r="C2" s="741" t="s">
        <v>91</v>
      </c>
      <c r="D2" s="742"/>
      <c r="E2" s="742"/>
      <c r="F2" s="743"/>
      <c r="G2" s="750" t="s">
        <v>111</v>
      </c>
      <c r="H2" s="729" t="s">
        <v>112</v>
      </c>
      <c r="I2" s="730"/>
      <c r="J2" s="730"/>
      <c r="K2" s="730"/>
      <c r="L2" s="730"/>
      <c r="M2" s="731"/>
      <c r="N2" s="713" t="s">
        <v>335</v>
      </c>
      <c r="O2" s="714"/>
      <c r="P2" s="714"/>
      <c r="Q2" s="714"/>
      <c r="R2" s="714"/>
      <c r="S2" s="714"/>
      <c r="T2" s="714"/>
      <c r="U2" s="714"/>
      <c r="V2" s="714"/>
      <c r="W2" s="714"/>
      <c r="X2" s="715"/>
      <c r="AF2" s="762" t="s">
        <v>92</v>
      </c>
      <c r="AG2" s="762"/>
      <c r="AH2" s="762"/>
      <c r="AI2" s="762" t="s">
        <v>93</v>
      </c>
      <c r="AJ2" s="762"/>
      <c r="AK2" s="762"/>
      <c r="AL2" s="762" t="s">
        <v>117</v>
      </c>
      <c r="AM2" s="762"/>
      <c r="AN2" s="762"/>
      <c r="AO2" s="762" t="s">
        <v>118</v>
      </c>
      <c r="AP2" s="762"/>
    </row>
    <row r="3" spans="1:42" s="103" customFormat="1" ht="16.5" thickBot="1" x14ac:dyDescent="0.3">
      <c r="A3" s="736"/>
      <c r="B3" s="739"/>
      <c r="C3" s="753" t="s">
        <v>94</v>
      </c>
      <c r="D3" s="755" t="s">
        <v>95</v>
      </c>
      <c r="E3" s="757" t="s">
        <v>96</v>
      </c>
      <c r="F3" s="758"/>
      <c r="G3" s="751"/>
      <c r="H3" s="759" t="s">
        <v>6</v>
      </c>
      <c r="I3" s="732" t="s">
        <v>113</v>
      </c>
      <c r="J3" s="733"/>
      <c r="K3" s="733"/>
      <c r="L3" s="734"/>
      <c r="M3" s="767" t="s">
        <v>114</v>
      </c>
      <c r="N3" s="716"/>
      <c r="O3" s="717"/>
      <c r="P3" s="717"/>
      <c r="Q3" s="717"/>
      <c r="R3" s="717"/>
      <c r="S3" s="717"/>
      <c r="T3" s="717"/>
      <c r="U3" s="717"/>
      <c r="V3" s="717"/>
      <c r="W3" s="717"/>
      <c r="X3" s="718"/>
      <c r="AF3" s="243">
        <v>1</v>
      </c>
      <c r="AG3" s="243" t="s">
        <v>189</v>
      </c>
      <c r="AH3" s="243" t="s">
        <v>190</v>
      </c>
      <c r="AI3" s="243">
        <v>3</v>
      </c>
      <c r="AJ3" s="243" t="s">
        <v>191</v>
      </c>
      <c r="AK3" s="243" t="s">
        <v>192</v>
      </c>
      <c r="AL3" s="243">
        <v>5</v>
      </c>
      <c r="AM3" s="243" t="s">
        <v>193</v>
      </c>
      <c r="AN3" s="243" t="s">
        <v>194</v>
      </c>
      <c r="AO3" s="243">
        <v>7</v>
      </c>
      <c r="AP3" s="243">
        <v>8</v>
      </c>
    </row>
    <row r="4" spans="1:42" s="103" customFormat="1" ht="16.5" thickBot="1" x14ac:dyDescent="0.3">
      <c r="A4" s="736"/>
      <c r="B4" s="739"/>
      <c r="C4" s="753"/>
      <c r="D4" s="755"/>
      <c r="E4" s="755" t="s">
        <v>97</v>
      </c>
      <c r="F4" s="771" t="s">
        <v>98</v>
      </c>
      <c r="G4" s="751"/>
      <c r="H4" s="760"/>
      <c r="I4" s="722" t="s">
        <v>15</v>
      </c>
      <c r="J4" s="722" t="s">
        <v>19</v>
      </c>
      <c r="K4" s="722" t="s">
        <v>115</v>
      </c>
      <c r="L4" s="722" t="s">
        <v>116</v>
      </c>
      <c r="M4" s="768"/>
      <c r="N4" s="719" t="s">
        <v>92</v>
      </c>
      <c r="O4" s="720"/>
      <c r="P4" s="721"/>
      <c r="Q4" s="719" t="s">
        <v>93</v>
      </c>
      <c r="R4" s="720"/>
      <c r="S4" s="721"/>
      <c r="T4" s="719" t="s">
        <v>117</v>
      </c>
      <c r="U4" s="720"/>
      <c r="V4" s="721"/>
      <c r="W4" s="719" t="s">
        <v>118</v>
      </c>
      <c r="X4" s="72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5" thickBot="1" x14ac:dyDescent="0.3">
      <c r="A5" s="736"/>
      <c r="B5" s="739"/>
      <c r="C5" s="753"/>
      <c r="D5" s="755"/>
      <c r="E5" s="755"/>
      <c r="F5" s="771"/>
      <c r="G5" s="751"/>
      <c r="H5" s="760"/>
      <c r="I5" s="723"/>
      <c r="J5" s="723"/>
      <c r="K5" s="723"/>
      <c r="L5" s="723"/>
      <c r="M5" s="768"/>
      <c r="N5" s="170">
        <v>1</v>
      </c>
      <c r="O5" s="171" t="s">
        <v>189</v>
      </c>
      <c r="P5" s="172" t="s">
        <v>190</v>
      </c>
      <c r="Q5" s="170">
        <v>3</v>
      </c>
      <c r="R5" s="171" t="s">
        <v>191</v>
      </c>
      <c r="S5" s="173" t="s">
        <v>192</v>
      </c>
      <c r="T5" s="174">
        <v>5</v>
      </c>
      <c r="U5" s="171" t="s">
        <v>193</v>
      </c>
      <c r="V5" s="173" t="s">
        <v>194</v>
      </c>
      <c r="W5" s="170">
        <v>7</v>
      </c>
      <c r="X5" s="173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5" thickBot="1" x14ac:dyDescent="0.3">
      <c r="A6" s="736"/>
      <c r="B6" s="739"/>
      <c r="C6" s="753"/>
      <c r="D6" s="755"/>
      <c r="E6" s="755"/>
      <c r="F6" s="771"/>
      <c r="G6" s="751"/>
      <c r="H6" s="760"/>
      <c r="I6" s="723"/>
      <c r="J6" s="723"/>
      <c r="K6" s="723"/>
      <c r="L6" s="723"/>
      <c r="M6" s="769"/>
      <c r="N6" s="725" t="s">
        <v>336</v>
      </c>
      <c r="O6" s="726"/>
      <c r="P6" s="727"/>
      <c r="Q6" s="727"/>
      <c r="R6" s="727"/>
      <c r="S6" s="727"/>
      <c r="T6" s="727"/>
      <c r="U6" s="727"/>
      <c r="V6" s="727"/>
      <c r="W6" s="727"/>
      <c r="X6" s="728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5" thickBot="1" x14ac:dyDescent="0.3">
      <c r="A7" s="737"/>
      <c r="B7" s="740"/>
      <c r="C7" s="754"/>
      <c r="D7" s="756"/>
      <c r="E7" s="756"/>
      <c r="F7" s="772"/>
      <c r="G7" s="752"/>
      <c r="H7" s="761"/>
      <c r="I7" s="724"/>
      <c r="J7" s="724"/>
      <c r="K7" s="724"/>
      <c r="L7" s="724"/>
      <c r="M7" s="770"/>
      <c r="N7" s="170">
        <v>15</v>
      </c>
      <c r="O7" s="171">
        <v>9</v>
      </c>
      <c r="P7" s="173">
        <v>9</v>
      </c>
      <c r="Q7" s="170">
        <v>15</v>
      </c>
      <c r="R7" s="171">
        <v>9</v>
      </c>
      <c r="S7" s="173">
        <v>9</v>
      </c>
      <c r="T7" s="170">
        <v>15</v>
      </c>
      <c r="U7" s="171">
        <v>9</v>
      </c>
      <c r="V7" s="173">
        <v>9</v>
      </c>
      <c r="W7" s="170">
        <v>15</v>
      </c>
      <c r="X7" s="173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5" thickBot="1" x14ac:dyDescent="0.3">
      <c r="A8" s="175">
        <v>1</v>
      </c>
      <c r="B8" s="176">
        <v>2</v>
      </c>
      <c r="C8" s="177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8">
        <v>13</v>
      </c>
      <c r="N8" s="170">
        <v>14</v>
      </c>
      <c r="O8" s="179">
        <v>15</v>
      </c>
      <c r="P8" s="170">
        <v>16</v>
      </c>
      <c r="Q8" s="179">
        <v>17</v>
      </c>
      <c r="R8" s="170">
        <v>18</v>
      </c>
      <c r="S8" s="179">
        <v>19</v>
      </c>
      <c r="T8" s="170">
        <v>20</v>
      </c>
      <c r="U8" s="179">
        <v>21</v>
      </c>
      <c r="V8" s="170">
        <v>22</v>
      </c>
      <c r="W8" s="179">
        <v>23</v>
      </c>
      <c r="X8" s="176">
        <v>24</v>
      </c>
      <c r="Y8" s="177">
        <v>25</v>
      </c>
      <c r="Z8" s="175">
        <v>26</v>
      </c>
      <c r="AA8" s="178">
        <v>27</v>
      </c>
      <c r="AB8" s="175">
        <v>28</v>
      </c>
      <c r="AC8" s="178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5" thickBot="1" x14ac:dyDescent="0.3">
      <c r="A9" s="763" t="s">
        <v>119</v>
      </c>
      <c r="B9" s="764"/>
      <c r="C9" s="765"/>
      <c r="D9" s="765"/>
      <c r="E9" s="765"/>
      <c r="F9" s="765"/>
      <c r="G9" s="765"/>
      <c r="H9" s="765"/>
      <c r="I9" s="765"/>
      <c r="J9" s="765"/>
      <c r="K9" s="765"/>
      <c r="L9" s="765"/>
      <c r="M9" s="765"/>
      <c r="N9" s="764"/>
      <c r="O9" s="764"/>
      <c r="P9" s="764"/>
      <c r="Q9" s="764"/>
      <c r="R9" s="764"/>
      <c r="S9" s="764"/>
      <c r="T9" s="764"/>
      <c r="U9" s="764"/>
      <c r="V9" s="764"/>
      <c r="W9" s="764"/>
      <c r="X9" s="766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5" thickBot="1" x14ac:dyDescent="0.3">
      <c r="A10" s="748" t="s">
        <v>143</v>
      </c>
      <c r="B10" s="744"/>
      <c r="C10" s="744"/>
      <c r="D10" s="744"/>
      <c r="E10" s="744"/>
      <c r="F10" s="744"/>
      <c r="G10" s="744"/>
      <c r="H10" s="744"/>
      <c r="I10" s="744"/>
      <c r="J10" s="744"/>
      <c r="K10" s="744"/>
      <c r="L10" s="744"/>
      <c r="M10" s="744"/>
      <c r="N10" s="744"/>
      <c r="O10" s="744"/>
      <c r="P10" s="744"/>
      <c r="Q10" s="744"/>
      <c r="R10" s="744"/>
      <c r="S10" s="744"/>
      <c r="T10" s="744"/>
      <c r="U10" s="744"/>
      <c r="V10" s="744"/>
      <c r="W10" s="744"/>
      <c r="X10" s="749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25">
      <c r="A11" s="244" t="s">
        <v>99</v>
      </c>
      <c r="B11" s="245" t="s">
        <v>33</v>
      </c>
      <c r="C11" s="146"/>
      <c r="D11" s="246"/>
      <c r="E11" s="247"/>
      <c r="F11" s="248"/>
      <c r="G11" s="249">
        <f>G12+G13+G14+G15</f>
        <v>14</v>
      </c>
      <c r="H11" s="250">
        <f>SUM(H12:H15)</f>
        <v>420</v>
      </c>
      <c r="I11" s="251">
        <f>SUM(I12:I15)</f>
        <v>147</v>
      </c>
      <c r="J11" s="252"/>
      <c r="K11" s="252"/>
      <c r="L11" s="252">
        <f>SUM(L12:L15)</f>
        <v>147</v>
      </c>
      <c r="M11" s="253">
        <f>SUM(M12:M15)</f>
        <v>273</v>
      </c>
      <c r="N11" s="219"/>
      <c r="O11" s="254"/>
      <c r="P11" s="200"/>
      <c r="Q11" s="198"/>
      <c r="R11" s="254"/>
      <c r="S11" s="200"/>
      <c r="T11" s="198"/>
      <c r="U11" s="254"/>
      <c r="V11" s="200"/>
      <c r="W11" s="198"/>
      <c r="X11" s="200"/>
      <c r="AD11" s="104" t="s">
        <v>92</v>
      </c>
      <c r="AE11" s="96">
        <f>AF28+AG28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25">
      <c r="A12" s="255" t="s">
        <v>100</v>
      </c>
      <c r="B12" s="256" t="s">
        <v>33</v>
      </c>
      <c r="C12" s="257"/>
      <c r="D12" s="258">
        <v>1</v>
      </c>
      <c r="E12" s="259"/>
      <c r="F12" s="260"/>
      <c r="G12" s="261">
        <v>3</v>
      </c>
      <c r="H12" s="157">
        <f t="shared" ref="H12:H27" si="0">G12*30</f>
        <v>90</v>
      </c>
      <c r="I12" s="262">
        <f>J12+K12+L12</f>
        <v>30</v>
      </c>
      <c r="J12" s="263"/>
      <c r="K12" s="263"/>
      <c r="L12" s="263">
        <v>30</v>
      </c>
      <c r="M12" s="127">
        <f t="shared" ref="M12:M27" si="1">H12-I12</f>
        <v>60</v>
      </c>
      <c r="N12" s="197">
        <v>2</v>
      </c>
      <c r="O12" s="264"/>
      <c r="P12" s="202"/>
      <c r="Q12" s="201"/>
      <c r="R12" s="264"/>
      <c r="S12" s="202"/>
      <c r="T12" s="201"/>
      <c r="U12" s="264"/>
      <c r="V12" s="202"/>
      <c r="W12" s="201"/>
      <c r="X12" s="202"/>
      <c r="AD12" s="104" t="s">
        <v>93</v>
      </c>
      <c r="AE12" s="96">
        <f>AI28+AJ28</f>
        <v>21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25">
      <c r="A13" s="255" t="s">
        <v>101</v>
      </c>
      <c r="B13" s="256" t="s">
        <v>33</v>
      </c>
      <c r="C13" s="257"/>
      <c r="D13" s="258">
        <v>2</v>
      </c>
      <c r="E13" s="259"/>
      <c r="F13" s="260"/>
      <c r="G13" s="261">
        <v>3.5</v>
      </c>
      <c r="H13" s="157">
        <f t="shared" si="0"/>
        <v>105</v>
      </c>
      <c r="I13" s="262">
        <f t="shared" ref="I13:I15" si="3">J13+K13+L13</f>
        <v>36</v>
      </c>
      <c r="J13" s="263"/>
      <c r="K13" s="263"/>
      <c r="L13" s="263">
        <v>36</v>
      </c>
      <c r="M13" s="127">
        <f t="shared" si="1"/>
        <v>69</v>
      </c>
      <c r="N13" s="197"/>
      <c r="O13" s="264">
        <v>2</v>
      </c>
      <c r="P13" s="202">
        <v>2</v>
      </c>
      <c r="Q13" s="201"/>
      <c r="R13" s="264"/>
      <c r="S13" s="202"/>
      <c r="T13" s="201"/>
      <c r="U13" s="264"/>
      <c r="V13" s="202"/>
      <c r="W13" s="201"/>
      <c r="X13" s="202"/>
      <c r="AD13" s="104" t="s">
        <v>117</v>
      </c>
      <c r="AE13" s="96">
        <f>AL28+AM28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25">
      <c r="A14" s="255" t="s">
        <v>120</v>
      </c>
      <c r="B14" s="256" t="s">
        <v>33</v>
      </c>
      <c r="C14" s="257"/>
      <c r="D14" s="258">
        <v>3</v>
      </c>
      <c r="E14" s="265"/>
      <c r="F14" s="260"/>
      <c r="G14" s="261">
        <v>4</v>
      </c>
      <c r="H14" s="157">
        <f t="shared" si="0"/>
        <v>120</v>
      </c>
      <c r="I14" s="262">
        <f t="shared" si="3"/>
        <v>45</v>
      </c>
      <c r="J14" s="263"/>
      <c r="K14" s="263"/>
      <c r="L14" s="263">
        <v>45</v>
      </c>
      <c r="M14" s="127">
        <f t="shared" si="1"/>
        <v>75</v>
      </c>
      <c r="N14" s="197"/>
      <c r="O14" s="264"/>
      <c r="P14" s="202"/>
      <c r="Q14" s="201">
        <v>3</v>
      </c>
      <c r="R14" s="264"/>
      <c r="S14" s="202"/>
      <c r="T14" s="201"/>
      <c r="U14" s="264"/>
      <c r="V14" s="202"/>
      <c r="W14" s="266"/>
      <c r="X14" s="267"/>
      <c r="AD14" s="104" t="s">
        <v>118</v>
      </c>
      <c r="AE14" s="96">
        <f>AO28+AP28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25">
      <c r="A15" s="255" t="s">
        <v>121</v>
      </c>
      <c r="B15" s="256" t="s">
        <v>33</v>
      </c>
      <c r="C15" s="268"/>
      <c r="D15" s="269" t="s">
        <v>168</v>
      </c>
      <c r="E15" s="192"/>
      <c r="F15" s="270"/>
      <c r="G15" s="271">
        <v>3.5</v>
      </c>
      <c r="H15" s="157">
        <f t="shared" si="0"/>
        <v>105</v>
      </c>
      <c r="I15" s="262">
        <f t="shared" si="3"/>
        <v>36</v>
      </c>
      <c r="J15" s="272"/>
      <c r="K15" s="272"/>
      <c r="L15" s="272">
        <v>36</v>
      </c>
      <c r="M15" s="127">
        <f t="shared" si="1"/>
        <v>69</v>
      </c>
      <c r="N15" s="273"/>
      <c r="O15" s="274"/>
      <c r="P15" s="275"/>
      <c r="Q15" s="276"/>
      <c r="R15" s="274">
        <v>2</v>
      </c>
      <c r="S15" s="275">
        <v>2</v>
      </c>
      <c r="T15" s="276"/>
      <c r="U15" s="274"/>
      <c r="V15" s="275"/>
      <c r="W15" s="276"/>
      <c r="X15" s="275"/>
      <c r="AE15" s="96">
        <f>SUM(AE11:AE14)</f>
        <v>57.5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25">
      <c r="A16" s="277" t="s">
        <v>122</v>
      </c>
      <c r="B16" s="278" t="s">
        <v>308</v>
      </c>
      <c r="C16" s="257"/>
      <c r="D16" s="180" t="s">
        <v>167</v>
      </c>
      <c r="E16" s="265"/>
      <c r="F16" s="279"/>
      <c r="G16" s="280">
        <v>2</v>
      </c>
      <c r="H16" s="281">
        <f t="shared" si="0"/>
        <v>60</v>
      </c>
      <c r="I16" s="257">
        <f t="shared" ref="I16:I21" si="4">J16+L16</f>
        <v>30</v>
      </c>
      <c r="J16" s="282">
        <v>15</v>
      </c>
      <c r="K16" s="282"/>
      <c r="L16" s="282">
        <v>15</v>
      </c>
      <c r="M16" s="283">
        <f t="shared" si="1"/>
        <v>30</v>
      </c>
      <c r="N16" s="197">
        <v>2</v>
      </c>
      <c r="O16" s="264"/>
      <c r="P16" s="202"/>
      <c r="Q16" s="201"/>
      <c r="R16" s="264"/>
      <c r="S16" s="202"/>
      <c r="T16" s="201"/>
      <c r="U16" s="264"/>
      <c r="V16" s="202"/>
      <c r="W16" s="201"/>
      <c r="X16" s="284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25">
      <c r="A17" s="277" t="s">
        <v>123</v>
      </c>
      <c r="B17" s="278" t="s">
        <v>34</v>
      </c>
      <c r="C17" s="257">
        <v>1</v>
      </c>
      <c r="D17" s="180"/>
      <c r="E17" s="265"/>
      <c r="F17" s="279"/>
      <c r="G17" s="280">
        <v>7</v>
      </c>
      <c r="H17" s="281">
        <f t="shared" si="0"/>
        <v>210</v>
      </c>
      <c r="I17" s="257">
        <f t="shared" si="4"/>
        <v>75</v>
      </c>
      <c r="J17" s="282">
        <v>45</v>
      </c>
      <c r="K17" s="282"/>
      <c r="L17" s="282">
        <v>30</v>
      </c>
      <c r="M17" s="283">
        <f t="shared" si="1"/>
        <v>135</v>
      </c>
      <c r="N17" s="197">
        <v>5</v>
      </c>
      <c r="O17" s="264"/>
      <c r="P17" s="202"/>
      <c r="Q17" s="201"/>
      <c r="R17" s="264"/>
      <c r="S17" s="202"/>
      <c r="T17" s="201"/>
      <c r="U17" s="264"/>
      <c r="V17" s="202"/>
      <c r="W17" s="201"/>
      <c r="X17" s="284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x14ac:dyDescent="0.25">
      <c r="A18" s="277" t="s">
        <v>125</v>
      </c>
      <c r="B18" s="278" t="s">
        <v>35</v>
      </c>
      <c r="C18" s="257"/>
      <c r="D18" s="282"/>
      <c r="E18" s="285"/>
      <c r="F18" s="286"/>
      <c r="G18" s="280">
        <f>G19+G20</f>
        <v>11</v>
      </c>
      <c r="H18" s="281">
        <f>H19+H20</f>
        <v>330</v>
      </c>
      <c r="I18" s="257">
        <f>I19+I20</f>
        <v>129</v>
      </c>
      <c r="J18" s="282">
        <f>J19+J20</f>
        <v>48</v>
      </c>
      <c r="K18" s="282">
        <f t="shared" ref="K18:L18" si="5">K19+K20</f>
        <v>0</v>
      </c>
      <c r="L18" s="282">
        <f t="shared" si="5"/>
        <v>81</v>
      </c>
      <c r="M18" s="283">
        <f>M19+M20</f>
        <v>201</v>
      </c>
      <c r="N18" s="287"/>
      <c r="O18" s="288"/>
      <c r="P18" s="289"/>
      <c r="Q18" s="262"/>
      <c r="R18" s="288"/>
      <c r="S18" s="127"/>
      <c r="T18" s="262"/>
      <c r="U18" s="288"/>
      <c r="V18" s="127"/>
      <c r="W18" s="262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25">
      <c r="A19" s="290" t="s">
        <v>217</v>
      </c>
      <c r="B19" s="291" t="s">
        <v>219</v>
      </c>
      <c r="C19" s="262"/>
      <c r="D19" s="263">
        <v>1</v>
      </c>
      <c r="E19" s="292"/>
      <c r="F19" s="293"/>
      <c r="G19" s="294">
        <v>6</v>
      </c>
      <c r="H19" s="295">
        <f t="shared" ref="H19:H20" si="6">G19*30</f>
        <v>180</v>
      </c>
      <c r="I19" s="262">
        <f t="shared" ref="I19" si="7">J19+K19+L19</f>
        <v>75</v>
      </c>
      <c r="J19" s="36">
        <v>30</v>
      </c>
      <c r="K19" s="36"/>
      <c r="L19" s="36">
        <v>45</v>
      </c>
      <c r="M19" s="195">
        <f t="shared" ref="M19" si="8">H19-I19</f>
        <v>105</v>
      </c>
      <c r="N19" s="287">
        <v>5</v>
      </c>
      <c r="O19" s="288"/>
      <c r="P19" s="289"/>
      <c r="Q19" s="262"/>
      <c r="R19" s="288"/>
      <c r="S19" s="127"/>
      <c r="T19" s="262"/>
      <c r="U19" s="288"/>
      <c r="V19" s="127"/>
      <c r="W19" s="262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25">
      <c r="A20" s="290" t="s">
        <v>218</v>
      </c>
      <c r="B20" s="291" t="s">
        <v>220</v>
      </c>
      <c r="C20" s="262">
        <v>2</v>
      </c>
      <c r="D20" s="263"/>
      <c r="E20" s="292"/>
      <c r="F20" s="293"/>
      <c r="G20" s="294">
        <v>5</v>
      </c>
      <c r="H20" s="295">
        <f t="shared" si="6"/>
        <v>150</v>
      </c>
      <c r="I20" s="262">
        <f t="shared" ref="I20" si="9">J20+K20+L20</f>
        <v>54</v>
      </c>
      <c r="J20" s="36">
        <v>18</v>
      </c>
      <c r="K20" s="36"/>
      <c r="L20" s="36">
        <v>36</v>
      </c>
      <c r="M20" s="195">
        <f t="shared" ref="M20" si="10">H20-I20</f>
        <v>96</v>
      </c>
      <c r="N20" s="287"/>
      <c r="O20" s="288">
        <v>3</v>
      </c>
      <c r="P20" s="289">
        <v>3</v>
      </c>
      <c r="Q20" s="262"/>
      <c r="R20" s="288"/>
      <c r="S20" s="127"/>
      <c r="T20" s="262"/>
      <c r="U20" s="288"/>
      <c r="V20" s="127"/>
      <c r="W20" s="262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5" x14ac:dyDescent="0.25">
      <c r="A21" s="277" t="s">
        <v>125</v>
      </c>
      <c r="B21" s="278" t="s">
        <v>124</v>
      </c>
      <c r="C21" s="257"/>
      <c r="D21" s="282">
        <v>4</v>
      </c>
      <c r="E21" s="285"/>
      <c r="F21" s="286"/>
      <c r="G21" s="280">
        <v>3.5</v>
      </c>
      <c r="H21" s="281">
        <f t="shared" si="0"/>
        <v>105</v>
      </c>
      <c r="I21" s="257">
        <f t="shared" si="4"/>
        <v>36</v>
      </c>
      <c r="J21" s="282">
        <v>18</v>
      </c>
      <c r="K21" s="282"/>
      <c r="L21" s="282">
        <v>18</v>
      </c>
      <c r="M21" s="283">
        <f t="shared" si="1"/>
        <v>69</v>
      </c>
      <c r="N21" s="197"/>
      <c r="O21" s="264"/>
      <c r="P21" s="284"/>
      <c r="Q21" s="201"/>
      <c r="R21" s="264">
        <v>2</v>
      </c>
      <c r="S21" s="202">
        <v>2</v>
      </c>
      <c r="T21" s="201"/>
      <c r="U21" s="264"/>
      <c r="V21" s="202"/>
      <c r="W21" s="201"/>
      <c r="X21" s="202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x14ac:dyDescent="0.25">
      <c r="A22" s="277" t="s">
        <v>126</v>
      </c>
      <c r="B22" s="278" t="s">
        <v>39</v>
      </c>
      <c r="C22" s="257">
        <v>4</v>
      </c>
      <c r="D22" s="282"/>
      <c r="E22" s="285"/>
      <c r="F22" s="286"/>
      <c r="G22" s="280">
        <v>4</v>
      </c>
      <c r="H22" s="281">
        <f>G22*30</f>
        <v>120</v>
      </c>
      <c r="I22" s="257">
        <f>J22+L22</f>
        <v>54</v>
      </c>
      <c r="J22" s="282">
        <v>36</v>
      </c>
      <c r="K22" s="282"/>
      <c r="L22" s="282">
        <v>18</v>
      </c>
      <c r="M22" s="283">
        <f>H22-I22</f>
        <v>66</v>
      </c>
      <c r="N22" s="197"/>
      <c r="O22" s="264"/>
      <c r="P22" s="284"/>
      <c r="Q22" s="201"/>
      <c r="R22" s="264">
        <v>3</v>
      </c>
      <c r="S22" s="202">
        <v>3</v>
      </c>
      <c r="T22" s="201"/>
      <c r="U22" s="264"/>
      <c r="V22" s="202"/>
      <c r="W22" s="201"/>
      <c r="X22" s="202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x14ac:dyDescent="0.25">
      <c r="A23" s="277" t="s">
        <v>144</v>
      </c>
      <c r="B23" s="278" t="s">
        <v>38</v>
      </c>
      <c r="C23" s="257"/>
      <c r="D23" s="282"/>
      <c r="E23" s="285"/>
      <c r="F23" s="286"/>
      <c r="G23" s="280">
        <f>G24+G25</f>
        <v>10</v>
      </c>
      <c r="H23" s="281">
        <f>H24+H25</f>
        <v>300</v>
      </c>
      <c r="I23" s="257">
        <f>I24+I25</f>
        <v>129</v>
      </c>
      <c r="J23" s="282">
        <f>J24+J25</f>
        <v>48</v>
      </c>
      <c r="K23" s="282">
        <f t="shared" ref="K23" si="11">K24+K25</f>
        <v>48</v>
      </c>
      <c r="L23" s="282">
        <f t="shared" ref="L23" si="12">L24+L25</f>
        <v>33</v>
      </c>
      <c r="M23" s="283">
        <f>M24+M25</f>
        <v>171</v>
      </c>
      <c r="N23" s="287"/>
      <c r="O23" s="288"/>
      <c r="P23" s="289"/>
      <c r="Q23" s="262"/>
      <c r="R23" s="288"/>
      <c r="S23" s="127"/>
      <c r="T23" s="262"/>
      <c r="U23" s="288"/>
      <c r="V23" s="127"/>
      <c r="W23" s="262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25">
      <c r="A24" s="290" t="s">
        <v>221</v>
      </c>
      <c r="B24" s="291" t="s">
        <v>223</v>
      </c>
      <c r="C24" s="262"/>
      <c r="D24" s="263">
        <v>2</v>
      </c>
      <c r="E24" s="292"/>
      <c r="F24" s="293"/>
      <c r="G24" s="294">
        <v>4</v>
      </c>
      <c r="H24" s="295">
        <f t="shared" ref="H24:H25" si="13">G24*30</f>
        <v>120</v>
      </c>
      <c r="I24" s="262">
        <f t="shared" ref="I24:I25" si="14">J24+K24+L24</f>
        <v>54</v>
      </c>
      <c r="J24" s="36">
        <v>18</v>
      </c>
      <c r="K24" s="36">
        <v>18</v>
      </c>
      <c r="L24" s="36">
        <v>18</v>
      </c>
      <c r="M24" s="195">
        <f t="shared" ref="M24:M25" si="15">H24-I24</f>
        <v>66</v>
      </c>
      <c r="N24" s="287"/>
      <c r="O24" s="288">
        <v>3</v>
      </c>
      <c r="P24" s="289">
        <v>3</v>
      </c>
      <c r="Q24" s="262"/>
      <c r="R24" s="288"/>
      <c r="S24" s="127"/>
      <c r="T24" s="262"/>
      <c r="U24" s="288"/>
      <c r="V24" s="127"/>
      <c r="W24" s="262"/>
      <c r="X24" s="127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25">
      <c r="A25" s="290" t="s">
        <v>222</v>
      </c>
      <c r="B25" s="291" t="s">
        <v>224</v>
      </c>
      <c r="C25" s="262">
        <v>3</v>
      </c>
      <c r="D25" s="263"/>
      <c r="E25" s="292"/>
      <c r="F25" s="293"/>
      <c r="G25" s="294">
        <v>6</v>
      </c>
      <c r="H25" s="295">
        <f t="shared" si="13"/>
        <v>180</v>
      </c>
      <c r="I25" s="262">
        <f t="shared" si="14"/>
        <v>75</v>
      </c>
      <c r="J25" s="36">
        <v>30</v>
      </c>
      <c r="K25" s="36">
        <v>30</v>
      </c>
      <c r="L25" s="36">
        <v>15</v>
      </c>
      <c r="M25" s="195">
        <f t="shared" si="15"/>
        <v>105</v>
      </c>
      <c r="N25" s="287"/>
      <c r="O25" s="288"/>
      <c r="P25" s="289"/>
      <c r="Q25" s="262">
        <v>5</v>
      </c>
      <c r="R25" s="288"/>
      <c r="S25" s="127"/>
      <c r="T25" s="262"/>
      <c r="U25" s="288"/>
      <c r="V25" s="127"/>
      <c r="W25" s="262"/>
      <c r="X25" s="127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25">
      <c r="A26" s="296" t="s">
        <v>145</v>
      </c>
      <c r="B26" s="297" t="s">
        <v>37</v>
      </c>
      <c r="C26" s="298"/>
      <c r="D26" s="282">
        <v>1</v>
      </c>
      <c r="E26" s="282"/>
      <c r="F26" s="283"/>
      <c r="G26" s="299">
        <v>3</v>
      </c>
      <c r="H26" s="281">
        <f t="shared" si="0"/>
        <v>90</v>
      </c>
      <c r="I26" s="257">
        <f t="shared" ref="I26:I27" si="16">J26+K26+L26</f>
        <v>45</v>
      </c>
      <c r="J26" s="282">
        <v>15</v>
      </c>
      <c r="K26" s="282">
        <v>30</v>
      </c>
      <c r="L26" s="282"/>
      <c r="M26" s="283">
        <f t="shared" si="1"/>
        <v>45</v>
      </c>
      <c r="N26" s="287">
        <v>3</v>
      </c>
      <c r="O26" s="288"/>
      <c r="P26" s="127"/>
      <c r="Q26" s="262"/>
      <c r="R26" s="288"/>
      <c r="S26" s="127"/>
      <c r="T26" s="262"/>
      <c r="U26" s="288"/>
      <c r="V26" s="127"/>
      <c r="W26" s="262"/>
      <c r="X26" s="127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2.25" thickBot="1" x14ac:dyDescent="0.3">
      <c r="A27" s="277" t="s">
        <v>146</v>
      </c>
      <c r="B27" s="300" t="s">
        <v>46</v>
      </c>
      <c r="C27" s="301">
        <v>5</v>
      </c>
      <c r="D27" s="302"/>
      <c r="E27" s="302"/>
      <c r="F27" s="303"/>
      <c r="G27" s="304">
        <v>3</v>
      </c>
      <c r="H27" s="305">
        <f t="shared" si="0"/>
        <v>90</v>
      </c>
      <c r="I27" s="306">
        <f t="shared" si="16"/>
        <v>30</v>
      </c>
      <c r="J27" s="302">
        <v>15</v>
      </c>
      <c r="K27" s="302">
        <v>15</v>
      </c>
      <c r="L27" s="302"/>
      <c r="M27" s="303">
        <f t="shared" si="1"/>
        <v>60</v>
      </c>
      <c r="N27" s="307"/>
      <c r="O27" s="308"/>
      <c r="P27" s="309"/>
      <c r="Q27" s="310"/>
      <c r="R27" s="308"/>
      <c r="S27" s="309"/>
      <c r="T27" s="310">
        <v>2</v>
      </c>
      <c r="U27" s="308"/>
      <c r="V27" s="309"/>
      <c r="W27" s="310"/>
      <c r="X27" s="309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3" customFormat="1" ht="16.5" customHeight="1" thickBot="1" x14ac:dyDescent="0.3">
      <c r="A28" s="666" t="s">
        <v>259</v>
      </c>
      <c r="B28" s="667"/>
      <c r="C28" s="667"/>
      <c r="D28" s="667"/>
      <c r="E28" s="667"/>
      <c r="F28" s="668"/>
      <c r="G28" s="133">
        <f>G11+G16+G17+G18+G21+G22+G23+G26+G27</f>
        <v>57.5</v>
      </c>
      <c r="H28" s="134">
        <f t="shared" ref="H28:M28" si="17">H11+H16+H17+H18+H21+H22+H23+H26+H27</f>
        <v>1725</v>
      </c>
      <c r="I28" s="134">
        <f t="shared" si="17"/>
        <v>675</v>
      </c>
      <c r="J28" s="134">
        <f t="shared" si="17"/>
        <v>240</v>
      </c>
      <c r="K28" s="134">
        <f t="shared" si="17"/>
        <v>93</v>
      </c>
      <c r="L28" s="134">
        <f t="shared" si="17"/>
        <v>342</v>
      </c>
      <c r="M28" s="134">
        <f t="shared" si="17"/>
        <v>1050</v>
      </c>
      <c r="N28" s="134">
        <f t="shared" ref="N28:AC28" si="18">SUM(N11:N27)</f>
        <v>17</v>
      </c>
      <c r="O28" s="134">
        <f t="shared" si="18"/>
        <v>8</v>
      </c>
      <c r="P28" s="134">
        <f t="shared" si="18"/>
        <v>8</v>
      </c>
      <c r="Q28" s="134">
        <f t="shared" si="18"/>
        <v>8</v>
      </c>
      <c r="R28" s="134">
        <f t="shared" si="18"/>
        <v>7</v>
      </c>
      <c r="S28" s="134">
        <f t="shared" si="18"/>
        <v>7</v>
      </c>
      <c r="T28" s="134">
        <f t="shared" si="18"/>
        <v>2</v>
      </c>
      <c r="U28" s="134">
        <f t="shared" si="18"/>
        <v>0</v>
      </c>
      <c r="V28" s="134">
        <f t="shared" si="18"/>
        <v>0</v>
      </c>
      <c r="W28" s="134">
        <f t="shared" si="18"/>
        <v>0</v>
      </c>
      <c r="X28" s="134">
        <f t="shared" si="18"/>
        <v>0</v>
      </c>
      <c r="Y28" s="169">
        <f t="shared" si="18"/>
        <v>0</v>
      </c>
      <c r="Z28" s="134">
        <f t="shared" si="18"/>
        <v>0</v>
      </c>
      <c r="AA28" s="134">
        <f t="shared" si="18"/>
        <v>0</v>
      </c>
      <c r="AB28" s="134">
        <f t="shared" si="18"/>
        <v>0</v>
      </c>
      <c r="AC28" s="134">
        <f t="shared" si="18"/>
        <v>0</v>
      </c>
      <c r="AF28" s="94">
        <f>SUMIF(AF11:AF27,FALSE,$G11:$G27)</f>
        <v>21</v>
      </c>
      <c r="AG28" s="94">
        <f t="shared" ref="AG28:AP28" si="19">SUMIF(AG11:AG27,FALSE,$G11:$G27)</f>
        <v>12.5</v>
      </c>
      <c r="AH28" s="94">
        <f t="shared" si="19"/>
        <v>0</v>
      </c>
      <c r="AI28" s="94">
        <f t="shared" si="19"/>
        <v>10</v>
      </c>
      <c r="AJ28" s="94">
        <f t="shared" si="19"/>
        <v>11</v>
      </c>
      <c r="AK28" s="94">
        <f t="shared" si="19"/>
        <v>0</v>
      </c>
      <c r="AL28" s="94">
        <f t="shared" si="19"/>
        <v>3</v>
      </c>
      <c r="AM28" s="94">
        <f t="shared" si="19"/>
        <v>0</v>
      </c>
      <c r="AN28" s="94">
        <f t="shared" si="19"/>
        <v>0</v>
      </c>
      <c r="AO28" s="94">
        <f t="shared" si="19"/>
        <v>0</v>
      </c>
      <c r="AP28" s="94">
        <f t="shared" si="19"/>
        <v>0</v>
      </c>
      <c r="AQ28" s="95">
        <f>SUM(AF28:AP28)</f>
        <v>57.5</v>
      </c>
    </row>
    <row r="29" spans="1:43" ht="16.5" customHeight="1" thickBot="1" x14ac:dyDescent="0.3">
      <c r="A29" s="686" t="s">
        <v>147</v>
      </c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8"/>
      <c r="O29" s="688"/>
      <c r="P29" s="688"/>
      <c r="Q29" s="688"/>
      <c r="R29" s="688"/>
      <c r="S29" s="688"/>
      <c r="T29" s="688"/>
      <c r="U29" s="688"/>
      <c r="V29" s="688"/>
      <c r="W29" s="688"/>
      <c r="X29" s="689"/>
    </row>
    <row r="30" spans="1:43" ht="16.5" customHeight="1" x14ac:dyDescent="0.25">
      <c r="A30" s="150" t="s">
        <v>127</v>
      </c>
      <c r="B30" s="148" t="s">
        <v>36</v>
      </c>
      <c r="C30" s="138"/>
      <c r="D30" s="135"/>
      <c r="E30" s="135"/>
      <c r="F30" s="139"/>
      <c r="G30" s="147">
        <f t="shared" ref="G30:M30" si="20">G31+G32</f>
        <v>15</v>
      </c>
      <c r="H30" s="142">
        <f t="shared" si="20"/>
        <v>450</v>
      </c>
      <c r="I30" s="144">
        <f t="shared" si="20"/>
        <v>177</v>
      </c>
      <c r="J30" s="136">
        <f t="shared" si="20"/>
        <v>81</v>
      </c>
      <c r="K30" s="136">
        <f t="shared" si="20"/>
        <v>48</v>
      </c>
      <c r="L30" s="136">
        <f t="shared" si="20"/>
        <v>48</v>
      </c>
      <c r="M30" s="161">
        <f t="shared" si="20"/>
        <v>273</v>
      </c>
      <c r="N30" s="143"/>
      <c r="O30" s="164"/>
      <c r="P30" s="137"/>
      <c r="Q30" s="162"/>
      <c r="R30" s="165"/>
      <c r="S30" s="137"/>
      <c r="T30" s="146"/>
      <c r="U30" s="166"/>
      <c r="V30" s="137"/>
      <c r="W30" s="145"/>
      <c r="X30" s="137"/>
      <c r="AD30" s="104" t="s">
        <v>92</v>
      </c>
      <c r="AE30" s="98">
        <f>AF49+AG49</f>
        <v>22</v>
      </c>
      <c r="AF30" s="92" t="b">
        <f>ISBLANK(N30)</f>
        <v>1</v>
      </c>
      <c r="AG30" s="92" t="b">
        <f>ISBLANK(O30)</f>
        <v>1</v>
      </c>
      <c r="AI30" s="92" t="b">
        <f>ISBLANK(Q30)</f>
        <v>1</v>
      </c>
      <c r="AJ30" s="92" t="b">
        <f>ISBLANK(R30)</f>
        <v>1</v>
      </c>
      <c r="AL30" s="92" t="b">
        <f>ISBLANK(T30)</f>
        <v>1</v>
      </c>
      <c r="AM30" s="92" t="b">
        <f>ISBLANK(U30)</f>
        <v>1</v>
      </c>
      <c r="AO30" s="92" t="b">
        <f>ISBLANK(W30)</f>
        <v>1</v>
      </c>
      <c r="AP30" s="92" t="b">
        <f>ISBLANK(X30)</f>
        <v>1</v>
      </c>
    </row>
    <row r="31" spans="1:43" x14ac:dyDescent="0.25">
      <c r="A31" s="54" t="s">
        <v>148</v>
      </c>
      <c r="B31" s="55" t="s">
        <v>225</v>
      </c>
      <c r="C31" s="56" t="s">
        <v>167</v>
      </c>
      <c r="D31" s="57"/>
      <c r="E31" s="58"/>
      <c r="F31" s="59"/>
      <c r="G31" s="311">
        <v>9</v>
      </c>
      <c r="H31" s="295">
        <f t="shared" ref="H31" si="21">G31*30</f>
        <v>270</v>
      </c>
      <c r="I31" s="262">
        <f t="shared" ref="I31" si="22">J31+K31+L31</f>
        <v>105</v>
      </c>
      <c r="J31" s="60">
        <v>45</v>
      </c>
      <c r="K31" s="60">
        <v>30</v>
      </c>
      <c r="L31" s="60">
        <v>30</v>
      </c>
      <c r="M31" s="195">
        <f t="shared" ref="M31" si="23">H31-I31</f>
        <v>165</v>
      </c>
      <c r="N31" s="61">
        <v>7</v>
      </c>
      <c r="O31" s="62"/>
      <c r="P31" s="63"/>
      <c r="Q31" s="52"/>
      <c r="R31" s="53"/>
      <c r="S31" s="63"/>
      <c r="T31" s="52"/>
      <c r="U31" s="53"/>
      <c r="V31" s="63"/>
      <c r="W31" s="64"/>
      <c r="X31" s="63"/>
      <c r="AD31" s="104" t="s">
        <v>93</v>
      </c>
      <c r="AE31" s="98">
        <f>AI49+AJ49</f>
        <v>34.5</v>
      </c>
      <c r="AF31" s="92" t="b">
        <f t="shared" ref="AF31:AP48" si="24">ISBLANK(N31)</f>
        <v>0</v>
      </c>
      <c r="AG31" s="92" t="b">
        <f t="shared" si="24"/>
        <v>1</v>
      </c>
      <c r="AI31" s="92" t="b">
        <f t="shared" si="24"/>
        <v>1</v>
      </c>
      <c r="AJ31" s="92" t="b">
        <f t="shared" si="24"/>
        <v>1</v>
      </c>
      <c r="AL31" s="92" t="b">
        <f t="shared" si="24"/>
        <v>1</v>
      </c>
      <c r="AM31" s="92" t="b">
        <f t="shared" si="24"/>
        <v>1</v>
      </c>
      <c r="AO31" s="92" t="b">
        <f t="shared" si="24"/>
        <v>1</v>
      </c>
      <c r="AP31" s="92" t="b">
        <f t="shared" si="24"/>
        <v>1</v>
      </c>
    </row>
    <row r="32" spans="1:43" x14ac:dyDescent="0.25">
      <c r="A32" s="54" t="s">
        <v>152</v>
      </c>
      <c r="B32" s="55" t="s">
        <v>226</v>
      </c>
      <c r="C32" s="56" t="s">
        <v>227</v>
      </c>
      <c r="D32" s="57"/>
      <c r="E32" s="58"/>
      <c r="F32" s="59"/>
      <c r="G32" s="311">
        <v>6</v>
      </c>
      <c r="H32" s="295">
        <f t="shared" ref="H32" si="25">G32*30</f>
        <v>180</v>
      </c>
      <c r="I32" s="262">
        <f t="shared" ref="I32" si="26">J32+K32+L32</f>
        <v>72</v>
      </c>
      <c r="J32" s="60">
        <v>36</v>
      </c>
      <c r="K32" s="60">
        <v>18</v>
      </c>
      <c r="L32" s="60">
        <v>18</v>
      </c>
      <c r="M32" s="195">
        <f t="shared" ref="M32" si="27">H32-I32</f>
        <v>108</v>
      </c>
      <c r="N32" s="61"/>
      <c r="O32" s="62">
        <v>4</v>
      </c>
      <c r="P32" s="63">
        <v>4</v>
      </c>
      <c r="Q32" s="52"/>
      <c r="R32" s="53"/>
      <c r="S32" s="63"/>
      <c r="T32" s="52"/>
      <c r="U32" s="53"/>
      <c r="V32" s="63"/>
      <c r="W32" s="64"/>
      <c r="X32" s="63"/>
      <c r="AD32" s="104" t="s">
        <v>117</v>
      </c>
      <c r="AE32" s="98">
        <f>AL49+AM49</f>
        <v>27</v>
      </c>
      <c r="AF32" s="92" t="b">
        <f t="shared" si="24"/>
        <v>1</v>
      </c>
      <c r="AG32" s="92" t="b">
        <f t="shared" si="24"/>
        <v>0</v>
      </c>
      <c r="AI32" s="92" t="b">
        <f t="shared" si="24"/>
        <v>1</v>
      </c>
      <c r="AJ32" s="92" t="b">
        <f t="shared" si="24"/>
        <v>1</v>
      </c>
      <c r="AL32" s="92" t="b">
        <f t="shared" si="24"/>
        <v>1</v>
      </c>
      <c r="AM32" s="92" t="b">
        <f t="shared" si="24"/>
        <v>1</v>
      </c>
      <c r="AO32" s="92" t="b">
        <f t="shared" si="24"/>
        <v>1</v>
      </c>
      <c r="AP32" s="92" t="b">
        <f t="shared" si="24"/>
        <v>1</v>
      </c>
    </row>
    <row r="33" spans="1:42" x14ac:dyDescent="0.25">
      <c r="A33" s="312" t="s">
        <v>153</v>
      </c>
      <c r="B33" s="313" t="s">
        <v>43</v>
      </c>
      <c r="C33" s="257"/>
      <c r="D33" s="282"/>
      <c r="E33" s="285"/>
      <c r="F33" s="286"/>
      <c r="G33" s="280">
        <f>G34+G35</f>
        <v>14</v>
      </c>
      <c r="H33" s="314">
        <f>H34+H35</f>
        <v>420</v>
      </c>
      <c r="I33" s="315">
        <f t="shared" ref="I33:M33" si="28">I34+I35</f>
        <v>147</v>
      </c>
      <c r="J33" s="316">
        <f t="shared" si="28"/>
        <v>66</v>
      </c>
      <c r="K33" s="316">
        <f t="shared" si="28"/>
        <v>48</v>
      </c>
      <c r="L33" s="316">
        <f t="shared" si="28"/>
        <v>33</v>
      </c>
      <c r="M33" s="317">
        <f t="shared" si="28"/>
        <v>273</v>
      </c>
      <c r="N33" s="197"/>
      <c r="O33" s="264"/>
      <c r="P33" s="267"/>
      <c r="Q33" s="201"/>
      <c r="R33" s="264"/>
      <c r="S33" s="202"/>
      <c r="T33" s="201"/>
      <c r="U33" s="264"/>
      <c r="V33" s="202"/>
      <c r="W33" s="201"/>
      <c r="X33" s="202"/>
      <c r="AD33" s="104" t="s">
        <v>118</v>
      </c>
      <c r="AE33" s="98">
        <f>AO49+AP49</f>
        <v>10</v>
      </c>
      <c r="AF33" s="92" t="b">
        <f t="shared" si="24"/>
        <v>1</v>
      </c>
      <c r="AG33" s="92" t="b">
        <f t="shared" si="24"/>
        <v>1</v>
      </c>
      <c r="AI33" s="92" t="b">
        <f t="shared" si="24"/>
        <v>1</v>
      </c>
      <c r="AJ33" s="92" t="b">
        <f t="shared" si="24"/>
        <v>1</v>
      </c>
      <c r="AL33" s="92" t="b">
        <f t="shared" si="24"/>
        <v>1</v>
      </c>
      <c r="AM33" s="92" t="b">
        <f t="shared" si="24"/>
        <v>1</v>
      </c>
      <c r="AO33" s="92" t="b">
        <f t="shared" si="24"/>
        <v>1</v>
      </c>
      <c r="AP33" s="92" t="b">
        <f t="shared" si="24"/>
        <v>1</v>
      </c>
    </row>
    <row r="34" spans="1:42" ht="17.25" customHeight="1" x14ac:dyDescent="0.25">
      <c r="A34" s="151" t="s">
        <v>154</v>
      </c>
      <c r="B34" s="149" t="s">
        <v>228</v>
      </c>
      <c r="C34" s="140"/>
      <c r="D34" s="114" t="s">
        <v>227</v>
      </c>
      <c r="E34" s="114"/>
      <c r="F34" s="141"/>
      <c r="G34" s="318">
        <v>7</v>
      </c>
      <c r="H34" s="157">
        <f>G34*30</f>
        <v>210</v>
      </c>
      <c r="I34" s="262">
        <f>J34+K34+L34</f>
        <v>72</v>
      </c>
      <c r="J34" s="263">
        <v>36</v>
      </c>
      <c r="K34" s="263">
        <v>18</v>
      </c>
      <c r="L34" s="263">
        <v>18</v>
      </c>
      <c r="M34" s="127">
        <f>H34-I34</f>
        <v>138</v>
      </c>
      <c r="N34" s="125"/>
      <c r="O34" s="167">
        <v>4</v>
      </c>
      <c r="P34" s="124">
        <v>4</v>
      </c>
      <c r="Q34" s="123"/>
      <c r="R34" s="167"/>
      <c r="S34" s="124"/>
      <c r="T34" s="123"/>
      <c r="U34" s="167"/>
      <c r="V34" s="124"/>
      <c r="W34" s="125"/>
      <c r="X34" s="124"/>
      <c r="AE34" s="98">
        <f>SUM(AE30:AE33)</f>
        <v>93.5</v>
      </c>
      <c r="AF34" s="92" t="b">
        <f t="shared" si="24"/>
        <v>1</v>
      </c>
      <c r="AG34" s="92" t="b">
        <f t="shared" si="24"/>
        <v>0</v>
      </c>
      <c r="AI34" s="92" t="b">
        <f t="shared" si="24"/>
        <v>1</v>
      </c>
      <c r="AJ34" s="92" t="b">
        <f t="shared" si="24"/>
        <v>1</v>
      </c>
      <c r="AL34" s="92" t="b">
        <f t="shared" si="24"/>
        <v>1</v>
      </c>
      <c r="AM34" s="92" t="b">
        <f t="shared" si="24"/>
        <v>1</v>
      </c>
      <c r="AO34" s="92" t="b">
        <f t="shared" si="24"/>
        <v>1</v>
      </c>
      <c r="AP34" s="92" t="b">
        <f t="shared" si="24"/>
        <v>1</v>
      </c>
    </row>
    <row r="35" spans="1:42" x14ac:dyDescent="0.25">
      <c r="A35" s="151" t="s">
        <v>155</v>
      </c>
      <c r="B35" s="149" t="s">
        <v>229</v>
      </c>
      <c r="C35" s="140">
        <v>3</v>
      </c>
      <c r="D35" s="121"/>
      <c r="E35" s="116"/>
      <c r="F35" s="141"/>
      <c r="G35" s="318">
        <v>7</v>
      </c>
      <c r="H35" s="157">
        <f>G35*30</f>
        <v>210</v>
      </c>
      <c r="I35" s="262">
        <f>J35+K35+L35</f>
        <v>75</v>
      </c>
      <c r="J35" s="263">
        <v>30</v>
      </c>
      <c r="K35" s="263">
        <v>30</v>
      </c>
      <c r="L35" s="263">
        <v>15</v>
      </c>
      <c r="M35" s="127">
        <f>H35-I35</f>
        <v>135</v>
      </c>
      <c r="N35" s="125"/>
      <c r="O35" s="167"/>
      <c r="P35" s="124"/>
      <c r="Q35" s="123">
        <v>5</v>
      </c>
      <c r="R35" s="167"/>
      <c r="S35" s="319"/>
      <c r="T35" s="123"/>
      <c r="U35" s="167"/>
      <c r="V35" s="124"/>
      <c r="W35" s="125"/>
      <c r="X35" s="124"/>
      <c r="AF35" s="92" t="b">
        <f t="shared" si="24"/>
        <v>1</v>
      </c>
      <c r="AG35" s="92" t="b">
        <f t="shared" si="24"/>
        <v>1</v>
      </c>
      <c r="AI35" s="92" t="b">
        <f t="shared" si="24"/>
        <v>0</v>
      </c>
      <c r="AJ35" s="92" t="b">
        <f t="shared" si="24"/>
        <v>1</v>
      </c>
      <c r="AL35" s="92" t="b">
        <f t="shared" si="24"/>
        <v>1</v>
      </c>
      <c r="AM35" s="92" t="b">
        <f t="shared" si="24"/>
        <v>1</v>
      </c>
      <c r="AO35" s="92" t="b">
        <f t="shared" si="24"/>
        <v>1</v>
      </c>
      <c r="AP35" s="92" t="b">
        <f t="shared" si="24"/>
        <v>1</v>
      </c>
    </row>
    <row r="36" spans="1:42" x14ac:dyDescent="0.25">
      <c r="A36" s="312" t="s">
        <v>156</v>
      </c>
      <c r="B36" s="313" t="s">
        <v>40</v>
      </c>
      <c r="C36" s="257"/>
      <c r="D36" s="282"/>
      <c r="E36" s="285"/>
      <c r="F36" s="286"/>
      <c r="G36" s="280">
        <f>G37+G38</f>
        <v>18</v>
      </c>
      <c r="H36" s="314">
        <f>H37+H38</f>
        <v>540</v>
      </c>
      <c r="I36" s="315">
        <f t="shared" ref="I36:M36" si="29">I37+I38</f>
        <v>195</v>
      </c>
      <c r="J36" s="316">
        <f t="shared" si="29"/>
        <v>66</v>
      </c>
      <c r="K36" s="316">
        <f t="shared" si="29"/>
        <v>96</v>
      </c>
      <c r="L36" s="316">
        <f t="shared" si="29"/>
        <v>33</v>
      </c>
      <c r="M36" s="317">
        <f t="shared" si="29"/>
        <v>345</v>
      </c>
      <c r="N36" s="197"/>
      <c r="O36" s="264"/>
      <c r="P36" s="267"/>
      <c r="Q36" s="201"/>
      <c r="R36" s="264"/>
      <c r="S36" s="202"/>
      <c r="T36" s="201"/>
      <c r="U36" s="264"/>
      <c r="V36" s="202"/>
      <c r="W36" s="201"/>
      <c r="X36" s="202"/>
      <c r="AF36" s="92" t="b">
        <f t="shared" si="24"/>
        <v>1</v>
      </c>
      <c r="AG36" s="92" t="b">
        <f t="shared" si="24"/>
        <v>1</v>
      </c>
      <c r="AI36" s="92" t="b">
        <f t="shared" si="24"/>
        <v>1</v>
      </c>
      <c r="AJ36" s="92" t="b">
        <f t="shared" si="24"/>
        <v>1</v>
      </c>
      <c r="AL36" s="92" t="b">
        <f t="shared" si="24"/>
        <v>1</v>
      </c>
      <c r="AM36" s="92" t="b">
        <f t="shared" si="24"/>
        <v>1</v>
      </c>
      <c r="AO36" s="92" t="b">
        <f t="shared" si="24"/>
        <v>1</v>
      </c>
      <c r="AP36" s="92" t="b">
        <f t="shared" si="24"/>
        <v>1</v>
      </c>
    </row>
    <row r="37" spans="1:42" ht="20.25" customHeight="1" x14ac:dyDescent="0.25">
      <c r="A37" s="151" t="s">
        <v>157</v>
      </c>
      <c r="B37" s="149" t="s">
        <v>230</v>
      </c>
      <c r="C37" s="140"/>
      <c r="D37" s="114" t="s">
        <v>106</v>
      </c>
      <c r="E37" s="114"/>
      <c r="F37" s="141"/>
      <c r="G37" s="318">
        <v>10</v>
      </c>
      <c r="H37" s="157">
        <f>G37*30</f>
        <v>300</v>
      </c>
      <c r="I37" s="262">
        <f>J37+K37+L37</f>
        <v>105</v>
      </c>
      <c r="J37" s="263">
        <v>30</v>
      </c>
      <c r="K37" s="263">
        <v>60</v>
      </c>
      <c r="L37" s="263">
        <v>15</v>
      </c>
      <c r="M37" s="127">
        <f>H37-I37</f>
        <v>195</v>
      </c>
      <c r="N37" s="125"/>
      <c r="O37" s="167"/>
      <c r="P37" s="124"/>
      <c r="Q37" s="123">
        <v>7</v>
      </c>
      <c r="R37" s="167"/>
      <c r="S37" s="124"/>
      <c r="T37" s="123"/>
      <c r="U37" s="167"/>
      <c r="V37" s="124"/>
      <c r="W37" s="125"/>
      <c r="X37" s="124"/>
      <c r="AF37" s="92" t="b">
        <f t="shared" si="24"/>
        <v>1</v>
      </c>
      <c r="AG37" s="92" t="b">
        <f t="shared" si="24"/>
        <v>1</v>
      </c>
      <c r="AI37" s="92" t="b">
        <f t="shared" si="24"/>
        <v>0</v>
      </c>
      <c r="AJ37" s="92" t="b">
        <f t="shared" si="24"/>
        <v>1</v>
      </c>
      <c r="AL37" s="92" t="b">
        <f t="shared" si="24"/>
        <v>1</v>
      </c>
      <c r="AM37" s="92" t="b">
        <f t="shared" si="24"/>
        <v>1</v>
      </c>
      <c r="AO37" s="92" t="b">
        <f t="shared" si="24"/>
        <v>1</v>
      </c>
      <c r="AP37" s="92" t="b">
        <f t="shared" si="24"/>
        <v>1</v>
      </c>
    </row>
    <row r="38" spans="1:42" x14ac:dyDescent="0.25">
      <c r="A38" s="151" t="s">
        <v>158</v>
      </c>
      <c r="B38" s="149" t="s">
        <v>231</v>
      </c>
      <c r="C38" s="140">
        <v>4</v>
      </c>
      <c r="D38" s="121"/>
      <c r="E38" s="116"/>
      <c r="F38" s="141"/>
      <c r="G38" s="318">
        <v>8</v>
      </c>
      <c r="H38" s="157">
        <f>G38*30</f>
        <v>240</v>
      </c>
      <c r="I38" s="262">
        <f>J38+K38+L38</f>
        <v>90</v>
      </c>
      <c r="J38" s="263">
        <v>36</v>
      </c>
      <c r="K38" s="263">
        <v>36</v>
      </c>
      <c r="L38" s="263">
        <v>18</v>
      </c>
      <c r="M38" s="127">
        <f>H38-I38</f>
        <v>150</v>
      </c>
      <c r="N38" s="125"/>
      <c r="O38" s="167"/>
      <c r="P38" s="124"/>
      <c r="Q38" s="123"/>
      <c r="R38" s="167">
        <v>5</v>
      </c>
      <c r="S38" s="124">
        <v>5</v>
      </c>
      <c r="T38" s="123"/>
      <c r="U38" s="167"/>
      <c r="V38" s="124"/>
      <c r="W38" s="125"/>
      <c r="X38" s="124"/>
      <c r="AF38" s="92" t="b">
        <f t="shared" si="24"/>
        <v>1</v>
      </c>
      <c r="AG38" s="92" t="b">
        <f t="shared" si="24"/>
        <v>1</v>
      </c>
      <c r="AI38" s="92" t="b">
        <f t="shared" si="24"/>
        <v>1</v>
      </c>
      <c r="AJ38" s="92" t="b">
        <f t="shared" si="24"/>
        <v>0</v>
      </c>
      <c r="AL38" s="92" t="b">
        <f t="shared" si="24"/>
        <v>1</v>
      </c>
      <c r="AM38" s="92" t="b">
        <f t="shared" si="24"/>
        <v>1</v>
      </c>
      <c r="AO38" s="92" t="b">
        <f t="shared" si="24"/>
        <v>1</v>
      </c>
      <c r="AP38" s="92" t="b">
        <f t="shared" si="24"/>
        <v>1</v>
      </c>
    </row>
    <row r="39" spans="1:42" x14ac:dyDescent="0.25">
      <c r="A39" s="312" t="s">
        <v>159</v>
      </c>
      <c r="B39" s="313" t="s">
        <v>44</v>
      </c>
      <c r="C39" s="257"/>
      <c r="D39" s="282"/>
      <c r="E39" s="285"/>
      <c r="F39" s="286"/>
      <c r="G39" s="280">
        <f>G40+G41+G42</f>
        <v>17.5</v>
      </c>
      <c r="H39" s="320">
        <f>H40+H41+H42</f>
        <v>525</v>
      </c>
      <c r="I39" s="315">
        <f>I40+I41+I42</f>
        <v>177</v>
      </c>
      <c r="J39" s="316">
        <f>J40+J41+J42</f>
        <v>63</v>
      </c>
      <c r="K39" s="316">
        <f t="shared" ref="K39:L39" si="30">K40+K41+K42</f>
        <v>96</v>
      </c>
      <c r="L39" s="316">
        <f t="shared" si="30"/>
        <v>18</v>
      </c>
      <c r="M39" s="317">
        <f>M40+M41+M42</f>
        <v>348</v>
      </c>
      <c r="N39" s="197"/>
      <c r="O39" s="264"/>
      <c r="P39" s="267"/>
      <c r="Q39" s="201"/>
      <c r="R39" s="264"/>
      <c r="S39" s="202"/>
      <c r="T39" s="201"/>
      <c r="U39" s="264"/>
      <c r="V39" s="202"/>
      <c r="W39" s="201"/>
      <c r="X39" s="202"/>
      <c r="AF39" s="92" t="b">
        <f t="shared" si="24"/>
        <v>1</v>
      </c>
      <c r="AG39" s="92" t="b">
        <f t="shared" si="24"/>
        <v>1</v>
      </c>
      <c r="AI39" s="92" t="b">
        <f t="shared" si="24"/>
        <v>1</v>
      </c>
      <c r="AJ39" s="92" t="b">
        <f t="shared" si="24"/>
        <v>1</v>
      </c>
      <c r="AL39" s="92" t="b">
        <f t="shared" si="24"/>
        <v>1</v>
      </c>
      <c r="AM39" s="92" t="b">
        <f t="shared" si="24"/>
        <v>1</v>
      </c>
      <c r="AO39" s="92" t="b">
        <f t="shared" si="24"/>
        <v>1</v>
      </c>
      <c r="AP39" s="92" t="b">
        <f t="shared" si="24"/>
        <v>1</v>
      </c>
    </row>
    <row r="40" spans="1:42" ht="17.25" customHeight="1" x14ac:dyDescent="0.25">
      <c r="A40" s="151" t="s">
        <v>160</v>
      </c>
      <c r="B40" s="149" t="s">
        <v>233</v>
      </c>
      <c r="C40" s="140"/>
      <c r="D40" s="114" t="s">
        <v>168</v>
      </c>
      <c r="E40" s="114"/>
      <c r="F40" s="141"/>
      <c r="G40" s="318">
        <v>6.5</v>
      </c>
      <c r="H40" s="157">
        <f>G40*30</f>
        <v>195</v>
      </c>
      <c r="I40" s="262">
        <f>J40+K40+L40</f>
        <v>72</v>
      </c>
      <c r="J40" s="263">
        <v>18</v>
      </c>
      <c r="K40" s="263">
        <v>36</v>
      </c>
      <c r="L40" s="263">
        <v>18</v>
      </c>
      <c r="M40" s="127">
        <f>H40-I40</f>
        <v>123</v>
      </c>
      <c r="N40" s="125"/>
      <c r="O40" s="167"/>
      <c r="P40" s="124"/>
      <c r="Q40" s="123"/>
      <c r="R40" s="167">
        <v>4</v>
      </c>
      <c r="S40" s="124">
        <v>4</v>
      </c>
      <c r="T40" s="123"/>
      <c r="U40" s="167"/>
      <c r="V40" s="124"/>
      <c r="W40" s="125"/>
      <c r="X40" s="124"/>
      <c r="AF40" s="92" t="b">
        <f t="shared" si="24"/>
        <v>1</v>
      </c>
      <c r="AG40" s="92" t="b">
        <f t="shared" si="24"/>
        <v>1</v>
      </c>
      <c r="AI40" s="92" t="b">
        <f t="shared" si="24"/>
        <v>1</v>
      </c>
      <c r="AJ40" s="92" t="b">
        <f t="shared" si="24"/>
        <v>0</v>
      </c>
      <c r="AL40" s="92" t="b">
        <f t="shared" si="24"/>
        <v>1</v>
      </c>
      <c r="AM40" s="92" t="b">
        <f t="shared" si="24"/>
        <v>1</v>
      </c>
      <c r="AO40" s="92" t="b">
        <f t="shared" si="24"/>
        <v>1</v>
      </c>
      <c r="AP40" s="92" t="b">
        <f t="shared" si="24"/>
        <v>1</v>
      </c>
    </row>
    <row r="41" spans="1:42" x14ac:dyDescent="0.25">
      <c r="A41" s="151" t="s">
        <v>161</v>
      </c>
      <c r="B41" s="149" t="s">
        <v>234</v>
      </c>
      <c r="C41" s="140">
        <v>5</v>
      </c>
      <c r="D41" s="121"/>
      <c r="E41" s="116"/>
      <c r="F41" s="141"/>
      <c r="G41" s="318">
        <v>10</v>
      </c>
      <c r="H41" s="157">
        <f>G41*30</f>
        <v>300</v>
      </c>
      <c r="I41" s="262">
        <f>J41+K41+L41</f>
        <v>105</v>
      </c>
      <c r="J41" s="263">
        <v>45</v>
      </c>
      <c r="K41" s="263">
        <v>60</v>
      </c>
      <c r="L41" s="263"/>
      <c r="M41" s="127">
        <f>H41-I41</f>
        <v>195</v>
      </c>
      <c r="N41" s="125"/>
      <c r="O41" s="167"/>
      <c r="P41" s="124"/>
      <c r="Q41" s="123"/>
      <c r="R41" s="167"/>
      <c r="S41" s="124"/>
      <c r="T41" s="123">
        <v>7</v>
      </c>
      <c r="U41" s="167"/>
      <c r="V41" s="124"/>
      <c r="W41" s="125"/>
      <c r="X41" s="124"/>
      <c r="AF41" s="92" t="b">
        <f t="shared" si="24"/>
        <v>1</v>
      </c>
      <c r="AG41" s="92" t="b">
        <f t="shared" si="24"/>
        <v>1</v>
      </c>
      <c r="AI41" s="92" t="b">
        <f t="shared" si="24"/>
        <v>1</v>
      </c>
      <c r="AJ41" s="92" t="b">
        <f t="shared" si="24"/>
        <v>1</v>
      </c>
      <c r="AL41" s="92" t="b">
        <f t="shared" si="24"/>
        <v>0</v>
      </c>
      <c r="AM41" s="92" t="b">
        <f t="shared" si="24"/>
        <v>1</v>
      </c>
      <c r="AO41" s="92" t="b">
        <f t="shared" si="24"/>
        <v>1</v>
      </c>
      <c r="AP41" s="92" t="b">
        <f t="shared" si="24"/>
        <v>1</v>
      </c>
    </row>
    <row r="42" spans="1:42" x14ac:dyDescent="0.25">
      <c r="A42" s="151" t="s">
        <v>232</v>
      </c>
      <c r="B42" s="149" t="s">
        <v>151</v>
      </c>
      <c r="C42" s="140"/>
      <c r="D42" s="121"/>
      <c r="E42" s="116"/>
      <c r="F42" s="141" t="s">
        <v>198</v>
      </c>
      <c r="G42" s="318">
        <v>1</v>
      </c>
      <c r="H42" s="157">
        <f>G42*30</f>
        <v>30</v>
      </c>
      <c r="I42" s="262">
        <f>J42+K42+L42</f>
        <v>0</v>
      </c>
      <c r="J42" s="263"/>
      <c r="K42" s="263"/>
      <c r="L42" s="263"/>
      <c r="M42" s="127">
        <f>H42-I42</f>
        <v>30</v>
      </c>
      <c r="N42" s="125"/>
      <c r="O42" s="167"/>
      <c r="P42" s="124"/>
      <c r="Q42" s="123"/>
      <c r="R42" s="167"/>
      <c r="S42" s="124"/>
      <c r="T42" s="321" t="s">
        <v>323</v>
      </c>
      <c r="U42" s="167"/>
      <c r="V42" s="124"/>
      <c r="W42" s="125"/>
      <c r="X42" s="124"/>
      <c r="AF42" s="92" t="b">
        <f t="shared" si="24"/>
        <v>1</v>
      </c>
      <c r="AG42" s="92" t="b">
        <f t="shared" si="24"/>
        <v>1</v>
      </c>
      <c r="AI42" s="92" t="b">
        <f t="shared" si="24"/>
        <v>1</v>
      </c>
      <c r="AJ42" s="92" t="b">
        <f t="shared" si="24"/>
        <v>1</v>
      </c>
      <c r="AL42" s="92" t="b">
        <f t="shared" si="24"/>
        <v>0</v>
      </c>
      <c r="AM42" s="92" t="b">
        <f t="shared" si="24"/>
        <v>1</v>
      </c>
      <c r="AO42" s="92" t="b">
        <f t="shared" si="24"/>
        <v>1</v>
      </c>
      <c r="AP42" s="92" t="b">
        <f t="shared" si="24"/>
        <v>1</v>
      </c>
    </row>
    <row r="43" spans="1:42" x14ac:dyDescent="0.25">
      <c r="A43" s="312" t="s">
        <v>162</v>
      </c>
      <c r="B43" s="313" t="s">
        <v>45</v>
      </c>
      <c r="C43" s="257"/>
      <c r="D43" s="282">
        <v>5</v>
      </c>
      <c r="E43" s="285"/>
      <c r="F43" s="286"/>
      <c r="G43" s="280">
        <v>5</v>
      </c>
      <c r="H43" s="281">
        <f t="shared" ref="H43:H48" si="31">G43*30</f>
        <v>150</v>
      </c>
      <c r="I43" s="257">
        <f>J43+K43+L43</f>
        <v>60</v>
      </c>
      <c r="J43" s="282">
        <v>30</v>
      </c>
      <c r="K43" s="282">
        <v>30</v>
      </c>
      <c r="L43" s="282"/>
      <c r="M43" s="283">
        <f t="shared" ref="M43:M48" si="32">H43-I43</f>
        <v>90</v>
      </c>
      <c r="N43" s="287"/>
      <c r="O43" s="288"/>
      <c r="P43" s="289"/>
      <c r="Q43" s="262"/>
      <c r="R43" s="288"/>
      <c r="S43" s="127"/>
      <c r="T43" s="262">
        <v>4</v>
      </c>
      <c r="U43" s="288"/>
      <c r="V43" s="127"/>
      <c r="W43" s="262"/>
      <c r="X43" s="127"/>
      <c r="AF43" s="92" t="b">
        <f t="shared" si="24"/>
        <v>1</v>
      </c>
      <c r="AG43" s="92" t="b">
        <f t="shared" si="24"/>
        <v>1</v>
      </c>
      <c r="AI43" s="92" t="b">
        <f t="shared" si="24"/>
        <v>1</v>
      </c>
      <c r="AJ43" s="92" t="b">
        <f t="shared" si="24"/>
        <v>1</v>
      </c>
      <c r="AL43" s="92" t="b">
        <f t="shared" si="24"/>
        <v>0</v>
      </c>
      <c r="AM43" s="92" t="b">
        <f t="shared" si="24"/>
        <v>1</v>
      </c>
      <c r="AO43" s="92" t="b">
        <f t="shared" si="24"/>
        <v>1</v>
      </c>
      <c r="AP43" s="92" t="b">
        <f t="shared" si="24"/>
        <v>1</v>
      </c>
    </row>
    <row r="44" spans="1:42" x14ac:dyDescent="0.25">
      <c r="A44" s="312" t="s">
        <v>163</v>
      </c>
      <c r="B44" s="313" t="s">
        <v>47</v>
      </c>
      <c r="C44" s="257"/>
      <c r="D44" s="282"/>
      <c r="E44" s="285"/>
      <c r="F44" s="286"/>
      <c r="G44" s="280">
        <f>G45+G46</f>
        <v>11</v>
      </c>
      <c r="H44" s="314">
        <f>H45+H46</f>
        <v>330</v>
      </c>
      <c r="I44" s="315">
        <f t="shared" ref="I44:M44" si="33">I45+I46</f>
        <v>108</v>
      </c>
      <c r="J44" s="316">
        <f t="shared" si="33"/>
        <v>36</v>
      </c>
      <c r="K44" s="316">
        <f t="shared" si="33"/>
        <v>72</v>
      </c>
      <c r="L44" s="316">
        <f t="shared" si="33"/>
        <v>0</v>
      </c>
      <c r="M44" s="317">
        <f t="shared" si="33"/>
        <v>222</v>
      </c>
      <c r="N44" s="197"/>
      <c r="O44" s="264"/>
      <c r="P44" s="267"/>
      <c r="Q44" s="201"/>
      <c r="R44" s="264"/>
      <c r="S44" s="202"/>
      <c r="T44" s="201"/>
      <c r="U44" s="264"/>
      <c r="V44" s="202"/>
      <c r="W44" s="201"/>
      <c r="X44" s="202"/>
      <c r="AF44" s="92" t="b">
        <f t="shared" si="24"/>
        <v>1</v>
      </c>
      <c r="AG44" s="92" t="b">
        <f t="shared" si="24"/>
        <v>1</v>
      </c>
      <c r="AI44" s="92" t="b">
        <f t="shared" si="24"/>
        <v>1</v>
      </c>
      <c r="AJ44" s="92" t="b">
        <f t="shared" si="24"/>
        <v>1</v>
      </c>
      <c r="AL44" s="92" t="b">
        <f t="shared" si="24"/>
        <v>1</v>
      </c>
      <c r="AM44" s="92" t="b">
        <f t="shared" si="24"/>
        <v>1</v>
      </c>
      <c r="AO44" s="92" t="b">
        <f t="shared" si="24"/>
        <v>1</v>
      </c>
      <c r="AP44" s="92" t="b">
        <f t="shared" si="24"/>
        <v>1</v>
      </c>
    </row>
    <row r="45" spans="1:42" ht="15" customHeight="1" x14ac:dyDescent="0.25">
      <c r="A45" s="151" t="s">
        <v>235</v>
      </c>
      <c r="B45" s="149" t="s">
        <v>47</v>
      </c>
      <c r="C45" s="140">
        <v>6</v>
      </c>
      <c r="D45" s="114"/>
      <c r="E45" s="114"/>
      <c r="F45" s="141"/>
      <c r="G45" s="318">
        <v>10</v>
      </c>
      <c r="H45" s="157">
        <f>G45*30</f>
        <v>300</v>
      </c>
      <c r="I45" s="262">
        <f>J45+K45+L45</f>
        <v>108</v>
      </c>
      <c r="J45" s="263">
        <v>36</v>
      </c>
      <c r="K45" s="263">
        <v>72</v>
      </c>
      <c r="L45" s="263"/>
      <c r="M45" s="127">
        <f>H45-I45</f>
        <v>192</v>
      </c>
      <c r="N45" s="125"/>
      <c r="O45" s="167"/>
      <c r="P45" s="124"/>
      <c r="Q45" s="123"/>
      <c r="R45" s="167"/>
      <c r="S45" s="124"/>
      <c r="T45" s="123"/>
      <c r="U45" s="167">
        <v>6</v>
      </c>
      <c r="V45" s="124">
        <v>6</v>
      </c>
      <c r="W45" s="125"/>
      <c r="X45" s="124"/>
      <c r="AF45" s="92" t="b">
        <f t="shared" si="24"/>
        <v>1</v>
      </c>
      <c r="AG45" s="92" t="b">
        <f t="shared" si="24"/>
        <v>1</v>
      </c>
      <c r="AI45" s="92" t="b">
        <f t="shared" si="24"/>
        <v>1</v>
      </c>
      <c r="AJ45" s="92" t="b">
        <f t="shared" si="24"/>
        <v>1</v>
      </c>
      <c r="AL45" s="92" t="b">
        <f t="shared" si="24"/>
        <v>1</v>
      </c>
      <c r="AM45" s="92" t="b">
        <f t="shared" si="24"/>
        <v>0</v>
      </c>
      <c r="AO45" s="92" t="b">
        <f t="shared" si="24"/>
        <v>1</v>
      </c>
      <c r="AP45" s="92" t="b">
        <f t="shared" si="24"/>
        <v>1</v>
      </c>
    </row>
    <row r="46" spans="1:42" x14ac:dyDescent="0.25">
      <c r="A46" s="151" t="s">
        <v>236</v>
      </c>
      <c r="B46" s="149" t="s">
        <v>48</v>
      </c>
      <c r="C46" s="140"/>
      <c r="D46" s="121"/>
      <c r="E46" s="116"/>
      <c r="F46" s="141" t="s">
        <v>199</v>
      </c>
      <c r="G46" s="318">
        <v>1</v>
      </c>
      <c r="H46" s="157">
        <f>G46*30</f>
        <v>30</v>
      </c>
      <c r="I46" s="262">
        <f>J46+K46+L46</f>
        <v>0</v>
      </c>
      <c r="J46" s="263"/>
      <c r="K46" s="263"/>
      <c r="L46" s="263"/>
      <c r="M46" s="127">
        <f>H46-I46</f>
        <v>30</v>
      </c>
      <c r="N46" s="125"/>
      <c r="O46" s="167"/>
      <c r="P46" s="124"/>
      <c r="Q46" s="123"/>
      <c r="R46" s="167"/>
      <c r="S46" s="319"/>
      <c r="T46" s="123"/>
      <c r="U46" s="322" t="s">
        <v>323</v>
      </c>
      <c r="V46" s="124"/>
      <c r="W46" s="125"/>
      <c r="X46" s="124"/>
      <c r="AF46" s="92" t="b">
        <f t="shared" si="24"/>
        <v>1</v>
      </c>
      <c r="AG46" s="92" t="b">
        <f t="shared" si="24"/>
        <v>1</v>
      </c>
      <c r="AI46" s="92" t="b">
        <f t="shared" si="24"/>
        <v>1</v>
      </c>
      <c r="AJ46" s="92" t="b">
        <f t="shared" si="24"/>
        <v>1</v>
      </c>
      <c r="AL46" s="92" t="b">
        <f t="shared" si="24"/>
        <v>1</v>
      </c>
      <c r="AM46" s="92" t="b">
        <f t="shared" si="24"/>
        <v>0</v>
      </c>
      <c r="AO46" s="92" t="b">
        <f t="shared" si="24"/>
        <v>1</v>
      </c>
      <c r="AP46" s="92" t="b">
        <f t="shared" si="24"/>
        <v>1</v>
      </c>
    </row>
    <row r="47" spans="1:42" x14ac:dyDescent="0.25">
      <c r="A47" s="312" t="s">
        <v>197</v>
      </c>
      <c r="B47" s="313" t="s">
        <v>171</v>
      </c>
      <c r="C47" s="257">
        <v>7</v>
      </c>
      <c r="D47" s="282"/>
      <c r="E47" s="285"/>
      <c r="F47" s="286"/>
      <c r="G47" s="280">
        <v>10</v>
      </c>
      <c r="H47" s="281">
        <f t="shared" si="31"/>
        <v>300</v>
      </c>
      <c r="I47" s="257">
        <f>J47+K47+L47</f>
        <v>120</v>
      </c>
      <c r="J47" s="282">
        <v>60</v>
      </c>
      <c r="K47" s="282">
        <v>60</v>
      </c>
      <c r="L47" s="282"/>
      <c r="M47" s="283">
        <f t="shared" si="32"/>
        <v>180</v>
      </c>
      <c r="N47" s="287"/>
      <c r="O47" s="288"/>
      <c r="P47" s="289"/>
      <c r="Q47" s="262"/>
      <c r="R47" s="288"/>
      <c r="S47" s="127"/>
      <c r="T47" s="262"/>
      <c r="U47" s="288"/>
      <c r="V47" s="127"/>
      <c r="W47" s="262">
        <v>8</v>
      </c>
      <c r="X47" s="127"/>
      <c r="AF47" s="92" t="b">
        <f t="shared" si="24"/>
        <v>1</v>
      </c>
      <c r="AG47" s="92" t="b">
        <f t="shared" si="24"/>
        <v>1</v>
      </c>
      <c r="AI47" s="92" t="b">
        <f t="shared" si="24"/>
        <v>1</v>
      </c>
      <c r="AJ47" s="92" t="b">
        <f t="shared" si="24"/>
        <v>1</v>
      </c>
      <c r="AL47" s="92" t="b">
        <f t="shared" si="24"/>
        <v>1</v>
      </c>
      <c r="AM47" s="92" t="b">
        <f t="shared" si="24"/>
        <v>1</v>
      </c>
      <c r="AO47" s="92" t="b">
        <f t="shared" si="24"/>
        <v>0</v>
      </c>
      <c r="AP47" s="92" t="b">
        <f t="shared" si="24"/>
        <v>1</v>
      </c>
    </row>
    <row r="48" spans="1:42" ht="35.25" customHeight="1" thickBot="1" x14ac:dyDescent="0.3">
      <c r="A48" s="323" t="s">
        <v>164</v>
      </c>
      <c r="B48" s="324" t="s">
        <v>42</v>
      </c>
      <c r="C48" s="298"/>
      <c r="D48" s="282">
        <v>3</v>
      </c>
      <c r="E48" s="282"/>
      <c r="F48" s="283"/>
      <c r="G48" s="299">
        <v>3</v>
      </c>
      <c r="H48" s="281">
        <f t="shared" si="31"/>
        <v>90</v>
      </c>
      <c r="I48" s="257">
        <f t="shared" ref="I48" si="34">J48+K48+L48</f>
        <v>30</v>
      </c>
      <c r="J48" s="282"/>
      <c r="K48" s="282">
        <v>30</v>
      </c>
      <c r="L48" s="282"/>
      <c r="M48" s="283">
        <f t="shared" si="32"/>
        <v>60</v>
      </c>
      <c r="N48" s="197"/>
      <c r="O48" s="264"/>
      <c r="P48" s="202"/>
      <c r="Q48" s="201">
        <v>2</v>
      </c>
      <c r="R48" s="264"/>
      <c r="S48" s="202"/>
      <c r="T48" s="201"/>
      <c r="U48" s="264"/>
      <c r="V48" s="202"/>
      <c r="W48" s="201"/>
      <c r="X48" s="202"/>
      <c r="AF48" s="92" t="b">
        <f t="shared" si="24"/>
        <v>1</v>
      </c>
      <c r="AG48" s="92" t="b">
        <f t="shared" si="24"/>
        <v>1</v>
      </c>
      <c r="AI48" s="92" t="b">
        <f t="shared" si="24"/>
        <v>0</v>
      </c>
      <c r="AJ48" s="92" t="b">
        <f t="shared" si="24"/>
        <v>1</v>
      </c>
      <c r="AL48" s="92" t="b">
        <f t="shared" si="24"/>
        <v>1</v>
      </c>
      <c r="AM48" s="92" t="b">
        <f t="shared" si="24"/>
        <v>1</v>
      </c>
      <c r="AO48" s="92" t="b">
        <f t="shared" si="24"/>
        <v>1</v>
      </c>
      <c r="AP48" s="92" t="b">
        <f t="shared" si="24"/>
        <v>1</v>
      </c>
    </row>
    <row r="49" spans="1:43" ht="16.5" thickBot="1" x14ac:dyDescent="0.3">
      <c r="A49" s="666" t="s">
        <v>200</v>
      </c>
      <c r="B49" s="667"/>
      <c r="C49" s="667"/>
      <c r="D49" s="667"/>
      <c r="E49" s="667"/>
      <c r="F49" s="668"/>
      <c r="G49" s="325">
        <f>G30+G33+G36+G39+G43+G44+G47+G48</f>
        <v>93.5</v>
      </c>
      <c r="H49" s="326">
        <f>H30+H33+H36+H39+H43+H44+H47+H48</f>
        <v>2805</v>
      </c>
      <c r="I49" s="326">
        <f t="shared" ref="I49:M49" si="35">I30+I33+I36+I39+I43+I44+I47+I48</f>
        <v>1014</v>
      </c>
      <c r="J49" s="326">
        <f t="shared" si="35"/>
        <v>402</v>
      </c>
      <c r="K49" s="326">
        <f t="shared" si="35"/>
        <v>480</v>
      </c>
      <c r="L49" s="326">
        <f t="shared" si="35"/>
        <v>132</v>
      </c>
      <c r="M49" s="326">
        <f t="shared" si="35"/>
        <v>1791</v>
      </c>
      <c r="N49" s="326">
        <f>SUM(N30:N48)</f>
        <v>7</v>
      </c>
      <c r="O49" s="326">
        <f t="shared" ref="O49:AC49" si="36">SUM(O30:O48)</f>
        <v>8</v>
      </c>
      <c r="P49" s="326">
        <f t="shared" si="36"/>
        <v>8</v>
      </c>
      <c r="Q49" s="326">
        <f t="shared" si="36"/>
        <v>14</v>
      </c>
      <c r="R49" s="326">
        <f t="shared" si="36"/>
        <v>9</v>
      </c>
      <c r="S49" s="326">
        <f t="shared" si="36"/>
        <v>9</v>
      </c>
      <c r="T49" s="326">
        <f t="shared" si="36"/>
        <v>11</v>
      </c>
      <c r="U49" s="326">
        <f t="shared" si="36"/>
        <v>6</v>
      </c>
      <c r="V49" s="326">
        <f t="shared" si="36"/>
        <v>6</v>
      </c>
      <c r="W49" s="326">
        <f t="shared" si="36"/>
        <v>8</v>
      </c>
      <c r="X49" s="326">
        <f t="shared" si="36"/>
        <v>0</v>
      </c>
      <c r="Y49" s="327">
        <f t="shared" si="36"/>
        <v>0</v>
      </c>
      <c r="Z49" s="326">
        <f t="shared" si="36"/>
        <v>0</v>
      </c>
      <c r="AA49" s="326">
        <f t="shared" si="36"/>
        <v>0</v>
      </c>
      <c r="AB49" s="326">
        <f t="shared" si="36"/>
        <v>0</v>
      </c>
      <c r="AC49" s="326">
        <f t="shared" si="36"/>
        <v>0</v>
      </c>
      <c r="AF49" s="97">
        <f>SUMIF(AF30:AF48,FALSE,$G30:$G48)</f>
        <v>9</v>
      </c>
      <c r="AG49" s="97">
        <f t="shared" ref="AG49:AP49" si="37">SUMIF(AG30:AG48,FALSE,$G30:$G48)</f>
        <v>13</v>
      </c>
      <c r="AH49" s="97">
        <f t="shared" si="37"/>
        <v>0</v>
      </c>
      <c r="AI49" s="97">
        <f t="shared" si="37"/>
        <v>20</v>
      </c>
      <c r="AJ49" s="97">
        <f t="shared" si="37"/>
        <v>14.5</v>
      </c>
      <c r="AK49" s="97">
        <f t="shared" si="37"/>
        <v>0</v>
      </c>
      <c r="AL49" s="97">
        <f t="shared" si="37"/>
        <v>16</v>
      </c>
      <c r="AM49" s="97">
        <f t="shared" si="37"/>
        <v>11</v>
      </c>
      <c r="AN49" s="97">
        <f t="shared" si="37"/>
        <v>0</v>
      </c>
      <c r="AO49" s="97">
        <f t="shared" si="37"/>
        <v>10</v>
      </c>
      <c r="AP49" s="97">
        <f t="shared" si="37"/>
        <v>0</v>
      </c>
      <c r="AQ49" s="98">
        <f>SUM(AF49:AP49)</f>
        <v>93.5</v>
      </c>
    </row>
    <row r="50" spans="1:43" ht="16.5" thickBot="1" x14ac:dyDescent="0.3">
      <c r="A50" s="690" t="s">
        <v>201</v>
      </c>
      <c r="B50" s="691"/>
      <c r="C50" s="691"/>
      <c r="D50" s="691"/>
      <c r="E50" s="691"/>
      <c r="F50" s="691"/>
      <c r="G50" s="691"/>
      <c r="H50" s="691"/>
      <c r="I50" s="692"/>
      <c r="J50" s="692"/>
      <c r="K50" s="692"/>
      <c r="L50" s="692"/>
      <c r="M50" s="692"/>
      <c r="N50" s="691"/>
      <c r="O50" s="691"/>
      <c r="P50" s="691"/>
      <c r="Q50" s="691"/>
      <c r="R50" s="691"/>
      <c r="S50" s="691"/>
      <c r="T50" s="691"/>
      <c r="U50" s="691"/>
      <c r="V50" s="691"/>
      <c r="W50" s="691"/>
      <c r="X50" s="693"/>
    </row>
    <row r="51" spans="1:43" s="103" customFormat="1" x14ac:dyDescent="0.25">
      <c r="A51" s="244" t="s">
        <v>139</v>
      </c>
      <c r="B51" s="328" t="s">
        <v>202</v>
      </c>
      <c r="C51" s="46"/>
      <c r="D51" s="45">
        <v>2</v>
      </c>
      <c r="E51" s="45"/>
      <c r="F51" s="329"/>
      <c r="G51" s="240">
        <v>4.5</v>
      </c>
      <c r="H51" s="330">
        <f>G51*30</f>
        <v>135</v>
      </c>
      <c r="I51" s="146">
        <f>J51+K51+L51</f>
        <v>0</v>
      </c>
      <c r="J51" s="331"/>
      <c r="K51" s="331"/>
      <c r="L51" s="331"/>
      <c r="M51" s="137">
        <f t="shared" ref="M51:M54" si="38">H51-I51</f>
        <v>135</v>
      </c>
      <c r="N51" s="332"/>
      <c r="O51" s="333"/>
      <c r="P51" s="334"/>
      <c r="Q51" s="335"/>
      <c r="R51" s="336"/>
      <c r="S51" s="334"/>
      <c r="T51" s="335"/>
      <c r="U51" s="336"/>
      <c r="V51" s="334"/>
      <c r="W51" s="335"/>
      <c r="X51" s="334"/>
      <c r="AD51" s="103" t="s">
        <v>324</v>
      </c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</row>
    <row r="52" spans="1:43" s="103" customFormat="1" x14ac:dyDescent="0.25">
      <c r="A52" s="277" t="s">
        <v>140</v>
      </c>
      <c r="B52" s="337" t="s">
        <v>257</v>
      </c>
      <c r="C52" s="338"/>
      <c r="D52" s="339" t="s">
        <v>195</v>
      </c>
      <c r="E52" s="339"/>
      <c r="F52" s="340"/>
      <c r="G52" s="341">
        <v>4.5</v>
      </c>
      <c r="H52" s="342">
        <f>G52*30</f>
        <v>135</v>
      </c>
      <c r="I52" s="257">
        <f>J52+K52+L52</f>
        <v>0</v>
      </c>
      <c r="J52" s="282"/>
      <c r="K52" s="282"/>
      <c r="L52" s="282"/>
      <c r="M52" s="283">
        <f t="shared" si="38"/>
        <v>135</v>
      </c>
      <c r="N52" s="343"/>
      <c r="O52" s="344"/>
      <c r="P52" s="345"/>
      <c r="Q52" s="346"/>
      <c r="R52" s="344"/>
      <c r="S52" s="345"/>
      <c r="T52" s="346"/>
      <c r="U52" s="344"/>
      <c r="V52" s="345"/>
      <c r="W52" s="346"/>
      <c r="X52" s="345"/>
      <c r="AD52" s="104" t="s">
        <v>92</v>
      </c>
      <c r="AE52" s="95">
        <f>G51</f>
        <v>4.5</v>
      </c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</row>
    <row r="53" spans="1:43" s="103" customFormat="1" x14ac:dyDescent="0.25">
      <c r="A53" s="277" t="s">
        <v>203</v>
      </c>
      <c r="B53" s="347" t="s">
        <v>258</v>
      </c>
      <c r="C53" s="35"/>
      <c r="D53" s="36" t="s">
        <v>199</v>
      </c>
      <c r="E53" s="36"/>
      <c r="F53" s="348"/>
      <c r="G53" s="349">
        <v>4.5</v>
      </c>
      <c r="H53" s="342">
        <f>G53*30</f>
        <v>135</v>
      </c>
      <c r="I53" s="257">
        <f>J53+K53+L53</f>
        <v>0</v>
      </c>
      <c r="J53" s="282"/>
      <c r="K53" s="282"/>
      <c r="L53" s="282"/>
      <c r="M53" s="283">
        <f t="shared" si="38"/>
        <v>135</v>
      </c>
      <c r="N53" s="343"/>
      <c r="O53" s="344"/>
      <c r="P53" s="345"/>
      <c r="Q53" s="346"/>
      <c r="R53" s="344"/>
      <c r="S53" s="345"/>
      <c r="T53" s="346"/>
      <c r="U53" s="344"/>
      <c r="V53" s="345"/>
      <c r="W53" s="346"/>
      <c r="X53" s="345"/>
      <c r="AD53" s="104" t="s">
        <v>93</v>
      </c>
      <c r="AE53" s="95">
        <f>G52</f>
        <v>4.5</v>
      </c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</row>
    <row r="54" spans="1:43" s="103" customFormat="1" ht="16.5" thickBot="1" x14ac:dyDescent="0.3">
      <c r="A54" s="296" t="s">
        <v>204</v>
      </c>
      <c r="B54" s="350" t="s">
        <v>237</v>
      </c>
      <c r="C54" s="351"/>
      <c r="D54" s="352" t="s">
        <v>205</v>
      </c>
      <c r="E54" s="352"/>
      <c r="F54" s="353"/>
      <c r="G54" s="354">
        <v>4.5</v>
      </c>
      <c r="H54" s="355">
        <f>G54*30</f>
        <v>135</v>
      </c>
      <c r="I54" s="306">
        <f>J54+K54+L54</f>
        <v>0</v>
      </c>
      <c r="J54" s="302"/>
      <c r="K54" s="302"/>
      <c r="L54" s="302"/>
      <c r="M54" s="303">
        <f t="shared" si="38"/>
        <v>135</v>
      </c>
      <c r="N54" s="356"/>
      <c r="O54" s="357"/>
      <c r="P54" s="358"/>
      <c r="Q54" s="359"/>
      <c r="R54" s="357"/>
      <c r="S54" s="358"/>
      <c r="T54" s="359"/>
      <c r="U54" s="357"/>
      <c r="V54" s="358"/>
      <c r="W54" s="359"/>
      <c r="X54" s="358"/>
      <c r="AD54" s="104" t="s">
        <v>117</v>
      </c>
      <c r="AE54" s="95">
        <f t="shared" ref="AE54" si="39">G53</f>
        <v>4.5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ht="16.5" thickBot="1" x14ac:dyDescent="0.3">
      <c r="A55" s="694" t="s">
        <v>206</v>
      </c>
      <c r="B55" s="692"/>
      <c r="C55" s="692"/>
      <c r="D55" s="692"/>
      <c r="E55" s="692"/>
      <c r="F55" s="695"/>
      <c r="G55" s="360">
        <f>SUM(G51:G54)</f>
        <v>18</v>
      </c>
      <c r="H55" s="361">
        <f>SUM(H51:H54)</f>
        <v>540</v>
      </c>
      <c r="I55" s="361">
        <f t="shared" ref="I55:M55" si="40">SUM(I51:I54)</f>
        <v>0</v>
      </c>
      <c r="J55" s="361">
        <f t="shared" si="40"/>
        <v>0</v>
      </c>
      <c r="K55" s="361">
        <f t="shared" si="40"/>
        <v>0</v>
      </c>
      <c r="L55" s="361">
        <f t="shared" si="40"/>
        <v>0</v>
      </c>
      <c r="M55" s="361">
        <f t="shared" si="40"/>
        <v>540</v>
      </c>
      <c r="N55" s="361">
        <f t="shared" ref="N55:X55" si="41">SUM(N51:N54)</f>
        <v>0</v>
      </c>
      <c r="O55" s="361">
        <f t="shared" si="41"/>
        <v>0</v>
      </c>
      <c r="P55" s="361">
        <f t="shared" si="41"/>
        <v>0</v>
      </c>
      <c r="Q55" s="361">
        <f t="shared" si="41"/>
        <v>0</v>
      </c>
      <c r="R55" s="361">
        <f t="shared" si="41"/>
        <v>0</v>
      </c>
      <c r="S55" s="361">
        <f t="shared" si="41"/>
        <v>0</v>
      </c>
      <c r="T55" s="361">
        <f t="shared" si="41"/>
        <v>0</v>
      </c>
      <c r="U55" s="361">
        <f t="shared" si="41"/>
        <v>0</v>
      </c>
      <c r="V55" s="361">
        <f t="shared" si="41"/>
        <v>0</v>
      </c>
      <c r="W55" s="361">
        <f t="shared" si="41"/>
        <v>0</v>
      </c>
      <c r="X55" s="361">
        <f t="shared" si="41"/>
        <v>0</v>
      </c>
      <c r="AD55" s="104" t="s">
        <v>118</v>
      </c>
      <c r="AE55" s="95">
        <f>G54+G57</f>
        <v>6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x14ac:dyDescent="0.25">
      <c r="A56" s="694" t="s">
        <v>314</v>
      </c>
      <c r="B56" s="692"/>
      <c r="C56" s="692"/>
      <c r="D56" s="692"/>
      <c r="E56" s="692"/>
      <c r="F56" s="692"/>
      <c r="G56" s="692"/>
      <c r="H56" s="692"/>
      <c r="I56" s="692"/>
      <c r="J56" s="692"/>
      <c r="K56" s="692"/>
      <c r="L56" s="692"/>
      <c r="M56" s="692"/>
      <c r="N56" s="692"/>
      <c r="O56" s="692"/>
      <c r="P56" s="692"/>
      <c r="Q56" s="692"/>
      <c r="R56" s="692"/>
      <c r="S56" s="692"/>
      <c r="T56" s="692"/>
      <c r="U56" s="692"/>
      <c r="V56" s="692"/>
      <c r="W56" s="692"/>
      <c r="X56" s="695"/>
      <c r="AE56" s="98">
        <f>SUM(AE52:AE55)</f>
        <v>19.5</v>
      </c>
    </row>
    <row r="57" spans="1:43" s="103" customFormat="1" ht="33" customHeight="1" thickBot="1" x14ac:dyDescent="0.3">
      <c r="A57" s="362" t="s">
        <v>207</v>
      </c>
      <c r="B57" s="363" t="s">
        <v>315</v>
      </c>
      <c r="C57" s="364">
        <v>8</v>
      </c>
      <c r="D57" s="365"/>
      <c r="E57" s="365"/>
      <c r="F57" s="366"/>
      <c r="G57" s="367">
        <v>1.5</v>
      </c>
      <c r="H57" s="368">
        <f>G57*30</f>
        <v>45</v>
      </c>
      <c r="I57" s="369">
        <f>J57+K57+L57</f>
        <v>0</v>
      </c>
      <c r="J57" s="370"/>
      <c r="K57" s="370"/>
      <c r="L57" s="370"/>
      <c r="M57" s="371">
        <f>H57-I57</f>
        <v>45</v>
      </c>
      <c r="N57" s="372"/>
      <c r="O57" s="373"/>
      <c r="P57" s="374"/>
      <c r="Q57" s="375"/>
      <c r="R57" s="373"/>
      <c r="S57" s="374"/>
      <c r="T57" s="375"/>
      <c r="U57" s="373"/>
      <c r="V57" s="374"/>
      <c r="W57" s="375"/>
      <c r="X57" s="376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s="103" customFormat="1" ht="16.5" thickBot="1" x14ac:dyDescent="0.3">
      <c r="A58" s="699" t="s">
        <v>208</v>
      </c>
      <c r="B58" s="700"/>
      <c r="C58" s="700"/>
      <c r="D58" s="700"/>
      <c r="E58" s="700"/>
      <c r="F58" s="701"/>
      <c r="G58" s="377">
        <f>SUM(G57:G57)</f>
        <v>1.5</v>
      </c>
      <c r="H58" s="378">
        <f t="shared" ref="H58:M58" si="42">SUM(H57:H57)</f>
        <v>45</v>
      </c>
      <c r="I58" s="378">
        <f t="shared" si="42"/>
        <v>0</v>
      </c>
      <c r="J58" s="378">
        <f t="shared" si="42"/>
        <v>0</v>
      </c>
      <c r="K58" s="378">
        <f t="shared" si="42"/>
        <v>0</v>
      </c>
      <c r="L58" s="378">
        <f t="shared" si="42"/>
        <v>0</v>
      </c>
      <c r="M58" s="378">
        <f t="shared" si="42"/>
        <v>45</v>
      </c>
      <c r="N58" s="378">
        <f t="shared" ref="N58" si="43">SUM(N57:N57)</f>
        <v>0</v>
      </c>
      <c r="O58" s="378">
        <f t="shared" ref="O58" si="44">SUM(O57:O57)</f>
        <v>0</v>
      </c>
      <c r="P58" s="378">
        <f t="shared" ref="P58" si="45">SUM(P57:P57)</f>
        <v>0</v>
      </c>
      <c r="Q58" s="378">
        <f t="shared" ref="Q58" si="46">SUM(Q57:Q57)</f>
        <v>0</v>
      </c>
      <c r="R58" s="378">
        <f t="shared" ref="R58" si="47">SUM(R57:R57)</f>
        <v>0</v>
      </c>
      <c r="S58" s="378">
        <f t="shared" ref="S58" si="48">SUM(S57:S57)</f>
        <v>0</v>
      </c>
      <c r="T58" s="378">
        <f t="shared" ref="T58" si="49">SUM(T57:T57)</f>
        <v>0</v>
      </c>
      <c r="U58" s="378">
        <f t="shared" ref="U58" si="50">SUM(U57:U57)</f>
        <v>0</v>
      </c>
      <c r="V58" s="378">
        <f t="shared" ref="V58" si="51">SUM(V57:V57)</f>
        <v>0</v>
      </c>
      <c r="W58" s="378">
        <f t="shared" ref="W58" si="52">SUM(W57:W57)</f>
        <v>0</v>
      </c>
      <c r="X58" s="379">
        <f t="shared" ref="X58" si="53">SUM(X57:X57)</f>
        <v>0</v>
      </c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</row>
    <row r="59" spans="1:43" ht="16.5" thickBot="1" x14ac:dyDescent="0.3">
      <c r="A59" s="702" t="s">
        <v>209</v>
      </c>
      <c r="B59" s="703"/>
      <c r="C59" s="703"/>
      <c r="D59" s="703"/>
      <c r="E59" s="703"/>
      <c r="F59" s="703"/>
      <c r="G59" s="380">
        <f>G58+G55+G49+G28</f>
        <v>170.5</v>
      </c>
      <c r="H59" s="381">
        <f>H58+H55+H49+H28</f>
        <v>5115</v>
      </c>
      <c r="I59" s="381">
        <f t="shared" ref="I59:M59" si="54">I58+I55+I49+I28</f>
        <v>1689</v>
      </c>
      <c r="J59" s="381">
        <f t="shared" si="54"/>
        <v>642</v>
      </c>
      <c r="K59" s="381">
        <f t="shared" si="54"/>
        <v>573</v>
      </c>
      <c r="L59" s="381">
        <f t="shared" si="54"/>
        <v>474</v>
      </c>
      <c r="M59" s="381">
        <f t="shared" si="54"/>
        <v>3426</v>
      </c>
      <c r="N59" s="381">
        <f t="shared" ref="N59:X59" si="55">N49+N28+N55+N58</f>
        <v>24</v>
      </c>
      <c r="O59" s="381">
        <f t="shared" si="55"/>
        <v>16</v>
      </c>
      <c r="P59" s="381">
        <f t="shared" si="55"/>
        <v>16</v>
      </c>
      <c r="Q59" s="381">
        <f t="shared" si="55"/>
        <v>22</v>
      </c>
      <c r="R59" s="381">
        <f t="shared" si="55"/>
        <v>16</v>
      </c>
      <c r="S59" s="381">
        <f t="shared" si="55"/>
        <v>16</v>
      </c>
      <c r="T59" s="381">
        <f t="shared" si="55"/>
        <v>13</v>
      </c>
      <c r="U59" s="381">
        <f t="shared" si="55"/>
        <v>6</v>
      </c>
      <c r="V59" s="381">
        <f t="shared" si="55"/>
        <v>6</v>
      </c>
      <c r="W59" s="381">
        <f t="shared" si="55"/>
        <v>8</v>
      </c>
      <c r="X59" s="381">
        <f t="shared" si="55"/>
        <v>0</v>
      </c>
      <c r="Y59" s="103">
        <f>30*G59</f>
        <v>5115</v>
      </c>
    </row>
    <row r="60" spans="1:43" ht="21" customHeight="1" x14ac:dyDescent="0.25">
      <c r="A60" s="704" t="s">
        <v>128</v>
      </c>
      <c r="B60" s="705"/>
      <c r="C60" s="705"/>
      <c r="D60" s="705"/>
      <c r="E60" s="705"/>
      <c r="F60" s="705"/>
      <c r="G60" s="705"/>
      <c r="H60" s="705"/>
      <c r="I60" s="705"/>
      <c r="J60" s="705"/>
      <c r="K60" s="705"/>
      <c r="L60" s="705"/>
      <c r="M60" s="705"/>
      <c r="N60" s="705"/>
      <c r="O60" s="705"/>
      <c r="P60" s="705"/>
      <c r="Q60" s="705"/>
      <c r="R60" s="705"/>
      <c r="S60" s="705"/>
      <c r="T60" s="705"/>
      <c r="U60" s="705"/>
      <c r="V60" s="705"/>
      <c r="W60" s="705"/>
      <c r="X60" s="706"/>
    </row>
    <row r="61" spans="1:43" ht="18" customHeight="1" thickBot="1" x14ac:dyDescent="0.3">
      <c r="A61" s="707" t="s">
        <v>149</v>
      </c>
      <c r="B61" s="708"/>
      <c r="C61" s="708"/>
      <c r="D61" s="708"/>
      <c r="E61" s="708"/>
      <c r="F61" s="708"/>
      <c r="G61" s="708"/>
      <c r="H61" s="708"/>
      <c r="I61" s="708"/>
      <c r="J61" s="708"/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08"/>
      <c r="X61" s="709"/>
    </row>
    <row r="62" spans="1:43" x14ac:dyDescent="0.25">
      <c r="A62" s="746" t="s">
        <v>104</v>
      </c>
      <c r="B62" s="382" t="s">
        <v>238</v>
      </c>
      <c r="C62" s="383"/>
      <c r="D62" s="129">
        <v>5</v>
      </c>
      <c r="E62" s="129"/>
      <c r="F62" s="384"/>
      <c r="G62" s="385">
        <v>4</v>
      </c>
      <c r="H62" s="386">
        <f>G62*30</f>
        <v>120</v>
      </c>
      <c r="I62" s="387">
        <f>J62+K62+L62</f>
        <v>45</v>
      </c>
      <c r="J62" s="388">
        <v>30</v>
      </c>
      <c r="K62" s="388">
        <v>15</v>
      </c>
      <c r="L62" s="388"/>
      <c r="M62" s="389">
        <f>H62-I62</f>
        <v>75</v>
      </c>
      <c r="N62" s="189"/>
      <c r="O62" s="187"/>
      <c r="P62" s="390"/>
      <c r="Q62" s="188"/>
      <c r="R62" s="187"/>
      <c r="S62" s="191"/>
      <c r="T62" s="189">
        <v>3</v>
      </c>
      <c r="U62" s="391"/>
      <c r="V62" s="384"/>
      <c r="W62" s="158"/>
      <c r="X62" s="392"/>
      <c r="AD62" s="104" t="s">
        <v>92</v>
      </c>
      <c r="AE62" s="105">
        <f>AF71+AG71</f>
        <v>0</v>
      </c>
      <c r="AF62" s="92" t="b">
        <f>ISBLANK(N62)</f>
        <v>1</v>
      </c>
      <c r="AG62" s="92" t="b">
        <f>ISBLANK(O62)</f>
        <v>1</v>
      </c>
      <c r="AI62" s="92" t="b">
        <f>ISBLANK(Q62)</f>
        <v>1</v>
      </c>
      <c r="AJ62" s="92" t="b">
        <f>ISBLANK(R62)</f>
        <v>1</v>
      </c>
      <c r="AL62" s="92" t="b">
        <f>ISBLANK(T62)</f>
        <v>0</v>
      </c>
      <c r="AM62" s="92" t="b">
        <f>ISBLANK(U62)</f>
        <v>1</v>
      </c>
      <c r="AO62" s="92" t="b">
        <f>ISBLANK(W62)</f>
        <v>1</v>
      </c>
      <c r="AP62" s="92" t="b">
        <f>ISBLANK(X62)</f>
        <v>1</v>
      </c>
    </row>
    <row r="63" spans="1:43" x14ac:dyDescent="0.25">
      <c r="A63" s="697"/>
      <c r="B63" s="393" t="s">
        <v>239</v>
      </c>
      <c r="C63" s="110"/>
      <c r="D63" s="394">
        <v>5</v>
      </c>
      <c r="E63" s="394"/>
      <c r="F63" s="395"/>
      <c r="G63" s="396">
        <v>4</v>
      </c>
      <c r="H63" s="397">
        <f>G63*30</f>
        <v>120</v>
      </c>
      <c r="I63" s="398">
        <f>J63+K63+L63</f>
        <v>45</v>
      </c>
      <c r="J63" s="399">
        <v>30</v>
      </c>
      <c r="K63" s="399">
        <v>15</v>
      </c>
      <c r="L63" s="399"/>
      <c r="M63" s="400">
        <f>H63-I63</f>
        <v>75</v>
      </c>
      <c r="N63" s="401"/>
      <c r="O63" s="402"/>
      <c r="P63" s="403"/>
      <c r="Q63" s="404"/>
      <c r="R63" s="402"/>
      <c r="S63" s="405"/>
      <c r="T63" s="401">
        <v>3</v>
      </c>
      <c r="U63" s="168"/>
      <c r="V63" s="395"/>
      <c r="W63" s="112"/>
      <c r="X63" s="111"/>
      <c r="AD63" s="104" t="s">
        <v>93</v>
      </c>
      <c r="AE63" s="105">
        <f>AI71+AJ71</f>
        <v>0</v>
      </c>
      <c r="AF63" s="92"/>
      <c r="AG63" s="92"/>
      <c r="AI63" s="92"/>
      <c r="AJ63" s="92"/>
      <c r="AL63" s="92"/>
      <c r="AM63" s="92"/>
      <c r="AO63" s="92"/>
      <c r="AP63" s="92"/>
    </row>
    <row r="64" spans="1:43" x14ac:dyDescent="0.25">
      <c r="A64" s="747"/>
      <c r="B64" s="393" t="s">
        <v>316</v>
      </c>
      <c r="C64" s="110"/>
      <c r="D64" s="394"/>
      <c r="E64" s="394"/>
      <c r="F64" s="395"/>
      <c r="G64" s="119">
        <v>4</v>
      </c>
      <c r="H64" s="406">
        <f>G64*30</f>
        <v>120</v>
      </c>
      <c r="I64" s="159"/>
      <c r="J64" s="152"/>
      <c r="K64" s="152"/>
      <c r="L64" s="152"/>
      <c r="M64" s="153"/>
      <c r="N64" s="128"/>
      <c r="O64" s="108"/>
      <c r="P64" s="407"/>
      <c r="Q64" s="130"/>
      <c r="R64" s="108"/>
      <c r="S64" s="117"/>
      <c r="T64" s="130"/>
      <c r="U64" s="168"/>
      <c r="V64" s="395"/>
      <c r="W64" s="112"/>
      <c r="X64" s="111"/>
      <c r="AD64" s="104" t="s">
        <v>117</v>
      </c>
      <c r="AE64" s="105">
        <f>AL71+AM71</f>
        <v>8</v>
      </c>
      <c r="AF64" s="92"/>
      <c r="AG64" s="92"/>
      <c r="AI64" s="92"/>
      <c r="AJ64" s="92"/>
      <c r="AL64" s="92"/>
      <c r="AM64" s="92"/>
      <c r="AO64" s="92"/>
      <c r="AP64" s="92"/>
    </row>
    <row r="65" spans="1:43" x14ac:dyDescent="0.25">
      <c r="A65" s="696" t="s">
        <v>105</v>
      </c>
      <c r="B65" s="393" t="s">
        <v>272</v>
      </c>
      <c r="C65" s="110">
        <v>5</v>
      </c>
      <c r="D65" s="394"/>
      <c r="E65" s="394"/>
      <c r="F65" s="395"/>
      <c r="G65" s="109">
        <v>4</v>
      </c>
      <c r="H65" s="408">
        <f t="shared" ref="H65" si="56">G65*30</f>
        <v>120</v>
      </c>
      <c r="I65" s="409">
        <f t="shared" ref="I65" si="57">J65+K65+L65</f>
        <v>45</v>
      </c>
      <c r="J65" s="410">
        <v>30</v>
      </c>
      <c r="K65" s="410"/>
      <c r="L65" s="410">
        <v>15</v>
      </c>
      <c r="M65" s="411">
        <f t="shared" ref="M65" si="58">H65-I65</f>
        <v>75</v>
      </c>
      <c r="N65" s="110"/>
      <c r="O65" s="168"/>
      <c r="P65" s="395"/>
      <c r="Q65" s="112"/>
      <c r="R65" s="168"/>
      <c r="S65" s="111"/>
      <c r="T65" s="110">
        <v>3</v>
      </c>
      <c r="U65" s="168"/>
      <c r="V65" s="395"/>
      <c r="W65" s="112"/>
      <c r="X65" s="111"/>
      <c r="AD65" s="104" t="s">
        <v>118</v>
      </c>
      <c r="AE65" s="105">
        <f>AO71+AP71</f>
        <v>6</v>
      </c>
      <c r="AF65" s="92" t="b">
        <f t="shared" ref="AF65:AP68" si="59">ISBLANK(N65)</f>
        <v>1</v>
      </c>
      <c r="AG65" s="92" t="b">
        <f t="shared" si="59"/>
        <v>1</v>
      </c>
      <c r="AI65" s="92" t="b">
        <f t="shared" si="59"/>
        <v>1</v>
      </c>
      <c r="AJ65" s="92" t="b">
        <f t="shared" si="59"/>
        <v>1</v>
      </c>
      <c r="AL65" s="92" t="b">
        <f t="shared" si="59"/>
        <v>0</v>
      </c>
      <c r="AM65" s="92" t="b">
        <f t="shared" si="59"/>
        <v>1</v>
      </c>
      <c r="AO65" s="92" t="b">
        <f t="shared" si="59"/>
        <v>1</v>
      </c>
      <c r="AP65" s="92" t="b">
        <f t="shared" si="59"/>
        <v>1</v>
      </c>
    </row>
    <row r="66" spans="1:43" x14ac:dyDescent="0.25">
      <c r="A66" s="697"/>
      <c r="B66" s="256" t="s">
        <v>271</v>
      </c>
      <c r="C66" s="110">
        <v>5</v>
      </c>
      <c r="D66" s="394"/>
      <c r="E66" s="394"/>
      <c r="F66" s="395"/>
      <c r="G66" s="109">
        <v>4</v>
      </c>
      <c r="H66" s="408">
        <f t="shared" ref="H66:H67" si="60">G66*30</f>
        <v>120</v>
      </c>
      <c r="I66" s="409">
        <f t="shared" ref="I66" si="61">J66+K66+L66</f>
        <v>45</v>
      </c>
      <c r="J66" s="410">
        <v>30</v>
      </c>
      <c r="K66" s="410"/>
      <c r="L66" s="410">
        <v>15</v>
      </c>
      <c r="M66" s="411">
        <f t="shared" ref="M66" si="62">H66-I66</f>
        <v>75</v>
      </c>
      <c r="N66" s="110"/>
      <c r="O66" s="168"/>
      <c r="P66" s="395"/>
      <c r="Q66" s="112"/>
      <c r="R66" s="168"/>
      <c r="S66" s="111"/>
      <c r="T66" s="110">
        <v>3</v>
      </c>
      <c r="U66" s="168"/>
      <c r="V66" s="395"/>
      <c r="W66" s="112"/>
      <c r="X66" s="111"/>
      <c r="AE66" s="105">
        <f>SUM(AE62:AE65)</f>
        <v>14</v>
      </c>
      <c r="AF66" s="92"/>
      <c r="AG66" s="92"/>
      <c r="AI66" s="92"/>
      <c r="AJ66" s="92"/>
      <c r="AL66" s="92"/>
      <c r="AM66" s="92"/>
      <c r="AO66" s="92"/>
      <c r="AP66" s="92"/>
    </row>
    <row r="67" spans="1:43" x14ac:dyDescent="0.25">
      <c r="A67" s="412"/>
      <c r="B67" s="393" t="s">
        <v>316</v>
      </c>
      <c r="C67" s="110"/>
      <c r="D67" s="394"/>
      <c r="E67" s="394"/>
      <c r="F67" s="395"/>
      <c r="G67" s="109">
        <v>4</v>
      </c>
      <c r="H67" s="408">
        <f t="shared" si="60"/>
        <v>120</v>
      </c>
      <c r="I67" s="409"/>
      <c r="J67" s="410"/>
      <c r="K67" s="410"/>
      <c r="L67" s="410"/>
      <c r="M67" s="411"/>
      <c r="N67" s="110"/>
      <c r="O67" s="168"/>
      <c r="P67" s="395"/>
      <c r="Q67" s="112"/>
      <c r="R67" s="168"/>
      <c r="S67" s="111"/>
      <c r="T67" s="110"/>
      <c r="U67" s="168"/>
      <c r="V67" s="395"/>
      <c r="W67" s="112"/>
      <c r="X67" s="111"/>
      <c r="AF67" s="92"/>
      <c r="AG67" s="92"/>
      <c r="AI67" s="92"/>
      <c r="AJ67" s="92"/>
      <c r="AL67" s="92"/>
      <c r="AM67" s="92"/>
      <c r="AO67" s="92"/>
      <c r="AP67" s="92"/>
    </row>
    <row r="68" spans="1:43" x14ac:dyDescent="0.25">
      <c r="A68" s="696" t="s">
        <v>275</v>
      </c>
      <c r="B68" s="256" t="s">
        <v>273</v>
      </c>
      <c r="C68" s="110">
        <v>7</v>
      </c>
      <c r="D68" s="394"/>
      <c r="E68" s="394"/>
      <c r="F68" s="395"/>
      <c r="G68" s="109">
        <v>6</v>
      </c>
      <c r="H68" s="408">
        <f>G68*30</f>
        <v>180</v>
      </c>
      <c r="I68" s="409">
        <f>J68+K68+L68</f>
        <v>75</v>
      </c>
      <c r="J68" s="410">
        <v>45</v>
      </c>
      <c r="K68" s="410"/>
      <c r="L68" s="410">
        <v>30</v>
      </c>
      <c r="M68" s="411">
        <f>H68-I68</f>
        <v>105</v>
      </c>
      <c r="N68" s="110"/>
      <c r="O68" s="168"/>
      <c r="P68" s="395"/>
      <c r="Q68" s="112"/>
      <c r="R68" s="168"/>
      <c r="S68" s="111"/>
      <c r="T68" s="110"/>
      <c r="U68" s="168"/>
      <c r="V68" s="395"/>
      <c r="W68" s="112">
        <v>5</v>
      </c>
      <c r="X68" s="111"/>
      <c r="AF68" s="92" t="b">
        <f t="shared" si="59"/>
        <v>1</v>
      </c>
      <c r="AG68" s="92" t="b">
        <f t="shared" si="59"/>
        <v>1</v>
      </c>
      <c r="AI68" s="92" t="b">
        <f t="shared" si="59"/>
        <v>1</v>
      </c>
      <c r="AJ68" s="92" t="b">
        <f t="shared" si="59"/>
        <v>1</v>
      </c>
      <c r="AL68" s="92" t="b">
        <f t="shared" si="59"/>
        <v>1</v>
      </c>
      <c r="AM68" s="92" t="b">
        <f t="shared" si="59"/>
        <v>1</v>
      </c>
      <c r="AO68" s="92" t="b">
        <f t="shared" si="59"/>
        <v>0</v>
      </c>
      <c r="AP68" s="92" t="b">
        <f t="shared" si="59"/>
        <v>1</v>
      </c>
    </row>
    <row r="69" spans="1:43" x14ac:dyDescent="0.25">
      <c r="A69" s="697"/>
      <c r="B69" s="256" t="s">
        <v>274</v>
      </c>
      <c r="C69" s="110">
        <v>7</v>
      </c>
      <c r="D69" s="394"/>
      <c r="E69" s="394"/>
      <c r="F69" s="395"/>
      <c r="G69" s="109">
        <v>6</v>
      </c>
      <c r="H69" s="408">
        <f>G69*30</f>
        <v>180</v>
      </c>
      <c r="I69" s="409">
        <f>J69+K69+L69</f>
        <v>75</v>
      </c>
      <c r="J69" s="410">
        <v>45</v>
      </c>
      <c r="K69" s="410"/>
      <c r="L69" s="410">
        <v>30</v>
      </c>
      <c r="M69" s="411">
        <f>H69-I69</f>
        <v>105</v>
      </c>
      <c r="N69" s="110"/>
      <c r="O69" s="168"/>
      <c r="P69" s="395"/>
      <c r="Q69" s="112"/>
      <c r="R69" s="168"/>
      <c r="S69" s="111"/>
      <c r="T69" s="110"/>
      <c r="U69" s="168"/>
      <c r="V69" s="395"/>
      <c r="W69" s="112">
        <v>5</v>
      </c>
      <c r="X69" s="413"/>
      <c r="AF69" s="92"/>
      <c r="AG69" s="92"/>
      <c r="AI69" s="92"/>
    </row>
    <row r="70" spans="1:43" ht="16.5" thickBot="1" x14ac:dyDescent="0.3">
      <c r="A70" s="698"/>
      <c r="B70" s="414" t="s">
        <v>316</v>
      </c>
      <c r="C70" s="401"/>
      <c r="D70" s="415"/>
      <c r="E70" s="415"/>
      <c r="F70" s="403"/>
      <c r="G70" s="396">
        <v>6</v>
      </c>
      <c r="H70" s="397">
        <f>G70*30</f>
        <v>180</v>
      </c>
      <c r="I70" s="398"/>
      <c r="J70" s="399"/>
      <c r="K70" s="399"/>
      <c r="L70" s="399"/>
      <c r="M70" s="400"/>
      <c r="N70" s="401"/>
      <c r="O70" s="415"/>
      <c r="P70" s="403"/>
      <c r="Q70" s="404"/>
      <c r="R70" s="415"/>
      <c r="S70" s="405"/>
      <c r="T70" s="401"/>
      <c r="U70" s="415"/>
      <c r="V70" s="403"/>
      <c r="W70" s="106"/>
      <c r="X70" s="107"/>
      <c r="AF70" s="92"/>
      <c r="AG70" s="92"/>
      <c r="AI70" s="92"/>
    </row>
    <row r="71" spans="1:43" ht="16.5" thickBot="1" x14ac:dyDescent="0.3">
      <c r="A71" s="666" t="s">
        <v>150</v>
      </c>
      <c r="B71" s="667"/>
      <c r="C71" s="667"/>
      <c r="D71" s="667"/>
      <c r="E71" s="667"/>
      <c r="F71" s="667"/>
      <c r="G71" s="325">
        <f>G62+G65+G68</f>
        <v>14</v>
      </c>
      <c r="H71" s="416">
        <f t="shared" ref="H71:AC71" si="63">H62+H65+H68</f>
        <v>420</v>
      </c>
      <c r="I71" s="326">
        <f t="shared" si="63"/>
        <v>165</v>
      </c>
      <c r="J71" s="326">
        <f t="shared" si="63"/>
        <v>105</v>
      </c>
      <c r="K71" s="326">
        <f t="shared" si="63"/>
        <v>15</v>
      </c>
      <c r="L71" s="326">
        <f t="shared" si="63"/>
        <v>45</v>
      </c>
      <c r="M71" s="326">
        <f t="shared" si="63"/>
        <v>255</v>
      </c>
      <c r="N71" s="327">
        <f t="shared" si="63"/>
        <v>0</v>
      </c>
      <c r="O71" s="326">
        <f t="shared" si="63"/>
        <v>0</v>
      </c>
      <c r="P71" s="417">
        <f t="shared" si="63"/>
        <v>0</v>
      </c>
      <c r="Q71" s="326">
        <f t="shared" si="63"/>
        <v>0</v>
      </c>
      <c r="R71" s="326">
        <f t="shared" si="63"/>
        <v>0</v>
      </c>
      <c r="S71" s="326">
        <f t="shared" si="63"/>
        <v>0</v>
      </c>
      <c r="T71" s="327">
        <f t="shared" si="63"/>
        <v>6</v>
      </c>
      <c r="U71" s="326">
        <f t="shared" si="63"/>
        <v>0</v>
      </c>
      <c r="V71" s="326">
        <f t="shared" si="63"/>
        <v>0</v>
      </c>
      <c r="W71" s="326">
        <f t="shared" si="63"/>
        <v>5</v>
      </c>
      <c r="X71" s="326">
        <f t="shared" si="63"/>
        <v>0</v>
      </c>
      <c r="Y71" s="325">
        <f t="shared" si="63"/>
        <v>0</v>
      </c>
      <c r="Z71" s="325">
        <f t="shared" si="63"/>
        <v>0</v>
      </c>
      <c r="AA71" s="325">
        <f t="shared" si="63"/>
        <v>0</v>
      </c>
      <c r="AB71" s="325">
        <f t="shared" si="63"/>
        <v>0</v>
      </c>
      <c r="AC71" s="325">
        <f t="shared" si="63"/>
        <v>0</v>
      </c>
      <c r="AF71" s="99">
        <f>SUMIF(AF62:AF70,FALSE,$G62:$G70)</f>
        <v>0</v>
      </c>
      <c r="AG71" s="99">
        <f t="shared" ref="AG71:AP71" si="64">SUMIF(AG62:AG70,FALSE,$G62:$G70)</f>
        <v>0</v>
      </c>
      <c r="AH71" s="99">
        <f t="shared" si="64"/>
        <v>0</v>
      </c>
      <c r="AI71" s="99">
        <f t="shared" si="64"/>
        <v>0</v>
      </c>
      <c r="AJ71" s="99">
        <f t="shared" si="64"/>
        <v>0</v>
      </c>
      <c r="AK71" s="99">
        <f t="shared" si="64"/>
        <v>0</v>
      </c>
      <c r="AL71" s="99">
        <f t="shared" si="64"/>
        <v>8</v>
      </c>
      <c r="AM71" s="99">
        <f t="shared" si="64"/>
        <v>0</v>
      </c>
      <c r="AN71" s="99">
        <f t="shared" si="64"/>
        <v>0</v>
      </c>
      <c r="AO71" s="99">
        <f t="shared" si="64"/>
        <v>6</v>
      </c>
      <c r="AP71" s="99">
        <f t="shared" si="64"/>
        <v>0</v>
      </c>
      <c r="AQ71" s="100">
        <f>SUM(AF71:AP71)</f>
        <v>14</v>
      </c>
    </row>
    <row r="72" spans="1:43" ht="16.5" thickBot="1" x14ac:dyDescent="0.3">
      <c r="A72" s="707" t="s">
        <v>210</v>
      </c>
      <c r="B72" s="708"/>
      <c r="C72" s="708"/>
      <c r="D72" s="708"/>
      <c r="E72" s="708"/>
      <c r="F72" s="708"/>
      <c r="G72" s="708"/>
      <c r="H72" s="708"/>
      <c r="I72" s="744"/>
      <c r="J72" s="744"/>
      <c r="K72" s="744"/>
      <c r="L72" s="744"/>
      <c r="M72" s="744"/>
      <c r="N72" s="708"/>
      <c r="O72" s="708"/>
      <c r="P72" s="708"/>
      <c r="Q72" s="708"/>
      <c r="R72" s="708"/>
      <c r="S72" s="708"/>
      <c r="T72" s="708"/>
      <c r="U72" s="708"/>
      <c r="V72" s="708"/>
      <c r="W72" s="708"/>
      <c r="X72" s="709"/>
    </row>
    <row r="73" spans="1:43" x14ac:dyDescent="0.25">
      <c r="A73" s="745" t="s">
        <v>129</v>
      </c>
      <c r="B73" s="118" t="s">
        <v>240</v>
      </c>
      <c r="C73" s="108"/>
      <c r="D73" s="108">
        <v>5</v>
      </c>
      <c r="E73" s="108"/>
      <c r="F73" s="108"/>
      <c r="G73" s="109">
        <v>3</v>
      </c>
      <c r="H73" s="154">
        <f t="shared" ref="H73" si="65">G73*30</f>
        <v>90</v>
      </c>
      <c r="I73" s="188">
        <f t="shared" ref="I73" si="66">J73+L73+K73</f>
        <v>30</v>
      </c>
      <c r="J73" s="190">
        <v>15</v>
      </c>
      <c r="K73" s="190">
        <v>15</v>
      </c>
      <c r="L73" s="190"/>
      <c r="M73" s="101">
        <f t="shared" ref="M73" si="67">H73-I73</f>
        <v>60</v>
      </c>
      <c r="N73" s="110"/>
      <c r="O73" s="168"/>
      <c r="P73" s="111"/>
      <c r="Q73" s="112"/>
      <c r="R73" s="168"/>
      <c r="S73" s="111"/>
      <c r="T73" s="112">
        <v>2</v>
      </c>
      <c r="U73" s="168"/>
      <c r="V73" s="111"/>
      <c r="W73" s="112"/>
      <c r="X73" s="111"/>
      <c r="AD73" s="104" t="s">
        <v>92</v>
      </c>
      <c r="AE73" s="98">
        <f>AF93+AG93</f>
        <v>0</v>
      </c>
      <c r="AF73" s="92" t="b">
        <f>ISBLANK(N73)</f>
        <v>1</v>
      </c>
      <c r="AG73" s="92" t="b">
        <f>ISBLANK(O73)</f>
        <v>1</v>
      </c>
      <c r="AI73" s="92" t="b">
        <f>ISBLANK(Q73)</f>
        <v>1</v>
      </c>
      <c r="AJ73" s="92" t="b">
        <f>ISBLANK(R73)</f>
        <v>1</v>
      </c>
      <c r="AL73" s="92" t="b">
        <f>ISBLANK(T73)</f>
        <v>0</v>
      </c>
      <c r="AM73" s="92" t="b">
        <f>ISBLANK(U73)</f>
        <v>1</v>
      </c>
      <c r="AO73" s="92" t="b">
        <f>ISBLANK(W73)</f>
        <v>1</v>
      </c>
      <c r="AP73" s="92" t="b">
        <f>ISBLANK(X73)</f>
        <v>1</v>
      </c>
    </row>
    <row r="74" spans="1:43" x14ac:dyDescent="0.25">
      <c r="A74" s="664"/>
      <c r="B74" s="118" t="s">
        <v>241</v>
      </c>
      <c r="C74" s="108"/>
      <c r="D74" s="108">
        <v>5</v>
      </c>
      <c r="E74" s="108"/>
      <c r="F74" s="108"/>
      <c r="G74" s="109">
        <v>3</v>
      </c>
      <c r="H74" s="154">
        <f t="shared" ref="H74" si="68">G74*30</f>
        <v>90</v>
      </c>
      <c r="I74" s="130">
        <f t="shared" ref="I74" si="69">J74+L74+K74</f>
        <v>30</v>
      </c>
      <c r="J74" s="108">
        <v>15</v>
      </c>
      <c r="K74" s="108">
        <v>15</v>
      </c>
      <c r="L74" s="108"/>
      <c r="M74" s="122">
        <f t="shared" ref="M74" si="70">H74-I74</f>
        <v>60</v>
      </c>
      <c r="N74" s="110"/>
      <c r="O74" s="168"/>
      <c r="P74" s="111"/>
      <c r="Q74" s="112"/>
      <c r="R74" s="168"/>
      <c r="S74" s="111"/>
      <c r="T74" s="112">
        <v>2</v>
      </c>
      <c r="U74" s="168"/>
      <c r="V74" s="111"/>
      <c r="W74" s="130"/>
      <c r="X74" s="117"/>
      <c r="AD74" s="104" t="s">
        <v>93</v>
      </c>
      <c r="AE74" s="98">
        <f>AI93+AJ93</f>
        <v>0</v>
      </c>
      <c r="AF74" s="92"/>
      <c r="AG74" s="92"/>
      <c r="AI74" s="92"/>
      <c r="AJ74" s="92"/>
      <c r="AL74" s="92"/>
      <c r="AM74" s="92"/>
      <c r="AO74" s="92"/>
      <c r="AP74" s="92"/>
    </row>
    <row r="75" spans="1:43" x14ac:dyDescent="0.25">
      <c r="A75" s="663" t="s">
        <v>130</v>
      </c>
      <c r="B75" s="51" t="s">
        <v>242</v>
      </c>
      <c r="C75" s="113"/>
      <c r="D75" s="114" t="s">
        <v>169</v>
      </c>
      <c r="E75" s="115"/>
      <c r="F75" s="116"/>
      <c r="G75" s="119">
        <v>5</v>
      </c>
      <c r="H75" s="155">
        <f t="shared" ref="H75:H83" si="71">G75*30</f>
        <v>150</v>
      </c>
      <c r="I75" s="160">
        <f t="shared" ref="I75:I82" si="72">J75+L75+K75</f>
        <v>54</v>
      </c>
      <c r="J75" s="120">
        <v>18</v>
      </c>
      <c r="K75" s="121">
        <v>36</v>
      </c>
      <c r="L75" s="121"/>
      <c r="M75" s="122">
        <f t="shared" ref="M75:M83" si="73">H75-I75</f>
        <v>96</v>
      </c>
      <c r="N75" s="125"/>
      <c r="O75" s="167"/>
      <c r="P75" s="124"/>
      <c r="Q75" s="123"/>
      <c r="R75" s="167"/>
      <c r="S75" s="124"/>
      <c r="T75" s="123"/>
      <c r="U75" s="167">
        <v>3</v>
      </c>
      <c r="V75" s="124">
        <v>3</v>
      </c>
      <c r="W75" s="123"/>
      <c r="X75" s="117"/>
      <c r="AD75" s="104" t="s">
        <v>117</v>
      </c>
      <c r="AE75" s="98">
        <f>AL93+AM93</f>
        <v>17.5</v>
      </c>
      <c r="AF75" s="92" t="b">
        <f t="shared" ref="AF75:AP91" si="74">ISBLANK(N75)</f>
        <v>1</v>
      </c>
      <c r="AG75" s="92" t="b">
        <f t="shared" si="74"/>
        <v>1</v>
      </c>
      <c r="AI75" s="92" t="b">
        <f t="shared" si="74"/>
        <v>1</v>
      </c>
      <c r="AJ75" s="92" t="b">
        <f t="shared" si="74"/>
        <v>1</v>
      </c>
      <c r="AL75" s="92" t="b">
        <f t="shared" si="74"/>
        <v>1</v>
      </c>
      <c r="AM75" s="92" t="b">
        <f t="shared" si="74"/>
        <v>0</v>
      </c>
      <c r="AO75" s="92" t="b">
        <f t="shared" si="74"/>
        <v>1</v>
      </c>
      <c r="AP75" s="92" t="b">
        <f t="shared" si="74"/>
        <v>1</v>
      </c>
    </row>
    <row r="76" spans="1:43" ht="31.5" x14ac:dyDescent="0.25">
      <c r="A76" s="664"/>
      <c r="B76" s="118" t="s">
        <v>243</v>
      </c>
      <c r="C76" s="113"/>
      <c r="D76" s="114" t="s">
        <v>169</v>
      </c>
      <c r="E76" s="115"/>
      <c r="F76" s="116"/>
      <c r="G76" s="119">
        <v>5</v>
      </c>
      <c r="H76" s="155">
        <f t="shared" ref="H76" si="75">G76*30</f>
        <v>150</v>
      </c>
      <c r="I76" s="160">
        <f t="shared" si="72"/>
        <v>54</v>
      </c>
      <c r="J76" s="120">
        <v>18</v>
      </c>
      <c r="K76" s="121">
        <v>36</v>
      </c>
      <c r="L76" s="121"/>
      <c r="M76" s="122">
        <f t="shared" ref="M76" si="76">H76-I76</f>
        <v>96</v>
      </c>
      <c r="N76" s="125"/>
      <c r="O76" s="167"/>
      <c r="P76" s="124"/>
      <c r="Q76" s="123"/>
      <c r="R76" s="167"/>
      <c r="S76" s="124"/>
      <c r="T76" s="123"/>
      <c r="U76" s="167">
        <v>3</v>
      </c>
      <c r="V76" s="124">
        <v>3</v>
      </c>
      <c r="W76" s="123"/>
      <c r="X76" s="117"/>
      <c r="AD76" s="104" t="s">
        <v>118</v>
      </c>
      <c r="AE76" s="98">
        <f>AO93+AP93</f>
        <v>38</v>
      </c>
      <c r="AF76" s="92"/>
      <c r="AG76" s="92"/>
      <c r="AI76" s="92"/>
      <c r="AJ76" s="92"/>
      <c r="AL76" s="92"/>
      <c r="AM76" s="92"/>
      <c r="AO76" s="92"/>
      <c r="AP76" s="92"/>
    </row>
    <row r="77" spans="1:43" x14ac:dyDescent="0.25">
      <c r="A77" s="663" t="s">
        <v>131</v>
      </c>
      <c r="B77" s="118" t="s">
        <v>244</v>
      </c>
      <c r="C77" s="113"/>
      <c r="D77" s="114" t="s">
        <v>169</v>
      </c>
      <c r="E77" s="115"/>
      <c r="F77" s="116"/>
      <c r="G77" s="119">
        <v>3</v>
      </c>
      <c r="H77" s="155">
        <f t="shared" ref="H77" si="77">G77*30</f>
        <v>90</v>
      </c>
      <c r="I77" s="160">
        <f t="shared" si="72"/>
        <v>36</v>
      </c>
      <c r="J77" s="120">
        <v>18</v>
      </c>
      <c r="K77" s="121">
        <v>18</v>
      </c>
      <c r="L77" s="121"/>
      <c r="M77" s="122">
        <f t="shared" ref="M77" si="78">H77-I77</f>
        <v>54</v>
      </c>
      <c r="N77" s="125"/>
      <c r="O77" s="167"/>
      <c r="P77" s="124"/>
      <c r="Q77" s="123"/>
      <c r="R77" s="167"/>
      <c r="S77" s="124"/>
      <c r="T77" s="123"/>
      <c r="U77" s="167">
        <v>2</v>
      </c>
      <c r="V77" s="124">
        <v>2</v>
      </c>
      <c r="W77" s="123"/>
      <c r="X77" s="117"/>
      <c r="AE77" s="98">
        <f>SUM(AE73:AE76)</f>
        <v>55.5</v>
      </c>
      <c r="AF77" s="92" t="b">
        <f t="shared" si="74"/>
        <v>1</v>
      </c>
      <c r="AG77" s="92" t="b">
        <f t="shared" si="74"/>
        <v>1</v>
      </c>
      <c r="AI77" s="92" t="b">
        <f t="shared" si="74"/>
        <v>1</v>
      </c>
      <c r="AJ77" s="92" t="b">
        <f t="shared" si="74"/>
        <v>1</v>
      </c>
      <c r="AL77" s="92" t="b">
        <f t="shared" si="74"/>
        <v>1</v>
      </c>
      <c r="AM77" s="92" t="b">
        <f t="shared" si="74"/>
        <v>0</v>
      </c>
      <c r="AO77" s="92" t="b">
        <f t="shared" si="74"/>
        <v>1</v>
      </c>
      <c r="AP77" s="92" t="b">
        <f t="shared" si="74"/>
        <v>1</v>
      </c>
    </row>
    <row r="78" spans="1:43" x14ac:dyDescent="0.25">
      <c r="A78" s="664"/>
      <c r="B78" s="118" t="s">
        <v>170</v>
      </c>
      <c r="C78" s="113"/>
      <c r="D78" s="114" t="s">
        <v>169</v>
      </c>
      <c r="E78" s="115"/>
      <c r="F78" s="116"/>
      <c r="G78" s="119">
        <v>3</v>
      </c>
      <c r="H78" s="155">
        <f t="shared" ref="H78" si="79">G78*30</f>
        <v>90</v>
      </c>
      <c r="I78" s="160">
        <f t="shared" si="72"/>
        <v>36</v>
      </c>
      <c r="J78" s="120">
        <v>18</v>
      </c>
      <c r="K78" s="121">
        <v>18</v>
      </c>
      <c r="L78" s="121"/>
      <c r="M78" s="122">
        <f t="shared" ref="M78" si="80">H78-I78</f>
        <v>54</v>
      </c>
      <c r="N78" s="125"/>
      <c r="O78" s="167"/>
      <c r="P78" s="124"/>
      <c r="Q78" s="123"/>
      <c r="R78" s="167"/>
      <c r="S78" s="124"/>
      <c r="T78" s="123"/>
      <c r="U78" s="167">
        <v>2</v>
      </c>
      <c r="V78" s="124">
        <v>2</v>
      </c>
      <c r="W78" s="123"/>
      <c r="X78" s="117"/>
      <c r="AF78" s="92"/>
      <c r="AG78" s="92"/>
      <c r="AI78" s="92"/>
      <c r="AJ78" s="92"/>
      <c r="AL78" s="92"/>
      <c r="AM78" s="92"/>
      <c r="AO78" s="92"/>
      <c r="AP78" s="92"/>
    </row>
    <row r="79" spans="1:43" x14ac:dyDescent="0.25">
      <c r="A79" s="663" t="s">
        <v>132</v>
      </c>
      <c r="B79" s="118" t="s">
        <v>263</v>
      </c>
      <c r="C79" s="113">
        <v>6</v>
      </c>
      <c r="D79" s="114"/>
      <c r="E79" s="115"/>
      <c r="F79" s="116"/>
      <c r="G79" s="119">
        <v>6.5</v>
      </c>
      <c r="H79" s="155">
        <f t="shared" si="71"/>
        <v>195</v>
      </c>
      <c r="I79" s="160">
        <f t="shared" si="72"/>
        <v>72</v>
      </c>
      <c r="J79" s="120">
        <v>36</v>
      </c>
      <c r="K79" s="121">
        <v>36</v>
      </c>
      <c r="L79" s="121"/>
      <c r="M79" s="122">
        <f t="shared" si="73"/>
        <v>123</v>
      </c>
      <c r="N79" s="125"/>
      <c r="O79" s="167"/>
      <c r="P79" s="126"/>
      <c r="Q79" s="123"/>
      <c r="R79" s="167"/>
      <c r="S79" s="124"/>
      <c r="T79" s="125"/>
      <c r="U79" s="167">
        <v>4</v>
      </c>
      <c r="V79" s="124">
        <v>4</v>
      </c>
      <c r="W79" s="123"/>
      <c r="X79" s="117"/>
      <c r="AF79" s="92" t="b">
        <f t="shared" si="74"/>
        <v>1</v>
      </c>
      <c r="AG79" s="92" t="b">
        <f t="shared" si="74"/>
        <v>1</v>
      </c>
      <c r="AI79" s="92" t="b">
        <f t="shared" si="74"/>
        <v>1</v>
      </c>
      <c r="AJ79" s="92" t="b">
        <f t="shared" si="74"/>
        <v>1</v>
      </c>
      <c r="AL79" s="92" t="b">
        <f t="shared" si="74"/>
        <v>1</v>
      </c>
      <c r="AM79" s="92" t="b">
        <f t="shared" si="74"/>
        <v>0</v>
      </c>
      <c r="AO79" s="92" t="b">
        <f t="shared" si="74"/>
        <v>1</v>
      </c>
      <c r="AP79" s="92" t="b">
        <f t="shared" si="74"/>
        <v>1</v>
      </c>
    </row>
    <row r="80" spans="1:43" ht="35.25" customHeight="1" x14ac:dyDescent="0.25">
      <c r="A80" s="664"/>
      <c r="B80" s="118" t="s">
        <v>265</v>
      </c>
      <c r="C80" s="113">
        <v>6</v>
      </c>
      <c r="D80" s="114"/>
      <c r="E80" s="115"/>
      <c r="F80" s="116"/>
      <c r="G80" s="119">
        <v>6.5</v>
      </c>
      <c r="H80" s="155">
        <f t="shared" ref="H80" si="81">G80*30</f>
        <v>195</v>
      </c>
      <c r="I80" s="160">
        <f t="shared" si="72"/>
        <v>72</v>
      </c>
      <c r="J80" s="120">
        <v>36</v>
      </c>
      <c r="K80" s="121">
        <v>36</v>
      </c>
      <c r="L80" s="121"/>
      <c r="M80" s="122">
        <f t="shared" ref="M80" si="82">H80-I80</f>
        <v>123</v>
      </c>
      <c r="N80" s="125"/>
      <c r="O80" s="167"/>
      <c r="P80" s="126"/>
      <c r="Q80" s="123"/>
      <c r="R80" s="167"/>
      <c r="S80" s="124"/>
      <c r="T80" s="125"/>
      <c r="U80" s="167">
        <v>4</v>
      </c>
      <c r="V80" s="124">
        <v>4</v>
      </c>
      <c r="W80" s="123"/>
      <c r="X80" s="117"/>
      <c r="AF80" s="92"/>
      <c r="AG80" s="92"/>
      <c r="AI80" s="92"/>
      <c r="AJ80" s="92"/>
      <c r="AL80" s="92"/>
      <c r="AM80" s="92"/>
      <c r="AO80" s="92"/>
      <c r="AP80" s="92"/>
    </row>
    <row r="81" spans="1:43" ht="31.5" x14ac:dyDescent="0.25">
      <c r="A81" s="663" t="s">
        <v>133</v>
      </c>
      <c r="B81" s="118" t="s">
        <v>245</v>
      </c>
      <c r="C81" s="113">
        <v>7</v>
      </c>
      <c r="D81" s="114"/>
      <c r="E81" s="115"/>
      <c r="F81" s="115"/>
      <c r="G81" s="119">
        <v>9</v>
      </c>
      <c r="H81" s="156">
        <f t="shared" si="71"/>
        <v>270</v>
      </c>
      <c r="I81" s="160">
        <f t="shared" si="72"/>
        <v>105</v>
      </c>
      <c r="J81" s="120">
        <v>60</v>
      </c>
      <c r="K81" s="121">
        <v>45</v>
      </c>
      <c r="L81" s="121"/>
      <c r="M81" s="122">
        <f t="shared" si="73"/>
        <v>165</v>
      </c>
      <c r="N81" s="125"/>
      <c r="O81" s="167"/>
      <c r="P81" s="126"/>
      <c r="Q81" s="123"/>
      <c r="R81" s="167"/>
      <c r="S81" s="124"/>
      <c r="T81" s="125"/>
      <c r="U81" s="167"/>
      <c r="V81" s="124"/>
      <c r="W81" s="123">
        <v>7</v>
      </c>
      <c r="X81" s="117"/>
      <c r="AF81" s="92" t="b">
        <f t="shared" si="74"/>
        <v>1</v>
      </c>
      <c r="AG81" s="92" t="b">
        <f t="shared" si="74"/>
        <v>1</v>
      </c>
      <c r="AI81" s="92" t="b">
        <f t="shared" si="74"/>
        <v>1</v>
      </c>
      <c r="AJ81" s="92" t="b">
        <f t="shared" si="74"/>
        <v>1</v>
      </c>
      <c r="AL81" s="92" t="b">
        <f t="shared" si="74"/>
        <v>1</v>
      </c>
      <c r="AM81" s="92" t="b">
        <f t="shared" si="74"/>
        <v>1</v>
      </c>
      <c r="AO81" s="92" t="b">
        <f t="shared" si="74"/>
        <v>0</v>
      </c>
      <c r="AP81" s="92" t="b">
        <f t="shared" si="74"/>
        <v>1</v>
      </c>
    </row>
    <row r="82" spans="1:43" ht="31.5" x14ac:dyDescent="0.25">
      <c r="A82" s="664"/>
      <c r="B82" s="118" t="s">
        <v>246</v>
      </c>
      <c r="C82" s="113">
        <v>7</v>
      </c>
      <c r="D82" s="114"/>
      <c r="E82" s="115"/>
      <c r="F82" s="115"/>
      <c r="G82" s="119">
        <v>9</v>
      </c>
      <c r="H82" s="156">
        <f t="shared" ref="H82" si="83">G82*30</f>
        <v>270</v>
      </c>
      <c r="I82" s="160">
        <f t="shared" si="72"/>
        <v>105</v>
      </c>
      <c r="J82" s="120">
        <v>60</v>
      </c>
      <c r="K82" s="121">
        <v>45</v>
      </c>
      <c r="L82" s="121"/>
      <c r="M82" s="122">
        <f t="shared" ref="M82" si="84">H82-I82</f>
        <v>165</v>
      </c>
      <c r="N82" s="125"/>
      <c r="O82" s="167"/>
      <c r="P82" s="126"/>
      <c r="Q82" s="123"/>
      <c r="R82" s="167"/>
      <c r="S82" s="124"/>
      <c r="T82" s="125"/>
      <c r="U82" s="167"/>
      <c r="V82" s="124"/>
      <c r="W82" s="123">
        <v>7</v>
      </c>
      <c r="X82" s="117"/>
      <c r="AF82" s="92"/>
      <c r="AG82" s="92"/>
      <c r="AI82" s="92"/>
      <c r="AJ82" s="92"/>
      <c r="AL82" s="92"/>
      <c r="AM82" s="92"/>
      <c r="AO82" s="92"/>
      <c r="AP82" s="92"/>
    </row>
    <row r="83" spans="1:43" x14ac:dyDescent="0.25">
      <c r="A83" s="663" t="s">
        <v>134</v>
      </c>
      <c r="B83" s="418" t="s">
        <v>276</v>
      </c>
      <c r="C83" s="113"/>
      <c r="D83" s="114" t="s">
        <v>138</v>
      </c>
      <c r="E83" s="115"/>
      <c r="F83" s="116"/>
      <c r="G83" s="119">
        <v>5</v>
      </c>
      <c r="H83" s="156">
        <f t="shared" si="71"/>
        <v>150</v>
      </c>
      <c r="I83" s="160">
        <f>J83+L83</f>
        <v>60</v>
      </c>
      <c r="J83" s="120">
        <v>30</v>
      </c>
      <c r="K83" s="121"/>
      <c r="L83" s="121">
        <v>30</v>
      </c>
      <c r="M83" s="122">
        <f t="shared" si="73"/>
        <v>90</v>
      </c>
      <c r="N83" s="125"/>
      <c r="O83" s="167"/>
      <c r="P83" s="126"/>
      <c r="Q83" s="123"/>
      <c r="R83" s="167"/>
      <c r="S83" s="124"/>
      <c r="T83" s="125"/>
      <c r="U83" s="167"/>
      <c r="V83" s="124"/>
      <c r="W83" s="123">
        <v>4</v>
      </c>
      <c r="X83" s="124"/>
      <c r="AF83" s="92" t="b">
        <f t="shared" si="74"/>
        <v>1</v>
      </c>
      <c r="AG83" s="92" t="b">
        <f t="shared" si="74"/>
        <v>1</v>
      </c>
      <c r="AI83" s="92" t="b">
        <f t="shared" si="74"/>
        <v>1</v>
      </c>
      <c r="AJ83" s="92" t="b">
        <f t="shared" si="74"/>
        <v>1</v>
      </c>
      <c r="AL83" s="92" t="b">
        <f t="shared" si="74"/>
        <v>1</v>
      </c>
      <c r="AM83" s="92" t="b">
        <f t="shared" si="74"/>
        <v>1</v>
      </c>
      <c r="AO83" s="92" t="b">
        <f t="shared" si="74"/>
        <v>0</v>
      </c>
      <c r="AP83" s="92" t="b">
        <f t="shared" si="74"/>
        <v>1</v>
      </c>
    </row>
    <row r="84" spans="1:43" x14ac:dyDescent="0.25">
      <c r="A84" s="664"/>
      <c r="B84" s="419" t="s">
        <v>277</v>
      </c>
      <c r="C84" s="113"/>
      <c r="D84" s="114" t="s">
        <v>138</v>
      </c>
      <c r="E84" s="115"/>
      <c r="F84" s="116"/>
      <c r="G84" s="119">
        <v>5</v>
      </c>
      <c r="H84" s="156">
        <f t="shared" ref="H84" si="85">G84*30</f>
        <v>150</v>
      </c>
      <c r="I84" s="160">
        <f>J84+L84</f>
        <v>60</v>
      </c>
      <c r="J84" s="120">
        <v>30</v>
      </c>
      <c r="K84" s="121"/>
      <c r="L84" s="121">
        <v>30</v>
      </c>
      <c r="M84" s="122">
        <f t="shared" ref="M84" si="86">H84-I84</f>
        <v>90</v>
      </c>
      <c r="N84" s="125"/>
      <c r="O84" s="167"/>
      <c r="P84" s="126"/>
      <c r="Q84" s="123"/>
      <c r="R84" s="167"/>
      <c r="S84" s="124"/>
      <c r="T84" s="125"/>
      <c r="U84" s="167"/>
      <c r="V84" s="124"/>
      <c r="W84" s="123">
        <v>4</v>
      </c>
      <c r="X84" s="124"/>
      <c r="AF84" s="92"/>
      <c r="AG84" s="92"/>
      <c r="AI84" s="92"/>
      <c r="AJ84" s="92"/>
      <c r="AL84" s="92"/>
      <c r="AM84" s="92"/>
      <c r="AO84" s="92"/>
      <c r="AP84" s="92"/>
    </row>
    <row r="85" spans="1:43" x14ac:dyDescent="0.25">
      <c r="A85" s="663" t="s">
        <v>135</v>
      </c>
      <c r="B85" s="118" t="s">
        <v>253</v>
      </c>
      <c r="C85" s="113"/>
      <c r="D85" s="121">
        <v>8</v>
      </c>
      <c r="E85" s="116"/>
      <c r="F85" s="115"/>
      <c r="G85" s="119">
        <v>6</v>
      </c>
      <c r="H85" s="155">
        <f t="shared" ref="H85" si="87">G85*30</f>
        <v>180</v>
      </c>
      <c r="I85" s="160">
        <f t="shared" ref="I85:I90" si="88">J85+L85+K85</f>
        <v>68</v>
      </c>
      <c r="J85" s="120">
        <v>34</v>
      </c>
      <c r="K85" s="121">
        <v>34</v>
      </c>
      <c r="L85" s="121"/>
      <c r="M85" s="122">
        <f t="shared" ref="M85" si="89">H85-I85</f>
        <v>112</v>
      </c>
      <c r="N85" s="125"/>
      <c r="O85" s="167"/>
      <c r="P85" s="126"/>
      <c r="Q85" s="123"/>
      <c r="R85" s="167"/>
      <c r="S85" s="124"/>
      <c r="T85" s="125"/>
      <c r="U85" s="167"/>
      <c r="V85" s="124"/>
      <c r="W85" s="123"/>
      <c r="X85" s="124">
        <v>4</v>
      </c>
      <c r="AF85" s="92" t="b">
        <f t="shared" si="74"/>
        <v>1</v>
      </c>
      <c r="AG85" s="92" t="b">
        <f t="shared" si="74"/>
        <v>1</v>
      </c>
      <c r="AI85" s="92" t="b">
        <f t="shared" si="74"/>
        <v>1</v>
      </c>
      <c r="AJ85" s="92" t="b">
        <f t="shared" si="74"/>
        <v>1</v>
      </c>
      <c r="AL85" s="92" t="b">
        <f t="shared" si="74"/>
        <v>1</v>
      </c>
      <c r="AM85" s="92" t="b">
        <f t="shared" si="74"/>
        <v>1</v>
      </c>
      <c r="AO85" s="92" t="b">
        <f t="shared" si="74"/>
        <v>1</v>
      </c>
      <c r="AP85" s="92" t="b">
        <f t="shared" si="74"/>
        <v>0</v>
      </c>
    </row>
    <row r="86" spans="1:43" x14ac:dyDescent="0.25">
      <c r="A86" s="664"/>
      <c r="B86" s="118" t="s">
        <v>247</v>
      </c>
      <c r="C86" s="113"/>
      <c r="D86" s="121">
        <v>8</v>
      </c>
      <c r="E86" s="116"/>
      <c r="F86" s="115"/>
      <c r="G86" s="119">
        <v>6</v>
      </c>
      <c r="H86" s="155">
        <f t="shared" ref="H86" si="90">G86*30</f>
        <v>180</v>
      </c>
      <c r="I86" s="160">
        <f t="shared" si="88"/>
        <v>68</v>
      </c>
      <c r="J86" s="120">
        <v>34</v>
      </c>
      <c r="K86" s="121">
        <v>34</v>
      </c>
      <c r="L86" s="121"/>
      <c r="M86" s="122">
        <f t="shared" ref="M86" si="91">H86-I86</f>
        <v>112</v>
      </c>
      <c r="N86" s="125"/>
      <c r="O86" s="167"/>
      <c r="P86" s="126"/>
      <c r="Q86" s="123"/>
      <c r="R86" s="167"/>
      <c r="S86" s="124"/>
      <c r="T86" s="125"/>
      <c r="U86" s="167"/>
      <c r="V86" s="124"/>
      <c r="W86" s="123"/>
      <c r="X86" s="124">
        <v>4</v>
      </c>
      <c r="AF86" s="92"/>
      <c r="AG86" s="92"/>
      <c r="AI86" s="92"/>
      <c r="AJ86" s="92"/>
      <c r="AL86" s="92"/>
      <c r="AM86" s="92"/>
      <c r="AO86" s="92"/>
      <c r="AP86" s="92"/>
    </row>
    <row r="87" spans="1:43" ht="31.5" x14ac:dyDescent="0.25">
      <c r="A87" s="663" t="s">
        <v>136</v>
      </c>
      <c r="B87" s="118" t="s">
        <v>262</v>
      </c>
      <c r="C87" s="113">
        <v>8</v>
      </c>
      <c r="D87" s="121"/>
      <c r="E87" s="116"/>
      <c r="F87" s="115"/>
      <c r="G87" s="119">
        <v>6</v>
      </c>
      <c r="H87" s="155">
        <f t="shared" ref="H87" si="92">G87*30</f>
        <v>180</v>
      </c>
      <c r="I87" s="160">
        <f t="shared" si="88"/>
        <v>68</v>
      </c>
      <c r="J87" s="120">
        <v>34</v>
      </c>
      <c r="K87" s="121">
        <v>34</v>
      </c>
      <c r="L87" s="121"/>
      <c r="M87" s="122">
        <f t="shared" ref="M87" si="93">H87-I87</f>
        <v>112</v>
      </c>
      <c r="N87" s="125"/>
      <c r="O87" s="167"/>
      <c r="P87" s="126"/>
      <c r="Q87" s="123"/>
      <c r="R87" s="167"/>
      <c r="S87" s="124"/>
      <c r="T87" s="125"/>
      <c r="U87" s="167"/>
      <c r="V87" s="124"/>
      <c r="W87" s="123"/>
      <c r="X87" s="124">
        <v>4</v>
      </c>
      <c r="AF87" s="92" t="b">
        <f t="shared" si="74"/>
        <v>1</v>
      </c>
      <c r="AG87" s="92" t="b">
        <f t="shared" si="74"/>
        <v>1</v>
      </c>
      <c r="AI87" s="92" t="b">
        <f t="shared" si="74"/>
        <v>1</v>
      </c>
      <c r="AJ87" s="92" t="b">
        <f t="shared" si="74"/>
        <v>1</v>
      </c>
      <c r="AL87" s="92" t="b">
        <f t="shared" si="74"/>
        <v>1</v>
      </c>
      <c r="AM87" s="92" t="b">
        <f t="shared" si="74"/>
        <v>1</v>
      </c>
      <c r="AO87" s="92" t="b">
        <f t="shared" si="74"/>
        <v>1</v>
      </c>
      <c r="AP87" s="92" t="b">
        <f t="shared" si="74"/>
        <v>0</v>
      </c>
    </row>
    <row r="88" spans="1:43" ht="31.5" x14ac:dyDescent="0.25">
      <c r="A88" s="664"/>
      <c r="B88" s="118" t="s">
        <v>254</v>
      </c>
      <c r="C88" s="113">
        <v>8</v>
      </c>
      <c r="D88" s="121"/>
      <c r="E88" s="116"/>
      <c r="F88" s="115"/>
      <c r="G88" s="119">
        <v>6</v>
      </c>
      <c r="H88" s="155">
        <f t="shared" ref="H88" si="94">G88*30</f>
        <v>180</v>
      </c>
      <c r="I88" s="160">
        <f t="shared" si="88"/>
        <v>68</v>
      </c>
      <c r="J88" s="120">
        <v>34</v>
      </c>
      <c r="K88" s="121">
        <v>34</v>
      </c>
      <c r="L88" s="121"/>
      <c r="M88" s="122">
        <f t="shared" ref="M88" si="95">H88-I88</f>
        <v>112</v>
      </c>
      <c r="N88" s="125"/>
      <c r="O88" s="167"/>
      <c r="P88" s="126"/>
      <c r="Q88" s="123"/>
      <c r="R88" s="167"/>
      <c r="S88" s="124"/>
      <c r="T88" s="125"/>
      <c r="U88" s="167"/>
      <c r="V88" s="124"/>
      <c r="W88" s="123"/>
      <c r="X88" s="124">
        <v>4</v>
      </c>
      <c r="AF88" s="92"/>
      <c r="AG88" s="92"/>
      <c r="AI88" s="92"/>
      <c r="AJ88" s="92"/>
      <c r="AL88" s="92"/>
      <c r="AM88" s="92"/>
      <c r="AO88" s="92"/>
      <c r="AP88" s="92"/>
    </row>
    <row r="89" spans="1:43" ht="28.5" customHeight="1" x14ac:dyDescent="0.25">
      <c r="A89" s="663" t="s">
        <v>137</v>
      </c>
      <c r="B89" s="118" t="s">
        <v>248</v>
      </c>
      <c r="C89" s="113"/>
      <c r="D89" s="121">
        <v>8</v>
      </c>
      <c r="E89" s="116"/>
      <c r="F89" s="115"/>
      <c r="G89" s="119">
        <v>3</v>
      </c>
      <c r="H89" s="155">
        <f t="shared" ref="H89" si="96">G89*30</f>
        <v>90</v>
      </c>
      <c r="I89" s="160">
        <f t="shared" si="88"/>
        <v>34</v>
      </c>
      <c r="J89" s="120">
        <v>17</v>
      </c>
      <c r="K89" s="121">
        <v>17</v>
      </c>
      <c r="L89" s="121"/>
      <c r="M89" s="122">
        <f t="shared" ref="M89" si="97">H89-I89</f>
        <v>56</v>
      </c>
      <c r="N89" s="125"/>
      <c r="O89" s="167"/>
      <c r="P89" s="126"/>
      <c r="Q89" s="123"/>
      <c r="R89" s="167"/>
      <c r="S89" s="124"/>
      <c r="T89" s="125"/>
      <c r="U89" s="167"/>
      <c r="V89" s="124"/>
      <c r="W89" s="123"/>
      <c r="X89" s="124">
        <v>2</v>
      </c>
      <c r="AF89" s="92" t="b">
        <f t="shared" si="74"/>
        <v>1</v>
      </c>
      <c r="AG89" s="92" t="b">
        <f t="shared" si="74"/>
        <v>1</v>
      </c>
      <c r="AI89" s="92" t="b">
        <f t="shared" si="74"/>
        <v>1</v>
      </c>
      <c r="AJ89" s="92" t="b">
        <f t="shared" si="74"/>
        <v>1</v>
      </c>
      <c r="AL89" s="92" t="b">
        <f t="shared" si="74"/>
        <v>1</v>
      </c>
      <c r="AM89" s="92" t="b">
        <f t="shared" si="74"/>
        <v>1</v>
      </c>
      <c r="AO89" s="92" t="b">
        <f t="shared" si="74"/>
        <v>1</v>
      </c>
      <c r="AP89" s="92" t="b">
        <f t="shared" si="74"/>
        <v>0</v>
      </c>
    </row>
    <row r="90" spans="1:43" x14ac:dyDescent="0.25">
      <c r="A90" s="664"/>
      <c r="B90" s="118" t="s">
        <v>249</v>
      </c>
      <c r="C90" s="113"/>
      <c r="D90" s="121">
        <v>8</v>
      </c>
      <c r="E90" s="116"/>
      <c r="F90" s="115"/>
      <c r="G90" s="119">
        <v>3</v>
      </c>
      <c r="H90" s="155">
        <f t="shared" ref="H90" si="98">G90*30</f>
        <v>90</v>
      </c>
      <c r="I90" s="160">
        <f t="shared" si="88"/>
        <v>34</v>
      </c>
      <c r="J90" s="120">
        <v>17</v>
      </c>
      <c r="K90" s="121">
        <v>17</v>
      </c>
      <c r="L90" s="121"/>
      <c r="M90" s="122">
        <f t="shared" ref="M90" si="99">H90-I90</f>
        <v>56</v>
      </c>
      <c r="N90" s="125"/>
      <c r="O90" s="167"/>
      <c r="P90" s="126"/>
      <c r="Q90" s="123"/>
      <c r="R90" s="167"/>
      <c r="S90" s="124"/>
      <c r="T90" s="125"/>
      <c r="U90" s="167"/>
      <c r="V90" s="124"/>
      <c r="W90" s="123"/>
      <c r="X90" s="124">
        <v>2</v>
      </c>
      <c r="AF90" s="92"/>
      <c r="AG90" s="92"/>
      <c r="AI90" s="92"/>
      <c r="AJ90" s="92"/>
      <c r="AL90" s="92"/>
      <c r="AM90" s="92"/>
      <c r="AO90" s="92"/>
      <c r="AP90" s="92"/>
    </row>
    <row r="91" spans="1:43" x14ac:dyDescent="0.25">
      <c r="A91" s="663" t="s">
        <v>172</v>
      </c>
      <c r="B91" s="418" t="s">
        <v>256</v>
      </c>
      <c r="C91" s="113">
        <v>8</v>
      </c>
      <c r="D91" s="121"/>
      <c r="E91" s="116"/>
      <c r="F91" s="115"/>
      <c r="G91" s="119">
        <v>9</v>
      </c>
      <c r="H91" s="156">
        <f t="shared" ref="H91" si="100">G91*30</f>
        <v>270</v>
      </c>
      <c r="I91" s="160">
        <f>J91+L91+K91</f>
        <v>102</v>
      </c>
      <c r="J91" s="120">
        <v>34</v>
      </c>
      <c r="K91" s="121">
        <v>68</v>
      </c>
      <c r="L91" s="121"/>
      <c r="M91" s="122">
        <f t="shared" ref="M91" si="101">H91-I91</f>
        <v>168</v>
      </c>
      <c r="N91" s="125"/>
      <c r="O91" s="167"/>
      <c r="P91" s="126"/>
      <c r="Q91" s="123"/>
      <c r="R91" s="167"/>
      <c r="S91" s="124"/>
      <c r="T91" s="125"/>
      <c r="U91" s="167"/>
      <c r="V91" s="124"/>
      <c r="W91" s="123"/>
      <c r="X91" s="124">
        <v>6</v>
      </c>
      <c r="AF91" s="92" t="b">
        <f t="shared" si="74"/>
        <v>1</v>
      </c>
      <c r="AG91" s="92" t="b">
        <f t="shared" si="74"/>
        <v>1</v>
      </c>
      <c r="AI91" s="92" t="b">
        <f t="shared" si="74"/>
        <v>1</v>
      </c>
      <c r="AJ91" s="92" t="b">
        <f t="shared" si="74"/>
        <v>1</v>
      </c>
      <c r="AL91" s="92" t="b">
        <f t="shared" si="74"/>
        <v>1</v>
      </c>
      <c r="AM91" s="92" t="b">
        <f t="shared" si="74"/>
        <v>1</v>
      </c>
      <c r="AO91" s="92" t="b">
        <f t="shared" si="74"/>
        <v>1</v>
      </c>
      <c r="AP91" s="92" t="b">
        <f t="shared" si="74"/>
        <v>0</v>
      </c>
    </row>
    <row r="92" spans="1:43" ht="18" customHeight="1" thickBot="1" x14ac:dyDescent="0.3">
      <c r="A92" s="664"/>
      <c r="B92" s="419" t="s">
        <v>250</v>
      </c>
      <c r="C92" s="113">
        <v>8</v>
      </c>
      <c r="D92" s="121"/>
      <c r="E92" s="116"/>
      <c r="F92" s="115"/>
      <c r="G92" s="119">
        <v>9</v>
      </c>
      <c r="H92" s="156">
        <f t="shared" ref="H92" si="102">G92*30</f>
        <v>270</v>
      </c>
      <c r="I92" s="160">
        <f>J92+L92+K92</f>
        <v>102</v>
      </c>
      <c r="J92" s="120">
        <v>34</v>
      </c>
      <c r="K92" s="121">
        <v>68</v>
      </c>
      <c r="L92" s="121"/>
      <c r="M92" s="122">
        <f t="shared" ref="M92" si="103">H92-I92</f>
        <v>168</v>
      </c>
      <c r="N92" s="125"/>
      <c r="O92" s="167"/>
      <c r="P92" s="126"/>
      <c r="Q92" s="123"/>
      <c r="R92" s="167"/>
      <c r="S92" s="124"/>
      <c r="T92" s="125"/>
      <c r="U92" s="167"/>
      <c r="V92" s="124"/>
      <c r="W92" s="123"/>
      <c r="X92" s="124">
        <v>6</v>
      </c>
      <c r="AF92" s="92"/>
      <c r="AG92" s="92"/>
      <c r="AI92" s="92"/>
      <c r="AJ92" s="92"/>
      <c r="AL92" s="92"/>
      <c r="AM92" s="92"/>
      <c r="AO92" s="92"/>
      <c r="AP92" s="92"/>
    </row>
    <row r="93" spans="1:43" ht="16.5" thickBot="1" x14ac:dyDescent="0.3">
      <c r="A93" s="666" t="s">
        <v>211</v>
      </c>
      <c r="B93" s="667"/>
      <c r="C93" s="667"/>
      <c r="D93" s="667"/>
      <c r="E93" s="667"/>
      <c r="F93" s="668"/>
      <c r="G93" s="325">
        <f>G73+G75+G77+G79+G81+G83+G85+G87+G89+G91</f>
        <v>55.5</v>
      </c>
      <c r="H93" s="326">
        <f t="shared" ref="H93:X93" si="104">H73+H75+H77+H79+H81+H83+H85+H87+H89+H91</f>
        <v>1665</v>
      </c>
      <c r="I93" s="326">
        <f t="shared" si="104"/>
        <v>629</v>
      </c>
      <c r="J93" s="326">
        <f t="shared" si="104"/>
        <v>296</v>
      </c>
      <c r="K93" s="326">
        <f t="shared" si="104"/>
        <v>303</v>
      </c>
      <c r="L93" s="326">
        <f t="shared" si="104"/>
        <v>30</v>
      </c>
      <c r="M93" s="326">
        <f t="shared" si="104"/>
        <v>1036</v>
      </c>
      <c r="N93" s="326">
        <f t="shared" si="104"/>
        <v>0</v>
      </c>
      <c r="O93" s="326">
        <f t="shared" si="104"/>
        <v>0</v>
      </c>
      <c r="P93" s="326">
        <f t="shared" si="104"/>
        <v>0</v>
      </c>
      <c r="Q93" s="326">
        <f t="shared" si="104"/>
        <v>0</v>
      </c>
      <c r="R93" s="326">
        <f t="shared" si="104"/>
        <v>0</v>
      </c>
      <c r="S93" s="326">
        <f t="shared" si="104"/>
        <v>0</v>
      </c>
      <c r="T93" s="326">
        <f t="shared" si="104"/>
        <v>2</v>
      </c>
      <c r="U93" s="326">
        <f t="shared" si="104"/>
        <v>9</v>
      </c>
      <c r="V93" s="326">
        <f t="shared" si="104"/>
        <v>9</v>
      </c>
      <c r="W93" s="326">
        <f t="shared" si="104"/>
        <v>11</v>
      </c>
      <c r="X93" s="326">
        <f t="shared" si="104"/>
        <v>16</v>
      </c>
      <c r="Y93" s="327">
        <f t="shared" ref="Y93:AC93" si="105">SUM(Y73:Y92)</f>
        <v>0</v>
      </c>
      <c r="Z93" s="326">
        <f t="shared" si="105"/>
        <v>0</v>
      </c>
      <c r="AA93" s="326">
        <f t="shared" si="105"/>
        <v>0</v>
      </c>
      <c r="AB93" s="326">
        <f t="shared" si="105"/>
        <v>0</v>
      </c>
      <c r="AC93" s="326">
        <f t="shared" si="105"/>
        <v>0</v>
      </c>
      <c r="AF93" s="99">
        <f>SUMIF(AF73:AF92,FALSE,$G73:$G92)</f>
        <v>0</v>
      </c>
      <c r="AG93" s="99">
        <f t="shared" ref="AG93:AP93" si="106">SUMIF(AG73:AG92,FALSE,$G73:$G92)</f>
        <v>0</v>
      </c>
      <c r="AH93" s="99">
        <f t="shared" si="106"/>
        <v>0</v>
      </c>
      <c r="AI93" s="99">
        <f t="shared" si="106"/>
        <v>0</v>
      </c>
      <c r="AJ93" s="99">
        <f t="shared" si="106"/>
        <v>0</v>
      </c>
      <c r="AK93" s="99">
        <f t="shared" si="106"/>
        <v>0</v>
      </c>
      <c r="AL93" s="99">
        <f t="shared" si="106"/>
        <v>3</v>
      </c>
      <c r="AM93" s="99">
        <f t="shared" si="106"/>
        <v>14.5</v>
      </c>
      <c r="AN93" s="99">
        <f t="shared" si="106"/>
        <v>0</v>
      </c>
      <c r="AO93" s="99">
        <f t="shared" si="106"/>
        <v>14</v>
      </c>
      <c r="AP93" s="99">
        <f t="shared" si="106"/>
        <v>24</v>
      </c>
      <c r="AQ93" s="100">
        <f>SUM(AF93:AP93)</f>
        <v>55.5</v>
      </c>
    </row>
    <row r="94" spans="1:43" ht="16.5" thickBot="1" x14ac:dyDescent="0.3">
      <c r="A94" s="669" t="s">
        <v>212</v>
      </c>
      <c r="B94" s="670"/>
      <c r="C94" s="670"/>
      <c r="D94" s="670"/>
      <c r="E94" s="670"/>
      <c r="F94" s="671"/>
      <c r="G94" s="420">
        <f t="shared" ref="G94:AC94" si="107">G93+G71</f>
        <v>69.5</v>
      </c>
      <c r="H94" s="421">
        <f t="shared" si="107"/>
        <v>2085</v>
      </c>
      <c r="I94" s="421">
        <f t="shared" si="107"/>
        <v>794</v>
      </c>
      <c r="J94" s="421">
        <f t="shared" si="107"/>
        <v>401</v>
      </c>
      <c r="K94" s="421">
        <f t="shared" si="107"/>
        <v>318</v>
      </c>
      <c r="L94" s="421">
        <f t="shared" si="107"/>
        <v>75</v>
      </c>
      <c r="M94" s="421">
        <f t="shared" si="107"/>
        <v>1291</v>
      </c>
      <c r="N94" s="326">
        <f t="shared" si="107"/>
        <v>0</v>
      </c>
      <c r="O94" s="326">
        <f t="shared" si="107"/>
        <v>0</v>
      </c>
      <c r="P94" s="326">
        <f t="shared" si="107"/>
        <v>0</v>
      </c>
      <c r="Q94" s="326">
        <f t="shared" si="107"/>
        <v>0</v>
      </c>
      <c r="R94" s="326">
        <f t="shared" si="107"/>
        <v>0</v>
      </c>
      <c r="S94" s="326">
        <f t="shared" si="107"/>
        <v>0</v>
      </c>
      <c r="T94" s="326">
        <f t="shared" si="107"/>
        <v>8</v>
      </c>
      <c r="U94" s="326">
        <f t="shared" si="107"/>
        <v>9</v>
      </c>
      <c r="V94" s="326">
        <f t="shared" si="107"/>
        <v>9</v>
      </c>
      <c r="W94" s="326">
        <f t="shared" si="107"/>
        <v>16</v>
      </c>
      <c r="X94" s="326">
        <f t="shared" si="107"/>
        <v>16</v>
      </c>
      <c r="Y94" s="327">
        <f t="shared" si="107"/>
        <v>0</v>
      </c>
      <c r="Z94" s="326">
        <f t="shared" si="107"/>
        <v>0</v>
      </c>
      <c r="AA94" s="326">
        <f t="shared" si="107"/>
        <v>0</v>
      </c>
      <c r="AB94" s="326">
        <f t="shared" si="107"/>
        <v>0</v>
      </c>
      <c r="AC94" s="326">
        <f t="shared" si="107"/>
        <v>0</v>
      </c>
    </row>
    <row r="95" spans="1:43" s="103" customFormat="1" ht="16.5" thickBot="1" x14ac:dyDescent="0.3">
      <c r="A95" s="672" t="s">
        <v>213</v>
      </c>
      <c r="B95" s="672"/>
      <c r="C95" s="672"/>
      <c r="D95" s="672"/>
      <c r="E95" s="672"/>
      <c r="F95" s="672"/>
      <c r="G95" s="420">
        <f t="shared" ref="G95:M95" si="108">G94+G59</f>
        <v>240</v>
      </c>
      <c r="H95" s="421">
        <f t="shared" si="108"/>
        <v>7200</v>
      </c>
      <c r="I95" s="421">
        <f t="shared" si="108"/>
        <v>2483</v>
      </c>
      <c r="J95" s="421">
        <f t="shared" si="108"/>
        <v>1043</v>
      </c>
      <c r="K95" s="421">
        <f t="shared" si="108"/>
        <v>891</v>
      </c>
      <c r="L95" s="421">
        <f t="shared" si="108"/>
        <v>549</v>
      </c>
      <c r="M95" s="421">
        <f t="shared" si="108"/>
        <v>4717</v>
      </c>
      <c r="N95" s="326">
        <f t="shared" ref="N95:X95" si="109">N59+N94</f>
        <v>24</v>
      </c>
      <c r="O95" s="326">
        <f t="shared" si="109"/>
        <v>16</v>
      </c>
      <c r="P95" s="326">
        <f t="shared" si="109"/>
        <v>16</v>
      </c>
      <c r="Q95" s="326">
        <f t="shared" si="109"/>
        <v>22</v>
      </c>
      <c r="R95" s="326">
        <f t="shared" si="109"/>
        <v>16</v>
      </c>
      <c r="S95" s="326">
        <f t="shared" si="109"/>
        <v>16</v>
      </c>
      <c r="T95" s="326">
        <f t="shared" si="109"/>
        <v>21</v>
      </c>
      <c r="U95" s="326">
        <f t="shared" si="109"/>
        <v>15</v>
      </c>
      <c r="V95" s="326">
        <f t="shared" si="109"/>
        <v>15</v>
      </c>
      <c r="W95" s="326">
        <f t="shared" si="109"/>
        <v>24</v>
      </c>
      <c r="X95" s="326">
        <f t="shared" si="109"/>
        <v>16</v>
      </c>
      <c r="AA95" s="422">
        <v>22</v>
      </c>
      <c r="AB95" s="422">
        <v>22</v>
      </c>
      <c r="AC95" s="422">
        <v>22</v>
      </c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</row>
    <row r="96" spans="1:43" s="103" customFormat="1" ht="16.5" thickBot="1" x14ac:dyDescent="0.3">
      <c r="A96" s="673" t="s">
        <v>107</v>
      </c>
      <c r="B96" s="673"/>
      <c r="C96" s="673"/>
      <c r="D96" s="673"/>
      <c r="E96" s="673"/>
      <c r="F96" s="673"/>
      <c r="G96" s="673"/>
      <c r="H96" s="673"/>
      <c r="I96" s="673"/>
      <c r="J96" s="673"/>
      <c r="K96" s="673"/>
      <c r="L96" s="673"/>
      <c r="M96" s="673"/>
      <c r="N96" s="326">
        <f>N95</f>
        <v>24</v>
      </c>
      <c r="O96" s="326">
        <f t="shared" ref="O96:AC96" si="110">O95</f>
        <v>16</v>
      </c>
      <c r="P96" s="326">
        <f t="shared" si="110"/>
        <v>16</v>
      </c>
      <c r="Q96" s="326">
        <f t="shared" si="110"/>
        <v>22</v>
      </c>
      <c r="R96" s="326">
        <f t="shared" si="110"/>
        <v>16</v>
      </c>
      <c r="S96" s="326">
        <f t="shared" si="110"/>
        <v>16</v>
      </c>
      <c r="T96" s="326">
        <f t="shared" si="110"/>
        <v>21</v>
      </c>
      <c r="U96" s="326">
        <f t="shared" si="110"/>
        <v>15</v>
      </c>
      <c r="V96" s="326">
        <f t="shared" si="110"/>
        <v>15</v>
      </c>
      <c r="W96" s="326">
        <f t="shared" si="110"/>
        <v>24</v>
      </c>
      <c r="X96" s="326">
        <f t="shared" si="110"/>
        <v>16</v>
      </c>
      <c r="Y96" s="327">
        <f t="shared" si="110"/>
        <v>0</v>
      </c>
      <c r="Z96" s="326">
        <f t="shared" si="110"/>
        <v>0</v>
      </c>
      <c r="AA96" s="326">
        <f t="shared" si="110"/>
        <v>22</v>
      </c>
      <c r="AB96" s="326">
        <f t="shared" si="110"/>
        <v>22</v>
      </c>
      <c r="AC96" s="326">
        <f t="shared" si="110"/>
        <v>22</v>
      </c>
      <c r="AF96" s="91" t="s">
        <v>325</v>
      </c>
      <c r="AG96" s="91" t="s">
        <v>326</v>
      </c>
      <c r="AH96" s="91" t="s">
        <v>327</v>
      </c>
      <c r="AI96" s="91" t="s">
        <v>328</v>
      </c>
      <c r="AJ96" s="91" t="s">
        <v>329</v>
      </c>
      <c r="AK96" s="91"/>
      <c r="AL96" s="91"/>
      <c r="AM96" s="91"/>
      <c r="AN96" s="91"/>
      <c r="AO96" s="91"/>
      <c r="AP96" s="91"/>
    </row>
    <row r="97" spans="1:42" s="103" customFormat="1" ht="16.5" thickBot="1" x14ac:dyDescent="0.3">
      <c r="A97" s="674" t="s">
        <v>108</v>
      </c>
      <c r="B97" s="674"/>
      <c r="C97" s="674"/>
      <c r="D97" s="674"/>
      <c r="E97" s="674"/>
      <c r="F97" s="674"/>
      <c r="G97" s="674"/>
      <c r="H97" s="674"/>
      <c r="I97" s="674"/>
      <c r="J97" s="674"/>
      <c r="K97" s="674"/>
      <c r="L97" s="674"/>
      <c r="M97" s="674"/>
      <c r="N97" s="326">
        <v>2</v>
      </c>
      <c r="O97" s="423"/>
      <c r="P97" s="424">
        <v>2</v>
      </c>
      <c r="Q97" s="424">
        <v>2</v>
      </c>
      <c r="R97" s="424"/>
      <c r="S97" s="424">
        <v>2</v>
      </c>
      <c r="T97" s="424">
        <v>3</v>
      </c>
      <c r="U97" s="424"/>
      <c r="V97" s="424">
        <v>2</v>
      </c>
      <c r="W97" s="424">
        <v>2</v>
      </c>
      <c r="X97" s="424">
        <v>2</v>
      </c>
      <c r="AE97" s="104" t="s">
        <v>92</v>
      </c>
      <c r="AF97" s="94">
        <f>AE11</f>
        <v>33.5</v>
      </c>
      <c r="AG97" s="94">
        <f>AE30</f>
        <v>22</v>
      </c>
      <c r="AH97" s="94">
        <f>AE52</f>
        <v>4.5</v>
      </c>
      <c r="AI97" s="94">
        <f>AE62</f>
        <v>0</v>
      </c>
      <c r="AJ97" s="94">
        <f>AE73</f>
        <v>0</v>
      </c>
      <c r="AK97" s="94">
        <f>SUM(AF97:AJ97)</f>
        <v>60</v>
      </c>
      <c r="AL97" s="91"/>
      <c r="AM97" s="91"/>
      <c r="AN97" s="91"/>
      <c r="AO97" s="91"/>
      <c r="AP97" s="91"/>
    </row>
    <row r="98" spans="1:42" s="103" customFormat="1" ht="16.5" thickBot="1" x14ac:dyDescent="0.3">
      <c r="A98" s="674" t="s">
        <v>141</v>
      </c>
      <c r="B98" s="674"/>
      <c r="C98" s="674"/>
      <c r="D98" s="674"/>
      <c r="E98" s="674"/>
      <c r="F98" s="674"/>
      <c r="G98" s="674"/>
      <c r="H98" s="674"/>
      <c r="I98" s="674"/>
      <c r="J98" s="674"/>
      <c r="K98" s="674"/>
      <c r="L98" s="674"/>
      <c r="M98" s="674"/>
      <c r="N98" s="381">
        <v>4</v>
      </c>
      <c r="O98" s="425"/>
      <c r="P98" s="426">
        <v>4</v>
      </c>
      <c r="Q98" s="426">
        <v>3</v>
      </c>
      <c r="R98" s="426"/>
      <c r="S98" s="426">
        <v>4</v>
      </c>
      <c r="T98" s="426">
        <v>3</v>
      </c>
      <c r="U98" s="426"/>
      <c r="V98" s="426">
        <v>3</v>
      </c>
      <c r="W98" s="426">
        <v>2</v>
      </c>
      <c r="X98" s="426">
        <v>3</v>
      </c>
      <c r="AE98" s="104" t="s">
        <v>93</v>
      </c>
      <c r="AF98" s="94">
        <f t="shared" ref="AF98:AF100" si="111">AE12</f>
        <v>21</v>
      </c>
      <c r="AG98" s="94">
        <f t="shared" ref="AG98:AG100" si="112">AE31</f>
        <v>34.5</v>
      </c>
      <c r="AH98" s="94">
        <f t="shared" ref="AH98:AH100" si="113">AE53</f>
        <v>4.5</v>
      </c>
      <c r="AI98" s="94">
        <f t="shared" ref="AI98:AI100" si="114">AE63</f>
        <v>0</v>
      </c>
      <c r="AJ98" s="94">
        <f t="shared" ref="AJ98:AJ100" si="115">AE74</f>
        <v>0</v>
      </c>
      <c r="AK98" s="94">
        <f t="shared" ref="AK98:AK101" si="116">SUM(AF98:AJ98)</f>
        <v>60</v>
      </c>
      <c r="AL98" s="91"/>
      <c r="AM98" s="91"/>
      <c r="AN98" s="91"/>
      <c r="AO98" s="91"/>
      <c r="AP98" s="91"/>
    </row>
    <row r="99" spans="1:42" s="103" customFormat="1" ht="16.5" thickBot="1" x14ac:dyDescent="0.3">
      <c r="A99" s="674" t="s">
        <v>142</v>
      </c>
      <c r="B99" s="674"/>
      <c r="C99" s="674"/>
      <c r="D99" s="674"/>
      <c r="E99" s="674"/>
      <c r="F99" s="674"/>
      <c r="G99" s="674"/>
      <c r="H99" s="674"/>
      <c r="I99" s="674"/>
      <c r="J99" s="674"/>
      <c r="K99" s="674"/>
      <c r="L99" s="674"/>
      <c r="M99" s="674"/>
      <c r="N99" s="427"/>
      <c r="O99" s="428"/>
      <c r="P99" s="428"/>
      <c r="Q99" s="429"/>
      <c r="R99" s="429"/>
      <c r="S99" s="429"/>
      <c r="T99" s="429"/>
      <c r="U99" s="429"/>
      <c r="V99" s="429"/>
      <c r="W99" s="429"/>
      <c r="X99" s="429"/>
      <c r="AE99" s="104" t="s">
        <v>117</v>
      </c>
      <c r="AF99" s="94">
        <f t="shared" si="111"/>
        <v>3</v>
      </c>
      <c r="AG99" s="94">
        <f t="shared" si="112"/>
        <v>27</v>
      </c>
      <c r="AH99" s="94">
        <f t="shared" si="113"/>
        <v>4.5</v>
      </c>
      <c r="AI99" s="94">
        <f t="shared" si="114"/>
        <v>8</v>
      </c>
      <c r="AJ99" s="94">
        <f t="shared" si="115"/>
        <v>17.5</v>
      </c>
      <c r="AK99" s="94">
        <f t="shared" si="116"/>
        <v>60</v>
      </c>
      <c r="AL99" s="91"/>
      <c r="AM99" s="91"/>
      <c r="AN99" s="91"/>
      <c r="AO99" s="91"/>
      <c r="AP99" s="91"/>
    </row>
    <row r="100" spans="1:42" s="103" customFormat="1" ht="16.5" thickBot="1" x14ac:dyDescent="0.3">
      <c r="A100" s="665" t="s">
        <v>109</v>
      </c>
      <c r="B100" s="665"/>
      <c r="C100" s="665"/>
      <c r="D100" s="665"/>
      <c r="E100" s="665"/>
      <c r="F100" s="665"/>
      <c r="G100" s="665"/>
      <c r="H100" s="665"/>
      <c r="I100" s="665"/>
      <c r="J100" s="665"/>
      <c r="K100" s="665"/>
      <c r="L100" s="665"/>
      <c r="M100" s="665"/>
      <c r="N100" s="430"/>
      <c r="O100" s="428"/>
      <c r="P100" s="428"/>
      <c r="Q100" s="431"/>
      <c r="R100" s="431"/>
      <c r="S100" s="432"/>
      <c r="T100" s="432">
        <v>1</v>
      </c>
      <c r="U100" s="431"/>
      <c r="V100" s="432">
        <v>1</v>
      </c>
      <c r="W100" s="432"/>
      <c r="X100" s="431"/>
      <c r="AE100" s="104" t="s">
        <v>118</v>
      </c>
      <c r="AF100" s="94">
        <f t="shared" si="111"/>
        <v>0</v>
      </c>
      <c r="AG100" s="94">
        <f t="shared" si="112"/>
        <v>10</v>
      </c>
      <c r="AH100" s="94">
        <f t="shared" si="113"/>
        <v>6</v>
      </c>
      <c r="AI100" s="94">
        <f t="shared" si="114"/>
        <v>6</v>
      </c>
      <c r="AJ100" s="94">
        <f t="shared" si="115"/>
        <v>38</v>
      </c>
      <c r="AK100" s="94">
        <f t="shared" si="116"/>
        <v>60</v>
      </c>
      <c r="AL100" s="91"/>
      <c r="AM100" s="91"/>
      <c r="AN100" s="91"/>
      <c r="AO100" s="91"/>
      <c r="AP100" s="91"/>
    </row>
    <row r="101" spans="1:42" s="103" customFormat="1" ht="16.5" thickBot="1" x14ac:dyDescent="0.3">
      <c r="A101" s="677" t="s">
        <v>214</v>
      </c>
      <c r="B101" s="678"/>
      <c r="C101" s="678"/>
      <c r="D101" s="678"/>
      <c r="E101" s="678"/>
      <c r="F101" s="678"/>
      <c r="G101" s="678"/>
      <c r="H101" s="678"/>
      <c r="I101" s="678"/>
      <c r="J101" s="678"/>
      <c r="K101" s="678"/>
      <c r="L101" s="678"/>
      <c r="M101" s="679"/>
      <c r="N101" s="680" t="s">
        <v>215</v>
      </c>
      <c r="O101" s="681"/>
      <c r="P101" s="682"/>
      <c r="Q101" s="675">
        <f>G59/G95*100</f>
        <v>71.041666666666671</v>
      </c>
      <c r="R101" s="683"/>
      <c r="S101" s="676"/>
      <c r="T101" s="675" t="s">
        <v>26</v>
      </c>
      <c r="U101" s="683"/>
      <c r="V101" s="676"/>
      <c r="W101" s="675">
        <f>G94/G95*100</f>
        <v>28.958333333333336</v>
      </c>
      <c r="X101" s="676"/>
      <c r="Y101" s="131">
        <f>SUM(N101:X101)</f>
        <v>100</v>
      </c>
      <c r="AF101" s="94">
        <f>SUM(AF97:AF100)</f>
        <v>57.5</v>
      </c>
      <c r="AG101" s="94">
        <f t="shared" ref="AG101:AJ101" si="117">SUM(AG97:AG100)</f>
        <v>93.5</v>
      </c>
      <c r="AH101" s="94">
        <f t="shared" si="117"/>
        <v>19.5</v>
      </c>
      <c r="AI101" s="94">
        <f t="shared" si="117"/>
        <v>14</v>
      </c>
      <c r="AJ101" s="94">
        <f t="shared" si="117"/>
        <v>55.5</v>
      </c>
      <c r="AK101" s="94">
        <f t="shared" si="116"/>
        <v>240</v>
      </c>
      <c r="AL101" s="91"/>
      <c r="AM101" s="91"/>
      <c r="AN101" s="91"/>
      <c r="AO101" s="91"/>
      <c r="AP101" s="91"/>
    </row>
    <row r="102" spans="1:42" s="103" customFormat="1" x14ac:dyDescent="0.25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4"/>
      <c r="O102" s="434"/>
      <c r="P102" s="434"/>
      <c r="Q102" s="435"/>
      <c r="R102" s="435"/>
      <c r="S102" s="435"/>
      <c r="T102" s="434"/>
      <c r="U102" s="434"/>
      <c r="V102" s="434"/>
      <c r="W102" s="434"/>
      <c r="X102" s="434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</row>
    <row r="103" spans="1:42" s="103" customFormat="1" ht="16.5" thickBot="1" x14ac:dyDescent="0.3">
      <c r="A103" s="177"/>
      <c r="B103" s="182"/>
      <c r="C103" s="662" t="s">
        <v>75</v>
      </c>
      <c r="D103" s="662"/>
      <c r="E103" s="662"/>
      <c r="F103" s="662"/>
      <c r="G103" s="662"/>
      <c r="H103" s="662"/>
      <c r="I103" s="662"/>
      <c r="J103" s="662"/>
      <c r="K103" s="662"/>
      <c r="L103" s="183"/>
      <c r="M103" s="183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</row>
    <row r="104" spans="1:42" x14ac:dyDescent="0.25">
      <c r="A104" s="150" t="s">
        <v>167</v>
      </c>
      <c r="B104" s="436" t="s">
        <v>102</v>
      </c>
      <c r="C104" s="227"/>
      <c r="D104" s="216"/>
      <c r="E104" s="216"/>
      <c r="F104" s="437"/>
      <c r="G104" s="438">
        <f>G105+G106</f>
        <v>13</v>
      </c>
      <c r="H104" s="439">
        <f t="shared" ref="H104:M104" si="118">H105+H106</f>
        <v>390</v>
      </c>
      <c r="I104" s="440">
        <f t="shared" si="118"/>
        <v>264</v>
      </c>
      <c r="J104" s="441">
        <f t="shared" si="118"/>
        <v>4</v>
      </c>
      <c r="K104" s="441"/>
      <c r="L104" s="441">
        <f t="shared" si="118"/>
        <v>260</v>
      </c>
      <c r="M104" s="442">
        <f t="shared" si="118"/>
        <v>126</v>
      </c>
      <c r="N104" s="443"/>
      <c r="O104" s="444"/>
      <c r="P104" s="445"/>
      <c r="Q104" s="443"/>
      <c r="R104" s="444"/>
      <c r="S104" s="445"/>
      <c r="T104" s="443"/>
      <c r="U104" s="444"/>
      <c r="V104" s="445"/>
      <c r="W104" s="443"/>
      <c r="X104" s="445"/>
    </row>
    <row r="105" spans="1:42" x14ac:dyDescent="0.25">
      <c r="A105" s="151" t="s">
        <v>330</v>
      </c>
      <c r="B105" s="233" t="s">
        <v>102</v>
      </c>
      <c r="C105" s="268"/>
      <c r="D105" s="446" t="s">
        <v>331</v>
      </c>
      <c r="E105" s="447"/>
      <c r="F105" s="448"/>
      <c r="G105" s="449">
        <v>6.5</v>
      </c>
      <c r="H105" s="450">
        <f t="shared" ref="H105:H106" si="119">G105*30</f>
        <v>195</v>
      </c>
      <c r="I105" s="64">
        <f>J105+K105+L105</f>
        <v>132</v>
      </c>
      <c r="J105" s="339">
        <v>4</v>
      </c>
      <c r="K105" s="339"/>
      <c r="L105" s="339">
        <v>128</v>
      </c>
      <c r="M105" s="451">
        <f>H105-I105</f>
        <v>63</v>
      </c>
      <c r="N105" s="201">
        <v>4</v>
      </c>
      <c r="O105" s="264">
        <v>4</v>
      </c>
      <c r="P105" s="202">
        <v>4</v>
      </c>
      <c r="Q105" s="201"/>
      <c r="R105" s="264"/>
      <c r="S105" s="202"/>
      <c r="T105" s="452"/>
      <c r="U105" s="453"/>
      <c r="V105" s="211"/>
      <c r="W105" s="452"/>
      <c r="X105" s="211"/>
    </row>
    <row r="106" spans="1:42" x14ac:dyDescent="0.25">
      <c r="A106" s="151" t="s">
        <v>332</v>
      </c>
      <c r="B106" s="233" t="s">
        <v>102</v>
      </c>
      <c r="C106" s="268"/>
      <c r="D106" s="454" t="s">
        <v>333</v>
      </c>
      <c r="E106" s="447"/>
      <c r="F106" s="448"/>
      <c r="G106" s="455">
        <v>6.5</v>
      </c>
      <c r="H106" s="456">
        <f t="shared" si="119"/>
        <v>195</v>
      </c>
      <c r="I106" s="287">
        <f t="shared" ref="I106" si="120">J106+K106+L106</f>
        <v>132</v>
      </c>
      <c r="J106" s="36"/>
      <c r="K106" s="36"/>
      <c r="L106" s="36">
        <v>132</v>
      </c>
      <c r="M106" s="196">
        <f>H106-I106</f>
        <v>63</v>
      </c>
      <c r="N106" s="201"/>
      <c r="O106" s="264"/>
      <c r="P106" s="202"/>
      <c r="Q106" s="201">
        <v>4</v>
      </c>
      <c r="R106" s="264">
        <v>4</v>
      </c>
      <c r="S106" s="202">
        <v>4</v>
      </c>
      <c r="T106" s="452"/>
      <c r="U106" s="453"/>
      <c r="V106" s="211"/>
      <c r="W106" s="452"/>
      <c r="X106" s="211"/>
    </row>
    <row r="107" spans="1:42" ht="16.5" thickBot="1" x14ac:dyDescent="0.3">
      <c r="A107" s="235" t="s">
        <v>334</v>
      </c>
      <c r="B107" s="234" t="s">
        <v>102</v>
      </c>
      <c r="C107" s="369"/>
      <c r="D107" s="457" t="s">
        <v>175</v>
      </c>
      <c r="E107" s="458"/>
      <c r="F107" s="459"/>
      <c r="G107" s="460"/>
      <c r="H107" s="461"/>
      <c r="I107" s="462"/>
      <c r="J107" s="39"/>
      <c r="K107" s="39"/>
      <c r="L107" s="39"/>
      <c r="M107" s="223">
        <f t="shared" ref="M107" si="121">H107-I107</f>
        <v>0</v>
      </c>
      <c r="N107" s="203"/>
      <c r="O107" s="463"/>
      <c r="P107" s="205"/>
      <c r="Q107" s="203"/>
      <c r="R107" s="463"/>
      <c r="S107" s="205"/>
      <c r="T107" s="212" t="s">
        <v>103</v>
      </c>
      <c r="U107" s="464" t="s">
        <v>103</v>
      </c>
      <c r="V107" s="465" t="s">
        <v>103</v>
      </c>
      <c r="W107" s="212" t="s">
        <v>103</v>
      </c>
      <c r="X107" s="214"/>
    </row>
    <row r="108" spans="1:42" ht="47.25" x14ac:dyDescent="0.25">
      <c r="A108" s="150" t="s">
        <v>339</v>
      </c>
      <c r="B108" s="232" t="s">
        <v>340</v>
      </c>
      <c r="C108" s="227"/>
      <c r="D108" s="215"/>
      <c r="E108" s="216"/>
      <c r="F108" s="228"/>
      <c r="G108" s="236">
        <f>SUM(G109:G112)</f>
        <v>18</v>
      </c>
      <c r="H108" s="240">
        <f t="shared" ref="H108:M108" si="122">SUM(H109:H112)</f>
        <v>540</v>
      </c>
      <c r="I108" s="226">
        <f t="shared" si="122"/>
        <v>294</v>
      </c>
      <c r="J108" s="217">
        <f t="shared" si="122"/>
        <v>0</v>
      </c>
      <c r="K108" s="217">
        <f t="shared" si="122"/>
        <v>0</v>
      </c>
      <c r="L108" s="217">
        <f t="shared" si="122"/>
        <v>294</v>
      </c>
      <c r="M108" s="218">
        <f t="shared" si="122"/>
        <v>246</v>
      </c>
      <c r="N108" s="198"/>
      <c r="O108" s="199"/>
      <c r="P108" s="200"/>
      <c r="Q108" s="219"/>
      <c r="R108" s="199"/>
      <c r="S108" s="220"/>
      <c r="T108" s="207"/>
      <c r="U108" s="208"/>
      <c r="V108" s="208"/>
      <c r="W108" s="208"/>
      <c r="X108" s="209"/>
    </row>
    <row r="109" spans="1:42" ht="15.75" customHeight="1" x14ac:dyDescent="0.25">
      <c r="A109" s="151"/>
      <c r="B109" s="233" t="s">
        <v>341</v>
      </c>
      <c r="C109" s="140">
        <v>2</v>
      </c>
      <c r="D109" s="113" t="s">
        <v>167</v>
      </c>
      <c r="E109" s="192"/>
      <c r="F109" s="229"/>
      <c r="G109" s="237">
        <v>6</v>
      </c>
      <c r="H109" s="241">
        <f>G109*30</f>
        <v>180</v>
      </c>
      <c r="I109" s="64">
        <f>J109+K109+L109</f>
        <v>99</v>
      </c>
      <c r="J109" s="36"/>
      <c r="K109" s="36"/>
      <c r="L109" s="36">
        <v>99</v>
      </c>
      <c r="M109" s="196">
        <f>H109-I109</f>
        <v>81</v>
      </c>
      <c r="N109" s="201">
        <v>3</v>
      </c>
      <c r="O109" s="193">
        <v>3</v>
      </c>
      <c r="P109" s="202">
        <v>3</v>
      </c>
      <c r="Q109" s="197"/>
      <c r="R109" s="193"/>
      <c r="S109" s="206"/>
      <c r="T109" s="210"/>
      <c r="U109" s="194"/>
      <c r="V109" s="194"/>
      <c r="W109" s="194"/>
      <c r="X109" s="211"/>
    </row>
    <row r="110" spans="1:42" ht="15.75" customHeight="1" x14ac:dyDescent="0.25">
      <c r="A110" s="151"/>
      <c r="B110" s="233" t="s">
        <v>341</v>
      </c>
      <c r="C110" s="140">
        <v>4</v>
      </c>
      <c r="D110" s="113" t="s">
        <v>106</v>
      </c>
      <c r="E110" s="192"/>
      <c r="F110" s="229"/>
      <c r="G110" s="237">
        <v>6</v>
      </c>
      <c r="H110" s="241">
        <f t="shared" ref="H110:H112" si="123">G110*30</f>
        <v>180</v>
      </c>
      <c r="I110" s="64">
        <f t="shared" ref="I110:I112" si="124">J110+K110+L110</f>
        <v>99</v>
      </c>
      <c r="J110" s="36"/>
      <c r="K110" s="36"/>
      <c r="L110" s="36">
        <v>99</v>
      </c>
      <c r="M110" s="196">
        <f t="shared" ref="M110:M112" si="125">H110-I110</f>
        <v>81</v>
      </c>
      <c r="N110" s="201"/>
      <c r="O110" s="193"/>
      <c r="P110" s="202"/>
      <c r="Q110" s="197">
        <v>3</v>
      </c>
      <c r="R110" s="193">
        <v>3</v>
      </c>
      <c r="S110" s="206">
        <v>3</v>
      </c>
      <c r="T110" s="210"/>
      <c r="U110" s="194"/>
      <c r="V110" s="194"/>
      <c r="W110" s="194"/>
      <c r="X110" s="211"/>
    </row>
    <row r="111" spans="1:42" s="103" customFormat="1" x14ac:dyDescent="0.25">
      <c r="A111" s="151"/>
      <c r="B111" s="233" t="s">
        <v>341</v>
      </c>
      <c r="C111" s="140">
        <v>6</v>
      </c>
      <c r="D111" s="113" t="s">
        <v>342</v>
      </c>
      <c r="E111" s="192"/>
      <c r="F111" s="229"/>
      <c r="G111" s="237">
        <v>4</v>
      </c>
      <c r="H111" s="241">
        <f t="shared" si="123"/>
        <v>120</v>
      </c>
      <c r="I111" s="64">
        <f t="shared" si="124"/>
        <v>66</v>
      </c>
      <c r="J111" s="36"/>
      <c r="K111" s="36"/>
      <c r="L111" s="36">
        <v>66</v>
      </c>
      <c r="M111" s="196">
        <f t="shared" si="125"/>
        <v>54</v>
      </c>
      <c r="N111" s="201"/>
      <c r="O111" s="193"/>
      <c r="P111" s="202"/>
      <c r="Q111" s="197"/>
      <c r="R111" s="193"/>
      <c r="S111" s="206"/>
      <c r="T111" s="210">
        <v>2</v>
      </c>
      <c r="U111" s="194">
        <v>2</v>
      </c>
      <c r="V111" s="194">
        <v>2</v>
      </c>
      <c r="W111" s="194"/>
      <c r="X111" s="21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</row>
    <row r="112" spans="1:42" s="103" customFormat="1" ht="16.5" thickBot="1" x14ac:dyDescent="0.3">
      <c r="A112" s="235"/>
      <c r="B112" s="234" t="s">
        <v>341</v>
      </c>
      <c r="C112" s="230">
        <v>7</v>
      </c>
      <c r="D112" s="221"/>
      <c r="E112" s="222"/>
      <c r="F112" s="231"/>
      <c r="G112" s="238">
        <v>2</v>
      </c>
      <c r="H112" s="242">
        <f t="shared" si="123"/>
        <v>60</v>
      </c>
      <c r="I112" s="239">
        <f t="shared" si="124"/>
        <v>30</v>
      </c>
      <c r="J112" s="39"/>
      <c r="K112" s="39"/>
      <c r="L112" s="39">
        <v>30</v>
      </c>
      <c r="M112" s="223">
        <f t="shared" si="125"/>
        <v>30</v>
      </c>
      <c r="N112" s="203"/>
      <c r="O112" s="204"/>
      <c r="P112" s="205"/>
      <c r="Q112" s="224"/>
      <c r="R112" s="204"/>
      <c r="S112" s="225"/>
      <c r="T112" s="212"/>
      <c r="U112" s="213"/>
      <c r="V112" s="213"/>
      <c r="W112" s="213">
        <v>2</v>
      </c>
      <c r="X112" s="214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</row>
    <row r="113" spans="1:42" s="103" customFormat="1" x14ac:dyDescent="0.25">
      <c r="A113" s="467"/>
      <c r="B113" s="468"/>
      <c r="C113" s="469"/>
      <c r="D113" s="469"/>
      <c r="E113" s="470"/>
      <c r="F113" s="471"/>
      <c r="G113" s="472"/>
      <c r="H113" s="40"/>
      <c r="I113" s="473"/>
      <c r="J113" s="40"/>
      <c r="K113" s="40"/>
      <c r="L113" s="40"/>
      <c r="M113" s="474"/>
      <c r="N113" s="475"/>
      <c r="O113" s="475"/>
      <c r="P113" s="475"/>
      <c r="Q113" s="475"/>
      <c r="R113" s="475"/>
      <c r="S113" s="475"/>
      <c r="T113" s="476"/>
      <c r="U113" s="476"/>
      <c r="V113" s="476"/>
      <c r="W113" s="476"/>
      <c r="X113" s="477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</row>
    <row r="114" spans="1:42" s="103" customFormat="1" x14ac:dyDescent="0.25">
      <c r="A114" s="467"/>
      <c r="B114" s="468"/>
      <c r="C114" s="469"/>
      <c r="D114" s="469"/>
      <c r="E114" s="470"/>
      <c r="F114" s="471"/>
      <c r="G114" s="472"/>
      <c r="H114" s="40"/>
      <c r="I114" s="473"/>
      <c r="J114" s="40"/>
      <c r="K114" s="40"/>
      <c r="L114" s="40"/>
      <c r="M114" s="474"/>
      <c r="N114" s="475"/>
      <c r="O114" s="475"/>
      <c r="P114" s="475"/>
      <c r="Q114" s="475"/>
      <c r="R114" s="475"/>
      <c r="S114" s="475"/>
      <c r="T114" s="476"/>
      <c r="U114" s="476"/>
      <c r="V114" s="476"/>
      <c r="W114" s="476"/>
      <c r="X114" s="477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</row>
    <row r="115" spans="1:42" s="103" customFormat="1" x14ac:dyDescent="0.25">
      <c r="A115" s="467"/>
      <c r="B115" s="468"/>
      <c r="C115" s="469"/>
      <c r="D115" s="469"/>
      <c r="E115" s="470"/>
      <c r="F115" s="471"/>
      <c r="G115" s="472"/>
      <c r="H115" s="40"/>
      <c r="I115" s="473"/>
      <c r="J115" s="40"/>
      <c r="K115" s="40"/>
      <c r="L115" s="40"/>
      <c r="M115" s="474"/>
      <c r="N115" s="475"/>
      <c r="O115" s="475"/>
      <c r="P115" s="475"/>
      <c r="Q115" s="475"/>
      <c r="R115" s="475"/>
      <c r="S115" s="475"/>
      <c r="T115" s="476"/>
      <c r="U115" s="476"/>
      <c r="V115" s="476"/>
      <c r="W115" s="476"/>
      <c r="X115" s="477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</row>
    <row r="116" spans="1:42" s="103" customFormat="1" x14ac:dyDescent="0.25">
      <c r="A116" s="467"/>
      <c r="B116" s="163" t="s">
        <v>165</v>
      </c>
      <c r="C116" s="163"/>
      <c r="D116" s="684"/>
      <c r="E116" s="684"/>
      <c r="F116" s="684"/>
      <c r="G116" s="684"/>
      <c r="H116" s="163"/>
      <c r="I116" s="685" t="s">
        <v>266</v>
      </c>
      <c r="J116" s="685"/>
      <c r="K116" s="685"/>
      <c r="L116" s="40"/>
      <c r="M116" s="474"/>
      <c r="N116" s="475"/>
      <c r="O116" s="475"/>
      <c r="P116" s="475"/>
      <c r="Q116" s="475"/>
      <c r="R116" s="475"/>
      <c r="S116" s="475"/>
      <c r="T116" s="476"/>
      <c r="U116" s="476"/>
      <c r="V116" s="476"/>
      <c r="W116" s="476"/>
      <c r="X116" s="477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</row>
    <row r="117" spans="1:42" s="103" customFormat="1" x14ac:dyDescent="0.25">
      <c r="A117" s="467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40"/>
      <c r="M117" s="474"/>
      <c r="N117" s="475"/>
      <c r="O117" s="475"/>
      <c r="P117" s="475"/>
      <c r="Q117" s="475"/>
      <c r="R117" s="475"/>
      <c r="S117" s="475"/>
      <c r="T117" s="476"/>
      <c r="U117" s="476"/>
      <c r="V117" s="476"/>
      <c r="W117" s="476"/>
      <c r="X117" s="477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</row>
    <row r="118" spans="1:42" s="103" customFormat="1" x14ac:dyDescent="0.25">
      <c r="B118" s="181" t="s">
        <v>216</v>
      </c>
      <c r="C118" s="181"/>
      <c r="D118" s="658"/>
      <c r="E118" s="658"/>
      <c r="F118" s="659"/>
      <c r="G118" s="659"/>
      <c r="H118" s="181"/>
      <c r="I118" s="660" t="s">
        <v>166</v>
      </c>
      <c r="J118" s="661"/>
      <c r="K118" s="66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x14ac:dyDescent="0.25"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s="103" customFormat="1" x14ac:dyDescent="0.25">
      <c r="B120" s="466" t="s">
        <v>343</v>
      </c>
      <c r="C120" s="181"/>
      <c r="D120" s="658"/>
      <c r="E120" s="658"/>
      <c r="F120" s="659"/>
      <c r="G120" s="659"/>
      <c r="H120" s="181"/>
      <c r="I120" s="660" t="s">
        <v>251</v>
      </c>
      <c r="J120" s="661"/>
      <c r="K120" s="66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</row>
  </sheetData>
  <mergeCells count="75">
    <mergeCell ref="AF2:AH2"/>
    <mergeCell ref="AI2:AK2"/>
    <mergeCell ref="AL2:AN2"/>
    <mergeCell ref="AO2:AP2"/>
    <mergeCell ref="A9:X9"/>
    <mergeCell ref="M3:M7"/>
    <mergeCell ref="E4:E7"/>
    <mergeCell ref="F4:F7"/>
    <mergeCell ref="A28:F28"/>
    <mergeCell ref="A10:X10"/>
    <mergeCell ref="G2:G7"/>
    <mergeCell ref="C3:C7"/>
    <mergeCell ref="D3:D7"/>
    <mergeCell ref="E3:F3"/>
    <mergeCell ref="H3:H7"/>
    <mergeCell ref="A79:A80"/>
    <mergeCell ref="A81:A82"/>
    <mergeCell ref="A83:A84"/>
    <mergeCell ref="A49:F49"/>
    <mergeCell ref="A71:F71"/>
    <mergeCell ref="A72:X72"/>
    <mergeCell ref="A73:A74"/>
    <mergeCell ref="A75:A76"/>
    <mergeCell ref="A77:A78"/>
    <mergeCell ref="A65:A66"/>
    <mergeCell ref="A56:X56"/>
    <mergeCell ref="A62:A64"/>
    <mergeCell ref="A1:X1"/>
    <mergeCell ref="N2:X3"/>
    <mergeCell ref="N4:P4"/>
    <mergeCell ref="Q4:S4"/>
    <mergeCell ref="T4:V4"/>
    <mergeCell ref="W4:X4"/>
    <mergeCell ref="I4:I7"/>
    <mergeCell ref="J4:J7"/>
    <mergeCell ref="K4:K7"/>
    <mergeCell ref="L4:L7"/>
    <mergeCell ref="N6:X6"/>
    <mergeCell ref="H2:M2"/>
    <mergeCell ref="I3:L3"/>
    <mergeCell ref="A2:A7"/>
    <mergeCell ref="B2:B7"/>
    <mergeCell ref="C2:F2"/>
    <mergeCell ref="A29:X29"/>
    <mergeCell ref="A50:X50"/>
    <mergeCell ref="A55:F55"/>
    <mergeCell ref="A68:A70"/>
    <mergeCell ref="A58:F58"/>
    <mergeCell ref="A59:F59"/>
    <mergeCell ref="A60:X60"/>
    <mergeCell ref="A61:X61"/>
    <mergeCell ref="W101:X101"/>
    <mergeCell ref="D118:G118"/>
    <mergeCell ref="I118:K118"/>
    <mergeCell ref="A101:M101"/>
    <mergeCell ref="N101:P101"/>
    <mergeCell ref="Q101:S101"/>
    <mergeCell ref="T101:V101"/>
    <mergeCell ref="D116:G116"/>
    <mergeCell ref="I116:K116"/>
    <mergeCell ref="D120:G120"/>
    <mergeCell ref="I120:K120"/>
    <mergeCell ref="C103:K103"/>
    <mergeCell ref="A85:A86"/>
    <mergeCell ref="A87:A88"/>
    <mergeCell ref="A89:A90"/>
    <mergeCell ref="A100:M100"/>
    <mergeCell ref="A91:A92"/>
    <mergeCell ref="A93:F93"/>
    <mergeCell ref="A94:F94"/>
    <mergeCell ref="A95:F95"/>
    <mergeCell ref="A96:M96"/>
    <mergeCell ref="A97:M97"/>
    <mergeCell ref="A98:M98"/>
    <mergeCell ref="A99:M99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38" max="23" man="1"/>
    <brk id="71" max="23" man="1"/>
    <brk id="10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2"/>
  <sheetViews>
    <sheetView tabSelected="1" view="pageBreakPreview" topLeftCell="I1" zoomScaleNormal="100" zoomScaleSheetLayoutView="100" workbookViewId="0">
      <selection activeCell="X33" sqref="X33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  <col min="18" max="18" width="53.85546875" customWidth="1"/>
  </cols>
  <sheetData>
    <row r="1" spans="1:28" ht="25.5" x14ac:dyDescent="0.35">
      <c r="A1" s="12" t="s">
        <v>27</v>
      </c>
      <c r="B1" s="12" t="s">
        <v>28</v>
      </c>
      <c r="C1" s="773" t="s">
        <v>305</v>
      </c>
      <c r="D1" s="773"/>
      <c r="E1" s="773"/>
      <c r="F1" s="773"/>
      <c r="G1" s="773"/>
      <c r="H1" s="773"/>
      <c r="I1" s="773"/>
      <c r="J1" s="773"/>
      <c r="K1" s="773"/>
      <c r="L1" s="773"/>
      <c r="M1" s="773"/>
      <c r="R1" s="773" t="s">
        <v>306</v>
      </c>
      <c r="S1" s="773"/>
      <c r="T1" s="773"/>
      <c r="U1" s="773"/>
      <c r="V1" s="773"/>
      <c r="W1" s="773"/>
      <c r="X1" s="773"/>
      <c r="Y1" s="773"/>
      <c r="Z1" s="773"/>
      <c r="AA1" s="773"/>
      <c r="AB1" s="773"/>
    </row>
    <row r="2" spans="1:28" x14ac:dyDescent="0.25">
      <c r="C2" s="2" t="s">
        <v>176</v>
      </c>
      <c r="R2" s="2" t="s">
        <v>176</v>
      </c>
      <c r="S2" s="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25">
      <c r="C3" s="774" t="s">
        <v>0</v>
      </c>
      <c r="D3" s="775" t="s">
        <v>1</v>
      </c>
      <c r="E3" s="776" t="s">
        <v>2</v>
      </c>
      <c r="F3" s="776"/>
      <c r="G3" s="776"/>
      <c r="H3" s="776"/>
      <c r="I3" s="776"/>
      <c r="J3" s="607"/>
      <c r="K3" s="775" t="s">
        <v>3</v>
      </c>
      <c r="L3" s="775" t="s">
        <v>4</v>
      </c>
      <c r="M3" s="775" t="s">
        <v>5</v>
      </c>
      <c r="R3" s="774" t="s">
        <v>0</v>
      </c>
      <c r="S3" s="775" t="s">
        <v>1</v>
      </c>
      <c r="T3" s="776" t="s">
        <v>2</v>
      </c>
      <c r="U3" s="776"/>
      <c r="V3" s="776"/>
      <c r="W3" s="776"/>
      <c r="X3" s="776"/>
      <c r="Y3" s="607"/>
      <c r="Z3" s="775" t="s">
        <v>3</v>
      </c>
      <c r="AA3" s="775" t="s">
        <v>4</v>
      </c>
      <c r="AB3" s="775" t="s">
        <v>5</v>
      </c>
    </row>
    <row r="4" spans="1:28" x14ac:dyDescent="0.25">
      <c r="C4" s="774"/>
      <c r="D4" s="775"/>
      <c r="E4" s="775" t="s">
        <v>6</v>
      </c>
      <c r="F4" s="777" t="s">
        <v>7</v>
      </c>
      <c r="G4" s="777"/>
      <c r="H4" s="777"/>
      <c r="I4" s="777"/>
      <c r="J4" s="775" t="s">
        <v>8</v>
      </c>
      <c r="K4" s="775"/>
      <c r="L4" s="775"/>
      <c r="M4" s="775"/>
      <c r="R4" s="774"/>
      <c r="S4" s="775"/>
      <c r="T4" s="775" t="s">
        <v>6</v>
      </c>
      <c r="U4" s="777" t="s">
        <v>7</v>
      </c>
      <c r="V4" s="777"/>
      <c r="W4" s="777"/>
      <c r="X4" s="777"/>
      <c r="Y4" s="775" t="s">
        <v>8</v>
      </c>
      <c r="Z4" s="775"/>
      <c r="AA4" s="775"/>
      <c r="AB4" s="775"/>
    </row>
    <row r="5" spans="1:28" x14ac:dyDescent="0.25">
      <c r="C5" s="774"/>
      <c r="D5" s="775"/>
      <c r="E5" s="607"/>
      <c r="F5" s="775" t="s">
        <v>9</v>
      </c>
      <c r="G5" s="776" t="s">
        <v>10</v>
      </c>
      <c r="H5" s="607"/>
      <c r="I5" s="607"/>
      <c r="J5" s="607"/>
      <c r="K5" s="775"/>
      <c r="L5" s="775"/>
      <c r="M5" s="775"/>
      <c r="R5" s="774"/>
      <c r="S5" s="775"/>
      <c r="T5" s="607"/>
      <c r="U5" s="775" t="s">
        <v>9</v>
      </c>
      <c r="V5" s="776" t="s">
        <v>10</v>
      </c>
      <c r="W5" s="607"/>
      <c r="X5" s="607"/>
      <c r="Y5" s="607"/>
      <c r="Z5" s="775"/>
      <c r="AA5" s="775"/>
      <c r="AB5" s="775"/>
    </row>
    <row r="6" spans="1:28" ht="15" customHeight="1" x14ac:dyDescent="0.25">
      <c r="C6" s="774"/>
      <c r="D6" s="775"/>
      <c r="E6" s="607"/>
      <c r="F6" s="778"/>
      <c r="G6" s="779" t="s">
        <v>19</v>
      </c>
      <c r="H6" s="779" t="s">
        <v>20</v>
      </c>
      <c r="I6" s="779" t="s">
        <v>21</v>
      </c>
      <c r="J6" s="607"/>
      <c r="K6" s="775"/>
      <c r="L6" s="775"/>
      <c r="M6" s="775"/>
      <c r="R6" s="774"/>
      <c r="S6" s="775"/>
      <c r="T6" s="607"/>
      <c r="U6" s="778"/>
      <c r="V6" s="779" t="s">
        <v>19</v>
      </c>
      <c r="W6" s="779" t="s">
        <v>20</v>
      </c>
      <c r="X6" s="779" t="s">
        <v>21</v>
      </c>
      <c r="Y6" s="607"/>
      <c r="Z6" s="775"/>
      <c r="AA6" s="775"/>
      <c r="AB6" s="775"/>
    </row>
    <row r="7" spans="1:28" x14ac:dyDescent="0.25">
      <c r="A7" s="19"/>
      <c r="B7" s="19"/>
      <c r="C7" s="774"/>
      <c r="D7" s="775"/>
      <c r="E7" s="607"/>
      <c r="F7" s="778"/>
      <c r="G7" s="779"/>
      <c r="H7" s="779"/>
      <c r="I7" s="779"/>
      <c r="J7" s="607"/>
      <c r="K7" s="775"/>
      <c r="L7" s="775"/>
      <c r="M7" s="775"/>
      <c r="R7" s="774"/>
      <c r="S7" s="775"/>
      <c r="T7" s="607"/>
      <c r="U7" s="778"/>
      <c r="V7" s="779"/>
      <c r="W7" s="779"/>
      <c r="X7" s="779"/>
      <c r="Y7" s="607"/>
      <c r="Z7" s="775"/>
      <c r="AA7" s="775"/>
      <c r="AB7" s="775"/>
    </row>
    <row r="8" spans="1:28" x14ac:dyDescent="0.25">
      <c r="A8" s="19"/>
      <c r="B8" s="19"/>
      <c r="C8" s="774"/>
      <c r="D8" s="775"/>
      <c r="E8" s="607"/>
      <c r="F8" s="778"/>
      <c r="G8" s="779"/>
      <c r="H8" s="779"/>
      <c r="I8" s="779"/>
      <c r="J8" s="607"/>
      <c r="K8" s="775"/>
      <c r="L8" s="775"/>
      <c r="M8" s="775"/>
      <c r="R8" s="774"/>
      <c r="S8" s="775"/>
      <c r="T8" s="607"/>
      <c r="U8" s="778"/>
      <c r="V8" s="779"/>
      <c r="W8" s="779"/>
      <c r="X8" s="779"/>
      <c r="Y8" s="607"/>
      <c r="Z8" s="775"/>
      <c r="AA8" s="775"/>
      <c r="AB8" s="775"/>
    </row>
    <row r="9" spans="1:28" ht="2.25" customHeight="1" x14ac:dyDescent="0.25">
      <c r="A9" s="19"/>
      <c r="B9" s="19"/>
      <c r="C9" s="774"/>
      <c r="D9" s="775"/>
      <c r="E9" s="607"/>
      <c r="F9" s="778"/>
      <c r="G9" s="779"/>
      <c r="H9" s="779"/>
      <c r="I9" s="779"/>
      <c r="J9" s="607"/>
      <c r="K9" s="775"/>
      <c r="L9" s="775"/>
      <c r="M9" s="775"/>
      <c r="R9" s="774"/>
      <c r="S9" s="775"/>
      <c r="T9" s="607"/>
      <c r="U9" s="778"/>
      <c r="V9" s="779"/>
      <c r="W9" s="779"/>
      <c r="X9" s="779"/>
      <c r="Y9" s="607"/>
      <c r="Z9" s="775"/>
      <c r="AA9" s="775"/>
      <c r="AB9" s="775"/>
    </row>
    <row r="10" spans="1:28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16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  <c r="O10" t="s">
        <v>307</v>
      </c>
      <c r="R10" s="4"/>
      <c r="S10" s="5"/>
      <c r="T10" s="11"/>
      <c r="U10" s="11"/>
      <c r="V10" s="11"/>
      <c r="W10" s="11"/>
      <c r="X10" s="11"/>
      <c r="Y10" s="11"/>
      <c r="Z10" s="14"/>
      <c r="AA10" s="11"/>
      <c r="AB10" s="14"/>
    </row>
    <row r="11" spans="1:28" x14ac:dyDescent="0.25">
      <c r="A11" s="19" t="s">
        <v>13</v>
      </c>
      <c r="B11" s="19" t="s">
        <v>12</v>
      </c>
      <c r="C11" s="4" t="s">
        <v>33</v>
      </c>
      <c r="D11" s="14">
        <v>3</v>
      </c>
      <c r="E11" s="11">
        <f t="shared" ref="E11:E16" si="1">D11*30</f>
        <v>90</v>
      </c>
      <c r="F11" s="11">
        <f t="shared" si="0"/>
        <v>30</v>
      </c>
      <c r="G11" s="11"/>
      <c r="H11" s="11"/>
      <c r="I11" s="11">
        <v>30</v>
      </c>
      <c r="J11" s="11">
        <f t="shared" ref="J11:J16" si="2">E11-F11</f>
        <v>60</v>
      </c>
      <c r="K11" s="14">
        <f t="shared" ref="K11:K15" si="3">F11/15</f>
        <v>2</v>
      </c>
      <c r="L11" s="11" t="s">
        <v>13</v>
      </c>
      <c r="M11" s="14">
        <f t="shared" ref="M11:M16" si="4">F11/E11*100</f>
        <v>33.333333333333329</v>
      </c>
      <c r="O11" t="s">
        <v>297</v>
      </c>
      <c r="R11" s="4" t="s">
        <v>33</v>
      </c>
      <c r="S11" s="14">
        <v>3</v>
      </c>
      <c r="T11" s="11">
        <f t="shared" ref="T11:T16" si="5">S11*30</f>
        <v>90</v>
      </c>
      <c r="U11" s="11">
        <f t="shared" ref="U11:U16" si="6">V11+W11+X11</f>
        <v>30</v>
      </c>
      <c r="V11" s="11"/>
      <c r="W11" s="11"/>
      <c r="X11" s="11">
        <v>30</v>
      </c>
      <c r="Y11" s="11">
        <f t="shared" ref="Y11:Y16" si="7">T11-U11</f>
        <v>60</v>
      </c>
      <c r="Z11" s="14">
        <f t="shared" ref="Z11:Z15" si="8">U11/15</f>
        <v>2</v>
      </c>
      <c r="AA11" s="11" t="s">
        <v>13</v>
      </c>
      <c r="AB11" s="14">
        <f t="shared" ref="AB11:AB16" si="9">U11/T11*100</f>
        <v>33.333333333333329</v>
      </c>
    </row>
    <row r="12" spans="1:28" x14ac:dyDescent="0.25">
      <c r="A12" s="19" t="s">
        <v>13</v>
      </c>
      <c r="B12" s="19" t="s">
        <v>12</v>
      </c>
      <c r="C12" s="4" t="s">
        <v>34</v>
      </c>
      <c r="D12" s="14">
        <v>7</v>
      </c>
      <c r="E12" s="11">
        <f t="shared" si="1"/>
        <v>210</v>
      </c>
      <c r="F12" s="11">
        <f t="shared" si="0"/>
        <v>75</v>
      </c>
      <c r="G12" s="11">
        <v>45</v>
      </c>
      <c r="H12" s="11"/>
      <c r="I12" s="11">
        <v>30</v>
      </c>
      <c r="J12" s="11">
        <f t="shared" si="2"/>
        <v>135</v>
      </c>
      <c r="K12" s="14">
        <f t="shared" si="3"/>
        <v>5</v>
      </c>
      <c r="L12" s="11" t="s">
        <v>14</v>
      </c>
      <c r="M12" s="14">
        <f t="shared" si="4"/>
        <v>35.714285714285715</v>
      </c>
      <c r="O12" t="s">
        <v>298</v>
      </c>
      <c r="R12" s="4" t="s">
        <v>34</v>
      </c>
      <c r="S12" s="14">
        <v>7</v>
      </c>
      <c r="T12" s="11">
        <f t="shared" si="5"/>
        <v>210</v>
      </c>
      <c r="U12" s="11">
        <f t="shared" si="6"/>
        <v>75</v>
      </c>
      <c r="V12" s="11">
        <v>45</v>
      </c>
      <c r="W12" s="11"/>
      <c r="X12" s="11">
        <v>30</v>
      </c>
      <c r="Y12" s="11">
        <f t="shared" si="7"/>
        <v>135</v>
      </c>
      <c r="Z12" s="14">
        <f t="shared" si="8"/>
        <v>5</v>
      </c>
      <c r="AA12" s="11" t="s">
        <v>14</v>
      </c>
      <c r="AB12" s="14">
        <f t="shared" si="9"/>
        <v>35.714285714285715</v>
      </c>
    </row>
    <row r="13" spans="1:28" x14ac:dyDescent="0.25">
      <c r="A13" s="19" t="s">
        <v>13</v>
      </c>
      <c r="B13" s="19" t="s">
        <v>12</v>
      </c>
      <c r="C13" s="4" t="s">
        <v>35</v>
      </c>
      <c r="D13" s="14">
        <v>5</v>
      </c>
      <c r="E13" s="11">
        <f t="shared" si="1"/>
        <v>150</v>
      </c>
      <c r="F13" s="11">
        <f t="shared" si="0"/>
        <v>60</v>
      </c>
      <c r="G13" s="11">
        <v>30</v>
      </c>
      <c r="H13" s="11"/>
      <c r="I13" s="11">
        <v>30</v>
      </c>
      <c r="J13" s="11">
        <f t="shared" si="2"/>
        <v>90</v>
      </c>
      <c r="K13" s="14">
        <f t="shared" si="3"/>
        <v>4</v>
      </c>
      <c r="L13" s="11" t="s">
        <v>22</v>
      </c>
      <c r="M13" s="14">
        <f t="shared" si="4"/>
        <v>40</v>
      </c>
      <c r="R13" s="4" t="s">
        <v>35</v>
      </c>
      <c r="S13" s="86">
        <v>6</v>
      </c>
      <c r="T13" s="11">
        <f t="shared" si="5"/>
        <v>180</v>
      </c>
      <c r="U13" s="11">
        <f t="shared" si="6"/>
        <v>75</v>
      </c>
      <c r="V13" s="11">
        <v>30</v>
      </c>
      <c r="W13" s="11"/>
      <c r="X13" s="102">
        <v>45</v>
      </c>
      <c r="Y13" s="11">
        <f t="shared" si="7"/>
        <v>105</v>
      </c>
      <c r="Z13" s="14">
        <f t="shared" si="8"/>
        <v>5</v>
      </c>
      <c r="AA13" s="11" t="s">
        <v>13</v>
      </c>
      <c r="AB13" s="14">
        <f t="shared" si="9"/>
        <v>41.666666666666671</v>
      </c>
    </row>
    <row r="14" spans="1:28" x14ac:dyDescent="0.25">
      <c r="A14" s="19" t="s">
        <v>11</v>
      </c>
      <c r="B14" s="19" t="s">
        <v>12</v>
      </c>
      <c r="C14" s="4" t="s">
        <v>36</v>
      </c>
      <c r="D14" s="14">
        <v>8</v>
      </c>
      <c r="E14" s="11">
        <f t="shared" si="1"/>
        <v>240</v>
      </c>
      <c r="F14" s="11">
        <f t="shared" si="0"/>
        <v>90</v>
      </c>
      <c r="G14" s="11">
        <v>45</v>
      </c>
      <c r="H14" s="11">
        <v>15</v>
      </c>
      <c r="I14" s="11">
        <v>30</v>
      </c>
      <c r="J14" s="11">
        <f t="shared" si="2"/>
        <v>150</v>
      </c>
      <c r="K14" s="14">
        <f t="shared" si="3"/>
        <v>6</v>
      </c>
      <c r="L14" s="11" t="s">
        <v>14</v>
      </c>
      <c r="M14" s="14">
        <f t="shared" si="4"/>
        <v>37.5</v>
      </c>
      <c r="R14" s="4" t="s">
        <v>36</v>
      </c>
      <c r="S14" s="86">
        <v>9</v>
      </c>
      <c r="T14" s="11">
        <f t="shared" si="5"/>
        <v>270</v>
      </c>
      <c r="U14" s="11">
        <f t="shared" si="6"/>
        <v>105</v>
      </c>
      <c r="V14" s="11">
        <v>45</v>
      </c>
      <c r="W14" s="506">
        <v>30</v>
      </c>
      <c r="X14" s="11">
        <v>30</v>
      </c>
      <c r="Y14" s="11">
        <f t="shared" si="7"/>
        <v>165</v>
      </c>
      <c r="Z14" s="14">
        <f t="shared" si="8"/>
        <v>7</v>
      </c>
      <c r="AA14" s="11" t="s">
        <v>14</v>
      </c>
      <c r="AB14" s="14">
        <f t="shared" si="9"/>
        <v>38.888888888888893</v>
      </c>
    </row>
    <row r="15" spans="1:28" x14ac:dyDescent="0.25">
      <c r="A15" s="19" t="s">
        <v>13</v>
      </c>
      <c r="B15" s="19" t="s">
        <v>12</v>
      </c>
      <c r="C15" s="4" t="s">
        <v>196</v>
      </c>
      <c r="D15" s="14">
        <v>1</v>
      </c>
      <c r="E15" s="11">
        <f t="shared" si="1"/>
        <v>30</v>
      </c>
      <c r="F15" s="11">
        <f t="shared" si="0"/>
        <v>15</v>
      </c>
      <c r="G15" s="11">
        <v>8</v>
      </c>
      <c r="H15" s="11"/>
      <c r="I15" s="11">
        <v>7</v>
      </c>
      <c r="J15" s="11">
        <f t="shared" si="2"/>
        <v>15</v>
      </c>
      <c r="K15" s="14">
        <f t="shared" si="3"/>
        <v>1</v>
      </c>
      <c r="L15" s="11" t="s">
        <v>13</v>
      </c>
      <c r="M15" s="14">
        <f t="shared" si="4"/>
        <v>50</v>
      </c>
      <c r="R15" s="4" t="s">
        <v>308</v>
      </c>
      <c r="S15" s="86">
        <v>2</v>
      </c>
      <c r="T15" s="11">
        <f t="shared" si="5"/>
        <v>60</v>
      </c>
      <c r="U15" s="11">
        <f t="shared" si="6"/>
        <v>30</v>
      </c>
      <c r="V15" s="87">
        <v>15</v>
      </c>
      <c r="W15" s="87"/>
      <c r="X15" s="87">
        <v>15</v>
      </c>
      <c r="Y15" s="11">
        <f t="shared" si="7"/>
        <v>30</v>
      </c>
      <c r="Z15" s="14">
        <f t="shared" si="8"/>
        <v>2</v>
      </c>
      <c r="AA15" s="11" t="s">
        <v>13</v>
      </c>
      <c r="AB15" s="88">
        <f t="shared" si="9"/>
        <v>50</v>
      </c>
    </row>
    <row r="16" spans="1:28" x14ac:dyDescent="0.25">
      <c r="A16" s="19" t="s">
        <v>13</v>
      </c>
      <c r="B16" s="19" t="s">
        <v>12</v>
      </c>
      <c r="C16" s="4" t="s">
        <v>37</v>
      </c>
      <c r="D16" s="14">
        <v>3</v>
      </c>
      <c r="E16" s="11">
        <f t="shared" si="1"/>
        <v>90</v>
      </c>
      <c r="F16" s="11">
        <f t="shared" si="0"/>
        <v>45</v>
      </c>
      <c r="G16" s="11">
        <v>15</v>
      </c>
      <c r="H16" s="11">
        <v>30</v>
      </c>
      <c r="I16" s="11"/>
      <c r="J16" s="11">
        <f t="shared" si="2"/>
        <v>45</v>
      </c>
      <c r="K16" s="14">
        <f>F16/15</f>
        <v>3</v>
      </c>
      <c r="L16" s="11" t="s">
        <v>13</v>
      </c>
      <c r="M16" s="14">
        <f t="shared" si="4"/>
        <v>50</v>
      </c>
      <c r="R16" s="4" t="s">
        <v>37</v>
      </c>
      <c r="S16" s="14">
        <v>3</v>
      </c>
      <c r="T16" s="11">
        <f t="shared" si="5"/>
        <v>90</v>
      </c>
      <c r="U16" s="11">
        <f t="shared" si="6"/>
        <v>45</v>
      </c>
      <c r="V16" s="11">
        <v>15</v>
      </c>
      <c r="W16" s="11">
        <v>30</v>
      </c>
      <c r="X16" s="11"/>
      <c r="Y16" s="11">
        <f t="shared" si="7"/>
        <v>45</v>
      </c>
      <c r="Z16" s="14">
        <f>U16/15</f>
        <v>3</v>
      </c>
      <c r="AA16" s="11" t="s">
        <v>13</v>
      </c>
      <c r="AB16" s="14">
        <f t="shared" si="9"/>
        <v>50</v>
      </c>
    </row>
    <row r="17" spans="1:28" ht="10.5" customHeight="1" x14ac:dyDescent="0.25">
      <c r="A17" s="19"/>
      <c r="B17" s="19"/>
      <c r="C17" s="6" t="s">
        <v>15</v>
      </c>
      <c r="D17" s="85">
        <f t="shared" ref="D17:K17" si="10">SUM(D10:D16)</f>
        <v>30</v>
      </c>
      <c r="E17" s="85">
        <f t="shared" si="10"/>
        <v>900</v>
      </c>
      <c r="F17" s="85">
        <f t="shared" si="10"/>
        <v>375</v>
      </c>
      <c r="G17" s="85">
        <f t="shared" si="10"/>
        <v>143</v>
      </c>
      <c r="H17" s="85">
        <f t="shared" si="10"/>
        <v>45</v>
      </c>
      <c r="I17" s="85">
        <f t="shared" si="10"/>
        <v>187</v>
      </c>
      <c r="J17" s="85">
        <f t="shared" si="10"/>
        <v>525</v>
      </c>
      <c r="K17" s="85">
        <f t="shared" si="10"/>
        <v>25</v>
      </c>
      <c r="L17" s="85"/>
      <c r="M17" s="85"/>
      <c r="R17" s="6" t="s">
        <v>15</v>
      </c>
      <c r="S17" s="85">
        <f t="shared" ref="S17:Z17" si="11">SUM(S10:S16)</f>
        <v>30</v>
      </c>
      <c r="T17" s="85">
        <f t="shared" si="11"/>
        <v>900</v>
      </c>
      <c r="U17" s="85">
        <f t="shared" si="11"/>
        <v>360</v>
      </c>
      <c r="V17" s="85">
        <f t="shared" si="11"/>
        <v>150</v>
      </c>
      <c r="W17" s="85">
        <f t="shared" si="11"/>
        <v>60</v>
      </c>
      <c r="X17" s="85">
        <f t="shared" si="11"/>
        <v>150</v>
      </c>
      <c r="Y17" s="85">
        <f t="shared" si="11"/>
        <v>540</v>
      </c>
      <c r="Z17" s="85">
        <f t="shared" si="11"/>
        <v>24</v>
      </c>
      <c r="AA17" s="85"/>
      <c r="AB17" s="85"/>
    </row>
    <row r="18" spans="1:28" x14ac:dyDescent="0.25">
      <c r="A18" s="19"/>
      <c r="B18" s="19"/>
      <c r="C18" s="7" t="s">
        <v>16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R18" s="7" t="s">
        <v>16</v>
      </c>
      <c r="S18" s="8">
        <f>30-S17</f>
        <v>0</v>
      </c>
      <c r="T18" s="8"/>
      <c r="U18" s="8"/>
      <c r="V18" s="8"/>
      <c r="W18" s="8"/>
      <c r="X18" s="8"/>
      <c r="Y18" s="8"/>
      <c r="Z18" s="8"/>
      <c r="AA18" s="8"/>
      <c r="AB18" s="13"/>
    </row>
    <row r="19" spans="1:28" x14ac:dyDescent="0.25">
      <c r="C19" s="2" t="s">
        <v>17</v>
      </c>
      <c r="D19" s="13"/>
      <c r="R19" s="2" t="s">
        <v>17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25">
      <c r="C20" s="774" t="s">
        <v>0</v>
      </c>
      <c r="D20" s="775" t="s">
        <v>1</v>
      </c>
      <c r="E20" s="776" t="s">
        <v>2</v>
      </c>
      <c r="F20" s="776"/>
      <c r="G20" s="776"/>
      <c r="H20" s="776"/>
      <c r="I20" s="776"/>
      <c r="J20" s="607"/>
      <c r="K20" s="775" t="s">
        <v>3</v>
      </c>
      <c r="L20" s="775" t="s">
        <v>4</v>
      </c>
      <c r="M20" s="775" t="s">
        <v>5</v>
      </c>
      <c r="R20" s="774" t="s">
        <v>0</v>
      </c>
      <c r="S20" s="775" t="s">
        <v>1</v>
      </c>
      <c r="T20" s="776" t="s">
        <v>2</v>
      </c>
      <c r="U20" s="776"/>
      <c r="V20" s="776"/>
      <c r="W20" s="776"/>
      <c r="X20" s="776"/>
      <c r="Y20" s="607"/>
      <c r="Z20" s="775" t="s">
        <v>3</v>
      </c>
      <c r="AA20" s="775" t="s">
        <v>4</v>
      </c>
      <c r="AB20" s="775" t="s">
        <v>5</v>
      </c>
    </row>
    <row r="21" spans="1:28" x14ac:dyDescent="0.25">
      <c r="C21" s="774"/>
      <c r="D21" s="775"/>
      <c r="E21" s="775" t="s">
        <v>6</v>
      </c>
      <c r="F21" s="777" t="s">
        <v>7</v>
      </c>
      <c r="G21" s="777"/>
      <c r="H21" s="777"/>
      <c r="I21" s="777"/>
      <c r="J21" s="775" t="s">
        <v>18</v>
      </c>
      <c r="K21" s="775"/>
      <c r="L21" s="775"/>
      <c r="M21" s="775"/>
      <c r="R21" s="774"/>
      <c r="S21" s="775"/>
      <c r="T21" s="775" t="s">
        <v>6</v>
      </c>
      <c r="U21" s="777" t="s">
        <v>7</v>
      </c>
      <c r="V21" s="777"/>
      <c r="W21" s="777"/>
      <c r="X21" s="777"/>
      <c r="Y21" s="775" t="s">
        <v>18</v>
      </c>
      <c r="Z21" s="775"/>
      <c r="AA21" s="775"/>
      <c r="AB21" s="775"/>
    </row>
    <row r="22" spans="1:28" x14ac:dyDescent="0.25">
      <c r="C22" s="774"/>
      <c r="D22" s="775"/>
      <c r="E22" s="607"/>
      <c r="F22" s="775" t="s">
        <v>9</v>
      </c>
      <c r="G22" s="776" t="s">
        <v>10</v>
      </c>
      <c r="H22" s="607"/>
      <c r="I22" s="607"/>
      <c r="J22" s="607"/>
      <c r="K22" s="775"/>
      <c r="L22" s="775"/>
      <c r="M22" s="775"/>
      <c r="R22" s="774"/>
      <c r="S22" s="775"/>
      <c r="T22" s="607"/>
      <c r="U22" s="775" t="s">
        <v>9</v>
      </c>
      <c r="V22" s="776" t="s">
        <v>10</v>
      </c>
      <c r="W22" s="607"/>
      <c r="X22" s="607"/>
      <c r="Y22" s="607"/>
      <c r="Z22" s="775"/>
      <c r="AA22" s="775"/>
      <c r="AB22" s="775"/>
    </row>
    <row r="23" spans="1:28" x14ac:dyDescent="0.25">
      <c r="C23" s="774"/>
      <c r="D23" s="775"/>
      <c r="E23" s="607"/>
      <c r="F23" s="778"/>
      <c r="G23" s="779" t="s">
        <v>19</v>
      </c>
      <c r="H23" s="779" t="s">
        <v>20</v>
      </c>
      <c r="I23" s="779" t="s">
        <v>21</v>
      </c>
      <c r="J23" s="607"/>
      <c r="K23" s="775"/>
      <c r="L23" s="775"/>
      <c r="M23" s="775"/>
      <c r="R23" s="774"/>
      <c r="S23" s="775"/>
      <c r="T23" s="607"/>
      <c r="U23" s="778"/>
      <c r="V23" s="779" t="s">
        <v>19</v>
      </c>
      <c r="W23" s="779" t="s">
        <v>20</v>
      </c>
      <c r="X23" s="779" t="s">
        <v>21</v>
      </c>
      <c r="Y23" s="607"/>
      <c r="Z23" s="775"/>
      <c r="AA23" s="775"/>
      <c r="AB23" s="775"/>
    </row>
    <row r="24" spans="1:28" x14ac:dyDescent="0.25">
      <c r="C24" s="774"/>
      <c r="D24" s="775"/>
      <c r="E24" s="607"/>
      <c r="F24" s="778"/>
      <c r="G24" s="779"/>
      <c r="H24" s="779"/>
      <c r="I24" s="779"/>
      <c r="J24" s="607"/>
      <c r="K24" s="775"/>
      <c r="L24" s="775"/>
      <c r="M24" s="775"/>
      <c r="R24" s="774"/>
      <c r="S24" s="775"/>
      <c r="T24" s="607"/>
      <c r="U24" s="778"/>
      <c r="V24" s="779"/>
      <c r="W24" s="779"/>
      <c r="X24" s="779"/>
      <c r="Y24" s="607"/>
      <c r="Z24" s="775"/>
      <c r="AA24" s="775"/>
      <c r="AB24" s="775"/>
    </row>
    <row r="25" spans="1:28" ht="10.5" customHeight="1" x14ac:dyDescent="0.25">
      <c r="C25" s="774"/>
      <c r="D25" s="775"/>
      <c r="E25" s="607"/>
      <c r="F25" s="778"/>
      <c r="G25" s="779"/>
      <c r="H25" s="779"/>
      <c r="I25" s="779"/>
      <c r="J25" s="607"/>
      <c r="K25" s="775"/>
      <c r="L25" s="775"/>
      <c r="M25" s="775"/>
      <c r="R25" s="774"/>
      <c r="S25" s="775"/>
      <c r="T25" s="607"/>
      <c r="U25" s="778"/>
      <c r="V25" s="779"/>
      <c r="W25" s="779"/>
      <c r="X25" s="779"/>
      <c r="Y25" s="607"/>
      <c r="Z25" s="775"/>
      <c r="AA25" s="775"/>
      <c r="AB25" s="775"/>
    </row>
    <row r="26" spans="1:28" hidden="1" x14ac:dyDescent="0.25">
      <c r="C26" s="774"/>
      <c r="D26" s="775"/>
      <c r="E26" s="607"/>
      <c r="F26" s="778"/>
      <c r="G26" s="779"/>
      <c r="H26" s="779"/>
      <c r="I26" s="779"/>
      <c r="J26" s="607"/>
      <c r="K26" s="775"/>
      <c r="L26" s="775"/>
      <c r="M26" s="775"/>
      <c r="R26" s="774"/>
      <c r="S26" s="775"/>
      <c r="T26" s="607"/>
      <c r="U26" s="778"/>
      <c r="V26" s="779"/>
      <c r="W26" s="779"/>
      <c r="X26" s="779"/>
      <c r="Y26" s="607"/>
      <c r="Z26" s="775"/>
      <c r="AA26" s="775"/>
      <c r="AB26" s="775"/>
    </row>
    <row r="27" spans="1:28" x14ac:dyDescent="0.25">
      <c r="A27" s="19" t="s">
        <v>13</v>
      </c>
      <c r="B27" s="19" t="s">
        <v>12</v>
      </c>
      <c r="C27" s="4" t="s">
        <v>32</v>
      </c>
      <c r="D27" s="5">
        <v>3.5</v>
      </c>
      <c r="E27" s="11">
        <f>D27*30</f>
        <v>105</v>
      </c>
      <c r="F27" s="11">
        <f>G27+H27+I27</f>
        <v>72</v>
      </c>
      <c r="G27" s="11"/>
      <c r="H27" s="11"/>
      <c r="I27" s="11">
        <v>72</v>
      </c>
      <c r="J27" s="11">
        <f>E27-F27</f>
        <v>33</v>
      </c>
      <c r="K27" s="14">
        <f>F27/18</f>
        <v>4</v>
      </c>
      <c r="L27" s="11" t="s">
        <v>22</v>
      </c>
      <c r="M27" s="14">
        <f>F27/E27*100</f>
        <v>68.571428571428569</v>
      </c>
      <c r="R27" s="4"/>
      <c r="S27" s="5"/>
      <c r="T27" s="11"/>
      <c r="U27" s="11"/>
      <c r="V27" s="11"/>
      <c r="W27" s="11"/>
      <c r="X27" s="11"/>
      <c r="Y27" s="11"/>
      <c r="Z27" s="14"/>
      <c r="AA27" s="11"/>
      <c r="AB27" s="14"/>
    </row>
    <row r="28" spans="1:28" x14ac:dyDescent="0.25">
      <c r="A28" s="19" t="s">
        <v>11</v>
      </c>
      <c r="B28" s="19" t="s">
        <v>12</v>
      </c>
      <c r="C28" s="4" t="s">
        <v>202</v>
      </c>
      <c r="D28" s="5">
        <v>4.5</v>
      </c>
      <c r="E28" s="11">
        <f>D28*30</f>
        <v>135</v>
      </c>
      <c r="F28" s="11">
        <f>G28+H28+I28</f>
        <v>18</v>
      </c>
      <c r="G28" s="11"/>
      <c r="H28" s="11"/>
      <c r="I28" s="11">
        <v>18</v>
      </c>
      <c r="J28" s="11">
        <f>E28-F28</f>
        <v>117</v>
      </c>
      <c r="K28" s="14">
        <f>F28/18</f>
        <v>1</v>
      </c>
      <c r="L28" s="11" t="s">
        <v>13</v>
      </c>
      <c r="M28" s="14">
        <f>F28/E28*100</f>
        <v>13.333333333333334</v>
      </c>
      <c r="R28" s="4" t="s">
        <v>202</v>
      </c>
      <c r="S28" s="5">
        <v>4.5</v>
      </c>
      <c r="T28" s="11">
        <f>S28*30</f>
        <v>135</v>
      </c>
      <c r="U28" s="11">
        <f>V28+W28+X28</f>
        <v>18</v>
      </c>
      <c r="V28" s="11"/>
      <c r="W28" s="11"/>
      <c r="X28" s="11">
        <v>18</v>
      </c>
      <c r="Y28" s="11">
        <f>T28-U28</f>
        <v>117</v>
      </c>
      <c r="Z28" s="14">
        <f>U28/18</f>
        <v>1</v>
      </c>
      <c r="AA28" s="11" t="s">
        <v>13</v>
      </c>
      <c r="AB28" s="14">
        <f>U28/T28*100</f>
        <v>13.333333333333334</v>
      </c>
    </row>
    <row r="29" spans="1:28" x14ac:dyDescent="0.25">
      <c r="A29" s="19" t="s">
        <v>13</v>
      </c>
      <c r="B29" s="19" t="s">
        <v>12</v>
      </c>
      <c r="C29" s="4" t="s">
        <v>33</v>
      </c>
      <c r="D29" s="14">
        <v>3</v>
      </c>
      <c r="E29" s="11">
        <f t="shared" ref="E29:E33" si="12">D29*30</f>
        <v>90</v>
      </c>
      <c r="F29" s="11">
        <f t="shared" ref="F29:F33" si="13">G29+H29+I29</f>
        <v>36</v>
      </c>
      <c r="G29" s="11"/>
      <c r="H29" s="11"/>
      <c r="I29" s="11">
        <v>36</v>
      </c>
      <c r="J29" s="11">
        <f t="shared" ref="J29:J33" si="14">E29-F29</f>
        <v>54</v>
      </c>
      <c r="K29" s="14">
        <f t="shared" ref="K29:K33" si="15">F29/18</f>
        <v>2</v>
      </c>
      <c r="L29" s="11" t="s">
        <v>13</v>
      </c>
      <c r="M29" s="14">
        <f t="shared" ref="M29:M33" si="16">F29/E29*100</f>
        <v>40</v>
      </c>
      <c r="O29" t="s">
        <v>301</v>
      </c>
      <c r="R29" s="4" t="s">
        <v>33</v>
      </c>
      <c r="S29" s="86">
        <v>3.5</v>
      </c>
      <c r="T29" s="11">
        <f t="shared" ref="T29:T33" si="17">S29*30</f>
        <v>105</v>
      </c>
      <c r="U29" s="11">
        <f t="shared" ref="U29:U33" si="18">V29+W29+X29</f>
        <v>36</v>
      </c>
      <c r="V29" s="11"/>
      <c r="W29" s="11"/>
      <c r="X29" s="11">
        <v>36</v>
      </c>
      <c r="Y29" s="11">
        <f t="shared" ref="Y29:Y33" si="19">T29-U29</f>
        <v>69</v>
      </c>
      <c r="Z29" s="14">
        <f t="shared" ref="Z29:Z33" si="20">U29/18</f>
        <v>2</v>
      </c>
      <c r="AA29" s="11" t="s">
        <v>13</v>
      </c>
      <c r="AB29" s="14">
        <f t="shared" ref="AB29:AB33" si="21">U29/T29*100</f>
        <v>34.285714285714285</v>
      </c>
    </row>
    <row r="30" spans="1:28" x14ac:dyDescent="0.25">
      <c r="A30" s="19" t="s">
        <v>11</v>
      </c>
      <c r="B30" s="19" t="s">
        <v>12</v>
      </c>
      <c r="C30" s="4" t="s">
        <v>36</v>
      </c>
      <c r="D30" s="14">
        <v>5</v>
      </c>
      <c r="E30" s="11">
        <f t="shared" si="12"/>
        <v>150</v>
      </c>
      <c r="F30" s="11">
        <f t="shared" si="13"/>
        <v>54</v>
      </c>
      <c r="G30" s="11">
        <v>36</v>
      </c>
      <c r="H30" s="11">
        <v>18</v>
      </c>
      <c r="I30" s="11"/>
      <c r="J30" s="11">
        <f t="shared" si="14"/>
        <v>96</v>
      </c>
      <c r="K30" s="14">
        <f t="shared" si="15"/>
        <v>3</v>
      </c>
      <c r="L30" s="11" t="s">
        <v>14</v>
      </c>
      <c r="M30" s="14">
        <f t="shared" si="16"/>
        <v>36</v>
      </c>
      <c r="R30" s="4" t="s">
        <v>36</v>
      </c>
      <c r="S30" s="86">
        <v>6</v>
      </c>
      <c r="T30" s="11">
        <f t="shared" si="17"/>
        <v>180</v>
      </c>
      <c r="U30" s="11">
        <f t="shared" si="18"/>
        <v>72</v>
      </c>
      <c r="V30" s="11">
        <v>36</v>
      </c>
      <c r="W30" s="11">
        <v>18</v>
      </c>
      <c r="X30" s="89">
        <v>18</v>
      </c>
      <c r="Y30" s="11">
        <f t="shared" si="19"/>
        <v>108</v>
      </c>
      <c r="Z30" s="14">
        <f t="shared" si="20"/>
        <v>4</v>
      </c>
      <c r="AA30" s="11" t="s">
        <v>14</v>
      </c>
      <c r="AB30" s="14">
        <f t="shared" si="21"/>
        <v>40</v>
      </c>
    </row>
    <row r="31" spans="1:28" x14ac:dyDescent="0.25">
      <c r="A31" s="19" t="s">
        <v>13</v>
      </c>
      <c r="B31" s="19" t="s">
        <v>12</v>
      </c>
      <c r="C31" s="4" t="s">
        <v>35</v>
      </c>
      <c r="D31" s="14">
        <v>4</v>
      </c>
      <c r="E31" s="11">
        <f t="shared" si="12"/>
        <v>120</v>
      </c>
      <c r="F31" s="11">
        <f t="shared" si="13"/>
        <v>54</v>
      </c>
      <c r="G31" s="11">
        <v>18</v>
      </c>
      <c r="H31" s="11"/>
      <c r="I31" s="11">
        <v>36</v>
      </c>
      <c r="J31" s="11">
        <f t="shared" si="14"/>
        <v>66</v>
      </c>
      <c r="K31" s="14">
        <f t="shared" si="15"/>
        <v>3</v>
      </c>
      <c r="L31" s="11" t="s">
        <v>14</v>
      </c>
      <c r="M31" s="14">
        <f t="shared" si="16"/>
        <v>45</v>
      </c>
      <c r="O31" t="s">
        <v>300</v>
      </c>
      <c r="R31" s="4" t="s">
        <v>35</v>
      </c>
      <c r="S31" s="86">
        <v>5</v>
      </c>
      <c r="T31" s="11">
        <f t="shared" si="17"/>
        <v>150</v>
      </c>
      <c r="U31" s="11">
        <f t="shared" si="18"/>
        <v>54</v>
      </c>
      <c r="V31" s="11">
        <v>18</v>
      </c>
      <c r="W31" s="11"/>
      <c r="X31" s="11">
        <v>36</v>
      </c>
      <c r="Y31" s="11">
        <f t="shared" si="19"/>
        <v>96</v>
      </c>
      <c r="Z31" s="14">
        <f t="shared" si="20"/>
        <v>3</v>
      </c>
      <c r="AA31" s="11" t="s">
        <v>14</v>
      </c>
      <c r="AB31" s="14">
        <f t="shared" si="21"/>
        <v>36</v>
      </c>
    </row>
    <row r="32" spans="1:28" x14ac:dyDescent="0.25">
      <c r="A32" s="19" t="s">
        <v>13</v>
      </c>
      <c r="B32" s="19" t="s">
        <v>12</v>
      </c>
      <c r="C32" s="4" t="s">
        <v>38</v>
      </c>
      <c r="D32" s="14">
        <v>4</v>
      </c>
      <c r="E32" s="11">
        <f t="shared" si="12"/>
        <v>120</v>
      </c>
      <c r="F32" s="11">
        <f t="shared" si="13"/>
        <v>54</v>
      </c>
      <c r="G32" s="11">
        <v>18</v>
      </c>
      <c r="H32" s="11">
        <v>18</v>
      </c>
      <c r="I32" s="11">
        <v>18</v>
      </c>
      <c r="J32" s="11">
        <f t="shared" si="14"/>
        <v>66</v>
      </c>
      <c r="K32" s="14">
        <f t="shared" si="15"/>
        <v>3</v>
      </c>
      <c r="L32" s="11" t="s">
        <v>13</v>
      </c>
      <c r="M32" s="14">
        <f t="shared" si="16"/>
        <v>45</v>
      </c>
      <c r="O32" t="s">
        <v>309</v>
      </c>
      <c r="R32" s="4" t="s">
        <v>38</v>
      </c>
      <c r="S32" s="14">
        <v>4</v>
      </c>
      <c r="T32" s="11">
        <f t="shared" si="17"/>
        <v>120</v>
      </c>
      <c r="U32" s="11">
        <f t="shared" si="18"/>
        <v>54</v>
      </c>
      <c r="V32" s="11">
        <v>18</v>
      </c>
      <c r="W32" s="11">
        <v>18</v>
      </c>
      <c r="X32" s="11">
        <v>18</v>
      </c>
      <c r="Y32" s="11">
        <f t="shared" si="19"/>
        <v>66</v>
      </c>
      <c r="Z32" s="14">
        <f t="shared" si="20"/>
        <v>3</v>
      </c>
      <c r="AA32" s="11" t="s">
        <v>13</v>
      </c>
      <c r="AB32" s="14">
        <f t="shared" si="21"/>
        <v>45</v>
      </c>
    </row>
    <row r="33" spans="1:28" x14ac:dyDescent="0.25">
      <c r="A33" s="19" t="s">
        <v>11</v>
      </c>
      <c r="B33" s="19" t="s">
        <v>12</v>
      </c>
      <c r="C33" s="4" t="s">
        <v>43</v>
      </c>
      <c r="D33" s="5">
        <v>6</v>
      </c>
      <c r="E33" s="11">
        <f t="shared" si="12"/>
        <v>180</v>
      </c>
      <c r="F33" s="11">
        <f t="shared" si="13"/>
        <v>72</v>
      </c>
      <c r="G33" s="11">
        <v>18</v>
      </c>
      <c r="H33" s="11">
        <v>36</v>
      </c>
      <c r="I33" s="11">
        <v>18</v>
      </c>
      <c r="J33" s="11">
        <f t="shared" si="14"/>
        <v>108</v>
      </c>
      <c r="K33" s="14">
        <f t="shared" si="15"/>
        <v>4</v>
      </c>
      <c r="L33" s="11" t="s">
        <v>13</v>
      </c>
      <c r="M33" s="14">
        <f t="shared" si="16"/>
        <v>40</v>
      </c>
      <c r="O33" t="s">
        <v>299</v>
      </c>
      <c r="R33" s="4" t="s">
        <v>43</v>
      </c>
      <c r="S33" s="90">
        <v>7</v>
      </c>
      <c r="T33" s="11">
        <f t="shared" si="17"/>
        <v>210</v>
      </c>
      <c r="U33" s="11">
        <f t="shared" si="18"/>
        <v>72</v>
      </c>
      <c r="V33" s="506">
        <v>36</v>
      </c>
      <c r="W33" s="506">
        <v>18</v>
      </c>
      <c r="X33" s="11">
        <v>18</v>
      </c>
      <c r="Y33" s="11">
        <f t="shared" si="19"/>
        <v>138</v>
      </c>
      <c r="Z33" s="14">
        <f t="shared" si="20"/>
        <v>4</v>
      </c>
      <c r="AA33" s="11" t="s">
        <v>13</v>
      </c>
      <c r="AB33" s="14">
        <f t="shared" si="21"/>
        <v>34.285714285714285</v>
      </c>
    </row>
    <row r="34" spans="1:28" x14ac:dyDescent="0.25">
      <c r="C34" s="6" t="s">
        <v>15</v>
      </c>
      <c r="D34" s="85">
        <f t="shared" ref="D34:K34" si="22">SUM(D27:D33)</f>
        <v>30</v>
      </c>
      <c r="E34" s="85">
        <f t="shared" si="22"/>
        <v>900</v>
      </c>
      <c r="F34" s="85">
        <f t="shared" si="22"/>
        <v>360</v>
      </c>
      <c r="G34" s="85">
        <f t="shared" si="22"/>
        <v>90</v>
      </c>
      <c r="H34" s="85">
        <f t="shared" si="22"/>
        <v>72</v>
      </c>
      <c r="I34" s="85">
        <f t="shared" si="22"/>
        <v>198</v>
      </c>
      <c r="J34" s="85">
        <f t="shared" si="22"/>
        <v>540</v>
      </c>
      <c r="K34" s="85">
        <f t="shared" si="22"/>
        <v>20</v>
      </c>
      <c r="L34" s="85"/>
      <c r="M34" s="85"/>
      <c r="R34" s="6" t="s">
        <v>15</v>
      </c>
      <c r="S34" s="85">
        <f t="shared" ref="S34:Z34" si="23">SUM(S27:S33)</f>
        <v>30</v>
      </c>
      <c r="T34" s="85">
        <f t="shared" si="23"/>
        <v>900</v>
      </c>
      <c r="U34" s="85">
        <f t="shared" si="23"/>
        <v>306</v>
      </c>
      <c r="V34" s="85">
        <f t="shared" si="23"/>
        <v>108</v>
      </c>
      <c r="W34" s="85">
        <f t="shared" si="23"/>
        <v>54</v>
      </c>
      <c r="X34" s="85">
        <f t="shared" si="23"/>
        <v>144</v>
      </c>
      <c r="Y34" s="85">
        <f t="shared" si="23"/>
        <v>594</v>
      </c>
      <c r="Z34" s="85">
        <f t="shared" si="23"/>
        <v>17</v>
      </c>
      <c r="AA34" s="85"/>
      <c r="AB34" s="85"/>
    </row>
    <row r="35" spans="1:28" x14ac:dyDescent="0.25">
      <c r="C35" s="7" t="s">
        <v>16</v>
      </c>
      <c r="D35" s="8">
        <f>30-D34</f>
        <v>0</v>
      </c>
      <c r="R35" s="7" t="s">
        <v>16</v>
      </c>
      <c r="S35" s="8">
        <f>30-S34</f>
        <v>0</v>
      </c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25">
      <c r="C36" s="2" t="s">
        <v>177</v>
      </c>
      <c r="R36" s="2" t="s">
        <v>177</v>
      </c>
      <c r="S36" s="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25">
      <c r="C37" s="774" t="s">
        <v>0</v>
      </c>
      <c r="D37" s="775" t="s">
        <v>1</v>
      </c>
      <c r="E37" s="776" t="s">
        <v>2</v>
      </c>
      <c r="F37" s="776"/>
      <c r="G37" s="776"/>
      <c r="H37" s="776"/>
      <c r="I37" s="776"/>
      <c r="J37" s="607"/>
      <c r="K37" s="775" t="s">
        <v>3</v>
      </c>
      <c r="L37" s="775" t="s">
        <v>4</v>
      </c>
      <c r="M37" s="775" t="s">
        <v>5</v>
      </c>
      <c r="R37" s="774" t="s">
        <v>0</v>
      </c>
      <c r="S37" s="775" t="s">
        <v>1</v>
      </c>
      <c r="T37" s="776" t="s">
        <v>2</v>
      </c>
      <c r="U37" s="776"/>
      <c r="V37" s="776"/>
      <c r="W37" s="776"/>
      <c r="X37" s="776"/>
      <c r="Y37" s="607"/>
      <c r="Z37" s="775" t="s">
        <v>3</v>
      </c>
      <c r="AA37" s="775" t="s">
        <v>4</v>
      </c>
      <c r="AB37" s="775" t="s">
        <v>5</v>
      </c>
    </row>
    <row r="38" spans="1:28" x14ac:dyDescent="0.25">
      <c r="C38" s="774"/>
      <c r="D38" s="775"/>
      <c r="E38" s="775" t="s">
        <v>6</v>
      </c>
      <c r="F38" s="777" t="s">
        <v>7</v>
      </c>
      <c r="G38" s="777"/>
      <c r="H38" s="777"/>
      <c r="I38" s="777"/>
      <c r="J38" s="775" t="s">
        <v>18</v>
      </c>
      <c r="K38" s="775"/>
      <c r="L38" s="775"/>
      <c r="M38" s="775"/>
      <c r="R38" s="774"/>
      <c r="S38" s="775"/>
      <c r="T38" s="775" t="s">
        <v>6</v>
      </c>
      <c r="U38" s="777" t="s">
        <v>7</v>
      </c>
      <c r="V38" s="777"/>
      <c r="W38" s="777"/>
      <c r="X38" s="777"/>
      <c r="Y38" s="775" t="s">
        <v>18</v>
      </c>
      <c r="Z38" s="775"/>
      <c r="AA38" s="775"/>
      <c r="AB38" s="775"/>
    </row>
    <row r="39" spans="1:28" x14ac:dyDescent="0.25">
      <c r="C39" s="774"/>
      <c r="D39" s="775"/>
      <c r="E39" s="607"/>
      <c r="F39" s="775" t="s">
        <v>9</v>
      </c>
      <c r="G39" s="776" t="s">
        <v>10</v>
      </c>
      <c r="H39" s="607"/>
      <c r="I39" s="607"/>
      <c r="J39" s="607"/>
      <c r="K39" s="775"/>
      <c r="L39" s="775"/>
      <c r="M39" s="775"/>
      <c r="R39" s="774"/>
      <c r="S39" s="775"/>
      <c r="T39" s="607"/>
      <c r="U39" s="775" t="s">
        <v>9</v>
      </c>
      <c r="V39" s="776" t="s">
        <v>10</v>
      </c>
      <c r="W39" s="607"/>
      <c r="X39" s="607"/>
      <c r="Y39" s="607"/>
      <c r="Z39" s="775"/>
      <c r="AA39" s="775"/>
      <c r="AB39" s="775"/>
    </row>
    <row r="40" spans="1:28" x14ac:dyDescent="0.25">
      <c r="C40" s="774"/>
      <c r="D40" s="775"/>
      <c r="E40" s="607"/>
      <c r="F40" s="778"/>
      <c r="G40" s="775" t="s">
        <v>19</v>
      </c>
      <c r="H40" s="775" t="s">
        <v>20</v>
      </c>
      <c r="I40" s="775" t="s">
        <v>21</v>
      </c>
      <c r="J40" s="607"/>
      <c r="K40" s="775"/>
      <c r="L40" s="775"/>
      <c r="M40" s="775"/>
      <c r="R40" s="774"/>
      <c r="S40" s="775"/>
      <c r="T40" s="607"/>
      <c r="U40" s="778"/>
      <c r="V40" s="775" t="s">
        <v>19</v>
      </c>
      <c r="W40" s="775" t="s">
        <v>20</v>
      </c>
      <c r="X40" s="775" t="s">
        <v>21</v>
      </c>
      <c r="Y40" s="607"/>
      <c r="Z40" s="775"/>
      <c r="AA40" s="775"/>
      <c r="AB40" s="775"/>
    </row>
    <row r="41" spans="1:28" x14ac:dyDescent="0.25">
      <c r="C41" s="774"/>
      <c r="D41" s="775"/>
      <c r="E41" s="607"/>
      <c r="F41" s="778"/>
      <c r="G41" s="775"/>
      <c r="H41" s="775"/>
      <c r="I41" s="775"/>
      <c r="J41" s="607"/>
      <c r="K41" s="775"/>
      <c r="L41" s="775"/>
      <c r="M41" s="775"/>
      <c r="R41" s="774"/>
      <c r="S41" s="775"/>
      <c r="T41" s="607"/>
      <c r="U41" s="778"/>
      <c r="V41" s="775"/>
      <c r="W41" s="775"/>
      <c r="X41" s="775"/>
      <c r="Y41" s="607"/>
      <c r="Z41" s="775"/>
      <c r="AA41" s="775"/>
      <c r="AB41" s="775"/>
    </row>
    <row r="42" spans="1:28" x14ac:dyDescent="0.25">
      <c r="C42" s="774"/>
      <c r="D42" s="775"/>
      <c r="E42" s="607"/>
      <c r="F42" s="778"/>
      <c r="G42" s="775"/>
      <c r="H42" s="775"/>
      <c r="I42" s="775"/>
      <c r="J42" s="607"/>
      <c r="K42" s="775"/>
      <c r="L42" s="775"/>
      <c r="M42" s="775"/>
      <c r="R42" s="774"/>
      <c r="S42" s="775"/>
      <c r="T42" s="607"/>
      <c r="U42" s="778"/>
      <c r="V42" s="775"/>
      <c r="W42" s="775"/>
      <c r="X42" s="775"/>
      <c r="Y42" s="607"/>
      <c r="Z42" s="775"/>
      <c r="AA42" s="775"/>
      <c r="AB42" s="775"/>
    </row>
    <row r="43" spans="1:28" x14ac:dyDescent="0.25">
      <c r="C43" s="774"/>
      <c r="D43" s="775"/>
      <c r="E43" s="607"/>
      <c r="F43" s="778"/>
      <c r="G43" s="775"/>
      <c r="H43" s="775"/>
      <c r="I43" s="775"/>
      <c r="J43" s="607"/>
      <c r="K43" s="775"/>
      <c r="L43" s="775"/>
      <c r="M43" s="775"/>
      <c r="R43" s="774"/>
      <c r="S43" s="775"/>
      <c r="T43" s="607"/>
      <c r="U43" s="778"/>
      <c r="V43" s="775"/>
      <c r="W43" s="775"/>
      <c r="X43" s="775"/>
      <c r="Y43" s="607"/>
      <c r="Z43" s="775"/>
      <c r="AA43" s="775"/>
      <c r="AB43" s="775"/>
    </row>
    <row r="44" spans="1:28" x14ac:dyDescent="0.25">
      <c r="A44" s="19" t="s">
        <v>13</v>
      </c>
      <c r="B44" s="19" t="s">
        <v>12</v>
      </c>
      <c r="C44" s="4" t="s">
        <v>32</v>
      </c>
      <c r="D44" s="5">
        <v>3</v>
      </c>
      <c r="E44" s="11">
        <f>D44*30</f>
        <v>90</v>
      </c>
      <c r="F44" s="11">
        <f>G44+H44+I44</f>
        <v>60</v>
      </c>
      <c r="G44" s="11"/>
      <c r="H44" s="11"/>
      <c r="I44" s="11">
        <v>60</v>
      </c>
      <c r="J44" s="11">
        <f>E44-F44</f>
        <v>30</v>
      </c>
      <c r="K44" s="14">
        <f>F44/15</f>
        <v>4</v>
      </c>
      <c r="L44" s="11" t="s">
        <v>13</v>
      </c>
      <c r="M44" s="14">
        <f>F44/E44*100</f>
        <v>66.666666666666657</v>
      </c>
      <c r="R44" s="4"/>
      <c r="S44" s="5"/>
      <c r="T44" s="11"/>
      <c r="U44" s="11"/>
      <c r="V44" s="11"/>
      <c r="W44" s="11"/>
      <c r="X44" s="11"/>
      <c r="Y44" s="11"/>
      <c r="Z44" s="14"/>
      <c r="AA44" s="11"/>
      <c r="AB44" s="14"/>
    </row>
    <row r="45" spans="1:28" x14ac:dyDescent="0.25">
      <c r="A45" s="19" t="s">
        <v>13</v>
      </c>
      <c r="B45" s="19" t="s">
        <v>12</v>
      </c>
      <c r="C45" s="4" t="s">
        <v>33</v>
      </c>
      <c r="D45" s="14">
        <v>3</v>
      </c>
      <c r="E45" s="11">
        <f t="shared" ref="E45:E49" si="24">D45*30</f>
        <v>90</v>
      </c>
      <c r="F45" s="11">
        <f t="shared" ref="F45:F49" si="25">G45+H45+I45</f>
        <v>30</v>
      </c>
      <c r="G45" s="11"/>
      <c r="H45" s="11"/>
      <c r="I45" s="11">
        <v>30</v>
      </c>
      <c r="J45" s="11">
        <f t="shared" ref="J45:J49" si="26">E45-F45</f>
        <v>60</v>
      </c>
      <c r="K45" s="14">
        <f t="shared" ref="K45:K49" si="27">F45/15</f>
        <v>2</v>
      </c>
      <c r="L45" s="11" t="s">
        <v>13</v>
      </c>
      <c r="M45" s="14">
        <f t="shared" ref="M45:M49" si="28">F45/E45*100</f>
        <v>33.333333333333329</v>
      </c>
      <c r="O45" t="s">
        <v>303</v>
      </c>
      <c r="R45" s="4" t="s">
        <v>33</v>
      </c>
      <c r="S45" s="86">
        <v>4</v>
      </c>
      <c r="T45" s="11">
        <f t="shared" ref="T45:T49" si="29">S45*30</f>
        <v>120</v>
      </c>
      <c r="U45" s="11">
        <f t="shared" ref="U45:U49" si="30">V45+W45+X45</f>
        <v>45</v>
      </c>
      <c r="V45" s="11"/>
      <c r="W45" s="11"/>
      <c r="X45" s="89">
        <v>45</v>
      </c>
      <c r="Y45" s="11">
        <f t="shared" ref="Y45:Y49" si="31">T45-U45</f>
        <v>75</v>
      </c>
      <c r="Z45" s="86">
        <v>3</v>
      </c>
      <c r="AA45" s="11" t="s">
        <v>13</v>
      </c>
      <c r="AB45" s="14">
        <f t="shared" ref="AB45:AB49" si="32">U45/T45*100</f>
        <v>37.5</v>
      </c>
    </row>
    <row r="46" spans="1:28" x14ac:dyDescent="0.25">
      <c r="A46" s="19" t="s">
        <v>11</v>
      </c>
      <c r="B46" s="19" t="s">
        <v>12</v>
      </c>
      <c r="C46" s="4" t="s">
        <v>40</v>
      </c>
      <c r="D46" s="14">
        <v>9</v>
      </c>
      <c r="E46" s="11">
        <f t="shared" si="24"/>
        <v>270</v>
      </c>
      <c r="F46" s="11">
        <f t="shared" si="25"/>
        <v>105</v>
      </c>
      <c r="G46" s="11">
        <v>30</v>
      </c>
      <c r="H46" s="11">
        <v>60</v>
      </c>
      <c r="I46" s="11">
        <v>15</v>
      </c>
      <c r="J46" s="11">
        <f t="shared" si="26"/>
        <v>165</v>
      </c>
      <c r="K46" s="14">
        <f t="shared" si="27"/>
        <v>7</v>
      </c>
      <c r="L46" s="11" t="s">
        <v>13</v>
      </c>
      <c r="M46" s="14">
        <f t="shared" si="28"/>
        <v>38.888888888888893</v>
      </c>
      <c r="O46" t="s">
        <v>310</v>
      </c>
      <c r="R46" s="4" t="s">
        <v>40</v>
      </c>
      <c r="S46" s="86">
        <v>10</v>
      </c>
      <c r="T46" s="11">
        <f t="shared" si="29"/>
        <v>300</v>
      </c>
      <c r="U46" s="11">
        <f t="shared" si="30"/>
        <v>105</v>
      </c>
      <c r="V46" s="11">
        <v>30</v>
      </c>
      <c r="W46" s="11">
        <v>60</v>
      </c>
      <c r="X46" s="11">
        <v>15</v>
      </c>
      <c r="Y46" s="11">
        <f t="shared" si="31"/>
        <v>195</v>
      </c>
      <c r="Z46" s="14">
        <f t="shared" ref="Z46:Z48" si="33">U46/15</f>
        <v>7</v>
      </c>
      <c r="AA46" s="11" t="s">
        <v>13</v>
      </c>
      <c r="AB46" s="14">
        <f t="shared" si="32"/>
        <v>35</v>
      </c>
    </row>
    <row r="47" spans="1:28" x14ac:dyDescent="0.25">
      <c r="A47" s="19" t="s">
        <v>13</v>
      </c>
      <c r="B47" s="19" t="s">
        <v>12</v>
      </c>
      <c r="C47" s="4" t="s">
        <v>38</v>
      </c>
      <c r="D47" s="14">
        <v>6</v>
      </c>
      <c r="E47" s="11">
        <f t="shared" si="24"/>
        <v>180</v>
      </c>
      <c r="F47" s="11">
        <f t="shared" si="25"/>
        <v>75</v>
      </c>
      <c r="G47" s="11">
        <v>30</v>
      </c>
      <c r="H47" s="11">
        <v>30</v>
      </c>
      <c r="I47" s="11">
        <v>15</v>
      </c>
      <c r="J47" s="11">
        <f t="shared" si="26"/>
        <v>105</v>
      </c>
      <c r="K47" s="14">
        <f t="shared" si="27"/>
        <v>5</v>
      </c>
      <c r="L47" s="11" t="s">
        <v>14</v>
      </c>
      <c r="M47" s="14">
        <f t="shared" si="28"/>
        <v>41.666666666666671</v>
      </c>
      <c r="O47" t="s">
        <v>311</v>
      </c>
      <c r="R47" s="4" t="s">
        <v>38</v>
      </c>
      <c r="S47" s="14">
        <v>6</v>
      </c>
      <c r="T47" s="11">
        <f t="shared" si="29"/>
        <v>180</v>
      </c>
      <c r="U47" s="11">
        <f t="shared" si="30"/>
        <v>75</v>
      </c>
      <c r="V47" s="11">
        <v>30</v>
      </c>
      <c r="W47" s="11">
        <v>30</v>
      </c>
      <c r="X47" s="11">
        <v>15</v>
      </c>
      <c r="Y47" s="11">
        <f t="shared" si="31"/>
        <v>105</v>
      </c>
      <c r="Z47" s="14">
        <f t="shared" si="33"/>
        <v>5</v>
      </c>
      <c r="AA47" s="11" t="s">
        <v>14</v>
      </c>
      <c r="AB47" s="14">
        <f t="shared" si="32"/>
        <v>41.666666666666671</v>
      </c>
    </row>
    <row r="48" spans="1:28" x14ac:dyDescent="0.25">
      <c r="A48" s="19" t="s">
        <v>11</v>
      </c>
      <c r="B48" s="19" t="s">
        <v>12</v>
      </c>
      <c r="C48" s="4" t="s">
        <v>43</v>
      </c>
      <c r="D48" s="14">
        <v>6</v>
      </c>
      <c r="E48" s="11">
        <f t="shared" si="24"/>
        <v>180</v>
      </c>
      <c r="F48" s="11">
        <f t="shared" si="25"/>
        <v>60</v>
      </c>
      <c r="G48" s="11">
        <v>30</v>
      </c>
      <c r="H48" s="11">
        <v>15</v>
      </c>
      <c r="I48" s="11">
        <v>15</v>
      </c>
      <c r="J48" s="11">
        <f t="shared" si="26"/>
        <v>120</v>
      </c>
      <c r="K48" s="14">
        <f t="shared" si="27"/>
        <v>4</v>
      </c>
      <c r="L48" s="11" t="s">
        <v>14</v>
      </c>
      <c r="M48" s="14">
        <f t="shared" si="28"/>
        <v>33.333333333333329</v>
      </c>
      <c r="R48" s="4" t="s">
        <v>43</v>
      </c>
      <c r="S48" s="86">
        <v>7</v>
      </c>
      <c r="T48" s="11">
        <f t="shared" si="29"/>
        <v>210</v>
      </c>
      <c r="U48" s="11">
        <f t="shared" si="30"/>
        <v>75</v>
      </c>
      <c r="V48" s="11">
        <v>30</v>
      </c>
      <c r="W48" s="781">
        <v>30</v>
      </c>
      <c r="X48" s="781">
        <v>15</v>
      </c>
      <c r="Y48" s="11">
        <f t="shared" si="31"/>
        <v>135</v>
      </c>
      <c r="Z48" s="86">
        <f t="shared" si="33"/>
        <v>5</v>
      </c>
      <c r="AA48" s="11" t="s">
        <v>14</v>
      </c>
      <c r="AB48" s="14">
        <f t="shared" si="32"/>
        <v>35.714285714285715</v>
      </c>
    </row>
    <row r="49" spans="1:28" x14ac:dyDescent="0.25">
      <c r="A49" s="19" t="s">
        <v>11</v>
      </c>
      <c r="B49" s="19" t="s">
        <v>12</v>
      </c>
      <c r="C49" s="4" t="s">
        <v>42</v>
      </c>
      <c r="D49" s="14">
        <v>3</v>
      </c>
      <c r="E49" s="11">
        <f t="shared" si="24"/>
        <v>90</v>
      </c>
      <c r="F49" s="11">
        <f t="shared" si="25"/>
        <v>30</v>
      </c>
      <c r="G49" s="11">
        <v>15</v>
      </c>
      <c r="H49" s="11">
        <v>15</v>
      </c>
      <c r="I49" s="11"/>
      <c r="J49" s="11">
        <f t="shared" si="26"/>
        <v>60</v>
      </c>
      <c r="K49" s="14">
        <f t="shared" si="27"/>
        <v>2</v>
      </c>
      <c r="L49" s="11" t="s">
        <v>13</v>
      </c>
      <c r="M49" s="14">
        <f t="shared" si="28"/>
        <v>33.333333333333329</v>
      </c>
      <c r="R49" s="4" t="s">
        <v>42</v>
      </c>
      <c r="S49" s="14">
        <v>3</v>
      </c>
      <c r="T49" s="11">
        <f t="shared" si="29"/>
        <v>90</v>
      </c>
      <c r="U49" s="11">
        <f t="shared" si="30"/>
        <v>30</v>
      </c>
      <c r="V49" s="11">
        <v>15</v>
      </c>
      <c r="W49" s="11">
        <v>15</v>
      </c>
      <c r="X49" s="11"/>
      <c r="Y49" s="11">
        <f t="shared" si="31"/>
        <v>60</v>
      </c>
      <c r="Z49" s="14">
        <v>3</v>
      </c>
      <c r="AA49" s="11" t="s">
        <v>13</v>
      </c>
      <c r="AB49" s="14">
        <f t="shared" si="32"/>
        <v>33.333333333333329</v>
      </c>
    </row>
    <row r="50" spans="1:28" x14ac:dyDescent="0.25">
      <c r="A50" s="19"/>
      <c r="B50" s="19"/>
      <c r="C50" s="6" t="s">
        <v>15</v>
      </c>
      <c r="D50" s="85">
        <f t="shared" ref="D50:L50" si="34">SUM(D44:D49)</f>
        <v>30</v>
      </c>
      <c r="E50" s="85">
        <f t="shared" si="34"/>
        <v>900</v>
      </c>
      <c r="F50" s="85">
        <f t="shared" si="34"/>
        <v>360</v>
      </c>
      <c r="G50" s="85">
        <f t="shared" si="34"/>
        <v>105</v>
      </c>
      <c r="H50" s="85">
        <f t="shared" si="34"/>
        <v>120</v>
      </c>
      <c r="I50" s="85">
        <f t="shared" si="34"/>
        <v>135</v>
      </c>
      <c r="J50" s="85">
        <f t="shared" si="34"/>
        <v>540</v>
      </c>
      <c r="K50" s="85">
        <f t="shared" si="34"/>
        <v>24</v>
      </c>
      <c r="L50" s="85">
        <f t="shared" si="34"/>
        <v>0</v>
      </c>
      <c r="M50" s="85"/>
      <c r="R50" s="6" t="s">
        <v>15</v>
      </c>
      <c r="S50" s="85">
        <f t="shared" ref="S50:AA50" si="35">SUM(S44:S49)</f>
        <v>30</v>
      </c>
      <c r="T50" s="85">
        <f t="shared" si="35"/>
        <v>900</v>
      </c>
      <c r="U50" s="85">
        <f t="shared" si="35"/>
        <v>330</v>
      </c>
      <c r="V50" s="85">
        <f t="shared" si="35"/>
        <v>105</v>
      </c>
      <c r="W50" s="85">
        <f t="shared" si="35"/>
        <v>135</v>
      </c>
      <c r="X50" s="85">
        <f t="shared" si="35"/>
        <v>90</v>
      </c>
      <c r="Y50" s="85">
        <f t="shared" si="35"/>
        <v>570</v>
      </c>
      <c r="Z50" s="85">
        <f t="shared" si="35"/>
        <v>23</v>
      </c>
      <c r="AA50" s="85">
        <f t="shared" si="35"/>
        <v>0</v>
      </c>
      <c r="AB50" s="85"/>
    </row>
    <row r="51" spans="1:28" x14ac:dyDescent="0.25">
      <c r="A51" s="19"/>
      <c r="B51" s="19"/>
      <c r="C51" s="7" t="s">
        <v>16</v>
      </c>
      <c r="D51" s="8">
        <f>30-D50</f>
        <v>0</v>
      </c>
      <c r="E51" s="8"/>
      <c r="F51" s="8"/>
      <c r="G51" s="8"/>
      <c r="H51" s="8"/>
      <c r="I51" s="8"/>
      <c r="J51" s="8"/>
      <c r="K51" s="8"/>
      <c r="L51" s="8"/>
      <c r="M51" s="8"/>
      <c r="R51" s="7" t="s">
        <v>16</v>
      </c>
      <c r="S51" s="8">
        <f>30-S50</f>
        <v>0</v>
      </c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25">
      <c r="A52" s="19"/>
      <c r="B52" s="19"/>
      <c r="C52" s="2" t="s">
        <v>24</v>
      </c>
      <c r="D52" s="13"/>
      <c r="R52" s="2" t="s">
        <v>24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25">
      <c r="A53" s="19"/>
      <c r="B53" s="19"/>
      <c r="C53" s="774" t="s">
        <v>0</v>
      </c>
      <c r="D53" s="775" t="s">
        <v>1</v>
      </c>
      <c r="E53" s="776" t="s">
        <v>2</v>
      </c>
      <c r="F53" s="776"/>
      <c r="G53" s="776"/>
      <c r="H53" s="776"/>
      <c r="I53" s="776"/>
      <c r="J53" s="607"/>
      <c r="K53" s="775" t="s">
        <v>3</v>
      </c>
      <c r="L53" s="775" t="s">
        <v>4</v>
      </c>
      <c r="M53" s="775" t="s">
        <v>5</v>
      </c>
      <c r="R53" s="774" t="s">
        <v>0</v>
      </c>
      <c r="S53" s="775" t="s">
        <v>1</v>
      </c>
      <c r="T53" s="776" t="s">
        <v>2</v>
      </c>
      <c r="U53" s="776"/>
      <c r="V53" s="776"/>
      <c r="W53" s="776"/>
      <c r="X53" s="776"/>
      <c r="Y53" s="607"/>
      <c r="Z53" s="775" t="s">
        <v>3</v>
      </c>
      <c r="AA53" s="775" t="s">
        <v>4</v>
      </c>
      <c r="AB53" s="775" t="s">
        <v>5</v>
      </c>
    </row>
    <row r="54" spans="1:28" x14ac:dyDescent="0.25">
      <c r="A54" s="19"/>
      <c r="B54" s="19"/>
      <c r="C54" s="774"/>
      <c r="D54" s="775"/>
      <c r="E54" s="775" t="s">
        <v>6</v>
      </c>
      <c r="F54" s="777" t="s">
        <v>7</v>
      </c>
      <c r="G54" s="777"/>
      <c r="H54" s="777"/>
      <c r="I54" s="777"/>
      <c r="J54" s="775" t="s">
        <v>18</v>
      </c>
      <c r="K54" s="775"/>
      <c r="L54" s="775"/>
      <c r="M54" s="775"/>
      <c r="R54" s="774"/>
      <c r="S54" s="775"/>
      <c r="T54" s="775" t="s">
        <v>6</v>
      </c>
      <c r="U54" s="777" t="s">
        <v>7</v>
      </c>
      <c r="V54" s="777"/>
      <c r="W54" s="777"/>
      <c r="X54" s="777"/>
      <c r="Y54" s="775" t="s">
        <v>18</v>
      </c>
      <c r="Z54" s="775"/>
      <c r="AA54" s="775"/>
      <c r="AB54" s="775"/>
    </row>
    <row r="55" spans="1:28" x14ac:dyDescent="0.25">
      <c r="A55" s="19"/>
      <c r="B55" s="19"/>
      <c r="C55" s="774"/>
      <c r="D55" s="775"/>
      <c r="E55" s="607"/>
      <c r="F55" s="775" t="s">
        <v>9</v>
      </c>
      <c r="G55" s="776" t="s">
        <v>10</v>
      </c>
      <c r="H55" s="607"/>
      <c r="I55" s="607"/>
      <c r="J55" s="607"/>
      <c r="K55" s="775"/>
      <c r="L55" s="775"/>
      <c r="M55" s="775"/>
      <c r="R55" s="774"/>
      <c r="S55" s="775"/>
      <c r="T55" s="607"/>
      <c r="U55" s="775" t="s">
        <v>9</v>
      </c>
      <c r="V55" s="776" t="s">
        <v>10</v>
      </c>
      <c r="W55" s="607"/>
      <c r="X55" s="607"/>
      <c r="Y55" s="607"/>
      <c r="Z55" s="775"/>
      <c r="AA55" s="775"/>
      <c r="AB55" s="775"/>
    </row>
    <row r="56" spans="1:28" x14ac:dyDescent="0.25">
      <c r="A56" s="19"/>
      <c r="B56" s="19"/>
      <c r="C56" s="774"/>
      <c r="D56" s="775"/>
      <c r="E56" s="607"/>
      <c r="F56" s="778"/>
      <c r="G56" s="775" t="s">
        <v>19</v>
      </c>
      <c r="H56" s="775" t="s">
        <v>20</v>
      </c>
      <c r="I56" s="775" t="s">
        <v>21</v>
      </c>
      <c r="J56" s="607"/>
      <c r="K56" s="775"/>
      <c r="L56" s="775"/>
      <c r="M56" s="775"/>
      <c r="R56" s="774"/>
      <c r="S56" s="775"/>
      <c r="T56" s="607"/>
      <c r="U56" s="778"/>
      <c r="V56" s="775" t="s">
        <v>19</v>
      </c>
      <c r="W56" s="775" t="s">
        <v>20</v>
      </c>
      <c r="X56" s="775" t="s">
        <v>21</v>
      </c>
      <c r="Y56" s="607"/>
      <c r="Z56" s="775"/>
      <c r="AA56" s="775"/>
      <c r="AB56" s="775"/>
    </row>
    <row r="57" spans="1:28" x14ac:dyDescent="0.25">
      <c r="A57" s="19"/>
      <c r="B57" s="19"/>
      <c r="C57" s="774"/>
      <c r="D57" s="775"/>
      <c r="E57" s="607"/>
      <c r="F57" s="778"/>
      <c r="G57" s="775"/>
      <c r="H57" s="775"/>
      <c r="I57" s="775"/>
      <c r="J57" s="607"/>
      <c r="K57" s="775"/>
      <c r="L57" s="775"/>
      <c r="M57" s="775"/>
      <c r="R57" s="774"/>
      <c r="S57" s="775"/>
      <c r="T57" s="607"/>
      <c r="U57" s="778"/>
      <c r="V57" s="775"/>
      <c r="W57" s="775"/>
      <c r="X57" s="775"/>
      <c r="Y57" s="607"/>
      <c r="Z57" s="775"/>
      <c r="AA57" s="775"/>
      <c r="AB57" s="775"/>
    </row>
    <row r="58" spans="1:28" x14ac:dyDescent="0.25">
      <c r="A58" s="19"/>
      <c r="B58" s="19"/>
      <c r="C58" s="774"/>
      <c r="D58" s="775"/>
      <c r="E58" s="607"/>
      <c r="F58" s="778"/>
      <c r="G58" s="775"/>
      <c r="H58" s="775"/>
      <c r="I58" s="775"/>
      <c r="J58" s="607"/>
      <c r="K58" s="775"/>
      <c r="L58" s="775"/>
      <c r="M58" s="775"/>
      <c r="R58" s="774"/>
      <c r="S58" s="775"/>
      <c r="T58" s="607"/>
      <c r="U58" s="778"/>
      <c r="V58" s="775"/>
      <c r="W58" s="775"/>
      <c r="X58" s="775"/>
      <c r="Y58" s="607"/>
      <c r="Z58" s="775"/>
      <c r="AA58" s="775"/>
      <c r="AB58" s="775"/>
    </row>
    <row r="59" spans="1:28" x14ac:dyDescent="0.25">
      <c r="A59" s="19"/>
      <c r="B59" s="19"/>
      <c r="C59" s="774"/>
      <c r="D59" s="775"/>
      <c r="E59" s="607"/>
      <c r="F59" s="778"/>
      <c r="G59" s="775"/>
      <c r="H59" s="775"/>
      <c r="I59" s="775"/>
      <c r="J59" s="607"/>
      <c r="K59" s="775"/>
      <c r="L59" s="775"/>
      <c r="M59" s="775"/>
      <c r="R59" s="774"/>
      <c r="S59" s="775"/>
      <c r="T59" s="607"/>
      <c r="U59" s="778"/>
      <c r="V59" s="775"/>
      <c r="W59" s="775"/>
      <c r="X59" s="775"/>
      <c r="Y59" s="607"/>
      <c r="Z59" s="775"/>
      <c r="AA59" s="775"/>
      <c r="AB59" s="775"/>
    </row>
    <row r="60" spans="1:28" x14ac:dyDescent="0.25">
      <c r="A60" s="19" t="s">
        <v>13</v>
      </c>
      <c r="B60" s="19" t="s">
        <v>12</v>
      </c>
      <c r="C60" s="6" t="s">
        <v>33</v>
      </c>
      <c r="D60" s="5">
        <v>3.5</v>
      </c>
      <c r="E60" s="11">
        <f>D60*30</f>
        <v>105</v>
      </c>
      <c r="F60" s="11">
        <f>G60+H60+I60</f>
        <v>36</v>
      </c>
      <c r="G60" s="11"/>
      <c r="H60" s="11"/>
      <c r="I60" s="11">
        <v>36</v>
      </c>
      <c r="J60" s="11">
        <f>E60-F60</f>
        <v>69</v>
      </c>
      <c r="K60" s="14">
        <f>F60/18</f>
        <v>2</v>
      </c>
      <c r="L60" s="11" t="s">
        <v>22</v>
      </c>
      <c r="M60" s="14">
        <f>F60/E60*100</f>
        <v>34.285714285714285</v>
      </c>
      <c r="R60" s="6" t="s">
        <v>33</v>
      </c>
      <c r="S60" s="5">
        <v>3.5</v>
      </c>
      <c r="T60" s="11">
        <f>S60*30</f>
        <v>105</v>
      </c>
      <c r="U60" s="11">
        <f>V60+W60+X60</f>
        <v>36</v>
      </c>
      <c r="V60" s="11"/>
      <c r="W60" s="11"/>
      <c r="X60" s="11">
        <v>36</v>
      </c>
      <c r="Y60" s="11">
        <f>T60-U60</f>
        <v>69</v>
      </c>
      <c r="Z60" s="14">
        <f>U60/18</f>
        <v>2</v>
      </c>
      <c r="AA60" s="11" t="s">
        <v>13</v>
      </c>
      <c r="AB60" s="14">
        <f>U60/T60*100</f>
        <v>34.285714285714285</v>
      </c>
    </row>
    <row r="61" spans="1:28" x14ac:dyDescent="0.25">
      <c r="A61" s="19" t="s">
        <v>13</v>
      </c>
      <c r="B61" s="19" t="s">
        <v>12</v>
      </c>
      <c r="C61" s="4" t="s">
        <v>32</v>
      </c>
      <c r="D61" s="14">
        <v>3.5</v>
      </c>
      <c r="E61" s="11">
        <f t="shared" ref="E61:E66" si="36">D61*30</f>
        <v>105</v>
      </c>
      <c r="F61" s="11">
        <f t="shared" ref="F61:F66" si="37">G61+H61+I61</f>
        <v>72</v>
      </c>
      <c r="G61" s="11"/>
      <c r="H61" s="11"/>
      <c r="I61" s="11">
        <v>72</v>
      </c>
      <c r="J61" s="11">
        <f t="shared" ref="J61:J66" si="38">E61-F61</f>
        <v>33</v>
      </c>
      <c r="K61" s="14">
        <f t="shared" ref="K61:K66" si="39">F61/18</f>
        <v>4</v>
      </c>
      <c r="L61" s="11" t="s">
        <v>22</v>
      </c>
      <c r="M61" s="14">
        <f t="shared" ref="M61:M66" si="40">F61/E61*100</f>
        <v>68.571428571428569</v>
      </c>
      <c r="O61" t="s">
        <v>312</v>
      </c>
      <c r="R61" s="4"/>
      <c r="S61" s="14"/>
      <c r="T61" s="11"/>
      <c r="U61" s="11"/>
      <c r="V61" s="11"/>
      <c r="W61" s="11"/>
      <c r="X61" s="11"/>
      <c r="Y61" s="11"/>
      <c r="Z61" s="14"/>
      <c r="AA61" s="11"/>
      <c r="AB61" s="14"/>
    </row>
    <row r="62" spans="1:28" x14ac:dyDescent="0.25">
      <c r="A62" s="19" t="s">
        <v>11</v>
      </c>
      <c r="B62" s="19" t="s">
        <v>12</v>
      </c>
      <c r="C62" s="67" t="s">
        <v>257</v>
      </c>
      <c r="D62" s="14">
        <v>4.5</v>
      </c>
      <c r="E62" s="11">
        <f t="shared" si="36"/>
        <v>135</v>
      </c>
      <c r="F62" s="11">
        <v>0</v>
      </c>
      <c r="G62" s="11"/>
      <c r="H62" s="11"/>
      <c r="I62" s="11"/>
      <c r="J62" s="11"/>
      <c r="K62" s="14">
        <v>0</v>
      </c>
      <c r="L62" s="11" t="s">
        <v>22</v>
      </c>
      <c r="M62" s="14">
        <v>0</v>
      </c>
      <c r="O62" t="s">
        <v>313</v>
      </c>
      <c r="R62" s="4" t="s">
        <v>257</v>
      </c>
      <c r="S62" s="14">
        <v>4.5</v>
      </c>
      <c r="T62" s="11">
        <f t="shared" ref="T62:T66" si="41">S62*30</f>
        <v>135</v>
      </c>
      <c r="U62" s="11">
        <v>0</v>
      </c>
      <c r="V62" s="11"/>
      <c r="W62" s="11"/>
      <c r="X62" s="11"/>
      <c r="Y62" s="11"/>
      <c r="Z62" s="14">
        <v>0</v>
      </c>
      <c r="AA62" s="11" t="s">
        <v>22</v>
      </c>
      <c r="AB62" s="14">
        <v>0</v>
      </c>
    </row>
    <row r="63" spans="1:28" x14ac:dyDescent="0.25">
      <c r="A63" s="19" t="s">
        <v>11</v>
      </c>
      <c r="B63" s="19" t="s">
        <v>12</v>
      </c>
      <c r="C63" s="4" t="s">
        <v>40</v>
      </c>
      <c r="D63" s="14">
        <v>6.5</v>
      </c>
      <c r="E63" s="11">
        <f t="shared" si="36"/>
        <v>195</v>
      </c>
      <c r="F63" s="11">
        <f t="shared" si="37"/>
        <v>72</v>
      </c>
      <c r="G63" s="11">
        <v>36</v>
      </c>
      <c r="H63" s="11">
        <v>36</v>
      </c>
      <c r="I63" s="11"/>
      <c r="J63" s="11">
        <f t="shared" si="38"/>
        <v>123</v>
      </c>
      <c r="K63" s="14">
        <f t="shared" si="39"/>
        <v>4</v>
      </c>
      <c r="L63" s="11" t="s">
        <v>14</v>
      </c>
      <c r="M63" s="14">
        <f t="shared" si="40"/>
        <v>36.923076923076927</v>
      </c>
      <c r="R63" s="4" t="s">
        <v>40</v>
      </c>
      <c r="S63" s="86">
        <v>8</v>
      </c>
      <c r="T63" s="11">
        <f t="shared" si="41"/>
        <v>240</v>
      </c>
      <c r="U63" s="11">
        <f t="shared" ref="U63:U66" si="42">V63+W63+X63</f>
        <v>90</v>
      </c>
      <c r="V63" s="11">
        <v>36</v>
      </c>
      <c r="W63" s="11">
        <v>36</v>
      </c>
      <c r="X63" s="89">
        <v>18</v>
      </c>
      <c r="Y63" s="11">
        <f t="shared" ref="Y63:Y66" si="43">T63-U63</f>
        <v>150</v>
      </c>
      <c r="Z63" s="86">
        <f t="shared" ref="Z63:Z66" si="44">U63/18</f>
        <v>5</v>
      </c>
      <c r="AA63" s="11" t="s">
        <v>14</v>
      </c>
      <c r="AB63" s="14">
        <f t="shared" ref="AB63:AB66" si="45">U63/T63*100</f>
        <v>37.5</v>
      </c>
    </row>
    <row r="64" spans="1:28" x14ac:dyDescent="0.25">
      <c r="A64" s="19" t="s">
        <v>11</v>
      </c>
      <c r="B64" s="19" t="s">
        <v>12</v>
      </c>
      <c r="C64" s="4" t="s">
        <v>44</v>
      </c>
      <c r="D64" s="14">
        <v>5</v>
      </c>
      <c r="E64" s="11">
        <f t="shared" si="36"/>
        <v>150</v>
      </c>
      <c r="F64" s="11">
        <f t="shared" si="37"/>
        <v>54</v>
      </c>
      <c r="G64" s="11">
        <v>18</v>
      </c>
      <c r="H64" s="11">
        <v>36</v>
      </c>
      <c r="I64" s="11"/>
      <c r="J64" s="11">
        <f t="shared" si="38"/>
        <v>96</v>
      </c>
      <c r="K64" s="14">
        <f t="shared" si="39"/>
        <v>3</v>
      </c>
      <c r="L64" s="11" t="s">
        <v>13</v>
      </c>
      <c r="M64" s="14">
        <f t="shared" si="40"/>
        <v>36</v>
      </c>
      <c r="R64" s="4" t="s">
        <v>44</v>
      </c>
      <c r="S64" s="86">
        <v>6.5</v>
      </c>
      <c r="T64" s="11">
        <f t="shared" si="41"/>
        <v>195</v>
      </c>
      <c r="U64" s="11">
        <f t="shared" si="42"/>
        <v>72</v>
      </c>
      <c r="V64" s="11">
        <v>18</v>
      </c>
      <c r="W64" s="11">
        <v>36</v>
      </c>
      <c r="X64" s="89">
        <v>18</v>
      </c>
      <c r="Y64" s="11">
        <f t="shared" si="43"/>
        <v>123</v>
      </c>
      <c r="Z64" s="86">
        <f t="shared" si="44"/>
        <v>4</v>
      </c>
      <c r="AA64" s="11" t="s">
        <v>13</v>
      </c>
      <c r="AB64" s="14">
        <f t="shared" si="45"/>
        <v>36.923076923076927</v>
      </c>
    </row>
    <row r="65" spans="1:28" x14ac:dyDescent="0.25">
      <c r="A65" s="19" t="s">
        <v>13</v>
      </c>
      <c r="B65" s="19" t="s">
        <v>12</v>
      </c>
      <c r="C65" s="4" t="s">
        <v>41</v>
      </c>
      <c r="D65" s="14">
        <v>3</v>
      </c>
      <c r="E65" s="11">
        <f t="shared" si="36"/>
        <v>90</v>
      </c>
      <c r="F65" s="11">
        <f t="shared" si="37"/>
        <v>36</v>
      </c>
      <c r="G65" s="50">
        <v>18</v>
      </c>
      <c r="H65" s="49"/>
      <c r="I65" s="50">
        <v>18</v>
      </c>
      <c r="J65" s="11">
        <f t="shared" si="38"/>
        <v>54</v>
      </c>
      <c r="K65" s="14">
        <f t="shared" si="39"/>
        <v>2</v>
      </c>
      <c r="L65" s="11" t="s">
        <v>22</v>
      </c>
      <c r="M65" s="14">
        <f t="shared" si="40"/>
        <v>40</v>
      </c>
      <c r="O65" t="s">
        <v>302</v>
      </c>
      <c r="R65" s="4" t="s">
        <v>41</v>
      </c>
      <c r="S65" s="86">
        <v>3.5</v>
      </c>
      <c r="T65" s="11">
        <f t="shared" si="41"/>
        <v>105</v>
      </c>
      <c r="U65" s="11">
        <f t="shared" si="42"/>
        <v>36</v>
      </c>
      <c r="V65" s="50">
        <v>18</v>
      </c>
      <c r="W65" s="49"/>
      <c r="X65" s="50">
        <v>18</v>
      </c>
      <c r="Y65" s="11">
        <f t="shared" si="43"/>
        <v>69</v>
      </c>
      <c r="Z65" s="14">
        <f t="shared" si="44"/>
        <v>2</v>
      </c>
      <c r="AA65" s="11" t="s">
        <v>13</v>
      </c>
      <c r="AB65" s="14">
        <f t="shared" si="45"/>
        <v>34.285714285714285</v>
      </c>
    </row>
    <row r="66" spans="1:28" x14ac:dyDescent="0.25">
      <c r="A66" s="19" t="s">
        <v>13</v>
      </c>
      <c r="B66" s="19" t="s">
        <v>12</v>
      </c>
      <c r="C66" s="4" t="s">
        <v>39</v>
      </c>
      <c r="D66" s="14">
        <v>4</v>
      </c>
      <c r="E66" s="11">
        <f t="shared" si="36"/>
        <v>120</v>
      </c>
      <c r="F66" s="11">
        <f t="shared" si="37"/>
        <v>54</v>
      </c>
      <c r="G66" s="11">
        <v>36</v>
      </c>
      <c r="H66" s="11"/>
      <c r="I66" s="11">
        <v>18</v>
      </c>
      <c r="J66" s="11">
        <f t="shared" si="38"/>
        <v>66</v>
      </c>
      <c r="K66" s="14">
        <f t="shared" si="39"/>
        <v>3</v>
      </c>
      <c r="L66" s="11" t="s">
        <v>14</v>
      </c>
      <c r="M66" s="14">
        <f t="shared" si="40"/>
        <v>45</v>
      </c>
      <c r="R66" s="4" t="s">
        <v>39</v>
      </c>
      <c r="S66" s="14">
        <v>4</v>
      </c>
      <c r="T66" s="11">
        <f t="shared" si="41"/>
        <v>120</v>
      </c>
      <c r="U66" s="11">
        <f t="shared" si="42"/>
        <v>54</v>
      </c>
      <c r="V66" s="11">
        <v>36</v>
      </c>
      <c r="W66" s="11"/>
      <c r="X66" s="11">
        <v>18</v>
      </c>
      <c r="Y66" s="11">
        <f t="shared" si="43"/>
        <v>66</v>
      </c>
      <c r="Z66" s="14">
        <f t="shared" si="44"/>
        <v>3</v>
      </c>
      <c r="AA66" s="11" t="s">
        <v>14</v>
      </c>
      <c r="AB66" s="14">
        <f t="shared" si="45"/>
        <v>45</v>
      </c>
    </row>
    <row r="67" spans="1:28" x14ac:dyDescent="0.25">
      <c r="A67" s="19"/>
      <c r="B67" s="19"/>
      <c r="C67" s="6" t="s">
        <v>15</v>
      </c>
      <c r="D67" s="85">
        <f t="shared" ref="D67:K67" si="46">SUM(D60:D66)</f>
        <v>30</v>
      </c>
      <c r="E67" s="85">
        <f t="shared" si="46"/>
        <v>900</v>
      </c>
      <c r="F67" s="85">
        <f t="shared" si="46"/>
        <v>324</v>
      </c>
      <c r="G67" s="85">
        <f t="shared" si="46"/>
        <v>108</v>
      </c>
      <c r="H67" s="85">
        <f t="shared" si="46"/>
        <v>72</v>
      </c>
      <c r="I67" s="85">
        <f t="shared" si="46"/>
        <v>144</v>
      </c>
      <c r="J67" s="85">
        <f t="shared" si="46"/>
        <v>441</v>
      </c>
      <c r="K67" s="85">
        <f t="shared" si="46"/>
        <v>18</v>
      </c>
      <c r="L67" s="85"/>
      <c r="M67" s="85"/>
      <c r="R67" s="6" t="s">
        <v>15</v>
      </c>
      <c r="S67" s="85">
        <f t="shared" ref="S67:Z67" si="47">SUM(S60:S66)</f>
        <v>30</v>
      </c>
      <c r="T67" s="85">
        <f t="shared" si="47"/>
        <v>900</v>
      </c>
      <c r="U67" s="85">
        <f t="shared" si="47"/>
        <v>288</v>
      </c>
      <c r="V67" s="85">
        <f t="shared" si="47"/>
        <v>108</v>
      </c>
      <c r="W67" s="85">
        <f t="shared" si="47"/>
        <v>72</v>
      </c>
      <c r="X67" s="85">
        <f t="shared" si="47"/>
        <v>108</v>
      </c>
      <c r="Y67" s="85">
        <f t="shared" si="47"/>
        <v>477</v>
      </c>
      <c r="Z67" s="85">
        <f t="shared" si="47"/>
        <v>16</v>
      </c>
      <c r="AA67" s="85"/>
      <c r="AB67" s="85"/>
    </row>
    <row r="68" spans="1:28" x14ac:dyDescent="0.25">
      <c r="A68" s="19"/>
      <c r="B68" s="19"/>
      <c r="C68" s="7" t="s">
        <v>16</v>
      </c>
      <c r="D68" s="8">
        <f>30-D67</f>
        <v>0</v>
      </c>
      <c r="E68" s="8"/>
      <c r="F68" s="8"/>
      <c r="G68" s="8"/>
      <c r="H68" s="8"/>
      <c r="I68" s="8"/>
      <c r="J68" s="8"/>
      <c r="K68" s="8"/>
      <c r="L68" s="8"/>
    </row>
    <row r="69" spans="1:28" x14ac:dyDescent="0.25">
      <c r="A69" s="19"/>
      <c r="B69" s="19"/>
      <c r="C69" s="2" t="s">
        <v>178</v>
      </c>
      <c r="D69" s="13"/>
    </row>
    <row r="70" spans="1:28" x14ac:dyDescent="0.25">
      <c r="A70" s="19"/>
      <c r="B70" s="19"/>
      <c r="C70" s="774" t="s">
        <v>0</v>
      </c>
      <c r="D70" s="775" t="s">
        <v>1</v>
      </c>
      <c r="E70" s="776" t="s">
        <v>2</v>
      </c>
      <c r="F70" s="776"/>
      <c r="G70" s="776"/>
      <c r="H70" s="776"/>
      <c r="I70" s="776"/>
      <c r="J70" s="607"/>
      <c r="K70" s="775" t="s">
        <v>3</v>
      </c>
      <c r="L70" s="775" t="s">
        <v>4</v>
      </c>
      <c r="M70" s="775" t="s">
        <v>5</v>
      </c>
    </row>
    <row r="71" spans="1:28" x14ac:dyDescent="0.25">
      <c r="A71" s="19"/>
      <c r="B71" s="19"/>
      <c r="C71" s="774"/>
      <c r="D71" s="775"/>
      <c r="E71" s="775" t="s">
        <v>6</v>
      </c>
      <c r="F71" s="777" t="s">
        <v>7</v>
      </c>
      <c r="G71" s="777"/>
      <c r="H71" s="777"/>
      <c r="I71" s="777"/>
      <c r="J71" s="775" t="s">
        <v>18</v>
      </c>
      <c r="K71" s="775"/>
      <c r="L71" s="775"/>
      <c r="M71" s="775"/>
    </row>
    <row r="72" spans="1:28" x14ac:dyDescent="0.25">
      <c r="A72" s="19"/>
      <c r="B72" s="19"/>
      <c r="C72" s="774"/>
      <c r="D72" s="775"/>
      <c r="E72" s="607"/>
      <c r="F72" s="775" t="s">
        <v>9</v>
      </c>
      <c r="G72" s="776" t="s">
        <v>10</v>
      </c>
      <c r="H72" s="607"/>
      <c r="I72" s="607"/>
      <c r="J72" s="607"/>
      <c r="K72" s="775"/>
      <c r="L72" s="775"/>
      <c r="M72" s="775"/>
    </row>
    <row r="73" spans="1:28" ht="11.25" customHeight="1" x14ac:dyDescent="0.25">
      <c r="A73" s="19"/>
      <c r="B73" s="19"/>
      <c r="C73" s="774"/>
      <c r="D73" s="775"/>
      <c r="E73" s="607"/>
      <c r="F73" s="778"/>
      <c r="G73" s="775" t="s">
        <v>19</v>
      </c>
      <c r="H73" s="775" t="s">
        <v>20</v>
      </c>
      <c r="I73" s="775" t="s">
        <v>21</v>
      </c>
      <c r="J73" s="607"/>
      <c r="K73" s="775"/>
      <c r="L73" s="775"/>
      <c r="M73" s="775"/>
    </row>
    <row r="74" spans="1:28" ht="7.5" customHeight="1" x14ac:dyDescent="0.25">
      <c r="A74" s="19"/>
      <c r="B74" s="19"/>
      <c r="C74" s="774"/>
      <c r="D74" s="775"/>
      <c r="E74" s="607"/>
      <c r="F74" s="778"/>
      <c r="G74" s="775"/>
      <c r="H74" s="775"/>
      <c r="I74" s="775"/>
      <c r="J74" s="607"/>
      <c r="K74" s="775"/>
      <c r="L74" s="775"/>
      <c r="M74" s="775"/>
    </row>
    <row r="75" spans="1:28" ht="10.5" customHeight="1" x14ac:dyDescent="0.25">
      <c r="A75" s="19"/>
      <c r="B75" s="19"/>
      <c r="C75" s="774"/>
      <c r="D75" s="775"/>
      <c r="E75" s="607"/>
      <c r="F75" s="778"/>
      <c r="G75" s="775"/>
      <c r="H75" s="775"/>
      <c r="I75" s="775"/>
      <c r="J75" s="607"/>
      <c r="K75" s="775"/>
      <c r="L75" s="775"/>
      <c r="M75" s="775"/>
    </row>
    <row r="76" spans="1:28" ht="9.75" customHeight="1" x14ac:dyDescent="0.25">
      <c r="A76" s="19"/>
      <c r="B76" s="19"/>
      <c r="C76" s="774"/>
      <c r="D76" s="775"/>
      <c r="E76" s="607"/>
      <c r="F76" s="778"/>
      <c r="G76" s="775"/>
      <c r="H76" s="775"/>
      <c r="I76" s="775"/>
      <c r="J76" s="607"/>
      <c r="K76" s="775"/>
      <c r="L76" s="775"/>
      <c r="M76" s="775"/>
    </row>
    <row r="77" spans="1:28" x14ac:dyDescent="0.25">
      <c r="A77" s="19" t="s">
        <v>13</v>
      </c>
      <c r="B77" s="19" t="s">
        <v>23</v>
      </c>
      <c r="C77" s="4" t="s">
        <v>182</v>
      </c>
      <c r="D77" s="14">
        <v>4</v>
      </c>
      <c r="E77" s="11">
        <f>D77*30</f>
        <v>120</v>
      </c>
      <c r="F77" s="11">
        <f>G77+H77+I77</f>
        <v>45</v>
      </c>
      <c r="G77" s="11">
        <v>30</v>
      </c>
      <c r="H77" s="11">
        <v>15</v>
      </c>
      <c r="I77" s="11"/>
      <c r="J77" s="11">
        <f>E77-F77</f>
        <v>75</v>
      </c>
      <c r="K77" s="14">
        <f>F77/15</f>
        <v>3</v>
      </c>
      <c r="L77" s="11" t="s">
        <v>13</v>
      </c>
      <c r="M77" s="14">
        <f>F77/E77*100</f>
        <v>37.5</v>
      </c>
    </row>
    <row r="78" spans="1:28" x14ac:dyDescent="0.25">
      <c r="A78" s="19" t="s">
        <v>11</v>
      </c>
      <c r="B78" s="19" t="s">
        <v>12</v>
      </c>
      <c r="C78" s="4" t="s">
        <v>44</v>
      </c>
      <c r="D78" s="14">
        <v>10</v>
      </c>
      <c r="E78" s="11">
        <f t="shared" ref="E78:E83" si="48">D78*30</f>
        <v>300</v>
      </c>
      <c r="F78" s="11">
        <f t="shared" ref="F78:F83" si="49">G78+H78+I78</f>
        <v>105</v>
      </c>
      <c r="G78" s="11">
        <v>45</v>
      </c>
      <c r="H78" s="11">
        <v>60</v>
      </c>
      <c r="I78" s="11"/>
      <c r="J78" s="11">
        <f t="shared" ref="J78:J83" si="50">E78-F78</f>
        <v>195</v>
      </c>
      <c r="K78" s="14">
        <f t="shared" ref="K78:K83" si="51">F78/15</f>
        <v>7</v>
      </c>
      <c r="L78" s="11" t="s">
        <v>14</v>
      </c>
      <c r="M78" s="14">
        <f t="shared" ref="M78:M83" si="52">F78/E78*100</f>
        <v>35</v>
      </c>
    </row>
    <row r="79" spans="1:28" x14ac:dyDescent="0.25">
      <c r="A79" s="19" t="s">
        <v>11</v>
      </c>
      <c r="B79" s="19" t="s">
        <v>12</v>
      </c>
      <c r="C79" s="4" t="s">
        <v>45</v>
      </c>
      <c r="D79" s="14">
        <v>5</v>
      </c>
      <c r="E79" s="11">
        <f t="shared" si="48"/>
        <v>150</v>
      </c>
      <c r="F79" s="11">
        <f t="shared" si="49"/>
        <v>60</v>
      </c>
      <c r="G79" s="11">
        <v>30</v>
      </c>
      <c r="H79" s="11">
        <v>30</v>
      </c>
      <c r="I79" s="11"/>
      <c r="J79" s="11">
        <f t="shared" si="50"/>
        <v>90</v>
      </c>
      <c r="K79" s="14">
        <f t="shared" si="51"/>
        <v>4</v>
      </c>
      <c r="L79" s="11" t="s">
        <v>13</v>
      </c>
      <c r="M79" s="14">
        <f t="shared" si="52"/>
        <v>40</v>
      </c>
    </row>
    <row r="80" spans="1:28" ht="26.25" x14ac:dyDescent="0.25">
      <c r="A80" s="19" t="s">
        <v>11</v>
      </c>
      <c r="B80" s="19" t="s">
        <v>23</v>
      </c>
      <c r="C80" s="4" t="s">
        <v>187</v>
      </c>
      <c r="D80" s="14">
        <v>3</v>
      </c>
      <c r="E80" s="11">
        <f t="shared" si="48"/>
        <v>90</v>
      </c>
      <c r="F80" s="11">
        <f t="shared" si="49"/>
        <v>30</v>
      </c>
      <c r="G80" s="11">
        <v>15</v>
      </c>
      <c r="H80" s="11">
        <v>15</v>
      </c>
      <c r="I80" s="11"/>
      <c r="J80" s="11">
        <f t="shared" si="50"/>
        <v>60</v>
      </c>
      <c r="K80" s="14">
        <f>F80/15</f>
        <v>2</v>
      </c>
      <c r="L80" s="11" t="s">
        <v>13</v>
      </c>
      <c r="M80" s="14">
        <f t="shared" si="52"/>
        <v>33.333333333333329</v>
      </c>
    </row>
    <row r="81" spans="1:13" x14ac:dyDescent="0.25">
      <c r="A81" s="19" t="s">
        <v>11</v>
      </c>
      <c r="B81" s="19" t="s">
        <v>12</v>
      </c>
      <c r="C81" s="4" t="s">
        <v>151</v>
      </c>
      <c r="D81" s="14">
        <v>1</v>
      </c>
      <c r="E81" s="11">
        <f t="shared" si="48"/>
        <v>30</v>
      </c>
      <c r="F81" s="11"/>
      <c r="G81" s="11"/>
      <c r="H81" s="11"/>
      <c r="I81" s="11"/>
      <c r="J81" s="11">
        <f t="shared" si="50"/>
        <v>30</v>
      </c>
      <c r="K81" s="14">
        <f t="shared" ref="K81:K82" si="53">F81/15</f>
        <v>0</v>
      </c>
      <c r="L81" s="11" t="s">
        <v>22</v>
      </c>
      <c r="M81" s="14">
        <f t="shared" si="52"/>
        <v>0</v>
      </c>
    </row>
    <row r="82" spans="1:13" x14ac:dyDescent="0.25">
      <c r="A82" s="19" t="s">
        <v>13</v>
      </c>
      <c r="B82" s="19" t="s">
        <v>23</v>
      </c>
      <c r="C82" s="4" t="s">
        <v>268</v>
      </c>
      <c r="D82" s="14">
        <v>4</v>
      </c>
      <c r="E82" s="11">
        <f t="shared" si="48"/>
        <v>120</v>
      </c>
      <c r="F82" s="11">
        <f t="shared" si="49"/>
        <v>45</v>
      </c>
      <c r="G82" s="11">
        <v>30</v>
      </c>
      <c r="H82" s="11"/>
      <c r="I82" s="11">
        <v>15</v>
      </c>
      <c r="J82" s="11">
        <f t="shared" si="50"/>
        <v>75</v>
      </c>
      <c r="K82" s="14">
        <f t="shared" si="53"/>
        <v>3</v>
      </c>
      <c r="L82" s="11" t="s">
        <v>14</v>
      </c>
      <c r="M82" s="14">
        <f t="shared" si="52"/>
        <v>37.5</v>
      </c>
    </row>
    <row r="83" spans="1:13" x14ac:dyDescent="0.25">
      <c r="A83" s="19" t="s">
        <v>13</v>
      </c>
      <c r="B83" s="19" t="s">
        <v>12</v>
      </c>
      <c r="C83" s="4" t="s">
        <v>46</v>
      </c>
      <c r="D83" s="14">
        <v>3</v>
      </c>
      <c r="E83" s="11">
        <f t="shared" si="48"/>
        <v>90</v>
      </c>
      <c r="F83" s="11">
        <f t="shared" si="49"/>
        <v>30</v>
      </c>
      <c r="G83" s="11">
        <v>15</v>
      </c>
      <c r="H83" s="11">
        <v>15</v>
      </c>
      <c r="I83" s="11"/>
      <c r="J83" s="11">
        <f t="shared" si="50"/>
        <v>60</v>
      </c>
      <c r="K83" s="14">
        <f t="shared" si="51"/>
        <v>2</v>
      </c>
      <c r="L83" s="11" t="s">
        <v>14</v>
      </c>
      <c r="M83" s="14">
        <f t="shared" si="52"/>
        <v>33.333333333333329</v>
      </c>
    </row>
    <row r="84" spans="1:13" x14ac:dyDescent="0.25">
      <c r="A84" s="19"/>
      <c r="B84" s="19"/>
      <c r="C84" s="6" t="s">
        <v>15</v>
      </c>
      <c r="D84" s="85">
        <f t="shared" ref="D84:L84" si="54">SUM(D77:D83)</f>
        <v>30</v>
      </c>
      <c r="E84" s="85">
        <f t="shared" si="54"/>
        <v>900</v>
      </c>
      <c r="F84" s="85">
        <f t="shared" si="54"/>
        <v>315</v>
      </c>
      <c r="G84" s="85">
        <f t="shared" si="54"/>
        <v>165</v>
      </c>
      <c r="H84" s="85">
        <f t="shared" si="54"/>
        <v>135</v>
      </c>
      <c r="I84" s="85">
        <f t="shared" si="54"/>
        <v>15</v>
      </c>
      <c r="J84" s="85">
        <f t="shared" si="54"/>
        <v>585</v>
      </c>
      <c r="K84" s="85">
        <f t="shared" si="54"/>
        <v>21</v>
      </c>
      <c r="L84" s="85">
        <f t="shared" si="54"/>
        <v>0</v>
      </c>
      <c r="M84" s="14"/>
    </row>
    <row r="85" spans="1:13" x14ac:dyDescent="0.25">
      <c r="A85" s="19"/>
      <c r="B85" s="19"/>
      <c r="C85" s="7" t="s">
        <v>16</v>
      </c>
      <c r="D85" s="8">
        <f>30-D84</f>
        <v>0</v>
      </c>
    </row>
    <row r="86" spans="1:13" x14ac:dyDescent="0.25">
      <c r="A86" s="19"/>
      <c r="B86" s="19"/>
      <c r="C86" s="2" t="s">
        <v>180</v>
      </c>
      <c r="D86" s="13"/>
    </row>
    <row r="87" spans="1:13" x14ac:dyDescent="0.25">
      <c r="A87" s="19"/>
      <c r="B87" s="19"/>
      <c r="C87" s="774" t="s">
        <v>0</v>
      </c>
      <c r="D87" s="775" t="s">
        <v>1</v>
      </c>
      <c r="E87" s="776" t="s">
        <v>2</v>
      </c>
      <c r="F87" s="776"/>
      <c r="G87" s="776"/>
      <c r="H87" s="776"/>
      <c r="I87" s="776"/>
      <c r="J87" s="607"/>
      <c r="K87" s="775" t="s">
        <v>3</v>
      </c>
      <c r="L87" s="775" t="s">
        <v>4</v>
      </c>
      <c r="M87" s="775" t="s">
        <v>5</v>
      </c>
    </row>
    <row r="88" spans="1:13" x14ac:dyDescent="0.25">
      <c r="A88" s="19"/>
      <c r="B88" s="19"/>
      <c r="C88" s="774"/>
      <c r="D88" s="775"/>
      <c r="E88" s="775" t="s">
        <v>6</v>
      </c>
      <c r="F88" s="777" t="s">
        <v>7</v>
      </c>
      <c r="G88" s="777"/>
      <c r="H88" s="777"/>
      <c r="I88" s="777"/>
      <c r="J88" s="775" t="s">
        <v>18</v>
      </c>
      <c r="K88" s="775"/>
      <c r="L88" s="775"/>
      <c r="M88" s="775"/>
    </row>
    <row r="89" spans="1:13" x14ac:dyDescent="0.25">
      <c r="A89" s="19"/>
      <c r="B89" s="19"/>
      <c r="C89" s="774"/>
      <c r="D89" s="775"/>
      <c r="E89" s="607"/>
      <c r="F89" s="775" t="s">
        <v>9</v>
      </c>
      <c r="G89" s="776" t="s">
        <v>10</v>
      </c>
      <c r="H89" s="607"/>
      <c r="I89" s="607"/>
      <c r="J89" s="607"/>
      <c r="K89" s="775"/>
      <c r="L89" s="775"/>
      <c r="M89" s="775"/>
    </row>
    <row r="90" spans="1:13" x14ac:dyDescent="0.25">
      <c r="A90" s="19"/>
      <c r="B90" s="19"/>
      <c r="C90" s="774"/>
      <c r="D90" s="775"/>
      <c r="E90" s="607"/>
      <c r="F90" s="778"/>
      <c r="G90" s="775" t="s">
        <v>19</v>
      </c>
      <c r="H90" s="775" t="s">
        <v>20</v>
      </c>
      <c r="I90" s="775" t="s">
        <v>21</v>
      </c>
      <c r="J90" s="607"/>
      <c r="K90" s="775"/>
      <c r="L90" s="775"/>
      <c r="M90" s="775"/>
    </row>
    <row r="91" spans="1:13" ht="6.75" customHeight="1" x14ac:dyDescent="0.25">
      <c r="A91" s="19"/>
      <c r="B91" s="19"/>
      <c r="C91" s="774"/>
      <c r="D91" s="775"/>
      <c r="E91" s="607"/>
      <c r="F91" s="778"/>
      <c r="G91" s="775"/>
      <c r="H91" s="775"/>
      <c r="I91" s="775"/>
      <c r="J91" s="607"/>
      <c r="K91" s="775"/>
      <c r="L91" s="775"/>
      <c r="M91" s="775"/>
    </row>
    <row r="92" spans="1:13" ht="11.25" customHeight="1" x14ac:dyDescent="0.25">
      <c r="A92" s="19"/>
      <c r="B92" s="19"/>
      <c r="C92" s="774"/>
      <c r="D92" s="775"/>
      <c r="E92" s="607"/>
      <c r="F92" s="778"/>
      <c r="G92" s="775"/>
      <c r="H92" s="775"/>
      <c r="I92" s="775"/>
      <c r="J92" s="607"/>
      <c r="K92" s="775"/>
      <c r="L92" s="775"/>
      <c r="M92" s="775"/>
    </row>
    <row r="93" spans="1:13" ht="5.25" customHeight="1" x14ac:dyDescent="0.25">
      <c r="A93" s="19"/>
      <c r="B93" s="19"/>
      <c r="C93" s="774"/>
      <c r="D93" s="775"/>
      <c r="E93" s="607"/>
      <c r="F93" s="778"/>
      <c r="G93" s="775"/>
      <c r="H93" s="775"/>
      <c r="I93" s="775"/>
      <c r="J93" s="607"/>
      <c r="K93" s="775"/>
      <c r="L93" s="775"/>
      <c r="M93" s="775"/>
    </row>
    <row r="94" spans="1:13" x14ac:dyDescent="0.25">
      <c r="A94" s="19" t="s">
        <v>11</v>
      </c>
      <c r="B94" s="19" t="s">
        <v>12</v>
      </c>
      <c r="C94" s="6" t="s">
        <v>258</v>
      </c>
      <c r="D94" s="5">
        <v>4.5</v>
      </c>
      <c r="E94" s="11">
        <f>D94*30</f>
        <v>135</v>
      </c>
      <c r="F94" s="11">
        <f>G94+H94+I94</f>
        <v>0</v>
      </c>
      <c r="G94" s="11"/>
      <c r="H94" s="11"/>
      <c r="I94" s="11"/>
      <c r="J94" s="11">
        <f>E94-F94</f>
        <v>135</v>
      </c>
      <c r="K94" s="14">
        <f>F94/18</f>
        <v>0</v>
      </c>
      <c r="L94" s="11" t="s">
        <v>22</v>
      </c>
      <c r="M94" s="14">
        <f>F94/E94*100</f>
        <v>0</v>
      </c>
    </row>
    <row r="95" spans="1:13" x14ac:dyDescent="0.25">
      <c r="A95" s="19" t="s">
        <v>11</v>
      </c>
      <c r="B95" s="19" t="s">
        <v>12</v>
      </c>
      <c r="C95" s="4" t="s">
        <v>47</v>
      </c>
      <c r="D95" s="14">
        <v>10</v>
      </c>
      <c r="E95" s="11">
        <f t="shared" ref="E95:E99" si="55">D95*30</f>
        <v>300</v>
      </c>
      <c r="F95" s="11">
        <f t="shared" ref="F95:F99" si="56">G95+H95+I95</f>
        <v>108</v>
      </c>
      <c r="G95" s="11">
        <v>36</v>
      </c>
      <c r="H95" s="11">
        <v>72</v>
      </c>
      <c r="I95" s="11"/>
      <c r="J95" s="11">
        <f t="shared" ref="J95:J99" si="57">E95-F95</f>
        <v>192</v>
      </c>
      <c r="K95" s="14">
        <f t="shared" ref="K95:K99" si="58">F95/18</f>
        <v>6</v>
      </c>
      <c r="L95" s="11" t="s">
        <v>14</v>
      </c>
      <c r="M95" s="14">
        <f t="shared" ref="M95:M99" si="59">F95/E95*100</f>
        <v>36</v>
      </c>
    </row>
    <row r="96" spans="1:13" ht="26.25" x14ac:dyDescent="0.25">
      <c r="A96" s="19" t="s">
        <v>11</v>
      </c>
      <c r="B96" s="19" t="s">
        <v>23</v>
      </c>
      <c r="C96" s="4" t="s">
        <v>183</v>
      </c>
      <c r="D96" s="14">
        <v>5</v>
      </c>
      <c r="E96" s="11">
        <f t="shared" si="55"/>
        <v>150</v>
      </c>
      <c r="F96" s="11">
        <f t="shared" si="56"/>
        <v>54</v>
      </c>
      <c r="G96" s="11">
        <v>18</v>
      </c>
      <c r="H96" s="11">
        <v>36</v>
      </c>
      <c r="I96" s="11"/>
      <c r="J96" s="11">
        <f t="shared" si="57"/>
        <v>96</v>
      </c>
      <c r="K96" s="14">
        <f t="shared" si="58"/>
        <v>3</v>
      </c>
      <c r="L96" s="11" t="s">
        <v>13</v>
      </c>
      <c r="M96" s="14">
        <f t="shared" si="59"/>
        <v>36</v>
      </c>
    </row>
    <row r="97" spans="1:13" ht="26.25" x14ac:dyDescent="0.25">
      <c r="A97" s="19" t="s">
        <v>11</v>
      </c>
      <c r="B97" s="19" t="s">
        <v>23</v>
      </c>
      <c r="C97" s="4" t="s">
        <v>260</v>
      </c>
      <c r="D97" s="14">
        <v>3</v>
      </c>
      <c r="E97" s="11">
        <f t="shared" si="55"/>
        <v>90</v>
      </c>
      <c r="F97" s="11">
        <f t="shared" si="56"/>
        <v>36</v>
      </c>
      <c r="G97" s="11">
        <v>18</v>
      </c>
      <c r="H97" s="11">
        <v>18</v>
      </c>
      <c r="I97" s="11"/>
      <c r="J97" s="11">
        <f t="shared" si="57"/>
        <v>54</v>
      </c>
      <c r="K97" s="14">
        <f t="shared" si="58"/>
        <v>2</v>
      </c>
      <c r="L97" s="11" t="s">
        <v>13</v>
      </c>
      <c r="M97" s="14">
        <f t="shared" si="59"/>
        <v>40</v>
      </c>
    </row>
    <row r="98" spans="1:13" ht="26.25" x14ac:dyDescent="0.25">
      <c r="A98" s="19" t="s">
        <v>11</v>
      </c>
      <c r="B98" s="19" t="s">
        <v>23</v>
      </c>
      <c r="C98" s="4" t="s">
        <v>264</v>
      </c>
      <c r="D98" s="14">
        <v>6.5</v>
      </c>
      <c r="E98" s="11">
        <f t="shared" si="55"/>
        <v>195</v>
      </c>
      <c r="F98" s="11">
        <f t="shared" si="56"/>
        <v>72</v>
      </c>
      <c r="G98" s="11">
        <v>36</v>
      </c>
      <c r="H98" s="11">
        <v>36</v>
      </c>
      <c r="I98" s="11"/>
      <c r="J98" s="11">
        <f t="shared" si="57"/>
        <v>123</v>
      </c>
      <c r="K98" s="14">
        <f t="shared" si="58"/>
        <v>4</v>
      </c>
      <c r="L98" s="11" t="s">
        <v>14</v>
      </c>
      <c r="M98" s="14">
        <f t="shared" si="59"/>
        <v>36.923076923076927</v>
      </c>
    </row>
    <row r="99" spans="1:13" x14ac:dyDescent="0.25">
      <c r="A99" s="19" t="s">
        <v>11</v>
      </c>
      <c r="B99" s="19" t="s">
        <v>12</v>
      </c>
      <c r="C99" s="4" t="s">
        <v>48</v>
      </c>
      <c r="D99" s="14">
        <v>1</v>
      </c>
      <c r="E99" s="11">
        <f t="shared" si="55"/>
        <v>30</v>
      </c>
      <c r="F99" s="11">
        <f t="shared" si="56"/>
        <v>0</v>
      </c>
      <c r="G99" s="11"/>
      <c r="H99" s="11"/>
      <c r="I99" s="11"/>
      <c r="J99" s="11">
        <f t="shared" si="57"/>
        <v>30</v>
      </c>
      <c r="K99" s="14">
        <f t="shared" si="58"/>
        <v>0</v>
      </c>
      <c r="L99" s="11" t="s">
        <v>22</v>
      </c>
      <c r="M99" s="14">
        <f t="shared" si="59"/>
        <v>0</v>
      </c>
    </row>
    <row r="100" spans="1:13" x14ac:dyDescent="0.25">
      <c r="A100" s="19"/>
      <c r="B100" s="19"/>
      <c r="C100" s="6" t="s">
        <v>15</v>
      </c>
      <c r="D100" s="85">
        <f t="shared" ref="D100:K100" si="60">SUM(D94:D99)</f>
        <v>30</v>
      </c>
      <c r="E100" s="85">
        <f t="shared" si="60"/>
        <v>900</v>
      </c>
      <c r="F100" s="85">
        <f t="shared" si="60"/>
        <v>270</v>
      </c>
      <c r="G100" s="85">
        <f t="shared" si="60"/>
        <v>108</v>
      </c>
      <c r="H100" s="85">
        <f t="shared" si="60"/>
        <v>162</v>
      </c>
      <c r="I100" s="85">
        <f t="shared" si="60"/>
        <v>0</v>
      </c>
      <c r="J100" s="85">
        <f t="shared" si="60"/>
        <v>630</v>
      </c>
      <c r="K100" s="85">
        <f t="shared" si="60"/>
        <v>15</v>
      </c>
      <c r="L100" s="85"/>
      <c r="M100" s="85"/>
    </row>
    <row r="101" spans="1:13" ht="12" customHeight="1" x14ac:dyDescent="0.25">
      <c r="A101" s="19"/>
      <c r="B101" s="19"/>
      <c r="C101" s="7" t="s">
        <v>16</v>
      </c>
      <c r="D101" s="8">
        <f>30-D100</f>
        <v>0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25">
      <c r="A102" s="19"/>
      <c r="B102" s="19"/>
      <c r="C102" s="2" t="s">
        <v>179</v>
      </c>
      <c r="D102" s="13"/>
    </row>
    <row r="103" spans="1:13" x14ac:dyDescent="0.25">
      <c r="A103" s="19"/>
      <c r="B103" s="19"/>
      <c r="C103" s="774" t="s">
        <v>0</v>
      </c>
      <c r="D103" s="775" t="s">
        <v>1</v>
      </c>
      <c r="E103" s="776" t="s">
        <v>2</v>
      </c>
      <c r="F103" s="776"/>
      <c r="G103" s="776"/>
      <c r="H103" s="776"/>
      <c r="I103" s="776"/>
      <c r="J103" s="607"/>
      <c r="K103" s="775" t="s">
        <v>3</v>
      </c>
      <c r="L103" s="775" t="s">
        <v>4</v>
      </c>
      <c r="M103" s="775" t="s">
        <v>5</v>
      </c>
    </row>
    <row r="104" spans="1:13" x14ac:dyDescent="0.25">
      <c r="A104" s="19"/>
      <c r="B104" s="19"/>
      <c r="C104" s="774"/>
      <c r="D104" s="775"/>
      <c r="E104" s="775" t="s">
        <v>6</v>
      </c>
      <c r="F104" s="777" t="s">
        <v>7</v>
      </c>
      <c r="G104" s="777"/>
      <c r="H104" s="777"/>
      <c r="I104" s="777"/>
      <c r="J104" s="775" t="s">
        <v>18</v>
      </c>
      <c r="K104" s="775"/>
      <c r="L104" s="775"/>
      <c r="M104" s="775"/>
    </row>
    <row r="105" spans="1:13" x14ac:dyDescent="0.25">
      <c r="A105" s="19"/>
      <c r="B105" s="19"/>
      <c r="C105" s="774"/>
      <c r="D105" s="775"/>
      <c r="E105" s="607"/>
      <c r="F105" s="775" t="s">
        <v>9</v>
      </c>
      <c r="G105" s="776" t="s">
        <v>10</v>
      </c>
      <c r="H105" s="607"/>
      <c r="I105" s="607"/>
      <c r="J105" s="607"/>
      <c r="K105" s="775"/>
      <c r="L105" s="775"/>
      <c r="M105" s="775"/>
    </row>
    <row r="106" spans="1:13" ht="5.25" customHeight="1" x14ac:dyDescent="0.25">
      <c r="A106" s="19"/>
      <c r="B106" s="19"/>
      <c r="C106" s="774"/>
      <c r="D106" s="775"/>
      <c r="E106" s="607"/>
      <c r="F106" s="778"/>
      <c r="G106" s="775" t="s">
        <v>19</v>
      </c>
      <c r="H106" s="775" t="s">
        <v>20</v>
      </c>
      <c r="I106" s="775" t="s">
        <v>21</v>
      </c>
      <c r="J106" s="607"/>
      <c r="K106" s="775"/>
      <c r="L106" s="775"/>
      <c r="M106" s="775"/>
    </row>
    <row r="107" spans="1:13" x14ac:dyDescent="0.25">
      <c r="A107" s="19"/>
      <c r="B107" s="19"/>
      <c r="C107" s="774"/>
      <c r="D107" s="775"/>
      <c r="E107" s="607"/>
      <c r="F107" s="778"/>
      <c r="G107" s="775"/>
      <c r="H107" s="775"/>
      <c r="I107" s="775"/>
      <c r="J107" s="607"/>
      <c r="K107" s="775"/>
      <c r="L107" s="775"/>
      <c r="M107" s="775"/>
    </row>
    <row r="108" spans="1:13" ht="7.5" customHeight="1" x14ac:dyDescent="0.25">
      <c r="A108" s="19"/>
      <c r="B108" s="19"/>
      <c r="C108" s="774"/>
      <c r="D108" s="775"/>
      <c r="E108" s="607"/>
      <c r="F108" s="778"/>
      <c r="G108" s="775"/>
      <c r="H108" s="775"/>
      <c r="I108" s="775"/>
      <c r="J108" s="607"/>
      <c r="K108" s="775"/>
      <c r="L108" s="775"/>
      <c r="M108" s="775"/>
    </row>
    <row r="109" spans="1:13" hidden="1" x14ac:dyDescent="0.25">
      <c r="A109" s="19"/>
      <c r="B109" s="19"/>
      <c r="C109" s="774"/>
      <c r="D109" s="775"/>
      <c r="E109" s="607"/>
      <c r="F109" s="778"/>
      <c r="G109" s="775"/>
      <c r="H109" s="775"/>
      <c r="I109" s="775"/>
      <c r="J109" s="607"/>
      <c r="K109" s="775"/>
      <c r="L109" s="775"/>
      <c r="M109" s="775"/>
    </row>
    <row r="110" spans="1:13" ht="39" x14ac:dyDescent="0.25">
      <c r="A110" s="19" t="s">
        <v>11</v>
      </c>
      <c r="B110" s="19" t="s">
        <v>23</v>
      </c>
      <c r="C110" s="4" t="s">
        <v>184</v>
      </c>
      <c r="D110" s="14">
        <v>9</v>
      </c>
      <c r="E110" s="11">
        <f>D110*30</f>
        <v>270</v>
      </c>
      <c r="F110" s="11">
        <f>G110+H110+I110</f>
        <v>105</v>
      </c>
      <c r="G110" s="11">
        <v>60</v>
      </c>
      <c r="H110" s="11">
        <v>45</v>
      </c>
      <c r="I110" s="11"/>
      <c r="J110" s="11">
        <f>E110-F110</f>
        <v>165</v>
      </c>
      <c r="K110" s="14">
        <f>F110/15</f>
        <v>7</v>
      </c>
      <c r="L110" s="11" t="s">
        <v>14</v>
      </c>
      <c r="M110" s="14">
        <f>F110/E110*100</f>
        <v>38.888888888888893</v>
      </c>
    </row>
    <row r="111" spans="1:13" ht="26.25" x14ac:dyDescent="0.25">
      <c r="A111" s="19" t="s">
        <v>11</v>
      </c>
      <c r="B111" s="19" t="s">
        <v>23</v>
      </c>
      <c r="C111" s="4" t="s">
        <v>270</v>
      </c>
      <c r="D111" s="14">
        <v>5</v>
      </c>
      <c r="E111" s="11">
        <f t="shared" ref="E111:E113" si="61">D111*30</f>
        <v>150</v>
      </c>
      <c r="F111" s="11">
        <f t="shared" ref="F111:F113" si="62">G111+H111+I111</f>
        <v>60</v>
      </c>
      <c r="G111" s="11">
        <v>30</v>
      </c>
      <c r="H111" s="11"/>
      <c r="I111" s="11">
        <v>30</v>
      </c>
      <c r="J111" s="11">
        <f t="shared" ref="J111:J113" si="63">E111-F111</f>
        <v>90</v>
      </c>
      <c r="K111" s="14">
        <f t="shared" ref="K111:K113" si="64">F111/15</f>
        <v>4</v>
      </c>
      <c r="L111" s="11" t="s">
        <v>13</v>
      </c>
      <c r="M111" s="14">
        <f t="shared" ref="M111:M113" si="65">F111/E111*100</f>
        <v>40</v>
      </c>
    </row>
    <row r="112" spans="1:13" x14ac:dyDescent="0.25">
      <c r="A112" s="19" t="s">
        <v>13</v>
      </c>
      <c r="B112" s="19" t="s">
        <v>23</v>
      </c>
      <c r="C112" s="4" t="s">
        <v>269</v>
      </c>
      <c r="D112" s="14">
        <v>6</v>
      </c>
      <c r="E112" s="11">
        <f t="shared" si="61"/>
        <v>180</v>
      </c>
      <c r="F112" s="11">
        <f t="shared" si="62"/>
        <v>75</v>
      </c>
      <c r="G112" s="11">
        <v>45</v>
      </c>
      <c r="H112" s="11"/>
      <c r="I112" s="11">
        <v>30</v>
      </c>
      <c r="J112" s="11">
        <f t="shared" si="63"/>
        <v>105</v>
      </c>
      <c r="K112" s="14">
        <f t="shared" si="64"/>
        <v>5</v>
      </c>
      <c r="L112" s="11" t="s">
        <v>14</v>
      </c>
      <c r="M112" s="14">
        <f t="shared" si="65"/>
        <v>41.666666666666671</v>
      </c>
    </row>
    <row r="113" spans="1:13" x14ac:dyDescent="0.25">
      <c r="A113" s="19" t="s">
        <v>11</v>
      </c>
      <c r="B113" s="19" t="s">
        <v>12</v>
      </c>
      <c r="C113" s="4" t="s">
        <v>185</v>
      </c>
      <c r="D113" s="14">
        <v>10</v>
      </c>
      <c r="E113" s="11">
        <f t="shared" si="61"/>
        <v>300</v>
      </c>
      <c r="F113" s="11">
        <f t="shared" si="62"/>
        <v>120</v>
      </c>
      <c r="G113" s="11">
        <v>60</v>
      </c>
      <c r="H113" s="11">
        <v>60</v>
      </c>
      <c r="I113" s="11"/>
      <c r="J113" s="11">
        <f t="shared" si="63"/>
        <v>180</v>
      </c>
      <c r="K113" s="14">
        <f t="shared" si="64"/>
        <v>8</v>
      </c>
      <c r="L113" s="11" t="s">
        <v>14</v>
      </c>
      <c r="M113" s="14">
        <f t="shared" si="65"/>
        <v>40</v>
      </c>
    </row>
    <row r="114" spans="1:13" x14ac:dyDescent="0.25">
      <c r="A114" s="19"/>
      <c r="B114" s="19"/>
      <c r="C114" s="6" t="s">
        <v>15</v>
      </c>
      <c r="D114" s="85">
        <f t="shared" ref="D114:L114" si="66">SUM(D110:D113)</f>
        <v>30</v>
      </c>
      <c r="E114" s="85">
        <f t="shared" si="66"/>
        <v>900</v>
      </c>
      <c r="F114" s="85">
        <f t="shared" si="66"/>
        <v>360</v>
      </c>
      <c r="G114" s="85">
        <f t="shared" si="66"/>
        <v>195</v>
      </c>
      <c r="H114" s="85">
        <f t="shared" si="66"/>
        <v>105</v>
      </c>
      <c r="I114" s="85">
        <f t="shared" si="66"/>
        <v>60</v>
      </c>
      <c r="J114" s="85">
        <f t="shared" si="66"/>
        <v>540</v>
      </c>
      <c r="K114" s="85">
        <f t="shared" si="66"/>
        <v>24</v>
      </c>
      <c r="L114" s="85">
        <f t="shared" si="66"/>
        <v>0</v>
      </c>
      <c r="M114" s="85"/>
    </row>
    <row r="115" spans="1:13" ht="11.25" customHeight="1" x14ac:dyDescent="0.25">
      <c r="A115" s="19"/>
      <c r="B115" s="19"/>
      <c r="C115" s="7" t="s">
        <v>16</v>
      </c>
      <c r="D115" s="8">
        <f>30-D114</f>
        <v>0</v>
      </c>
    </row>
    <row r="116" spans="1:13" x14ac:dyDescent="0.25">
      <c r="A116" s="19"/>
      <c r="B116" s="19"/>
      <c r="C116" s="2" t="s">
        <v>181</v>
      </c>
      <c r="D116" s="13"/>
    </row>
    <row r="117" spans="1:13" x14ac:dyDescent="0.25">
      <c r="A117" s="19"/>
      <c r="B117" s="19"/>
      <c r="C117" s="774" t="s">
        <v>0</v>
      </c>
      <c r="D117" s="775" t="s">
        <v>1</v>
      </c>
      <c r="E117" s="776" t="s">
        <v>2</v>
      </c>
      <c r="F117" s="776"/>
      <c r="G117" s="776"/>
      <c r="H117" s="776"/>
      <c r="I117" s="776"/>
      <c r="J117" s="607"/>
      <c r="K117" s="775" t="s">
        <v>3</v>
      </c>
      <c r="L117" s="775" t="s">
        <v>4</v>
      </c>
      <c r="M117" s="775" t="s">
        <v>5</v>
      </c>
    </row>
    <row r="118" spans="1:13" ht="9" customHeight="1" x14ac:dyDescent="0.25">
      <c r="A118" s="19"/>
      <c r="B118" s="19"/>
      <c r="C118" s="774"/>
      <c r="D118" s="775"/>
      <c r="E118" s="775" t="s">
        <v>6</v>
      </c>
      <c r="F118" s="777" t="s">
        <v>7</v>
      </c>
      <c r="G118" s="777"/>
      <c r="H118" s="777"/>
      <c r="I118" s="777"/>
      <c r="J118" s="775" t="s">
        <v>18</v>
      </c>
      <c r="K118" s="775"/>
      <c r="L118" s="775"/>
      <c r="M118" s="775"/>
    </row>
    <row r="119" spans="1:13" ht="9" customHeight="1" x14ac:dyDescent="0.25">
      <c r="A119" s="19"/>
      <c r="B119" s="19"/>
      <c r="C119" s="774"/>
      <c r="D119" s="775"/>
      <c r="E119" s="607"/>
      <c r="F119" s="775" t="s">
        <v>9</v>
      </c>
      <c r="G119" s="776" t="s">
        <v>10</v>
      </c>
      <c r="H119" s="607"/>
      <c r="I119" s="607"/>
      <c r="J119" s="607"/>
      <c r="K119" s="775"/>
      <c r="L119" s="775"/>
      <c r="M119" s="775"/>
    </row>
    <row r="120" spans="1:13" x14ac:dyDescent="0.25">
      <c r="A120" s="19"/>
      <c r="B120" s="19"/>
      <c r="C120" s="774"/>
      <c r="D120" s="775"/>
      <c r="E120" s="607"/>
      <c r="F120" s="778"/>
      <c r="G120" s="775" t="s">
        <v>19</v>
      </c>
      <c r="H120" s="775" t="s">
        <v>20</v>
      </c>
      <c r="I120" s="775" t="s">
        <v>21</v>
      </c>
      <c r="J120" s="607"/>
      <c r="K120" s="775"/>
      <c r="L120" s="775"/>
      <c r="M120" s="775"/>
    </row>
    <row r="121" spans="1:13" ht="7.5" customHeight="1" x14ac:dyDescent="0.25">
      <c r="A121" s="19"/>
      <c r="B121" s="19"/>
      <c r="C121" s="774"/>
      <c r="D121" s="775"/>
      <c r="E121" s="607"/>
      <c r="F121" s="778"/>
      <c r="G121" s="775"/>
      <c r="H121" s="775"/>
      <c r="I121" s="775"/>
      <c r="J121" s="607"/>
      <c r="K121" s="775"/>
      <c r="L121" s="775"/>
      <c r="M121" s="775"/>
    </row>
    <row r="122" spans="1:13" x14ac:dyDescent="0.25">
      <c r="A122" s="19"/>
      <c r="B122" s="19"/>
      <c r="C122" s="774"/>
      <c r="D122" s="775"/>
      <c r="E122" s="607"/>
      <c r="F122" s="778"/>
      <c r="G122" s="775"/>
      <c r="H122" s="775"/>
      <c r="I122" s="775"/>
      <c r="J122" s="607"/>
      <c r="K122" s="775"/>
      <c r="L122" s="775"/>
      <c r="M122" s="775"/>
    </row>
    <row r="123" spans="1:13" ht="5.25" customHeight="1" x14ac:dyDescent="0.25">
      <c r="A123" s="19"/>
      <c r="B123" s="19"/>
      <c r="C123" s="774"/>
      <c r="D123" s="775"/>
      <c r="E123" s="607"/>
      <c r="F123" s="778"/>
      <c r="G123" s="775"/>
      <c r="H123" s="775"/>
      <c r="I123" s="775"/>
      <c r="J123" s="607"/>
      <c r="K123" s="775"/>
      <c r="L123" s="775"/>
      <c r="M123" s="775"/>
    </row>
    <row r="124" spans="1:13" ht="25.5" x14ac:dyDescent="0.25">
      <c r="A124" s="19" t="s">
        <v>11</v>
      </c>
      <c r="B124" s="19" t="s">
        <v>12</v>
      </c>
      <c r="C124" s="6" t="s">
        <v>31</v>
      </c>
      <c r="D124" s="5">
        <v>1.5</v>
      </c>
      <c r="E124" s="11">
        <f>D124*30</f>
        <v>45</v>
      </c>
      <c r="F124" s="11">
        <f>G124+H124+I124</f>
        <v>0</v>
      </c>
      <c r="G124" s="11"/>
      <c r="H124" s="11"/>
      <c r="I124" s="11"/>
      <c r="J124" s="11">
        <f>E124-F124</f>
        <v>45</v>
      </c>
      <c r="K124" s="14">
        <f>F124/17</f>
        <v>0</v>
      </c>
      <c r="L124" s="11"/>
      <c r="M124" s="14">
        <f>F124/E124*100</f>
        <v>0</v>
      </c>
    </row>
    <row r="125" spans="1:13" x14ac:dyDescent="0.25">
      <c r="A125" s="19" t="s">
        <v>11</v>
      </c>
      <c r="B125" s="19" t="s">
        <v>12</v>
      </c>
      <c r="C125" s="4" t="s">
        <v>237</v>
      </c>
      <c r="D125" s="14">
        <v>4.5</v>
      </c>
      <c r="E125" s="11">
        <f t="shared" ref="E125:E129" si="67">D125*30</f>
        <v>135</v>
      </c>
      <c r="F125" s="11">
        <f t="shared" ref="F125:F129" si="68">G125+H125+I125</f>
        <v>0</v>
      </c>
      <c r="G125" s="11"/>
      <c r="H125" s="11"/>
      <c r="I125" s="11"/>
      <c r="J125" s="11">
        <f t="shared" ref="J125:J129" si="69">E125-F125</f>
        <v>135</v>
      </c>
      <c r="K125" s="14">
        <f t="shared" ref="K125:K129" si="70">F125/17</f>
        <v>0</v>
      </c>
      <c r="L125" s="11" t="s">
        <v>22</v>
      </c>
      <c r="M125" s="14">
        <f t="shared" ref="M125:M129" si="71">F125/E125*100</f>
        <v>0</v>
      </c>
    </row>
    <row r="126" spans="1:13" ht="26.25" x14ac:dyDescent="0.25">
      <c r="A126" s="19" t="s">
        <v>11</v>
      </c>
      <c r="B126" s="19" t="s">
        <v>23</v>
      </c>
      <c r="C126" s="4" t="s">
        <v>252</v>
      </c>
      <c r="D126" s="14">
        <v>6</v>
      </c>
      <c r="E126" s="11">
        <f t="shared" si="67"/>
        <v>180</v>
      </c>
      <c r="F126" s="11">
        <f t="shared" si="68"/>
        <v>68</v>
      </c>
      <c r="G126" s="11">
        <v>34</v>
      </c>
      <c r="H126" s="11">
        <v>34</v>
      </c>
      <c r="I126" s="11"/>
      <c r="J126" s="11">
        <f t="shared" si="69"/>
        <v>112</v>
      </c>
      <c r="K126" s="14">
        <f t="shared" si="70"/>
        <v>4</v>
      </c>
      <c r="L126" s="11" t="s">
        <v>13</v>
      </c>
      <c r="M126" s="14">
        <f t="shared" si="71"/>
        <v>37.777777777777779</v>
      </c>
    </row>
    <row r="127" spans="1:13" ht="39" x14ac:dyDescent="0.25">
      <c r="A127" s="19" t="s">
        <v>11</v>
      </c>
      <c r="B127" s="19" t="s">
        <v>23</v>
      </c>
      <c r="C127" s="4" t="s">
        <v>261</v>
      </c>
      <c r="D127" s="5">
        <v>6</v>
      </c>
      <c r="E127" s="11">
        <f t="shared" si="67"/>
        <v>180</v>
      </c>
      <c r="F127" s="11">
        <f t="shared" si="68"/>
        <v>68</v>
      </c>
      <c r="G127" s="11">
        <v>34</v>
      </c>
      <c r="H127" s="11">
        <v>34</v>
      </c>
      <c r="I127" s="11"/>
      <c r="J127" s="11">
        <f t="shared" si="69"/>
        <v>112</v>
      </c>
      <c r="K127" s="14">
        <f t="shared" si="70"/>
        <v>4</v>
      </c>
      <c r="L127" s="11" t="s">
        <v>14</v>
      </c>
      <c r="M127" s="14">
        <f t="shared" si="71"/>
        <v>37.777777777777779</v>
      </c>
    </row>
    <row r="128" spans="1:13" ht="26.25" x14ac:dyDescent="0.25">
      <c r="A128" s="19" t="s">
        <v>11</v>
      </c>
      <c r="B128" s="19" t="s">
        <v>23</v>
      </c>
      <c r="C128" s="4" t="s">
        <v>186</v>
      </c>
      <c r="D128" s="14">
        <v>3</v>
      </c>
      <c r="E128" s="11">
        <f t="shared" si="67"/>
        <v>90</v>
      </c>
      <c r="F128" s="11">
        <f t="shared" si="68"/>
        <v>34</v>
      </c>
      <c r="G128" s="11">
        <v>17</v>
      </c>
      <c r="H128" s="11">
        <v>17</v>
      </c>
      <c r="I128" s="11"/>
      <c r="J128" s="11">
        <f t="shared" si="69"/>
        <v>56</v>
      </c>
      <c r="K128" s="14">
        <f t="shared" si="70"/>
        <v>2</v>
      </c>
      <c r="L128" s="11" t="s">
        <v>13</v>
      </c>
      <c r="M128" s="14">
        <f t="shared" si="71"/>
        <v>37.777777777777779</v>
      </c>
    </row>
    <row r="129" spans="1:13" ht="26.25" x14ac:dyDescent="0.25">
      <c r="A129" s="19" t="s">
        <v>11</v>
      </c>
      <c r="B129" s="19" t="s">
        <v>23</v>
      </c>
      <c r="C129" s="4" t="s">
        <v>255</v>
      </c>
      <c r="D129" s="14">
        <v>9</v>
      </c>
      <c r="E129" s="11">
        <f t="shared" si="67"/>
        <v>270</v>
      </c>
      <c r="F129" s="11">
        <f t="shared" si="68"/>
        <v>102</v>
      </c>
      <c r="G129" s="11">
        <v>34</v>
      </c>
      <c r="H129" s="11">
        <v>68</v>
      </c>
      <c r="I129" s="11"/>
      <c r="J129" s="11">
        <f t="shared" si="69"/>
        <v>168</v>
      </c>
      <c r="K129" s="14">
        <f t="shared" si="70"/>
        <v>6</v>
      </c>
      <c r="L129" s="11" t="s">
        <v>14</v>
      </c>
      <c r="M129" s="14">
        <f t="shared" si="71"/>
        <v>37.777777777777779</v>
      </c>
    </row>
    <row r="130" spans="1:13" x14ac:dyDescent="0.25">
      <c r="A130" s="19"/>
      <c r="B130" s="19"/>
      <c r="C130" s="6" t="s">
        <v>15</v>
      </c>
      <c r="D130" s="85">
        <f t="shared" ref="D130:L130" si="72">SUM(D124:D129)</f>
        <v>30</v>
      </c>
      <c r="E130" s="85">
        <f t="shared" si="72"/>
        <v>900</v>
      </c>
      <c r="F130" s="85">
        <f t="shared" si="72"/>
        <v>272</v>
      </c>
      <c r="G130" s="85">
        <f t="shared" si="72"/>
        <v>119</v>
      </c>
      <c r="H130" s="85">
        <f t="shared" si="72"/>
        <v>153</v>
      </c>
      <c r="I130" s="85">
        <f t="shared" si="72"/>
        <v>0</v>
      </c>
      <c r="J130" s="85">
        <f t="shared" si="72"/>
        <v>628</v>
      </c>
      <c r="K130" s="85">
        <f t="shared" si="72"/>
        <v>16</v>
      </c>
      <c r="L130" s="85">
        <f t="shared" si="72"/>
        <v>0</v>
      </c>
      <c r="M130" s="85"/>
    </row>
    <row r="131" spans="1:13" x14ac:dyDescent="0.25">
      <c r="A131" s="19"/>
      <c r="B131" s="19"/>
      <c r="C131" s="7" t="s">
        <v>16</v>
      </c>
      <c r="D131" s="8">
        <f>30-D130</f>
        <v>0</v>
      </c>
    </row>
    <row r="133" spans="1:13" x14ac:dyDescent="0.25">
      <c r="C133" s="2" t="s">
        <v>15</v>
      </c>
      <c r="D133" s="9">
        <f>D134+D135</f>
        <v>240</v>
      </c>
      <c r="E133" s="15">
        <f>E134+E135</f>
        <v>7200</v>
      </c>
      <c r="F133" s="16">
        <f>E133/$E$133*100</f>
        <v>100</v>
      </c>
      <c r="G133" s="17"/>
      <c r="H133" s="18"/>
      <c r="I133" s="18"/>
      <c r="J133" s="18"/>
      <c r="K133" s="18"/>
      <c r="L133" s="18"/>
    </row>
    <row r="134" spans="1:13" ht="15.75" thickBot="1" x14ac:dyDescent="0.3">
      <c r="B134" s="1" t="s">
        <v>12</v>
      </c>
      <c r="C134" s="2" t="s">
        <v>25</v>
      </c>
      <c r="D134" s="65">
        <f>SUMIF(B$10:B$129,B134,D$10:D$129)</f>
        <v>170.5</v>
      </c>
      <c r="E134" s="19">
        <f>D134*30</f>
        <v>5115</v>
      </c>
      <c r="F134" s="16">
        <f>E134/E$133*100</f>
        <v>71.041666666666671</v>
      </c>
      <c r="G134" s="19"/>
      <c r="I134" s="20"/>
      <c r="J134" s="20"/>
      <c r="K134" s="20"/>
    </row>
    <row r="135" spans="1:13" ht="15.75" thickBot="1" x14ac:dyDescent="0.3">
      <c r="B135" s="1" t="s">
        <v>23</v>
      </c>
      <c r="C135" s="2" t="s">
        <v>26</v>
      </c>
      <c r="D135" s="66">
        <f>SUMIF(B$10:B$129,B135,D$10:D$129)</f>
        <v>69.5</v>
      </c>
      <c r="E135" s="19">
        <f t="shared" ref="E135:E142" si="73">D135*30</f>
        <v>2085</v>
      </c>
      <c r="F135" s="16">
        <f>E135/E$133*100</f>
        <v>28.958333333333336</v>
      </c>
      <c r="G135" s="19"/>
      <c r="K135" s="20"/>
      <c r="L135" s="20"/>
    </row>
    <row r="136" spans="1:13" x14ac:dyDescent="0.25">
      <c r="D136" s="1"/>
      <c r="E136" s="19"/>
      <c r="F136" s="19"/>
      <c r="G136" s="19"/>
    </row>
    <row r="137" spans="1:13" x14ac:dyDescent="0.25">
      <c r="C137" s="2" t="s">
        <v>29</v>
      </c>
      <c r="D137" s="10">
        <f>D138+D139</f>
        <v>79.5</v>
      </c>
      <c r="E137" s="21">
        <f t="shared" ref="E137" si="74">E138+E139</f>
        <v>2385</v>
      </c>
      <c r="F137" s="16">
        <f>E137/$E$137*100</f>
        <v>100</v>
      </c>
      <c r="G137" s="19"/>
    </row>
    <row r="138" spans="1:13" x14ac:dyDescent="0.25">
      <c r="A138" s="1" t="s">
        <v>13</v>
      </c>
      <c r="B138" s="1" t="s">
        <v>12</v>
      </c>
      <c r="C138" s="2" t="s">
        <v>25</v>
      </c>
      <c r="D138" s="1">
        <f>SUMIFS(D$10:D$129,A$10:A$129,A138,B$10:B$129,B138)</f>
        <v>65.5</v>
      </c>
      <c r="E138" s="19">
        <f t="shared" si="73"/>
        <v>1965</v>
      </c>
      <c r="F138" s="16">
        <f>E138/E$137*100</f>
        <v>82.389937106918239</v>
      </c>
      <c r="G138" s="19"/>
    </row>
    <row r="139" spans="1:13" x14ac:dyDescent="0.25">
      <c r="A139" s="1" t="s">
        <v>13</v>
      </c>
      <c r="B139" s="1" t="s">
        <v>23</v>
      </c>
      <c r="C139" s="2" t="s">
        <v>26</v>
      </c>
      <c r="D139" s="1">
        <f>SUMIFS(D$10:D$129,A$10:A$129,A139,B$10:B$129,B139)</f>
        <v>14</v>
      </c>
      <c r="E139" s="19">
        <f t="shared" si="73"/>
        <v>420</v>
      </c>
      <c r="F139" s="16">
        <f>E139/E$137*100</f>
        <v>17.610062893081761</v>
      </c>
      <c r="G139" s="19"/>
    </row>
    <row r="140" spans="1:13" x14ac:dyDescent="0.25">
      <c r="C140" s="2" t="s">
        <v>30</v>
      </c>
      <c r="D140" s="10">
        <f>D141+D142</f>
        <v>160.5</v>
      </c>
      <c r="E140" s="21">
        <f>E141+E142</f>
        <v>4815</v>
      </c>
      <c r="F140" s="21">
        <f>E140/$E$140*100</f>
        <v>100</v>
      </c>
    </row>
    <row r="141" spans="1:13" x14ac:dyDescent="0.25">
      <c r="A141" s="1" t="s">
        <v>11</v>
      </c>
      <c r="B141" s="1" t="s">
        <v>12</v>
      </c>
      <c r="C141" s="2" t="s">
        <v>25</v>
      </c>
      <c r="D141" s="1">
        <f>SUMIFS(D$10:D$129,A$10:A$129,A141,B$10:B$129,B141)</f>
        <v>105</v>
      </c>
      <c r="E141" s="19">
        <f t="shared" si="73"/>
        <v>3150</v>
      </c>
      <c r="F141" s="13">
        <f>E141/E$140*100</f>
        <v>65.420560747663544</v>
      </c>
    </row>
    <row r="142" spans="1:13" x14ac:dyDescent="0.25">
      <c r="A142" s="1" t="s">
        <v>11</v>
      </c>
      <c r="B142" s="1" t="s">
        <v>23</v>
      </c>
      <c r="C142" s="2" t="s">
        <v>26</v>
      </c>
      <c r="D142" s="1">
        <f>SUMIFS(D$10:D$129,A$10:A$129,A142,B$10:B$129,B142)</f>
        <v>55.5</v>
      </c>
      <c r="E142" s="19">
        <f t="shared" si="73"/>
        <v>1665</v>
      </c>
      <c r="F142" s="13">
        <f>E142/E$140*100</f>
        <v>34.579439252336449</v>
      </c>
    </row>
  </sheetData>
  <mergeCells count="170">
    <mergeCell ref="C117:C123"/>
    <mergeCell ref="D117:D123"/>
    <mergeCell ref="E117:J117"/>
    <mergeCell ref="I120:I123"/>
    <mergeCell ref="K117:K123"/>
    <mergeCell ref="L117:L123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M87:M93"/>
    <mergeCell ref="E88:E93"/>
    <mergeCell ref="F88:I88"/>
    <mergeCell ref="J88:J93"/>
    <mergeCell ref="F89:F93"/>
    <mergeCell ref="G89:I89"/>
    <mergeCell ref="G90:G93"/>
    <mergeCell ref="H90:H93"/>
    <mergeCell ref="C103:C109"/>
    <mergeCell ref="D103:D109"/>
    <mergeCell ref="E103:J103"/>
    <mergeCell ref="C87:C93"/>
    <mergeCell ref="D87:D93"/>
    <mergeCell ref="E87:J87"/>
    <mergeCell ref="I90:I93"/>
    <mergeCell ref="C70:C76"/>
    <mergeCell ref="D70:D76"/>
    <mergeCell ref="E70:J70"/>
    <mergeCell ref="K103:K109"/>
    <mergeCell ref="L103:L109"/>
    <mergeCell ref="K70:K76"/>
    <mergeCell ref="L70:L76"/>
    <mergeCell ref="K87:K93"/>
    <mergeCell ref="L87:L93"/>
    <mergeCell ref="M70:M76"/>
    <mergeCell ref="E71:E76"/>
    <mergeCell ref="F71:I71"/>
    <mergeCell ref="J71:J76"/>
    <mergeCell ref="F72:F76"/>
    <mergeCell ref="G55:I55"/>
    <mergeCell ref="U55:U59"/>
    <mergeCell ref="G72:I72"/>
    <mergeCell ref="G73:G76"/>
    <mergeCell ref="H73:H76"/>
    <mergeCell ref="I73:I76"/>
    <mergeCell ref="R53:R59"/>
    <mergeCell ref="S53:S59"/>
    <mergeCell ref="T53:Y53"/>
    <mergeCell ref="C53:C59"/>
    <mergeCell ref="D53:D59"/>
    <mergeCell ref="E53:J53"/>
    <mergeCell ref="K53:K59"/>
    <mergeCell ref="L53:L59"/>
    <mergeCell ref="M53:M59"/>
    <mergeCell ref="E54:E59"/>
    <mergeCell ref="F54:I54"/>
    <mergeCell ref="J54:J59"/>
    <mergeCell ref="F55:F59"/>
    <mergeCell ref="G56:G59"/>
    <mergeCell ref="H56:H59"/>
    <mergeCell ref="I56:I59"/>
    <mergeCell ref="Z37:Z43"/>
    <mergeCell ref="AA37:AA43"/>
    <mergeCell ref="AB37:AB43"/>
    <mergeCell ref="T38:T43"/>
    <mergeCell ref="U38:X38"/>
    <mergeCell ref="Y38:Y43"/>
    <mergeCell ref="U39:U43"/>
    <mergeCell ref="Z53:Z59"/>
    <mergeCell ref="AA53:AA59"/>
    <mergeCell ref="AB53:AB59"/>
    <mergeCell ref="T54:T59"/>
    <mergeCell ref="U54:X54"/>
    <mergeCell ref="Y54:Y59"/>
    <mergeCell ref="V55:X55"/>
    <mergeCell ref="V56:V59"/>
    <mergeCell ref="W56:W59"/>
    <mergeCell ref="X56:X59"/>
    <mergeCell ref="I23:I26"/>
    <mergeCell ref="L37:L43"/>
    <mergeCell ref="M37:M43"/>
    <mergeCell ref="E38:E43"/>
    <mergeCell ref="F38:I38"/>
    <mergeCell ref="J38:J43"/>
    <mergeCell ref="F39:F43"/>
    <mergeCell ref="G39:I39"/>
    <mergeCell ref="X40:X43"/>
    <mergeCell ref="R37:R43"/>
    <mergeCell ref="S37:S43"/>
    <mergeCell ref="T37:Y37"/>
    <mergeCell ref="V39:X39"/>
    <mergeCell ref="G40:G43"/>
    <mergeCell ref="H40:H43"/>
    <mergeCell ref="I40:I43"/>
    <mergeCell ref="V40:V43"/>
    <mergeCell ref="W40:W43"/>
    <mergeCell ref="C37:C43"/>
    <mergeCell ref="D37:D43"/>
    <mergeCell ref="E37:J37"/>
    <mergeCell ref="K37:K43"/>
    <mergeCell ref="G6:G9"/>
    <mergeCell ref="H6:H9"/>
    <mergeCell ref="I6:I9"/>
    <mergeCell ref="V6:V9"/>
    <mergeCell ref="W6:W9"/>
    <mergeCell ref="R20:R26"/>
    <mergeCell ref="S20:S26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X6:X9"/>
    <mergeCell ref="Z20:Z26"/>
    <mergeCell ref="AA20:AA26"/>
    <mergeCell ref="AB20:AB26"/>
    <mergeCell ref="T21:T26"/>
    <mergeCell ref="U21:X21"/>
    <mergeCell ref="Y21:Y26"/>
    <mergeCell ref="U22:U26"/>
    <mergeCell ref="V22:X22"/>
    <mergeCell ref="V23:V26"/>
    <mergeCell ref="W23:W26"/>
    <mergeCell ref="X23:X26"/>
    <mergeCell ref="T20:Y20"/>
    <mergeCell ref="C1:M1"/>
    <mergeCell ref="R1:AB1"/>
    <mergeCell ref="C3:C9"/>
    <mergeCell ref="D3:D9"/>
    <mergeCell ref="E3:J3"/>
    <mergeCell ref="K3:K9"/>
    <mergeCell ref="L3:L9"/>
    <mergeCell ref="M3:M9"/>
    <mergeCell ref="R3:R9"/>
    <mergeCell ref="S3:S9"/>
    <mergeCell ref="T3:Y3"/>
    <mergeCell ref="Z3:Z9"/>
    <mergeCell ref="AA3:AA9"/>
    <mergeCell ref="AB3:AB9"/>
    <mergeCell ref="E4:E9"/>
    <mergeCell ref="F4:I4"/>
    <mergeCell ref="J4:J9"/>
    <mergeCell ref="T4:T9"/>
    <mergeCell ref="U4:X4"/>
    <mergeCell ref="Y4:Y9"/>
    <mergeCell ref="F5:F9"/>
    <mergeCell ref="G5:I5"/>
    <mergeCell ref="U5:U9"/>
    <mergeCell ref="V5:X5"/>
  </mergeCells>
  <pageMargins left="0.7" right="0.7" top="0.75" bottom="0.75" header="0.3" footer="0.3"/>
  <pageSetup paperSize="9" scale="98" orientation="landscape" r:id="rId1"/>
  <rowBreaks count="4" manualBreakCount="4">
    <brk id="35" max="16383" man="1"/>
    <brk id="68" max="16383" man="1"/>
    <brk id="101" max="16383" man="1"/>
    <brk id="13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</cols>
  <sheetData>
    <row r="1" spans="1:13" ht="25.5" x14ac:dyDescent="0.25">
      <c r="A1" s="12" t="s">
        <v>27</v>
      </c>
      <c r="B1" s="12" t="s">
        <v>28</v>
      </c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</row>
    <row r="2" spans="1:13" x14ac:dyDescent="0.25">
      <c r="C2" s="2" t="s">
        <v>176</v>
      </c>
    </row>
    <row r="3" spans="1:13" x14ac:dyDescent="0.25">
      <c r="C3" s="774" t="s">
        <v>0</v>
      </c>
      <c r="D3" s="775" t="s">
        <v>1</v>
      </c>
      <c r="E3" s="776" t="s">
        <v>2</v>
      </c>
      <c r="F3" s="776"/>
      <c r="G3" s="776"/>
      <c r="H3" s="776"/>
      <c r="I3" s="776"/>
      <c r="J3" s="607"/>
      <c r="K3" s="775" t="s">
        <v>3</v>
      </c>
      <c r="L3" s="775" t="s">
        <v>4</v>
      </c>
      <c r="M3" s="775" t="s">
        <v>5</v>
      </c>
    </row>
    <row r="4" spans="1:13" x14ac:dyDescent="0.25">
      <c r="C4" s="774"/>
      <c r="D4" s="775"/>
      <c r="E4" s="775" t="s">
        <v>6</v>
      </c>
      <c r="F4" s="777" t="s">
        <v>7</v>
      </c>
      <c r="G4" s="777"/>
      <c r="H4" s="777"/>
      <c r="I4" s="777"/>
      <c r="J4" s="775" t="s">
        <v>8</v>
      </c>
      <c r="K4" s="775"/>
      <c r="L4" s="775"/>
      <c r="M4" s="775"/>
    </row>
    <row r="5" spans="1:13" x14ac:dyDescent="0.25">
      <c r="C5" s="774"/>
      <c r="D5" s="775"/>
      <c r="E5" s="607"/>
      <c r="F5" s="775" t="s">
        <v>9</v>
      </c>
      <c r="G5" s="776" t="s">
        <v>10</v>
      </c>
      <c r="H5" s="607"/>
      <c r="I5" s="607"/>
      <c r="J5" s="607"/>
      <c r="K5" s="775"/>
      <c r="L5" s="775"/>
      <c r="M5" s="775"/>
    </row>
    <row r="6" spans="1:13" ht="15" customHeight="1" x14ac:dyDescent="0.25">
      <c r="C6" s="774"/>
      <c r="D6" s="775"/>
      <c r="E6" s="607"/>
      <c r="F6" s="778"/>
      <c r="G6" s="779" t="s">
        <v>19</v>
      </c>
      <c r="H6" s="779" t="s">
        <v>20</v>
      </c>
      <c r="I6" s="779" t="s">
        <v>21</v>
      </c>
      <c r="J6" s="607"/>
      <c r="K6" s="775"/>
      <c r="L6" s="775"/>
      <c r="M6" s="775"/>
    </row>
    <row r="7" spans="1:13" x14ac:dyDescent="0.25">
      <c r="A7" s="19"/>
      <c r="B7" s="19"/>
      <c r="C7" s="774"/>
      <c r="D7" s="775"/>
      <c r="E7" s="607"/>
      <c r="F7" s="778"/>
      <c r="G7" s="779"/>
      <c r="H7" s="779"/>
      <c r="I7" s="779"/>
      <c r="J7" s="607"/>
      <c r="K7" s="775"/>
      <c r="L7" s="775"/>
      <c r="M7" s="775"/>
    </row>
    <row r="8" spans="1:13" x14ac:dyDescent="0.25">
      <c r="A8" s="19"/>
      <c r="B8" s="19"/>
      <c r="C8" s="774"/>
      <c r="D8" s="775"/>
      <c r="E8" s="607"/>
      <c r="F8" s="778"/>
      <c r="G8" s="779"/>
      <c r="H8" s="779"/>
      <c r="I8" s="779"/>
      <c r="J8" s="607"/>
      <c r="K8" s="775"/>
      <c r="L8" s="775"/>
      <c r="M8" s="775"/>
    </row>
    <row r="9" spans="1:13" ht="2.25" customHeight="1" x14ac:dyDescent="0.25">
      <c r="A9" s="19"/>
      <c r="B9" s="19"/>
      <c r="C9" s="774"/>
      <c r="D9" s="775"/>
      <c r="E9" s="607"/>
      <c r="F9" s="778"/>
      <c r="G9" s="779"/>
      <c r="H9" s="779"/>
      <c r="I9" s="779"/>
      <c r="J9" s="607"/>
      <c r="K9" s="775"/>
      <c r="L9" s="775"/>
      <c r="M9" s="775"/>
    </row>
    <row r="10" spans="1:13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25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25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25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25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25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25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25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25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25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25">
      <c r="A20" s="19" t="s">
        <v>13</v>
      </c>
      <c r="B20" s="19" t="s">
        <v>12</v>
      </c>
      <c r="C20" s="4" t="s">
        <v>196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25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25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25">
      <c r="A23" s="19"/>
      <c r="B23" s="19"/>
      <c r="C23" s="6" t="s">
        <v>15</v>
      </c>
      <c r="D23" s="68">
        <f t="shared" ref="D23:K23" si="5">SUM(D10:D22)</f>
        <v>30</v>
      </c>
      <c r="E23" s="68">
        <f t="shared" si="5"/>
        <v>900</v>
      </c>
      <c r="F23" s="68">
        <f t="shared" si="5"/>
        <v>375</v>
      </c>
      <c r="G23" s="68">
        <f t="shared" si="5"/>
        <v>143</v>
      </c>
      <c r="H23" s="68">
        <f t="shared" si="5"/>
        <v>45</v>
      </c>
      <c r="I23" s="68">
        <f t="shared" si="5"/>
        <v>187</v>
      </c>
      <c r="J23" s="68">
        <f t="shared" si="5"/>
        <v>525</v>
      </c>
      <c r="K23" s="68">
        <f t="shared" si="5"/>
        <v>25</v>
      </c>
      <c r="L23" s="68"/>
      <c r="M23" s="68"/>
    </row>
    <row r="24" spans="1:13" x14ac:dyDescent="0.25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25">
      <c r="C25" s="2" t="s">
        <v>17</v>
      </c>
      <c r="D25" s="13"/>
    </row>
    <row r="26" spans="1:13" x14ac:dyDescent="0.25">
      <c r="C26" s="774" t="s">
        <v>0</v>
      </c>
      <c r="D26" s="775" t="s">
        <v>1</v>
      </c>
      <c r="E26" s="776" t="s">
        <v>2</v>
      </c>
      <c r="F26" s="776"/>
      <c r="G26" s="776"/>
      <c r="H26" s="776"/>
      <c r="I26" s="776"/>
      <c r="J26" s="607"/>
      <c r="K26" s="775" t="s">
        <v>3</v>
      </c>
      <c r="L26" s="775" t="s">
        <v>4</v>
      </c>
      <c r="M26" s="775" t="s">
        <v>5</v>
      </c>
    </row>
    <row r="27" spans="1:13" x14ac:dyDescent="0.25">
      <c r="C27" s="774"/>
      <c r="D27" s="775"/>
      <c r="E27" s="775" t="s">
        <v>6</v>
      </c>
      <c r="F27" s="777" t="s">
        <v>7</v>
      </c>
      <c r="G27" s="777"/>
      <c r="H27" s="777"/>
      <c r="I27" s="777"/>
      <c r="J27" s="775" t="s">
        <v>18</v>
      </c>
      <c r="K27" s="775"/>
      <c r="L27" s="775"/>
      <c r="M27" s="775"/>
    </row>
    <row r="28" spans="1:13" x14ac:dyDescent="0.25">
      <c r="C28" s="774"/>
      <c r="D28" s="775"/>
      <c r="E28" s="607"/>
      <c r="F28" s="775" t="s">
        <v>9</v>
      </c>
      <c r="G28" s="776" t="s">
        <v>10</v>
      </c>
      <c r="H28" s="607"/>
      <c r="I28" s="607"/>
      <c r="J28" s="607"/>
      <c r="K28" s="775"/>
      <c r="L28" s="775"/>
      <c r="M28" s="775"/>
    </row>
    <row r="29" spans="1:13" x14ac:dyDescent="0.25">
      <c r="C29" s="774"/>
      <c r="D29" s="775"/>
      <c r="E29" s="607"/>
      <c r="F29" s="778"/>
      <c r="G29" s="779" t="s">
        <v>19</v>
      </c>
      <c r="H29" s="779" t="s">
        <v>20</v>
      </c>
      <c r="I29" s="779" t="s">
        <v>21</v>
      </c>
      <c r="J29" s="607"/>
      <c r="K29" s="775"/>
      <c r="L29" s="775"/>
      <c r="M29" s="775"/>
    </row>
    <row r="30" spans="1:13" x14ac:dyDescent="0.25">
      <c r="C30" s="774"/>
      <c r="D30" s="775"/>
      <c r="E30" s="607"/>
      <c r="F30" s="778"/>
      <c r="G30" s="779"/>
      <c r="H30" s="779"/>
      <c r="I30" s="779"/>
      <c r="J30" s="607"/>
      <c r="K30" s="775"/>
      <c r="L30" s="775"/>
      <c r="M30" s="775"/>
    </row>
    <row r="31" spans="1:13" ht="10.5" customHeight="1" x14ac:dyDescent="0.25">
      <c r="C31" s="774"/>
      <c r="D31" s="775"/>
      <c r="E31" s="607"/>
      <c r="F31" s="778"/>
      <c r="G31" s="779"/>
      <c r="H31" s="779"/>
      <c r="I31" s="779"/>
      <c r="J31" s="607"/>
      <c r="K31" s="775"/>
      <c r="L31" s="775"/>
      <c r="M31" s="775"/>
    </row>
    <row r="32" spans="1:13" hidden="1" x14ac:dyDescent="0.25">
      <c r="C32" s="774"/>
      <c r="D32" s="775"/>
      <c r="E32" s="607"/>
      <c r="F32" s="778"/>
      <c r="G32" s="779"/>
      <c r="H32" s="779"/>
      <c r="I32" s="779"/>
      <c r="J32" s="607"/>
      <c r="K32" s="775"/>
      <c r="L32" s="775"/>
      <c r="M32" s="775"/>
    </row>
    <row r="33" spans="1:13" x14ac:dyDescent="0.25">
      <c r="A33" s="19" t="s">
        <v>13</v>
      </c>
      <c r="B33" s="19" t="s">
        <v>12</v>
      </c>
      <c r="C33" s="69" t="s">
        <v>32</v>
      </c>
      <c r="D33" s="70">
        <v>3.5</v>
      </c>
      <c r="E33" s="71">
        <f>D33*30</f>
        <v>105</v>
      </c>
      <c r="F33" s="71">
        <f>G33+H33+I33</f>
        <v>72</v>
      </c>
      <c r="G33" s="71"/>
      <c r="H33" s="71"/>
      <c r="I33" s="71">
        <v>72</v>
      </c>
      <c r="J33" s="71">
        <f>E33-F33</f>
        <v>33</v>
      </c>
      <c r="K33" s="72">
        <f>F33/18</f>
        <v>4</v>
      </c>
      <c r="L33" s="71" t="s">
        <v>22</v>
      </c>
      <c r="M33" s="72">
        <f>F33/E33*100</f>
        <v>68.571428571428569</v>
      </c>
    </row>
    <row r="34" spans="1:13" x14ac:dyDescent="0.25">
      <c r="A34" s="19" t="s">
        <v>11</v>
      </c>
      <c r="B34" s="19" t="s">
        <v>12</v>
      </c>
      <c r="C34" s="69" t="s">
        <v>202</v>
      </c>
      <c r="D34" s="70">
        <v>4.5</v>
      </c>
      <c r="E34" s="71">
        <f>D34*30</f>
        <v>135</v>
      </c>
      <c r="F34" s="71">
        <f>G34+H34+I34</f>
        <v>18</v>
      </c>
      <c r="G34" s="71"/>
      <c r="H34" s="71"/>
      <c r="I34" s="71">
        <v>18</v>
      </c>
      <c r="J34" s="71">
        <f>E34-F34</f>
        <v>117</v>
      </c>
      <c r="K34" s="72">
        <f>F34/18</f>
        <v>1</v>
      </c>
      <c r="L34" s="71" t="s">
        <v>13</v>
      </c>
      <c r="M34" s="72">
        <f>F34/E34*100</f>
        <v>13.333333333333334</v>
      </c>
    </row>
    <row r="35" spans="1:13" x14ac:dyDescent="0.25">
      <c r="A35" s="19" t="s">
        <v>13</v>
      </c>
      <c r="B35" s="19" t="s">
        <v>12</v>
      </c>
      <c r="C35" s="69" t="s">
        <v>33</v>
      </c>
      <c r="D35" s="72">
        <v>3</v>
      </c>
      <c r="E35" s="71">
        <f t="shared" ref="E35:E39" si="6">D35*30</f>
        <v>90</v>
      </c>
      <c r="F35" s="71">
        <f t="shared" ref="F35:F39" si="7">G35+H35+I35</f>
        <v>36</v>
      </c>
      <c r="G35" s="71"/>
      <c r="H35" s="71"/>
      <c r="I35" s="71">
        <v>36</v>
      </c>
      <c r="J35" s="71">
        <f t="shared" ref="J35:J39" si="8">E35-F35</f>
        <v>54</v>
      </c>
      <c r="K35" s="72">
        <f t="shared" ref="K35:K39" si="9">F35/18</f>
        <v>2</v>
      </c>
      <c r="L35" s="71" t="s">
        <v>13</v>
      </c>
      <c r="M35" s="72">
        <f t="shared" ref="M35:M39" si="10">F35/E35*100</f>
        <v>40</v>
      </c>
    </row>
    <row r="36" spans="1:13" x14ac:dyDescent="0.25">
      <c r="A36" s="19" t="s">
        <v>11</v>
      </c>
      <c r="B36" s="19" t="s">
        <v>12</v>
      </c>
      <c r="C36" s="69" t="s">
        <v>36</v>
      </c>
      <c r="D36" s="72">
        <v>5</v>
      </c>
      <c r="E36" s="71">
        <f t="shared" si="6"/>
        <v>150</v>
      </c>
      <c r="F36" s="71">
        <f t="shared" si="7"/>
        <v>54</v>
      </c>
      <c r="G36" s="71">
        <v>36</v>
      </c>
      <c r="H36" s="71">
        <v>18</v>
      </c>
      <c r="I36" s="71"/>
      <c r="J36" s="71">
        <f t="shared" si="8"/>
        <v>96</v>
      </c>
      <c r="K36" s="72">
        <f t="shared" si="9"/>
        <v>3</v>
      </c>
      <c r="L36" s="71" t="s">
        <v>14</v>
      </c>
      <c r="M36" s="72">
        <f t="shared" si="10"/>
        <v>36</v>
      </c>
    </row>
    <row r="37" spans="1:13" x14ac:dyDescent="0.25">
      <c r="A37" s="19" t="s">
        <v>13</v>
      </c>
      <c r="B37" s="19" t="s">
        <v>12</v>
      </c>
      <c r="C37" s="69" t="s">
        <v>35</v>
      </c>
      <c r="D37" s="72">
        <v>4</v>
      </c>
      <c r="E37" s="71">
        <f t="shared" si="6"/>
        <v>120</v>
      </c>
      <c r="F37" s="71">
        <f t="shared" si="7"/>
        <v>54</v>
      </c>
      <c r="G37" s="71">
        <v>18</v>
      </c>
      <c r="H37" s="71"/>
      <c r="I37" s="71">
        <v>36</v>
      </c>
      <c r="J37" s="71">
        <f t="shared" si="8"/>
        <v>66</v>
      </c>
      <c r="K37" s="72">
        <f t="shared" si="9"/>
        <v>3</v>
      </c>
      <c r="L37" s="71" t="s">
        <v>14</v>
      </c>
      <c r="M37" s="72">
        <f t="shared" si="10"/>
        <v>45</v>
      </c>
    </row>
    <row r="38" spans="1:13" x14ac:dyDescent="0.25">
      <c r="A38" s="19" t="s">
        <v>13</v>
      </c>
      <c r="B38" s="19" t="s">
        <v>12</v>
      </c>
      <c r="C38" s="69" t="s">
        <v>38</v>
      </c>
      <c r="D38" s="72">
        <v>4</v>
      </c>
      <c r="E38" s="71">
        <f t="shared" si="6"/>
        <v>120</v>
      </c>
      <c r="F38" s="71">
        <f t="shared" si="7"/>
        <v>54</v>
      </c>
      <c r="G38" s="71">
        <v>18</v>
      </c>
      <c r="H38" s="71">
        <v>18</v>
      </c>
      <c r="I38" s="71">
        <v>18</v>
      </c>
      <c r="J38" s="71">
        <f t="shared" si="8"/>
        <v>66</v>
      </c>
      <c r="K38" s="72">
        <f t="shared" si="9"/>
        <v>3</v>
      </c>
      <c r="L38" s="71" t="s">
        <v>13</v>
      </c>
      <c r="M38" s="72">
        <f t="shared" si="10"/>
        <v>45</v>
      </c>
    </row>
    <row r="39" spans="1:13" x14ac:dyDescent="0.25">
      <c r="A39" s="19" t="s">
        <v>11</v>
      </c>
      <c r="B39" s="19" t="s">
        <v>12</v>
      </c>
      <c r="C39" s="69" t="s">
        <v>43</v>
      </c>
      <c r="D39" s="70">
        <v>6</v>
      </c>
      <c r="E39" s="71">
        <f t="shared" si="6"/>
        <v>180</v>
      </c>
      <c r="F39" s="71">
        <f t="shared" si="7"/>
        <v>72</v>
      </c>
      <c r="G39" s="71">
        <v>18</v>
      </c>
      <c r="H39" s="71">
        <v>36</v>
      </c>
      <c r="I39" s="71">
        <v>18</v>
      </c>
      <c r="J39" s="71">
        <f t="shared" si="8"/>
        <v>108</v>
      </c>
      <c r="K39" s="72">
        <f t="shared" si="9"/>
        <v>4</v>
      </c>
      <c r="L39" s="71" t="s">
        <v>13</v>
      </c>
      <c r="M39" s="72">
        <f t="shared" si="10"/>
        <v>40</v>
      </c>
    </row>
    <row r="40" spans="1:13" x14ac:dyDescent="0.25">
      <c r="C40" s="6" t="s">
        <v>15</v>
      </c>
      <c r="D40" s="68">
        <f t="shared" ref="D40:K40" si="11">SUM(D33:D39)</f>
        <v>30</v>
      </c>
      <c r="E40" s="68">
        <f t="shared" si="11"/>
        <v>900</v>
      </c>
      <c r="F40" s="68">
        <f t="shared" si="11"/>
        <v>360</v>
      </c>
      <c r="G40" s="68">
        <f t="shared" si="11"/>
        <v>90</v>
      </c>
      <c r="H40" s="68">
        <f t="shared" si="11"/>
        <v>72</v>
      </c>
      <c r="I40" s="68">
        <f t="shared" si="11"/>
        <v>198</v>
      </c>
      <c r="J40" s="68">
        <f t="shared" si="11"/>
        <v>540</v>
      </c>
      <c r="K40" s="68">
        <f t="shared" si="11"/>
        <v>20</v>
      </c>
      <c r="L40" s="68"/>
      <c r="M40" s="68"/>
    </row>
    <row r="41" spans="1:13" x14ac:dyDescent="0.25">
      <c r="C41" s="7" t="s">
        <v>16</v>
      </c>
      <c r="D41" s="8">
        <f>30-D40</f>
        <v>0</v>
      </c>
    </row>
    <row r="42" spans="1:13" x14ac:dyDescent="0.25">
      <c r="C42" s="2" t="s">
        <v>177</v>
      </c>
    </row>
    <row r="43" spans="1:13" x14ac:dyDescent="0.25">
      <c r="C43" s="774" t="s">
        <v>0</v>
      </c>
      <c r="D43" s="775" t="s">
        <v>1</v>
      </c>
      <c r="E43" s="776" t="s">
        <v>2</v>
      </c>
      <c r="F43" s="776"/>
      <c r="G43" s="776"/>
      <c r="H43" s="776"/>
      <c r="I43" s="776"/>
      <c r="J43" s="607"/>
      <c r="K43" s="775" t="s">
        <v>3</v>
      </c>
      <c r="L43" s="775" t="s">
        <v>4</v>
      </c>
      <c r="M43" s="775" t="s">
        <v>5</v>
      </c>
    </row>
    <row r="44" spans="1:13" x14ac:dyDescent="0.25">
      <c r="C44" s="774"/>
      <c r="D44" s="775"/>
      <c r="E44" s="775" t="s">
        <v>6</v>
      </c>
      <c r="F44" s="777" t="s">
        <v>7</v>
      </c>
      <c r="G44" s="777"/>
      <c r="H44" s="777"/>
      <c r="I44" s="777"/>
      <c r="J44" s="775" t="s">
        <v>18</v>
      </c>
      <c r="K44" s="775"/>
      <c r="L44" s="775"/>
      <c r="M44" s="775"/>
    </row>
    <row r="45" spans="1:13" x14ac:dyDescent="0.25">
      <c r="C45" s="774"/>
      <c r="D45" s="775"/>
      <c r="E45" s="607"/>
      <c r="F45" s="775" t="s">
        <v>9</v>
      </c>
      <c r="G45" s="776" t="s">
        <v>10</v>
      </c>
      <c r="H45" s="607"/>
      <c r="I45" s="607"/>
      <c r="J45" s="607"/>
      <c r="K45" s="775"/>
      <c r="L45" s="775"/>
      <c r="M45" s="775"/>
    </row>
    <row r="46" spans="1:13" x14ac:dyDescent="0.25">
      <c r="C46" s="774"/>
      <c r="D46" s="775"/>
      <c r="E46" s="607"/>
      <c r="F46" s="778"/>
      <c r="G46" s="775" t="s">
        <v>19</v>
      </c>
      <c r="H46" s="775" t="s">
        <v>20</v>
      </c>
      <c r="I46" s="775" t="s">
        <v>21</v>
      </c>
      <c r="J46" s="607"/>
      <c r="K46" s="775"/>
      <c r="L46" s="775"/>
      <c r="M46" s="775"/>
    </row>
    <row r="47" spans="1:13" x14ac:dyDescent="0.25">
      <c r="C47" s="774"/>
      <c r="D47" s="775"/>
      <c r="E47" s="607"/>
      <c r="F47" s="778"/>
      <c r="G47" s="775"/>
      <c r="H47" s="775"/>
      <c r="I47" s="775"/>
      <c r="J47" s="607"/>
      <c r="K47" s="775"/>
      <c r="L47" s="775"/>
      <c r="M47" s="775"/>
    </row>
    <row r="48" spans="1:13" x14ac:dyDescent="0.25">
      <c r="C48" s="774"/>
      <c r="D48" s="775"/>
      <c r="E48" s="607"/>
      <c r="F48" s="778"/>
      <c r="G48" s="775"/>
      <c r="H48" s="775"/>
      <c r="I48" s="775"/>
      <c r="J48" s="607"/>
      <c r="K48" s="775"/>
      <c r="L48" s="775"/>
      <c r="M48" s="775"/>
    </row>
    <row r="49" spans="1:13" x14ac:dyDescent="0.25">
      <c r="C49" s="774"/>
      <c r="D49" s="775"/>
      <c r="E49" s="607"/>
      <c r="F49" s="778"/>
      <c r="G49" s="775"/>
      <c r="H49" s="775"/>
      <c r="I49" s="775"/>
      <c r="J49" s="607"/>
      <c r="K49" s="775"/>
      <c r="L49" s="775"/>
      <c r="M49" s="775"/>
    </row>
    <row r="50" spans="1:13" x14ac:dyDescent="0.25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25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25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25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25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25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25">
      <c r="A56" s="19"/>
      <c r="B56" s="19"/>
      <c r="C56" s="6" t="s">
        <v>15</v>
      </c>
      <c r="D56" s="68">
        <f t="shared" ref="D56:L56" si="17">SUM(D50:D55)</f>
        <v>30</v>
      </c>
      <c r="E56" s="68">
        <f t="shared" si="17"/>
        <v>900</v>
      </c>
      <c r="F56" s="68">
        <f t="shared" si="17"/>
        <v>360</v>
      </c>
      <c r="G56" s="68">
        <f t="shared" si="17"/>
        <v>105</v>
      </c>
      <c r="H56" s="68">
        <f t="shared" si="17"/>
        <v>120</v>
      </c>
      <c r="I56" s="68">
        <f t="shared" si="17"/>
        <v>135</v>
      </c>
      <c r="J56" s="68">
        <f t="shared" si="17"/>
        <v>540</v>
      </c>
      <c r="K56" s="68">
        <f t="shared" si="17"/>
        <v>24</v>
      </c>
      <c r="L56" s="68">
        <f t="shared" si="17"/>
        <v>0</v>
      </c>
      <c r="M56" s="68"/>
    </row>
    <row r="57" spans="1:13" x14ac:dyDescent="0.25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19"/>
      <c r="B58" s="19"/>
      <c r="C58" s="2" t="s">
        <v>24</v>
      </c>
      <c r="D58" s="13"/>
    </row>
    <row r="59" spans="1:13" x14ac:dyDescent="0.25">
      <c r="A59" s="19"/>
      <c r="B59" s="19"/>
      <c r="C59" s="774" t="s">
        <v>0</v>
      </c>
      <c r="D59" s="775" t="s">
        <v>1</v>
      </c>
      <c r="E59" s="776" t="s">
        <v>2</v>
      </c>
      <c r="F59" s="776"/>
      <c r="G59" s="776"/>
      <c r="H59" s="776"/>
      <c r="I59" s="776"/>
      <c r="J59" s="607"/>
      <c r="K59" s="775" t="s">
        <v>3</v>
      </c>
      <c r="L59" s="775" t="s">
        <v>4</v>
      </c>
      <c r="M59" s="775" t="s">
        <v>5</v>
      </c>
    </row>
    <row r="60" spans="1:13" x14ac:dyDescent="0.25">
      <c r="A60" s="19"/>
      <c r="B60" s="19"/>
      <c r="C60" s="774"/>
      <c r="D60" s="775"/>
      <c r="E60" s="775" t="s">
        <v>6</v>
      </c>
      <c r="F60" s="777" t="s">
        <v>7</v>
      </c>
      <c r="G60" s="777"/>
      <c r="H60" s="777"/>
      <c r="I60" s="777"/>
      <c r="J60" s="775" t="s">
        <v>18</v>
      </c>
      <c r="K60" s="775"/>
      <c r="L60" s="775"/>
      <c r="M60" s="775"/>
    </row>
    <row r="61" spans="1:13" x14ac:dyDescent="0.25">
      <c r="A61" s="19"/>
      <c r="B61" s="19"/>
      <c r="C61" s="774"/>
      <c r="D61" s="775"/>
      <c r="E61" s="607"/>
      <c r="F61" s="775" t="s">
        <v>9</v>
      </c>
      <c r="G61" s="776" t="s">
        <v>10</v>
      </c>
      <c r="H61" s="607"/>
      <c r="I61" s="607"/>
      <c r="J61" s="607"/>
      <c r="K61" s="775"/>
      <c r="L61" s="775"/>
      <c r="M61" s="775"/>
    </row>
    <row r="62" spans="1:13" x14ac:dyDescent="0.25">
      <c r="A62" s="19"/>
      <c r="B62" s="19"/>
      <c r="C62" s="774"/>
      <c r="D62" s="775"/>
      <c r="E62" s="607"/>
      <c r="F62" s="778"/>
      <c r="G62" s="775" t="s">
        <v>19</v>
      </c>
      <c r="H62" s="775" t="s">
        <v>20</v>
      </c>
      <c r="I62" s="775" t="s">
        <v>21</v>
      </c>
      <c r="J62" s="607"/>
      <c r="K62" s="775"/>
      <c r="L62" s="775"/>
      <c r="M62" s="775"/>
    </row>
    <row r="63" spans="1:13" x14ac:dyDescent="0.25">
      <c r="A63" s="19"/>
      <c r="B63" s="19"/>
      <c r="C63" s="774"/>
      <c r="D63" s="775"/>
      <c r="E63" s="607"/>
      <c r="F63" s="778"/>
      <c r="G63" s="775"/>
      <c r="H63" s="775"/>
      <c r="I63" s="775"/>
      <c r="J63" s="607"/>
      <c r="K63" s="775"/>
      <c r="L63" s="775"/>
      <c r="M63" s="775"/>
    </row>
    <row r="64" spans="1:13" x14ac:dyDescent="0.25">
      <c r="A64" s="19"/>
      <c r="B64" s="19"/>
      <c r="C64" s="774"/>
      <c r="D64" s="775"/>
      <c r="E64" s="607"/>
      <c r="F64" s="778"/>
      <c r="G64" s="775"/>
      <c r="H64" s="775"/>
      <c r="I64" s="775"/>
      <c r="J64" s="607"/>
      <c r="K64" s="775"/>
      <c r="L64" s="775"/>
      <c r="M64" s="775"/>
    </row>
    <row r="65" spans="1:13" x14ac:dyDescent="0.25">
      <c r="A65" s="19"/>
      <c r="B65" s="19"/>
      <c r="C65" s="774"/>
      <c r="D65" s="775"/>
      <c r="E65" s="607"/>
      <c r="F65" s="778"/>
      <c r="G65" s="775"/>
      <c r="H65" s="775"/>
      <c r="I65" s="775"/>
      <c r="J65" s="607"/>
      <c r="K65" s="775"/>
      <c r="L65" s="775"/>
      <c r="M65" s="775"/>
    </row>
    <row r="66" spans="1:13" x14ac:dyDescent="0.25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25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25">
      <c r="A68" s="19" t="s">
        <v>11</v>
      </c>
      <c r="B68" s="19" t="s">
        <v>12</v>
      </c>
      <c r="C68" s="67" t="s">
        <v>257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25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25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25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9"/>
      <c r="I71" s="50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25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25">
      <c r="A73" s="19"/>
      <c r="B73" s="19"/>
      <c r="C73" s="6" t="s">
        <v>15</v>
      </c>
      <c r="D73" s="68">
        <f t="shared" ref="D73:K73" si="23">SUM(D66:D72)</f>
        <v>30</v>
      </c>
      <c r="E73" s="68">
        <f t="shared" si="23"/>
        <v>900</v>
      </c>
      <c r="F73" s="68">
        <f t="shared" si="23"/>
        <v>324</v>
      </c>
      <c r="G73" s="68">
        <f t="shared" si="23"/>
        <v>108</v>
      </c>
      <c r="H73" s="68">
        <f t="shared" si="23"/>
        <v>72</v>
      </c>
      <c r="I73" s="68">
        <f t="shared" si="23"/>
        <v>144</v>
      </c>
      <c r="J73" s="68">
        <f t="shared" si="23"/>
        <v>441</v>
      </c>
      <c r="K73" s="68">
        <f t="shared" si="23"/>
        <v>18</v>
      </c>
      <c r="L73" s="68"/>
      <c r="M73" s="68"/>
    </row>
    <row r="74" spans="1:13" x14ac:dyDescent="0.25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25">
      <c r="A75" s="19"/>
      <c r="B75" s="19"/>
      <c r="C75" s="2" t="s">
        <v>178</v>
      </c>
      <c r="D75" s="13"/>
    </row>
    <row r="76" spans="1:13" x14ac:dyDescent="0.25">
      <c r="A76" s="19"/>
      <c r="B76" s="19"/>
      <c r="C76" s="774" t="s">
        <v>0</v>
      </c>
      <c r="D76" s="775" t="s">
        <v>1</v>
      </c>
      <c r="E76" s="776" t="s">
        <v>2</v>
      </c>
      <c r="F76" s="776"/>
      <c r="G76" s="776"/>
      <c r="H76" s="776"/>
      <c r="I76" s="776"/>
      <c r="J76" s="607"/>
      <c r="K76" s="775" t="s">
        <v>3</v>
      </c>
      <c r="L76" s="775" t="s">
        <v>4</v>
      </c>
      <c r="M76" s="775" t="s">
        <v>5</v>
      </c>
    </row>
    <row r="77" spans="1:13" x14ac:dyDescent="0.25">
      <c r="A77" s="19"/>
      <c r="B77" s="19"/>
      <c r="C77" s="774"/>
      <c r="D77" s="775"/>
      <c r="E77" s="775" t="s">
        <v>6</v>
      </c>
      <c r="F77" s="777" t="s">
        <v>7</v>
      </c>
      <c r="G77" s="777"/>
      <c r="H77" s="777"/>
      <c r="I77" s="777"/>
      <c r="J77" s="775" t="s">
        <v>18</v>
      </c>
      <c r="K77" s="775"/>
      <c r="L77" s="775"/>
      <c r="M77" s="775"/>
    </row>
    <row r="78" spans="1:13" x14ac:dyDescent="0.25">
      <c r="A78" s="19"/>
      <c r="B78" s="19"/>
      <c r="C78" s="774"/>
      <c r="D78" s="775"/>
      <c r="E78" s="607"/>
      <c r="F78" s="775" t="s">
        <v>9</v>
      </c>
      <c r="G78" s="776" t="s">
        <v>10</v>
      </c>
      <c r="H78" s="607"/>
      <c r="I78" s="607"/>
      <c r="J78" s="607"/>
      <c r="K78" s="775"/>
      <c r="L78" s="775"/>
      <c r="M78" s="775"/>
    </row>
    <row r="79" spans="1:13" ht="11.25" customHeight="1" x14ac:dyDescent="0.25">
      <c r="A79" s="19"/>
      <c r="B79" s="19"/>
      <c r="C79" s="774"/>
      <c r="D79" s="775"/>
      <c r="E79" s="607"/>
      <c r="F79" s="778"/>
      <c r="G79" s="775" t="s">
        <v>19</v>
      </c>
      <c r="H79" s="775" t="s">
        <v>20</v>
      </c>
      <c r="I79" s="775" t="s">
        <v>21</v>
      </c>
      <c r="J79" s="607"/>
      <c r="K79" s="775"/>
      <c r="L79" s="775"/>
      <c r="M79" s="775"/>
    </row>
    <row r="80" spans="1:13" ht="7.5" customHeight="1" x14ac:dyDescent="0.25">
      <c r="A80" s="19"/>
      <c r="B80" s="19"/>
      <c r="C80" s="774"/>
      <c r="D80" s="775"/>
      <c r="E80" s="607"/>
      <c r="F80" s="778"/>
      <c r="G80" s="775"/>
      <c r="H80" s="775"/>
      <c r="I80" s="775"/>
      <c r="J80" s="607"/>
      <c r="K80" s="775"/>
      <c r="L80" s="775"/>
      <c r="M80" s="775"/>
    </row>
    <row r="81" spans="1:13" ht="10.5" customHeight="1" x14ac:dyDescent="0.25">
      <c r="A81" s="19"/>
      <c r="B81" s="19"/>
      <c r="C81" s="774"/>
      <c r="D81" s="775"/>
      <c r="E81" s="607"/>
      <c r="F81" s="778"/>
      <c r="G81" s="775"/>
      <c r="H81" s="775"/>
      <c r="I81" s="775"/>
      <c r="J81" s="607"/>
      <c r="K81" s="775"/>
      <c r="L81" s="775"/>
      <c r="M81" s="775"/>
    </row>
    <row r="82" spans="1:13" ht="9.75" customHeight="1" x14ac:dyDescent="0.25">
      <c r="A82" s="19"/>
      <c r="B82" s="19"/>
      <c r="C82" s="774"/>
      <c r="D82" s="775"/>
      <c r="E82" s="607"/>
      <c r="F82" s="778"/>
      <c r="G82" s="775"/>
      <c r="H82" s="775"/>
      <c r="I82" s="775"/>
      <c r="J82" s="607"/>
      <c r="K82" s="775"/>
      <c r="L82" s="775"/>
      <c r="M82" s="775"/>
    </row>
    <row r="83" spans="1:13" x14ac:dyDescent="0.25">
      <c r="A83" s="19" t="s">
        <v>13</v>
      </c>
      <c r="B83" s="19" t="s">
        <v>23</v>
      </c>
      <c r="C83" s="4" t="s">
        <v>182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25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25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6.25" x14ac:dyDescent="0.25">
      <c r="A86" s="19" t="s">
        <v>11</v>
      </c>
      <c r="B86" s="19" t="s">
        <v>23</v>
      </c>
      <c r="C86" s="4" t="s">
        <v>187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25">
      <c r="A87" s="19" t="s">
        <v>11</v>
      </c>
      <c r="B87" s="19" t="s">
        <v>12</v>
      </c>
      <c r="C87" s="4" t="s">
        <v>151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25">
      <c r="A88" s="19" t="s">
        <v>13</v>
      </c>
      <c r="B88" s="19" t="s">
        <v>23</v>
      </c>
      <c r="C88" s="4" t="s">
        <v>268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25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25">
      <c r="A90" s="19"/>
      <c r="B90" s="19"/>
      <c r="C90" s="6" t="s">
        <v>15</v>
      </c>
      <c r="D90" s="68">
        <f t="shared" ref="D90:L90" si="30">SUM(D83:D89)</f>
        <v>30</v>
      </c>
      <c r="E90" s="68">
        <f t="shared" si="30"/>
        <v>900</v>
      </c>
      <c r="F90" s="68">
        <f t="shared" si="30"/>
        <v>315</v>
      </c>
      <c r="G90" s="68">
        <f t="shared" si="30"/>
        <v>165</v>
      </c>
      <c r="H90" s="68">
        <f t="shared" si="30"/>
        <v>135</v>
      </c>
      <c r="I90" s="68">
        <f t="shared" si="30"/>
        <v>15</v>
      </c>
      <c r="J90" s="68">
        <f t="shared" si="30"/>
        <v>585</v>
      </c>
      <c r="K90" s="68">
        <f t="shared" si="30"/>
        <v>21</v>
      </c>
      <c r="L90" s="68">
        <f t="shared" si="30"/>
        <v>0</v>
      </c>
      <c r="M90" s="14"/>
    </row>
    <row r="91" spans="1:13" x14ac:dyDescent="0.25">
      <c r="A91" s="19"/>
      <c r="B91" s="19"/>
      <c r="C91" s="7" t="s">
        <v>16</v>
      </c>
      <c r="D91" s="8">
        <f>30-D90</f>
        <v>0</v>
      </c>
    </row>
    <row r="92" spans="1:13" x14ac:dyDescent="0.25">
      <c r="A92" s="19"/>
      <c r="B92" s="19"/>
      <c r="C92" s="2" t="s">
        <v>180</v>
      </c>
      <c r="D92" s="13"/>
    </row>
    <row r="93" spans="1:13" x14ac:dyDescent="0.25">
      <c r="A93" s="19"/>
      <c r="B93" s="19"/>
      <c r="C93" s="774" t="s">
        <v>0</v>
      </c>
      <c r="D93" s="775" t="s">
        <v>1</v>
      </c>
      <c r="E93" s="776" t="s">
        <v>2</v>
      </c>
      <c r="F93" s="776"/>
      <c r="G93" s="776"/>
      <c r="H93" s="776"/>
      <c r="I93" s="776"/>
      <c r="J93" s="607"/>
      <c r="K93" s="775" t="s">
        <v>3</v>
      </c>
      <c r="L93" s="775" t="s">
        <v>4</v>
      </c>
      <c r="M93" s="775" t="s">
        <v>5</v>
      </c>
    </row>
    <row r="94" spans="1:13" x14ac:dyDescent="0.25">
      <c r="A94" s="19"/>
      <c r="B94" s="19"/>
      <c r="C94" s="774"/>
      <c r="D94" s="775"/>
      <c r="E94" s="775" t="s">
        <v>6</v>
      </c>
      <c r="F94" s="777" t="s">
        <v>7</v>
      </c>
      <c r="G94" s="777"/>
      <c r="H94" s="777"/>
      <c r="I94" s="777"/>
      <c r="J94" s="775" t="s">
        <v>18</v>
      </c>
      <c r="K94" s="775"/>
      <c r="L94" s="775"/>
      <c r="M94" s="775"/>
    </row>
    <row r="95" spans="1:13" x14ac:dyDescent="0.25">
      <c r="A95" s="19"/>
      <c r="B95" s="19"/>
      <c r="C95" s="774"/>
      <c r="D95" s="775"/>
      <c r="E95" s="607"/>
      <c r="F95" s="775" t="s">
        <v>9</v>
      </c>
      <c r="G95" s="776" t="s">
        <v>10</v>
      </c>
      <c r="H95" s="607"/>
      <c r="I95" s="607"/>
      <c r="J95" s="607"/>
      <c r="K95" s="775"/>
      <c r="L95" s="775"/>
      <c r="M95" s="775"/>
    </row>
    <row r="96" spans="1:13" x14ac:dyDescent="0.25">
      <c r="A96" s="19"/>
      <c r="B96" s="19"/>
      <c r="C96" s="774"/>
      <c r="D96" s="775"/>
      <c r="E96" s="607"/>
      <c r="F96" s="778"/>
      <c r="G96" s="775" t="s">
        <v>19</v>
      </c>
      <c r="H96" s="775" t="s">
        <v>20</v>
      </c>
      <c r="I96" s="775" t="s">
        <v>21</v>
      </c>
      <c r="J96" s="607"/>
      <c r="K96" s="775"/>
      <c r="L96" s="775"/>
      <c r="M96" s="775"/>
    </row>
    <row r="97" spans="1:13" ht="6.75" customHeight="1" x14ac:dyDescent="0.25">
      <c r="A97" s="19"/>
      <c r="B97" s="19"/>
      <c r="C97" s="774"/>
      <c r="D97" s="775"/>
      <c r="E97" s="607"/>
      <c r="F97" s="778"/>
      <c r="G97" s="775"/>
      <c r="H97" s="775"/>
      <c r="I97" s="775"/>
      <c r="J97" s="607"/>
      <c r="K97" s="775"/>
      <c r="L97" s="775"/>
      <c r="M97" s="775"/>
    </row>
    <row r="98" spans="1:13" ht="11.25" customHeight="1" x14ac:dyDescent="0.25">
      <c r="A98" s="19"/>
      <c r="B98" s="19"/>
      <c r="C98" s="774"/>
      <c r="D98" s="775"/>
      <c r="E98" s="607"/>
      <c r="F98" s="778"/>
      <c r="G98" s="775"/>
      <c r="H98" s="775"/>
      <c r="I98" s="775"/>
      <c r="J98" s="607"/>
      <c r="K98" s="775"/>
      <c r="L98" s="775"/>
      <c r="M98" s="775"/>
    </row>
    <row r="99" spans="1:13" ht="5.25" customHeight="1" x14ac:dyDescent="0.25">
      <c r="A99" s="19"/>
      <c r="B99" s="19"/>
      <c r="C99" s="774"/>
      <c r="D99" s="775"/>
      <c r="E99" s="607"/>
      <c r="F99" s="778"/>
      <c r="G99" s="775"/>
      <c r="H99" s="775"/>
      <c r="I99" s="775"/>
      <c r="J99" s="607"/>
      <c r="K99" s="775"/>
      <c r="L99" s="775"/>
      <c r="M99" s="775"/>
    </row>
    <row r="100" spans="1:13" x14ac:dyDescent="0.25">
      <c r="A100" s="19" t="s">
        <v>11</v>
      </c>
      <c r="B100" s="19" t="s">
        <v>12</v>
      </c>
      <c r="C100" s="6" t="s">
        <v>258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25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6.25" x14ac:dyDescent="0.25">
      <c r="A102" s="19" t="s">
        <v>11</v>
      </c>
      <c r="B102" s="19" t="s">
        <v>23</v>
      </c>
      <c r="C102" s="4" t="s">
        <v>183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6.25" x14ac:dyDescent="0.25">
      <c r="A103" s="19" t="s">
        <v>11</v>
      </c>
      <c r="B103" s="19" t="s">
        <v>23</v>
      </c>
      <c r="C103" s="4" t="s">
        <v>260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6.25" x14ac:dyDescent="0.25">
      <c r="A104" s="19" t="s">
        <v>11</v>
      </c>
      <c r="B104" s="19" t="s">
        <v>23</v>
      </c>
      <c r="C104" s="4" t="s">
        <v>264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25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25">
      <c r="A106" s="19"/>
      <c r="B106" s="19"/>
      <c r="C106" s="6" t="s">
        <v>15</v>
      </c>
      <c r="D106" s="68">
        <f t="shared" ref="D106:K106" si="36">SUM(D100:D105)</f>
        <v>30</v>
      </c>
      <c r="E106" s="68">
        <f t="shared" si="36"/>
        <v>900</v>
      </c>
      <c r="F106" s="68">
        <f t="shared" si="36"/>
        <v>270</v>
      </c>
      <c r="G106" s="68">
        <f t="shared" si="36"/>
        <v>108</v>
      </c>
      <c r="H106" s="68">
        <f t="shared" si="36"/>
        <v>162</v>
      </c>
      <c r="I106" s="68">
        <f t="shared" si="36"/>
        <v>0</v>
      </c>
      <c r="J106" s="68">
        <f t="shared" si="36"/>
        <v>630</v>
      </c>
      <c r="K106" s="68">
        <f t="shared" si="36"/>
        <v>15</v>
      </c>
      <c r="L106" s="68"/>
      <c r="M106" s="68"/>
    </row>
    <row r="107" spans="1:13" ht="12" customHeight="1" x14ac:dyDescent="0.25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19"/>
      <c r="B108" s="19"/>
      <c r="C108" s="2" t="s">
        <v>179</v>
      </c>
      <c r="D108" s="13"/>
    </row>
    <row r="109" spans="1:13" x14ac:dyDescent="0.25">
      <c r="A109" s="19"/>
      <c r="B109" s="19"/>
      <c r="C109" s="774" t="s">
        <v>0</v>
      </c>
      <c r="D109" s="775" t="s">
        <v>1</v>
      </c>
      <c r="E109" s="776" t="s">
        <v>2</v>
      </c>
      <c r="F109" s="776"/>
      <c r="G109" s="776"/>
      <c r="H109" s="776"/>
      <c r="I109" s="776"/>
      <c r="J109" s="607"/>
      <c r="K109" s="775" t="s">
        <v>3</v>
      </c>
      <c r="L109" s="775" t="s">
        <v>4</v>
      </c>
      <c r="M109" s="775" t="s">
        <v>5</v>
      </c>
    </row>
    <row r="110" spans="1:13" x14ac:dyDescent="0.25">
      <c r="A110" s="19"/>
      <c r="B110" s="19"/>
      <c r="C110" s="774"/>
      <c r="D110" s="775"/>
      <c r="E110" s="775" t="s">
        <v>6</v>
      </c>
      <c r="F110" s="777" t="s">
        <v>7</v>
      </c>
      <c r="G110" s="777"/>
      <c r="H110" s="777"/>
      <c r="I110" s="777"/>
      <c r="J110" s="775" t="s">
        <v>18</v>
      </c>
      <c r="K110" s="775"/>
      <c r="L110" s="775"/>
      <c r="M110" s="775"/>
    </row>
    <row r="111" spans="1:13" x14ac:dyDescent="0.25">
      <c r="A111" s="19"/>
      <c r="B111" s="19"/>
      <c r="C111" s="774"/>
      <c r="D111" s="775"/>
      <c r="E111" s="607"/>
      <c r="F111" s="775" t="s">
        <v>9</v>
      </c>
      <c r="G111" s="776" t="s">
        <v>10</v>
      </c>
      <c r="H111" s="607"/>
      <c r="I111" s="607"/>
      <c r="J111" s="607"/>
      <c r="K111" s="775"/>
      <c r="L111" s="775"/>
      <c r="M111" s="775"/>
    </row>
    <row r="112" spans="1:13" ht="5.25" customHeight="1" x14ac:dyDescent="0.25">
      <c r="A112" s="19"/>
      <c r="B112" s="19"/>
      <c r="C112" s="774"/>
      <c r="D112" s="775"/>
      <c r="E112" s="607"/>
      <c r="F112" s="778"/>
      <c r="G112" s="775" t="s">
        <v>19</v>
      </c>
      <c r="H112" s="775" t="s">
        <v>20</v>
      </c>
      <c r="I112" s="775" t="s">
        <v>21</v>
      </c>
      <c r="J112" s="607"/>
      <c r="K112" s="775"/>
      <c r="L112" s="775"/>
      <c r="M112" s="775"/>
    </row>
    <row r="113" spans="1:13" x14ac:dyDescent="0.25">
      <c r="A113" s="19"/>
      <c r="B113" s="19"/>
      <c r="C113" s="774"/>
      <c r="D113" s="775"/>
      <c r="E113" s="607"/>
      <c r="F113" s="778"/>
      <c r="G113" s="775"/>
      <c r="H113" s="775"/>
      <c r="I113" s="775"/>
      <c r="J113" s="607"/>
      <c r="K113" s="775"/>
      <c r="L113" s="775"/>
      <c r="M113" s="775"/>
    </row>
    <row r="114" spans="1:13" ht="7.5" customHeight="1" x14ac:dyDescent="0.25">
      <c r="A114" s="19"/>
      <c r="B114" s="19"/>
      <c r="C114" s="774"/>
      <c r="D114" s="775"/>
      <c r="E114" s="607"/>
      <c r="F114" s="778"/>
      <c r="G114" s="775"/>
      <c r="H114" s="775"/>
      <c r="I114" s="775"/>
      <c r="J114" s="607"/>
      <c r="K114" s="775"/>
      <c r="L114" s="775"/>
      <c r="M114" s="775"/>
    </row>
    <row r="115" spans="1:13" hidden="1" x14ac:dyDescent="0.25">
      <c r="A115" s="19"/>
      <c r="B115" s="19"/>
      <c r="C115" s="774"/>
      <c r="D115" s="775"/>
      <c r="E115" s="607"/>
      <c r="F115" s="778"/>
      <c r="G115" s="775"/>
      <c r="H115" s="775"/>
      <c r="I115" s="775"/>
      <c r="J115" s="607"/>
      <c r="K115" s="775"/>
      <c r="L115" s="775"/>
      <c r="M115" s="775"/>
    </row>
    <row r="116" spans="1:13" ht="39" x14ac:dyDescent="0.25">
      <c r="A116" s="19" t="s">
        <v>11</v>
      </c>
      <c r="B116" s="19" t="s">
        <v>23</v>
      </c>
      <c r="C116" s="4" t="s">
        <v>184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6.25" x14ac:dyDescent="0.25">
      <c r="A117" s="19" t="s">
        <v>11</v>
      </c>
      <c r="B117" s="19" t="s">
        <v>23</v>
      </c>
      <c r="C117" s="4" t="s">
        <v>270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25">
      <c r="A118" s="19" t="s">
        <v>13</v>
      </c>
      <c r="B118" s="19" t="s">
        <v>23</v>
      </c>
      <c r="C118" s="4" t="s">
        <v>269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25">
      <c r="A119" s="19" t="s">
        <v>11</v>
      </c>
      <c r="B119" s="19" t="s">
        <v>12</v>
      </c>
      <c r="C119" s="4" t="s">
        <v>185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25">
      <c r="A120" s="19"/>
      <c r="B120" s="19"/>
      <c r="C120" s="6" t="s">
        <v>15</v>
      </c>
      <c r="D120" s="68">
        <f t="shared" ref="D120:L120" si="42">SUM(D116:D119)</f>
        <v>30</v>
      </c>
      <c r="E120" s="68">
        <f t="shared" si="42"/>
        <v>900</v>
      </c>
      <c r="F120" s="68">
        <f t="shared" si="42"/>
        <v>360</v>
      </c>
      <c r="G120" s="68">
        <f t="shared" si="42"/>
        <v>195</v>
      </c>
      <c r="H120" s="68">
        <f t="shared" si="42"/>
        <v>105</v>
      </c>
      <c r="I120" s="68">
        <f t="shared" si="42"/>
        <v>60</v>
      </c>
      <c r="J120" s="68">
        <f t="shared" si="42"/>
        <v>540</v>
      </c>
      <c r="K120" s="68">
        <f t="shared" si="42"/>
        <v>24</v>
      </c>
      <c r="L120" s="68">
        <f t="shared" si="42"/>
        <v>0</v>
      </c>
      <c r="M120" s="68"/>
    </row>
    <row r="121" spans="1:13" ht="11.25" customHeight="1" x14ac:dyDescent="0.25">
      <c r="A121" s="19"/>
      <c r="B121" s="19"/>
      <c r="C121" s="7" t="s">
        <v>16</v>
      </c>
      <c r="D121" s="8">
        <f>30-D120</f>
        <v>0</v>
      </c>
    </row>
    <row r="122" spans="1:13" x14ac:dyDescent="0.25">
      <c r="A122" s="19"/>
      <c r="B122" s="19"/>
      <c r="C122" s="2" t="s">
        <v>181</v>
      </c>
      <c r="D122" s="13"/>
    </row>
    <row r="123" spans="1:13" x14ac:dyDescent="0.25">
      <c r="A123" s="19"/>
      <c r="B123" s="19"/>
      <c r="C123" s="774" t="s">
        <v>0</v>
      </c>
      <c r="D123" s="775" t="s">
        <v>1</v>
      </c>
      <c r="E123" s="776" t="s">
        <v>2</v>
      </c>
      <c r="F123" s="776"/>
      <c r="G123" s="776"/>
      <c r="H123" s="776"/>
      <c r="I123" s="776"/>
      <c r="J123" s="607"/>
      <c r="K123" s="775" t="s">
        <v>3</v>
      </c>
      <c r="L123" s="775" t="s">
        <v>4</v>
      </c>
      <c r="M123" s="775" t="s">
        <v>5</v>
      </c>
    </row>
    <row r="124" spans="1:13" ht="9" customHeight="1" x14ac:dyDescent="0.25">
      <c r="A124" s="19"/>
      <c r="B124" s="19"/>
      <c r="C124" s="774"/>
      <c r="D124" s="775"/>
      <c r="E124" s="775" t="s">
        <v>6</v>
      </c>
      <c r="F124" s="777" t="s">
        <v>7</v>
      </c>
      <c r="G124" s="777"/>
      <c r="H124" s="777"/>
      <c r="I124" s="777"/>
      <c r="J124" s="775" t="s">
        <v>18</v>
      </c>
      <c r="K124" s="775"/>
      <c r="L124" s="775"/>
      <c r="M124" s="775"/>
    </row>
    <row r="125" spans="1:13" ht="9" customHeight="1" x14ac:dyDescent="0.25">
      <c r="A125" s="19"/>
      <c r="B125" s="19"/>
      <c r="C125" s="774"/>
      <c r="D125" s="775"/>
      <c r="E125" s="607"/>
      <c r="F125" s="775" t="s">
        <v>9</v>
      </c>
      <c r="G125" s="776" t="s">
        <v>10</v>
      </c>
      <c r="H125" s="607"/>
      <c r="I125" s="607"/>
      <c r="J125" s="607"/>
      <c r="K125" s="775"/>
      <c r="L125" s="775"/>
      <c r="M125" s="775"/>
    </row>
    <row r="126" spans="1:13" x14ac:dyDescent="0.25">
      <c r="A126" s="19"/>
      <c r="B126" s="19"/>
      <c r="C126" s="774"/>
      <c r="D126" s="775"/>
      <c r="E126" s="607"/>
      <c r="F126" s="778"/>
      <c r="G126" s="775" t="s">
        <v>19</v>
      </c>
      <c r="H126" s="775" t="s">
        <v>20</v>
      </c>
      <c r="I126" s="775" t="s">
        <v>21</v>
      </c>
      <c r="J126" s="607"/>
      <c r="K126" s="775"/>
      <c r="L126" s="775"/>
      <c r="M126" s="775"/>
    </row>
    <row r="127" spans="1:13" ht="7.5" customHeight="1" x14ac:dyDescent="0.25">
      <c r="A127" s="19"/>
      <c r="B127" s="19"/>
      <c r="C127" s="774"/>
      <c r="D127" s="775"/>
      <c r="E127" s="607"/>
      <c r="F127" s="778"/>
      <c r="G127" s="775"/>
      <c r="H127" s="775"/>
      <c r="I127" s="775"/>
      <c r="J127" s="607"/>
      <c r="K127" s="775"/>
      <c r="L127" s="775"/>
      <c r="M127" s="775"/>
    </row>
    <row r="128" spans="1:13" x14ac:dyDescent="0.25">
      <c r="A128" s="19"/>
      <c r="B128" s="19"/>
      <c r="C128" s="774"/>
      <c r="D128" s="775"/>
      <c r="E128" s="607"/>
      <c r="F128" s="778"/>
      <c r="G128" s="775"/>
      <c r="H128" s="775"/>
      <c r="I128" s="775"/>
      <c r="J128" s="607"/>
      <c r="K128" s="775"/>
      <c r="L128" s="775"/>
      <c r="M128" s="775"/>
    </row>
    <row r="129" spans="1:13" ht="5.25" customHeight="1" x14ac:dyDescent="0.25">
      <c r="A129" s="19"/>
      <c r="B129" s="19"/>
      <c r="C129" s="774"/>
      <c r="D129" s="775"/>
      <c r="E129" s="607"/>
      <c r="F129" s="778"/>
      <c r="G129" s="775"/>
      <c r="H129" s="775"/>
      <c r="I129" s="775"/>
      <c r="J129" s="607"/>
      <c r="K129" s="775"/>
      <c r="L129" s="775"/>
      <c r="M129" s="775"/>
    </row>
    <row r="130" spans="1:13" ht="25.5" x14ac:dyDescent="0.25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25">
      <c r="A131" s="19" t="s">
        <v>11</v>
      </c>
      <c r="B131" s="19" t="s">
        <v>12</v>
      </c>
      <c r="C131" s="4" t="s">
        <v>237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6.25" x14ac:dyDescent="0.25">
      <c r="A132" s="19" t="s">
        <v>11</v>
      </c>
      <c r="B132" s="19" t="s">
        <v>23</v>
      </c>
      <c r="C132" s="4" t="s">
        <v>252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39" x14ac:dyDescent="0.25">
      <c r="A133" s="19" t="s">
        <v>11</v>
      </c>
      <c r="B133" s="19" t="s">
        <v>23</v>
      </c>
      <c r="C133" s="4" t="s">
        <v>261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6.25" x14ac:dyDescent="0.25">
      <c r="A134" s="19" t="s">
        <v>11</v>
      </c>
      <c r="B134" s="19" t="s">
        <v>23</v>
      </c>
      <c r="C134" s="4" t="s">
        <v>186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6.25" x14ac:dyDescent="0.25">
      <c r="A135" s="19" t="s">
        <v>11</v>
      </c>
      <c r="B135" s="19" t="s">
        <v>23</v>
      </c>
      <c r="C135" s="4" t="s">
        <v>255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25">
      <c r="A136" s="19"/>
      <c r="B136" s="19"/>
      <c r="C136" s="6" t="s">
        <v>15</v>
      </c>
      <c r="D136" s="68">
        <f t="shared" ref="D136:L136" si="48">SUM(D130:D135)</f>
        <v>30</v>
      </c>
      <c r="E136" s="68">
        <f t="shared" si="48"/>
        <v>900</v>
      </c>
      <c r="F136" s="68">
        <f t="shared" si="48"/>
        <v>272</v>
      </c>
      <c r="G136" s="68">
        <f t="shared" si="48"/>
        <v>119</v>
      </c>
      <c r="H136" s="68">
        <f t="shared" si="48"/>
        <v>153</v>
      </c>
      <c r="I136" s="68">
        <f t="shared" si="48"/>
        <v>0</v>
      </c>
      <c r="J136" s="68">
        <f t="shared" si="48"/>
        <v>628</v>
      </c>
      <c r="K136" s="68">
        <f t="shared" si="48"/>
        <v>16</v>
      </c>
      <c r="L136" s="68">
        <f t="shared" si="48"/>
        <v>0</v>
      </c>
      <c r="M136" s="68"/>
    </row>
    <row r="137" spans="1:13" x14ac:dyDescent="0.25">
      <c r="A137" s="19"/>
      <c r="B137" s="19"/>
      <c r="C137" s="7" t="s">
        <v>16</v>
      </c>
      <c r="D137" s="8">
        <f>30-D136</f>
        <v>0</v>
      </c>
    </row>
    <row r="139" spans="1:13" x14ac:dyDescent="0.25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.75" thickBot="1" x14ac:dyDescent="0.3">
      <c r="B140" s="1" t="s">
        <v>12</v>
      </c>
      <c r="C140" s="2" t="s">
        <v>25</v>
      </c>
      <c r="D140" s="65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.75" thickBot="1" x14ac:dyDescent="0.3">
      <c r="B141" s="1" t="s">
        <v>23</v>
      </c>
      <c r="C141" s="2" t="s">
        <v>26</v>
      </c>
      <c r="D141" s="66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25">
      <c r="D142" s="1"/>
      <c r="E142" s="19"/>
      <c r="F142" s="19"/>
      <c r="G142" s="19"/>
    </row>
    <row r="143" spans="1:13" x14ac:dyDescent="0.25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25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25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25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25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25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 наказу</vt:lpstr>
      <vt:lpstr>Титул</vt:lpstr>
      <vt:lpstr>План</vt:lpstr>
      <vt:lpstr>Семестровка_Кафедра</vt:lpstr>
      <vt:lpstr>Семестровка (2)</vt:lpstr>
      <vt:lpstr>План!Заголовки_для_печати</vt:lpstr>
      <vt:lpstr>'до наказу'!Область_печати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2020-11-24T05:02:19Z</cp:lastPrinted>
  <dcterms:created xsi:type="dcterms:W3CDTF">2018-09-17T13:51:02Z</dcterms:created>
  <dcterms:modified xsi:type="dcterms:W3CDTF">2021-03-18T11:08:56Z</dcterms:modified>
</cp:coreProperties>
</file>