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3 Менеджмент\"/>
    </mc:Choice>
  </mc:AlternateContent>
  <bookViews>
    <workbookView xWindow="0" yWindow="0" windowWidth="15480" windowHeight="7755" activeTab="2"/>
  </bookViews>
  <sheets>
    <sheet name="титулка Менеджмент" sheetId="1" r:id="rId1"/>
    <sheet name="бюджет" sheetId="2" state="hidden" r:id="rId2"/>
    <sheet name="План МЕН (20-21)" sheetId="9" r:id="rId3"/>
    <sheet name="План МЕН" sheetId="6" state="hidden" r:id="rId4"/>
    <sheet name="семестровка" sheetId="4" state="hidden" r:id="rId5"/>
    <sheet name="до наказу" sheetId="11" state="hidden" r:id="rId6"/>
    <sheet name="семестровка (дисп)" sheetId="10" state="hidden" r:id="rId7"/>
    <sheet name="Менеджмент (заоч)" sheetId="7" state="hidden" r:id="rId8"/>
    <sheet name="План МЕН (заочн)" sheetId="8" state="hidden" r:id="rId9"/>
  </sheets>
  <definedNames>
    <definedName name="_xlnm.Print_Titles" localSheetId="3">'План МЕН'!$9:$9</definedName>
    <definedName name="_xlnm.Print_Titles" localSheetId="2">'План МЕН (20-21)'!$9:$9</definedName>
    <definedName name="_xlnm.Print_Titles" localSheetId="8">'План МЕН (заочн)'!$9:$9</definedName>
    <definedName name="_xlnm.Print_Area" localSheetId="1">бюджет!$A$1:$K$16</definedName>
    <definedName name="_xlnm.Print_Area" localSheetId="3">'План МЕН'!$A$1:$AA$69</definedName>
    <definedName name="_xlnm.Print_Area" localSheetId="2">'План МЕН (20-21)'!$A$1:$AA$70</definedName>
    <definedName name="_xlnm.Print_Area" localSheetId="8">'План МЕН (заочн)'!$A$1:$AA$65</definedName>
    <definedName name="_xlnm.Print_Area" localSheetId="0">'титулка Менеджмент'!$A$1:$BE$33</definedName>
  </definedNames>
  <calcPr calcId="152511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1" i="9"/>
  <c r="H61" i="9"/>
  <c r="M61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3" i="9"/>
  <c r="Z53" i="9"/>
  <c r="Y53" i="9"/>
  <c r="V50" i="9"/>
  <c r="U50" i="9"/>
  <c r="T50" i="9"/>
  <c r="S50" i="9"/>
  <c r="R50" i="9"/>
  <c r="Q50" i="9"/>
  <c r="P50" i="9"/>
  <c r="O50" i="9"/>
  <c r="N50" i="9"/>
  <c r="L50" i="9"/>
  <c r="K50" i="9"/>
  <c r="J50" i="9"/>
  <c r="G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I50" i="9" s="1"/>
  <c r="H42" i="9"/>
  <c r="H41" i="9"/>
  <c r="H40" i="9"/>
  <c r="H50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H22" i="9" s="1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E114" i="10" l="1"/>
  <c r="E112" i="10"/>
  <c r="F122" i="10"/>
  <c r="G122" i="10" s="1"/>
  <c r="E121" i="10"/>
  <c r="H123" i="10" s="1"/>
  <c r="M24" i="9"/>
  <c r="M25" i="9"/>
  <c r="Q51" i="9"/>
  <c r="S51" i="9"/>
  <c r="U51" i="9"/>
  <c r="M12" i="9"/>
  <c r="M13" i="9"/>
  <c r="M17" i="9"/>
  <c r="M18" i="9"/>
  <c r="M19" i="9"/>
  <c r="M20" i="9"/>
  <c r="W30" i="9"/>
  <c r="H51" i="9"/>
  <c r="M42" i="9"/>
  <c r="M43" i="9"/>
  <c r="M46" i="9"/>
  <c r="M47" i="9"/>
  <c r="M48" i="9"/>
  <c r="M49" i="9"/>
  <c r="K51" i="9"/>
  <c r="R51" i="9"/>
  <c r="T51" i="9"/>
  <c r="V51" i="9"/>
  <c r="M45" i="9"/>
  <c r="M44" i="9"/>
  <c r="M21" i="9"/>
  <c r="P30" i="9"/>
  <c r="R30" i="9"/>
  <c r="R52" i="9" s="1"/>
  <c r="R53" i="9" s="1"/>
  <c r="T30" i="9"/>
  <c r="V30" i="9"/>
  <c r="V52" i="9" s="1"/>
  <c r="V53" i="9" s="1"/>
  <c r="O30" i="9"/>
  <c r="Q30" i="9"/>
  <c r="Q52" i="9" s="1"/>
  <c r="Q53" i="9" s="1"/>
  <c r="S30" i="9"/>
  <c r="U30" i="9"/>
  <c r="U52" i="9" s="1"/>
  <c r="U53" i="9" s="1"/>
  <c r="M34" i="9"/>
  <c r="L51" i="9"/>
  <c r="J51" i="9"/>
  <c r="P51" i="9"/>
  <c r="O51" i="9"/>
  <c r="O52" i="9" s="1"/>
  <c r="O53" i="9" s="1"/>
  <c r="N51" i="9"/>
  <c r="G51" i="9"/>
  <c r="I51" i="9"/>
  <c r="M16" i="9"/>
  <c r="AB22" i="9"/>
  <c r="H26" i="9"/>
  <c r="M28" i="9"/>
  <c r="M29" i="9" s="1"/>
  <c r="AB29" i="9"/>
  <c r="AB50" i="9"/>
  <c r="M11" i="9"/>
  <c r="M33" i="9"/>
  <c r="M36" i="9" s="1"/>
  <c r="J15" i="6"/>
  <c r="K15" i="6"/>
  <c r="L15" i="6"/>
  <c r="G15" i="6"/>
  <c r="AB15" i="6" s="1"/>
  <c r="H42" i="6"/>
  <c r="H41" i="6"/>
  <c r="H36" i="6"/>
  <c r="M22" i="9" l="1"/>
  <c r="M14" i="9"/>
  <c r="S52" i="9"/>
  <c r="S53" i="9" s="1"/>
  <c r="T52" i="9"/>
  <c r="T53" i="9" s="1"/>
  <c r="M50" i="9"/>
  <c r="M51" i="9" s="1"/>
  <c r="M26" i="9"/>
  <c r="P52" i="9"/>
  <c r="P53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51" i="6" s="1"/>
  <c r="M28" i="6"/>
  <c r="M30" i="6" s="1"/>
  <c r="M15" i="6" l="1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2" i="9" l="1"/>
  <c r="Q59" i="9" s="1"/>
  <c r="Q58" i="9"/>
  <c r="W58" i="9" s="1"/>
  <c r="N30" i="9"/>
  <c r="N52" i="9" s="1"/>
  <c r="N53" i="9" s="1"/>
  <c r="H30" i="9"/>
  <c r="H52" i="9" s="1"/>
  <c r="K30" i="9"/>
  <c r="K52" i="9" s="1"/>
  <c r="J30" i="9"/>
  <c r="J52" i="9" s="1"/>
  <c r="M30" i="9"/>
  <c r="M52" i="9" s="1"/>
  <c r="I30" i="9"/>
  <c r="I52" i="9" s="1"/>
  <c r="L30" i="9"/>
  <c r="L52" i="9" s="1"/>
</calcChain>
</file>

<file path=xl/sharedStrings.xml><?xml version="1.0" encoding="utf-8"?>
<sst xmlns="http://schemas.openxmlformats.org/spreadsheetml/2006/main" count="1165" uniqueCount="306">
  <si>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</si>
  <si>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</si>
  <si>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</si>
  <si>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</si>
  <si>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</si>
  <si>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</si>
  <si>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</si>
  <si>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</si>
  <si>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</si>
  <si>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</si>
  <si>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</si>
  <si>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</si>
  <si>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</si>
  <si>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</si>
  <si>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</si>
  <si>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</si>
  <si>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</si>
  <si>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</si>
  <si>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</si>
  <si>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</si>
  <si>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</si>
  <si>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</si>
  <si>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</si>
  <si>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</si>
  <si>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</si>
  <si>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</si>
  <si>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</si>
  <si>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</si>
  <si>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</si>
  <si>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</si>
  <si>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</si>
  <si>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</si>
  <si>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</si>
  <si>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</si>
  <si>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</si>
  <si>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</si>
  <si>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</si>
  <si>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</si>
  <si>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</si>
  <si>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</si>
  <si>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</si>
  <si>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</si>
  <si>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</si>
  <si>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</si>
  <si>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</si>
  <si>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</si>
  <si>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</si>
  <si>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</si>
  <si>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</si>
  <si>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</si>
  <si>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</si>
  <si>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</si>
  <si>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</si>
  <si>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</si>
  <si>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</si>
  <si>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</si>
  <si>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</si>
  <si>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</si>
  <si>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</si>
  <si>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</si>
  <si>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</si>
  <si>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</si>
  <si>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</si>
  <si>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</si>
  <si>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</si>
  <si>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</si>
  <si>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</si>
  <si>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</si>
  <si>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</si>
  <si>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</si>
  <si>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</si>
  <si>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</si>
  <si>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</si>
  <si>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</si>
  <si>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</si>
  <si>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</si>
  <si>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</si>
  <si>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</si>
  <si>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</si>
  <si>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</si>
  <si>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</si>
  <si>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</si>
  <si>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</si>
  <si>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</si>
  <si>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</si>
  <si>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</si>
  <si>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</si>
  <si>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</si>
  <si>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</si>
  <si>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</si>
  <si>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</si>
  <si>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</si>
  <si>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</si>
  <si>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</si>
  <si>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</si>
  <si>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</si>
  <si>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</si>
  <si>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</si>
  <si>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</si>
  <si>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</si>
  <si>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</si>
  <si>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</si>
  <si>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</si>
  <si>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</si>
  <si>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</si>
  <si>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</si>
  <si>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</si>
  <si>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</si>
  <si>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</si>
  <si>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</si>
  <si>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</si>
  <si>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</si>
  <si>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</si>
  <si>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</si>
  <si>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</si>
  <si>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</si>
  <si>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</si>
  <si>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</si>
  <si>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</si>
  <si>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</si>
  <si>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</si>
  <si>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</si>
  <si>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</si>
  <si>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</si>
  <si>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</si>
  <si>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</si>
  <si>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</si>
  <si>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</si>
  <si>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</si>
  <si>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</si>
  <si>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</si>
  <si>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</si>
  <si>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</si>
  <si>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</si>
  <si>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</si>
  <si>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</si>
  <si>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</si>
  <si>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</si>
  <si>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</si>
  <si>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</si>
  <si>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</si>
  <si>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</si>
  <si>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</si>
  <si>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</si>
  <si>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</si>
  <si>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</si>
  <si>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</si>
  <si>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</si>
  <si>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</si>
  <si>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</si>
  <si>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</si>
  <si>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</si>
  <si>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</si>
  <si>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</si>
  <si>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</si>
  <si>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</si>
  <si>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</si>
  <si>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</si>
  <si>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</si>
  <si>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</si>
  <si>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</si>
  <si>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</si>
  <si>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</si>
  <si>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</si>
  <si>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</si>
  <si>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</si>
  <si>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</si>
  <si>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</si>
  <si>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</si>
  <si>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</si>
  <si>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</si>
  <si>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</si>
  <si>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</si>
  <si>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</si>
  <si>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</si>
  <si>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</si>
  <si>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</si>
  <si>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</si>
  <si>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</si>
  <si>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</si>
  <si>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</si>
  <si>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</si>
  <si>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</si>
  <si>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</si>
  <si>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</si>
  <si>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</si>
  <si>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</si>
  <si>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</si>
  <si>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</si>
  <si>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</si>
  <si>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</si>
  <si>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</si>
  <si>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</si>
  <si>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</si>
  <si>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</si>
  <si>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</si>
  <si>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</si>
  <si>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</si>
  <si>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</si>
  <si>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</si>
  <si>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</si>
  <si>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</si>
  <si>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</si>
  <si>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</si>
  <si>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</si>
  <si>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</si>
  <si>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</si>
  <si>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</si>
  <si>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</si>
  <si>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</si>
  <si>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</si>
  <si>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</si>
  <si>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</si>
  <si>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</si>
  <si>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</si>
  <si>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</si>
  <si>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</si>
  <si>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</si>
  <si>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</si>
  <si>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</si>
  <si>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</si>
  <si>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</si>
  <si>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</si>
  <si>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</si>
  <si>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</si>
  <si>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</si>
  <si>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</si>
  <si>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</si>
  <si>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</si>
  <si>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</si>
  <si>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</si>
  <si>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</si>
  <si>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</si>
  <si>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</si>
  <si>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</si>
  <si>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</si>
  <si>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</si>
  <si>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</si>
  <si>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</si>
  <si>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</si>
  <si>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</si>
  <si>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</si>
  <si>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</si>
  <si>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</si>
  <si>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</si>
  <si>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</si>
  <si>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</si>
  <si>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</si>
  <si>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</si>
  <si>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</si>
  <si>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</si>
  <si>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</si>
  <si>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</si>
  <si>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</si>
  <si>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</si>
  <si>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</si>
  <si>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</si>
  <si>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</si>
  <si>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</si>
  <si>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IV.  АТЕСТАЦІЯ</t>
  </si>
  <si>
    <t>Дисципліна на soft skills</t>
  </si>
  <si>
    <t>№</t>
  </si>
  <si>
    <t>Форма  атестації (екзамен, дипломний проект (робота))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</si>
  <si>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</si>
  <si>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</si>
  <si>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</si>
  <si>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</si>
  <si>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</si>
  <si>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</si>
  <si>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</si>
  <si>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</si>
  <si>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</si>
  <si>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</si>
  <si>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</si>
  <si>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</si>
  <si>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</si>
  <si>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</si>
  <si>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</si>
  <si>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</si>
  <si>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</si>
  <si>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</si>
  <si>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</si>
  <si>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</si>
  <si>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</si>
  <si>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</si>
  <si>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</si>
  <si>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</si>
  <si>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</si>
  <si>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</si>
  <si>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</si>
  <si>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"     "                  2020    р.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</si>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</sst>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24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169" fontId="2" fillId="0" borderId="4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49" fontId="2" fillId="0" borderId="86" xfId="0" applyNumberFormat="1" applyFont="1" applyFill="1" applyBorder="1" applyAlignment="1">
      <alignment horizontal="center" vertical="center" wrapText="1"/>
    </xf>
    <xf numFmtId="49" fontId="2" fillId="0" borderId="111" xfId="0" applyNumberFormat="1" applyFont="1" applyFill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view="pageBreakPreview" zoomScale="55" zoomScaleNormal="50" zoomScaleSheetLayoutView="55" workbookViewId="0">
      <selection activeCell="M12" sqref="M12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039" t="s">
        <v>78</v>
      </c>
      <c r="B1" s="1039"/>
      <c r="C1" s="1039"/>
      <c r="D1" s="1039"/>
      <c r="E1" s="1039"/>
      <c r="F1" s="1039"/>
      <c r="G1" s="1039"/>
      <c r="H1" s="1039"/>
      <c r="I1" s="1039"/>
      <c r="J1" s="1039"/>
      <c r="K1" s="1039"/>
      <c r="L1" s="1039"/>
      <c r="M1" s="1039"/>
      <c r="N1" s="1039"/>
      <c r="O1" s="1039"/>
      <c r="P1" s="1040" t="s">
        <v>43</v>
      </c>
      <c r="Q1" s="1040"/>
      <c r="R1" s="1040"/>
      <c r="S1" s="1040"/>
      <c r="T1" s="1040"/>
      <c r="U1" s="1040"/>
      <c r="V1" s="1040"/>
      <c r="W1" s="1040"/>
      <c r="X1" s="1040"/>
      <c r="Y1" s="1040"/>
      <c r="Z1" s="1040"/>
      <c r="AA1" s="1040"/>
      <c r="AB1" s="1040"/>
      <c r="AC1" s="1040"/>
      <c r="AD1" s="1040"/>
      <c r="AE1" s="1040"/>
      <c r="AF1" s="1040"/>
      <c r="AG1" s="1040"/>
      <c r="AH1" s="1040"/>
      <c r="AI1" s="1040"/>
      <c r="AJ1" s="1040"/>
      <c r="AK1" s="1040"/>
      <c r="AL1" s="1040"/>
      <c r="AM1" s="1040"/>
      <c r="AN1" s="74"/>
    </row>
    <row r="2" spans="1:53" ht="30" x14ac:dyDescent="0.4">
      <c r="A2" s="1039" t="s">
        <v>79</v>
      </c>
      <c r="B2" s="1039"/>
      <c r="C2" s="1039"/>
      <c r="D2" s="1039"/>
      <c r="E2" s="1039"/>
      <c r="F2" s="1039"/>
      <c r="G2" s="1039"/>
      <c r="H2" s="1039"/>
      <c r="I2" s="1039"/>
      <c r="J2" s="1039"/>
      <c r="K2" s="1039"/>
      <c r="L2" s="1039"/>
      <c r="M2" s="1039"/>
      <c r="N2" s="1039"/>
      <c r="O2" s="1039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039" t="s">
        <v>289</v>
      </c>
      <c r="B3" s="1039"/>
      <c r="C3" s="1039"/>
      <c r="D3" s="1039"/>
      <c r="E3" s="1039"/>
      <c r="F3" s="1039"/>
      <c r="G3" s="1039"/>
      <c r="H3" s="1039"/>
      <c r="I3" s="1039"/>
      <c r="J3" s="1039"/>
      <c r="K3" s="1039"/>
      <c r="L3" s="1039"/>
      <c r="M3" s="1039"/>
      <c r="N3" s="1039"/>
      <c r="O3" s="1039"/>
      <c r="P3" s="1041" t="s">
        <v>0</v>
      </c>
      <c r="Q3" s="1041"/>
      <c r="R3" s="1041"/>
      <c r="S3" s="1041"/>
      <c r="T3" s="1041"/>
      <c r="U3" s="1041"/>
      <c r="V3" s="1041"/>
      <c r="W3" s="1041"/>
      <c r="X3" s="1041"/>
      <c r="Y3" s="1041"/>
      <c r="Z3" s="1041"/>
      <c r="AA3" s="1041"/>
      <c r="AB3" s="1041"/>
      <c r="AC3" s="1041"/>
      <c r="AD3" s="1041"/>
      <c r="AE3" s="1041"/>
      <c r="AF3" s="1041"/>
      <c r="AG3" s="1041"/>
      <c r="AH3" s="1041"/>
      <c r="AI3" s="1041"/>
      <c r="AJ3" s="1041"/>
      <c r="AK3" s="1041"/>
      <c r="AL3" s="1041"/>
      <c r="AM3" s="1041"/>
      <c r="AN3" s="1042" t="s">
        <v>180</v>
      </c>
      <c r="AO3" s="1042"/>
      <c r="AP3" s="1042"/>
      <c r="AQ3" s="1042"/>
      <c r="AR3" s="1042"/>
      <c r="AS3" s="1042"/>
      <c r="AT3" s="1042"/>
      <c r="AU3" s="1042"/>
      <c r="AV3" s="1042"/>
      <c r="AW3" s="1042"/>
      <c r="AX3" s="1042"/>
      <c r="AY3" s="1042"/>
      <c r="AZ3" s="1042"/>
      <c r="BA3" s="1042"/>
    </row>
    <row r="4" spans="1:53" ht="30.75" x14ac:dyDescent="0.45">
      <c r="A4" s="1043" t="s">
        <v>290</v>
      </c>
      <c r="B4" s="1039"/>
      <c r="C4" s="1039"/>
      <c r="D4" s="1039"/>
      <c r="E4" s="1039"/>
      <c r="F4" s="1039"/>
      <c r="G4" s="1039"/>
      <c r="H4" s="1039"/>
      <c r="I4" s="1039"/>
      <c r="J4" s="1039"/>
      <c r="K4" s="1039"/>
      <c r="L4" s="1039"/>
      <c r="M4" s="1039"/>
      <c r="N4" s="1039"/>
      <c r="O4" s="1039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042"/>
      <c r="AO4" s="1042"/>
      <c r="AP4" s="1042"/>
      <c r="AQ4" s="1042"/>
      <c r="AR4" s="1042"/>
      <c r="AS4" s="1042"/>
      <c r="AT4" s="1042"/>
      <c r="AU4" s="1042"/>
      <c r="AV4" s="1042"/>
      <c r="AW4" s="1042"/>
      <c r="AX4" s="1042"/>
      <c r="AY4" s="1042"/>
      <c r="AZ4" s="1042"/>
      <c r="BA4" s="1042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044" t="s">
        <v>1</v>
      </c>
      <c r="Q5" s="1045"/>
      <c r="R5" s="1045"/>
      <c r="S5" s="1045"/>
      <c r="T5" s="1045"/>
      <c r="U5" s="1045"/>
      <c r="V5" s="1045"/>
      <c r="W5" s="1045"/>
      <c r="X5" s="1045"/>
      <c r="Y5" s="1045"/>
      <c r="Z5" s="1045"/>
      <c r="AA5" s="1045"/>
      <c r="AB5" s="1045"/>
      <c r="AC5" s="1045"/>
      <c r="AD5" s="1045"/>
      <c r="AE5" s="1045"/>
      <c r="AF5" s="1045"/>
      <c r="AG5" s="1045"/>
      <c r="AH5" s="1045"/>
      <c r="AI5" s="1045"/>
      <c r="AJ5" s="1045"/>
      <c r="AK5" s="1045"/>
      <c r="AL5" s="1045"/>
      <c r="AM5" s="1045"/>
    </row>
    <row r="6" spans="1:53" s="3" customFormat="1" ht="24.75" customHeight="1" x14ac:dyDescent="0.4">
      <c r="A6" s="1039" t="s">
        <v>107</v>
      </c>
      <c r="B6" s="1039"/>
      <c r="C6" s="1039"/>
      <c r="D6" s="1039"/>
      <c r="E6" s="1039"/>
      <c r="F6" s="1039"/>
      <c r="G6" s="1039"/>
      <c r="H6" s="1039"/>
      <c r="I6" s="1039"/>
      <c r="J6" s="1039"/>
      <c r="K6" s="1039"/>
      <c r="L6" s="1039"/>
      <c r="M6" s="1039"/>
      <c r="N6" s="1039"/>
      <c r="O6" s="1039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046"/>
      <c r="AP6" s="1046"/>
      <c r="AQ6" s="1046"/>
      <c r="AR6" s="1046"/>
      <c r="AS6" s="1046"/>
      <c r="AT6" s="1046"/>
      <c r="AU6" s="1046"/>
      <c r="AV6" s="1046"/>
      <c r="AW6" s="1046"/>
      <c r="AX6" s="1046"/>
      <c r="AY6" s="1046"/>
      <c r="AZ6" s="1046"/>
      <c r="BA6" s="1046"/>
    </row>
    <row r="7" spans="1:53" s="3" customFormat="1" ht="27" customHeight="1" x14ac:dyDescent="0.4">
      <c r="A7" s="1039" t="s">
        <v>80</v>
      </c>
      <c r="B7" s="1039"/>
      <c r="C7" s="1039"/>
      <c r="D7" s="1039"/>
      <c r="E7" s="1039"/>
      <c r="F7" s="1039"/>
      <c r="G7" s="1039"/>
      <c r="H7" s="1039"/>
      <c r="I7" s="1039"/>
      <c r="J7" s="1039"/>
      <c r="K7" s="1039"/>
      <c r="L7" s="1039"/>
      <c r="M7" s="1039"/>
      <c r="N7" s="1039"/>
      <c r="O7" s="1039"/>
      <c r="P7" s="1033" t="s">
        <v>108</v>
      </c>
      <c r="Q7" s="1033"/>
      <c r="R7" s="1033"/>
      <c r="S7" s="1033"/>
      <c r="T7" s="1033"/>
      <c r="U7" s="1033"/>
      <c r="V7" s="1033"/>
      <c r="W7" s="1033"/>
      <c r="X7" s="1033"/>
      <c r="Y7" s="1033"/>
      <c r="Z7" s="1033"/>
      <c r="AA7" s="1033"/>
      <c r="AB7" s="1033"/>
      <c r="AC7" s="1033"/>
      <c r="AD7" s="1033"/>
      <c r="AE7" s="1033"/>
      <c r="AF7" s="1033"/>
      <c r="AG7" s="1033"/>
      <c r="AH7" s="1033"/>
      <c r="AI7" s="1033"/>
      <c r="AJ7" s="1033"/>
      <c r="AK7" s="1033"/>
      <c r="AL7" s="1033"/>
      <c r="AM7" s="79"/>
      <c r="AN7" s="1047" t="s">
        <v>109</v>
      </c>
      <c r="AO7" s="1048"/>
      <c r="AP7" s="1048"/>
      <c r="AQ7" s="1048"/>
      <c r="AR7" s="1048"/>
      <c r="AS7" s="1048"/>
      <c r="AT7" s="1048"/>
      <c r="AU7" s="1048"/>
      <c r="AV7" s="1048"/>
      <c r="AW7" s="1048"/>
      <c r="AX7" s="1048"/>
      <c r="AY7" s="1048"/>
      <c r="AZ7" s="1048"/>
      <c r="BA7" s="1048"/>
    </row>
    <row r="8" spans="1:53" s="3" customFormat="1" ht="27.75" customHeight="1" x14ac:dyDescent="0.4">
      <c r="P8" s="1033" t="s">
        <v>117</v>
      </c>
      <c r="Q8" s="1033"/>
      <c r="R8" s="1033"/>
      <c r="S8" s="1033"/>
      <c r="T8" s="1033"/>
      <c r="U8" s="1033"/>
      <c r="V8" s="1033"/>
      <c r="W8" s="1033"/>
      <c r="X8" s="1033"/>
      <c r="Y8" s="1033"/>
      <c r="Z8" s="1033"/>
      <c r="AA8" s="1033"/>
      <c r="AB8" s="1033"/>
      <c r="AC8" s="1033"/>
      <c r="AD8" s="1033"/>
      <c r="AE8" s="1033"/>
      <c r="AF8" s="1033"/>
      <c r="AG8" s="1033"/>
      <c r="AH8" s="1033"/>
      <c r="AI8" s="1033"/>
      <c r="AJ8" s="1033"/>
      <c r="AK8" s="1033"/>
      <c r="AL8" s="1033"/>
      <c r="AM8" s="79"/>
      <c r="AN8" s="1034" t="s">
        <v>110</v>
      </c>
      <c r="AO8" s="1034"/>
      <c r="AP8" s="1034"/>
      <c r="AQ8" s="1034"/>
      <c r="AR8" s="1034"/>
      <c r="AS8" s="1034"/>
      <c r="AT8" s="1034"/>
      <c r="AU8" s="1034"/>
      <c r="AV8" s="1034"/>
      <c r="AW8" s="1034"/>
      <c r="AX8" s="1034"/>
      <c r="AY8" s="1034"/>
      <c r="AZ8" s="1034"/>
      <c r="BA8" s="1034"/>
    </row>
    <row r="9" spans="1:53" s="3" customFormat="1" ht="27.75" customHeight="1" x14ac:dyDescent="0.4">
      <c r="P9" s="1033" t="s">
        <v>174</v>
      </c>
      <c r="Q9" s="1033"/>
      <c r="R9" s="1033"/>
      <c r="S9" s="1033"/>
      <c r="T9" s="1033"/>
      <c r="U9" s="1033"/>
      <c r="V9" s="1033"/>
      <c r="W9" s="1033"/>
      <c r="X9" s="1033"/>
      <c r="Y9" s="1033"/>
      <c r="Z9" s="1033"/>
      <c r="AA9" s="1033"/>
      <c r="AB9" s="1033"/>
      <c r="AC9" s="1033"/>
      <c r="AD9" s="1033"/>
      <c r="AE9" s="1033"/>
      <c r="AF9" s="1033"/>
      <c r="AG9" s="1033"/>
      <c r="AH9" s="1033"/>
      <c r="AI9" s="1033"/>
      <c r="AJ9" s="1033"/>
      <c r="AK9" s="1033"/>
      <c r="AL9" s="1033"/>
      <c r="AM9" s="79"/>
      <c r="AN9" s="1034"/>
      <c r="AO9" s="1034"/>
      <c r="AP9" s="1034"/>
      <c r="AQ9" s="1034"/>
      <c r="AR9" s="1034"/>
      <c r="AS9" s="1034"/>
      <c r="AT9" s="1034"/>
      <c r="AU9" s="1034"/>
      <c r="AV9" s="1034"/>
      <c r="AW9" s="1034"/>
      <c r="AX9" s="1034"/>
      <c r="AY9" s="1034"/>
      <c r="AZ9" s="1034"/>
      <c r="BA9" s="1034"/>
    </row>
    <row r="10" spans="1:53" s="3" customFormat="1" ht="27.75" customHeight="1" x14ac:dyDescent="0.35">
      <c r="P10" s="1035" t="s">
        <v>111</v>
      </c>
      <c r="Q10" s="1036"/>
      <c r="R10" s="1036"/>
      <c r="S10" s="1036"/>
      <c r="T10" s="1036"/>
      <c r="U10" s="1036"/>
      <c r="V10" s="1036"/>
      <c r="W10" s="1036"/>
      <c r="X10" s="1036"/>
      <c r="Y10" s="1036"/>
      <c r="Z10" s="1036"/>
      <c r="AA10" s="1036"/>
      <c r="AB10" s="1036"/>
      <c r="AC10" s="1036"/>
      <c r="AD10" s="1036"/>
      <c r="AE10" s="1036"/>
      <c r="AF10" s="1036"/>
      <c r="AG10" s="1036"/>
      <c r="AH10" s="1036"/>
      <c r="AI10" s="1036"/>
      <c r="AJ10" s="1036"/>
      <c r="AK10" s="1036"/>
      <c r="AL10" s="1037"/>
      <c r="AM10" s="1037"/>
      <c r="AN10" s="1034"/>
      <c r="AO10" s="1034"/>
      <c r="AP10" s="1034"/>
      <c r="AQ10" s="1034"/>
      <c r="AR10" s="1034"/>
      <c r="AS10" s="1034"/>
      <c r="AT10" s="1034"/>
      <c r="AU10" s="1034"/>
      <c r="AV10" s="1034"/>
      <c r="AW10" s="1034"/>
      <c r="AX10" s="1034"/>
      <c r="AY10" s="1034"/>
      <c r="AZ10" s="1034"/>
      <c r="BA10" s="1034"/>
    </row>
    <row r="11" spans="1:53" s="3" customFormat="1" ht="27.75" customHeight="1" x14ac:dyDescent="0.4">
      <c r="P11" s="1035" t="s">
        <v>175</v>
      </c>
      <c r="Q11" s="1035"/>
      <c r="R11" s="1035"/>
      <c r="S11" s="1035"/>
      <c r="T11" s="1035"/>
      <c r="U11" s="1035"/>
      <c r="V11" s="1035"/>
      <c r="W11" s="1035"/>
      <c r="X11" s="1035"/>
      <c r="Y11" s="1035"/>
      <c r="Z11" s="1035"/>
      <c r="AA11" s="1035"/>
      <c r="AB11" s="1035"/>
      <c r="AC11" s="1035"/>
      <c r="AD11" s="1035"/>
      <c r="AE11" s="1035"/>
      <c r="AF11" s="1035"/>
      <c r="AG11" s="1035"/>
      <c r="AH11" s="1035"/>
      <c r="AI11" s="1035"/>
      <c r="AJ11" s="1035"/>
      <c r="AK11" s="1035"/>
      <c r="AL11" s="1035"/>
      <c r="AM11" s="1035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038" t="s">
        <v>255</v>
      </c>
      <c r="B13" s="1038"/>
      <c r="C13" s="1038"/>
      <c r="D13" s="1038"/>
      <c r="E13" s="1038"/>
      <c r="F13" s="1038"/>
      <c r="G13" s="1038"/>
      <c r="H13" s="1038"/>
      <c r="I13" s="1038"/>
      <c r="J13" s="1038"/>
      <c r="K13" s="1038"/>
      <c r="L13" s="1038"/>
      <c r="M13" s="1038"/>
      <c r="N13" s="1038"/>
      <c r="O13" s="1038"/>
      <c r="P13" s="1038"/>
      <c r="Q13" s="1038"/>
      <c r="R13" s="1038"/>
      <c r="S13" s="1038"/>
      <c r="T13" s="1038"/>
      <c r="U13" s="1038"/>
      <c r="V13" s="1038"/>
      <c r="W13" s="1038"/>
      <c r="X13" s="1038"/>
      <c r="Y13" s="1038"/>
      <c r="Z13" s="1038"/>
      <c r="AA13" s="1038"/>
      <c r="AB13" s="1038"/>
      <c r="AC13" s="1038"/>
      <c r="AD13" s="1038"/>
      <c r="AE13" s="1038"/>
      <c r="AF13" s="1038"/>
      <c r="AG13" s="1038"/>
      <c r="AH13" s="1038"/>
      <c r="AI13" s="1038"/>
      <c r="AJ13" s="1038"/>
      <c r="AK13" s="1038"/>
      <c r="AL13" s="1038"/>
      <c r="AM13" s="1038"/>
      <c r="AN13" s="1038"/>
      <c r="AO13" s="1038"/>
      <c r="AP13" s="1038"/>
      <c r="AQ13" s="1038"/>
      <c r="AR13" s="1038"/>
      <c r="AS13" s="1038"/>
      <c r="AT13" s="1038"/>
      <c r="AU13" s="1038"/>
      <c r="AV13" s="1038"/>
      <c r="AW13" s="1038"/>
      <c r="AX13" s="1038"/>
      <c r="AY13" s="1038"/>
      <c r="AZ13" s="1038"/>
      <c r="BA13" s="1038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031" t="s">
        <v>2</v>
      </c>
      <c r="B15" s="1028" t="s">
        <v>3</v>
      </c>
      <c r="C15" s="1029"/>
      <c r="D15" s="1029"/>
      <c r="E15" s="1030"/>
      <c r="F15" s="1028" t="s">
        <v>4</v>
      </c>
      <c r="G15" s="1029"/>
      <c r="H15" s="1029"/>
      <c r="I15" s="1030"/>
      <c r="J15" s="1018" t="s">
        <v>5</v>
      </c>
      <c r="K15" s="1019"/>
      <c r="L15" s="1019"/>
      <c r="M15" s="1019"/>
      <c r="N15" s="1018" t="s">
        <v>6</v>
      </c>
      <c r="O15" s="1019"/>
      <c r="P15" s="1019"/>
      <c r="Q15" s="1019"/>
      <c r="R15" s="1023"/>
      <c r="S15" s="1018" t="s">
        <v>7</v>
      </c>
      <c r="T15" s="1027"/>
      <c r="U15" s="1027"/>
      <c r="V15" s="1027"/>
      <c r="W15" s="1023"/>
      <c r="X15" s="1018" t="s">
        <v>8</v>
      </c>
      <c r="Y15" s="1019"/>
      <c r="Z15" s="1019"/>
      <c r="AA15" s="1023"/>
      <c r="AB15" s="1028" t="s">
        <v>9</v>
      </c>
      <c r="AC15" s="1029"/>
      <c r="AD15" s="1029"/>
      <c r="AE15" s="1030"/>
      <c r="AF15" s="1028" t="s">
        <v>10</v>
      </c>
      <c r="AG15" s="1029"/>
      <c r="AH15" s="1029"/>
      <c r="AI15" s="1030"/>
      <c r="AJ15" s="1018" t="s">
        <v>11</v>
      </c>
      <c r="AK15" s="1027"/>
      <c r="AL15" s="1027"/>
      <c r="AM15" s="1027"/>
      <c r="AN15" s="1023"/>
      <c r="AO15" s="1018" t="s">
        <v>12</v>
      </c>
      <c r="AP15" s="1019"/>
      <c r="AQ15" s="1019"/>
      <c r="AR15" s="1019"/>
      <c r="AS15" s="1020" t="s">
        <v>13</v>
      </c>
      <c r="AT15" s="1021"/>
      <c r="AU15" s="1021"/>
      <c r="AV15" s="1021"/>
      <c r="AW15" s="1022"/>
      <c r="AX15" s="1018" t="s">
        <v>14</v>
      </c>
      <c r="AY15" s="1019"/>
      <c r="AZ15" s="1019"/>
      <c r="BA15" s="1023"/>
    </row>
    <row r="16" spans="1:53" s="5" customFormat="1" ht="20.25" customHeight="1" thickBot="1" x14ac:dyDescent="0.25">
      <c r="A16" s="1032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76</v>
      </c>
      <c r="C17" s="89" t="s">
        <v>76</v>
      </c>
      <c r="D17" s="89" t="s">
        <v>76</v>
      </c>
      <c r="E17" s="90" t="s">
        <v>76</v>
      </c>
      <c r="F17" s="88" t="s">
        <v>76</v>
      </c>
      <c r="G17" s="89" t="s">
        <v>76</v>
      </c>
      <c r="H17" s="89" t="s">
        <v>76</v>
      </c>
      <c r="I17" s="90" t="s">
        <v>76</v>
      </c>
      <c r="J17" s="88" t="s">
        <v>76</v>
      </c>
      <c r="K17" s="89" t="s">
        <v>76</v>
      </c>
      <c r="L17" s="89" t="s">
        <v>76</v>
      </c>
      <c r="M17" s="90" t="s">
        <v>76</v>
      </c>
      <c r="N17" s="88" t="s">
        <v>76</v>
      </c>
      <c r="O17" s="89" t="s">
        <v>76</v>
      </c>
      <c r="P17" s="89" t="s">
        <v>76</v>
      </c>
      <c r="Q17" s="89" t="s">
        <v>112</v>
      </c>
      <c r="R17" s="90" t="s">
        <v>112</v>
      </c>
      <c r="S17" s="88" t="s">
        <v>16</v>
      </c>
      <c r="T17" s="89" t="s">
        <v>76</v>
      </c>
      <c r="U17" s="89" t="s">
        <v>76</v>
      </c>
      <c r="V17" s="90" t="s">
        <v>76</v>
      </c>
      <c r="W17" s="88" t="s">
        <v>76</v>
      </c>
      <c r="X17" s="89" t="s">
        <v>76</v>
      </c>
      <c r="Y17" s="89" t="s">
        <v>76</v>
      </c>
      <c r="Z17" s="91" t="s">
        <v>76</v>
      </c>
      <c r="AA17" s="88" t="s">
        <v>76</v>
      </c>
      <c r="AB17" s="89" t="s">
        <v>76</v>
      </c>
      <c r="AC17" s="378" t="s">
        <v>16</v>
      </c>
      <c r="AD17" s="89" t="s">
        <v>17</v>
      </c>
      <c r="AE17" s="91" t="s">
        <v>17</v>
      </c>
      <c r="AF17" s="88" t="s">
        <v>17</v>
      </c>
      <c r="AG17" s="89" t="s">
        <v>76</v>
      </c>
      <c r="AH17" s="89" t="s">
        <v>76</v>
      </c>
      <c r="AI17" s="91" t="s">
        <v>76</v>
      </c>
      <c r="AJ17" s="88" t="s">
        <v>76</v>
      </c>
      <c r="AK17" s="89" t="s">
        <v>76</v>
      </c>
      <c r="AL17" s="89" t="s">
        <v>76</v>
      </c>
      <c r="AM17" s="89" t="s">
        <v>76</v>
      </c>
      <c r="AN17" s="90" t="s">
        <v>76</v>
      </c>
      <c r="AO17" s="92" t="s">
        <v>76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85</v>
      </c>
      <c r="R18" s="95" t="s">
        <v>85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24" t="s">
        <v>258</v>
      </c>
      <c r="B22" s="1024"/>
      <c r="C22" s="1024"/>
      <c r="D22" s="1024"/>
      <c r="E22" s="1024"/>
      <c r="F22" s="1024"/>
      <c r="G22" s="1024"/>
      <c r="H22" s="1024"/>
      <c r="I22" s="1024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1025"/>
      <c r="Y22" s="1025"/>
      <c r="Z22" s="1025"/>
      <c r="AA22" s="1025"/>
      <c r="AB22" s="1025"/>
      <c r="AC22" s="1025"/>
      <c r="AD22" s="1025"/>
      <c r="AE22" s="1025"/>
      <c r="AF22" s="1025"/>
      <c r="AG22" s="1025"/>
      <c r="AH22" s="1025"/>
      <c r="AI22" s="1025"/>
      <c r="AJ22" s="1025"/>
      <c r="AK22" s="1025"/>
      <c r="AL22" s="1025"/>
      <c r="AM22" s="1025"/>
      <c r="AN22" s="1025"/>
      <c r="AO22" s="1025"/>
      <c r="AP22" s="1025"/>
      <c r="AQ22" s="1025"/>
      <c r="AR22" s="1025"/>
      <c r="AS22" s="1025"/>
      <c r="AT22" s="1025"/>
      <c r="AU22" s="1025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26" t="s">
        <v>115</v>
      </c>
      <c r="AB24" s="1026"/>
      <c r="AC24" s="1026"/>
      <c r="AD24" s="1026"/>
      <c r="AE24" s="1026"/>
      <c r="AF24" s="1026"/>
      <c r="AG24" s="1026"/>
      <c r="AH24" s="1026"/>
      <c r="AI24" s="1026"/>
      <c r="AJ24" s="1026"/>
      <c r="AK24" s="1026"/>
      <c r="AL24" s="1026"/>
      <c r="AM24" s="1026"/>
      <c r="AN24" s="118"/>
      <c r="AO24" s="1026" t="s">
        <v>259</v>
      </c>
      <c r="AP24" s="1026"/>
      <c r="AQ24" s="1026"/>
      <c r="AR24" s="1026"/>
      <c r="AS24" s="1026"/>
      <c r="AT24" s="1026"/>
      <c r="AU24" s="1026"/>
      <c r="AV24" s="1026"/>
      <c r="AW24" s="1026"/>
      <c r="AX24" s="1026"/>
      <c r="AY24" s="1026"/>
      <c r="AZ24" s="1026"/>
      <c r="BA24" s="1026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08" t="s">
        <v>2</v>
      </c>
      <c r="B26" s="968"/>
      <c r="C26" s="1009" t="s">
        <v>19</v>
      </c>
      <c r="D26" s="967"/>
      <c r="E26" s="967"/>
      <c r="F26" s="968"/>
      <c r="G26" s="966" t="s">
        <v>256</v>
      </c>
      <c r="H26" s="1010"/>
      <c r="I26" s="1011"/>
      <c r="J26" s="966" t="s">
        <v>21</v>
      </c>
      <c r="K26" s="967"/>
      <c r="L26" s="967"/>
      <c r="M26" s="968"/>
      <c r="N26" s="966" t="s">
        <v>69</v>
      </c>
      <c r="O26" s="967"/>
      <c r="P26" s="968"/>
      <c r="Q26" s="966" t="s">
        <v>257</v>
      </c>
      <c r="R26" s="995"/>
      <c r="S26" s="996"/>
      <c r="T26" s="966" t="s">
        <v>22</v>
      </c>
      <c r="U26" s="967"/>
      <c r="V26" s="968"/>
      <c r="W26" s="966" t="s">
        <v>68</v>
      </c>
      <c r="X26" s="967"/>
      <c r="Y26" s="968"/>
      <c r="Z26" s="22"/>
      <c r="AA26" s="1003" t="s">
        <v>70</v>
      </c>
      <c r="AB26" s="1004"/>
      <c r="AC26" s="1004"/>
      <c r="AD26" s="1004"/>
      <c r="AE26" s="1004"/>
      <c r="AF26" s="990"/>
      <c r="AG26" s="991"/>
      <c r="AH26" s="975" t="s">
        <v>84</v>
      </c>
      <c r="AI26" s="1007"/>
      <c r="AJ26" s="1007"/>
      <c r="AK26" s="958" t="s">
        <v>49</v>
      </c>
      <c r="AL26" s="959"/>
      <c r="AM26" s="960"/>
      <c r="AN26" s="120"/>
      <c r="AO26" s="964" t="s">
        <v>261</v>
      </c>
      <c r="AP26" s="965"/>
      <c r="AQ26" s="965"/>
      <c r="AR26" s="965"/>
      <c r="AS26" s="966" t="s">
        <v>262</v>
      </c>
      <c r="AT26" s="967"/>
      <c r="AU26" s="967"/>
      <c r="AV26" s="967"/>
      <c r="AW26" s="968"/>
      <c r="AX26" s="975" t="s">
        <v>84</v>
      </c>
      <c r="AY26" s="975"/>
      <c r="AZ26" s="975"/>
      <c r="BA26" s="976"/>
    </row>
    <row r="27" spans="1:53" ht="15.75" customHeight="1" x14ac:dyDescent="0.25">
      <c r="A27" s="969"/>
      <c r="B27" s="971"/>
      <c r="C27" s="969"/>
      <c r="D27" s="970"/>
      <c r="E27" s="970"/>
      <c r="F27" s="971"/>
      <c r="G27" s="1012"/>
      <c r="H27" s="1013"/>
      <c r="I27" s="1014"/>
      <c r="J27" s="969"/>
      <c r="K27" s="970"/>
      <c r="L27" s="970"/>
      <c r="M27" s="971"/>
      <c r="N27" s="969"/>
      <c r="O27" s="970"/>
      <c r="P27" s="971"/>
      <c r="Q27" s="997"/>
      <c r="R27" s="998"/>
      <c r="S27" s="999"/>
      <c r="T27" s="969"/>
      <c r="U27" s="970"/>
      <c r="V27" s="971"/>
      <c r="W27" s="969"/>
      <c r="X27" s="970"/>
      <c r="Y27" s="971"/>
      <c r="Z27" s="22"/>
      <c r="AA27" s="1005"/>
      <c r="AB27" s="1006"/>
      <c r="AC27" s="1006"/>
      <c r="AD27" s="1006"/>
      <c r="AE27" s="1006"/>
      <c r="AF27" s="993"/>
      <c r="AG27" s="994"/>
      <c r="AH27" s="1007"/>
      <c r="AI27" s="1007"/>
      <c r="AJ27" s="1007"/>
      <c r="AK27" s="961"/>
      <c r="AL27" s="962"/>
      <c r="AM27" s="963"/>
      <c r="AN27" s="120"/>
      <c r="AO27" s="965"/>
      <c r="AP27" s="965"/>
      <c r="AQ27" s="965"/>
      <c r="AR27" s="965"/>
      <c r="AS27" s="969"/>
      <c r="AT27" s="970"/>
      <c r="AU27" s="970"/>
      <c r="AV27" s="970"/>
      <c r="AW27" s="971"/>
      <c r="AX27" s="975"/>
      <c r="AY27" s="975"/>
      <c r="AZ27" s="975"/>
      <c r="BA27" s="976"/>
    </row>
    <row r="28" spans="1:53" ht="42" customHeight="1" x14ac:dyDescent="0.25">
      <c r="A28" s="972"/>
      <c r="B28" s="974"/>
      <c r="C28" s="972"/>
      <c r="D28" s="973"/>
      <c r="E28" s="973"/>
      <c r="F28" s="974"/>
      <c r="G28" s="1015"/>
      <c r="H28" s="1016"/>
      <c r="I28" s="1017"/>
      <c r="J28" s="972"/>
      <c r="K28" s="973"/>
      <c r="L28" s="973"/>
      <c r="M28" s="974"/>
      <c r="N28" s="972"/>
      <c r="O28" s="973"/>
      <c r="P28" s="974"/>
      <c r="Q28" s="1000"/>
      <c r="R28" s="1001"/>
      <c r="S28" s="1002"/>
      <c r="T28" s="972"/>
      <c r="U28" s="973"/>
      <c r="V28" s="974"/>
      <c r="W28" s="972"/>
      <c r="X28" s="973"/>
      <c r="Y28" s="974"/>
      <c r="Z28" s="22"/>
      <c r="AA28" s="977" t="s">
        <v>106</v>
      </c>
      <c r="AB28" s="978"/>
      <c r="AC28" s="978"/>
      <c r="AD28" s="978"/>
      <c r="AE28" s="978"/>
      <c r="AF28" s="924"/>
      <c r="AG28" s="925"/>
      <c r="AH28" s="979">
        <v>2</v>
      </c>
      <c r="AI28" s="980"/>
      <c r="AJ28" s="981"/>
      <c r="AK28" s="982">
        <v>3</v>
      </c>
      <c r="AL28" s="982"/>
      <c r="AM28" s="982"/>
      <c r="AN28" s="120"/>
      <c r="AO28" s="965"/>
      <c r="AP28" s="965"/>
      <c r="AQ28" s="965"/>
      <c r="AR28" s="965"/>
      <c r="AS28" s="969"/>
      <c r="AT28" s="970"/>
      <c r="AU28" s="970"/>
      <c r="AV28" s="970"/>
      <c r="AW28" s="971"/>
      <c r="AX28" s="975"/>
      <c r="AY28" s="975"/>
      <c r="AZ28" s="975"/>
      <c r="BA28" s="976"/>
    </row>
    <row r="29" spans="1:53" ht="26.25" customHeight="1" x14ac:dyDescent="0.3">
      <c r="A29" s="955">
        <v>1</v>
      </c>
      <c r="B29" s="956"/>
      <c r="C29" s="944">
        <f>COUNTIF($B17:$AO17,$B$17)</f>
        <v>33</v>
      </c>
      <c r="D29" s="949"/>
      <c r="E29" s="949"/>
      <c r="F29" s="950"/>
      <c r="G29" s="944">
        <v>4</v>
      </c>
      <c r="H29" s="949"/>
      <c r="I29" s="950"/>
      <c r="J29" s="944">
        <v>3</v>
      </c>
      <c r="K29" s="949"/>
      <c r="L29" s="949"/>
      <c r="M29" s="950"/>
      <c r="N29" s="944"/>
      <c r="O29" s="949"/>
      <c r="P29" s="950"/>
      <c r="Q29" s="954"/>
      <c r="R29" s="939"/>
      <c r="S29" s="940"/>
      <c r="T29" s="944">
        <v>12</v>
      </c>
      <c r="U29" s="945"/>
      <c r="V29" s="957"/>
      <c r="W29" s="944">
        <f>C29+G29+J29+N29+Q29+T29</f>
        <v>52</v>
      </c>
      <c r="X29" s="945"/>
      <c r="Y29" s="946"/>
      <c r="Z29" s="22"/>
      <c r="AA29" s="989" t="s">
        <v>71</v>
      </c>
      <c r="AB29" s="990"/>
      <c r="AC29" s="990"/>
      <c r="AD29" s="990"/>
      <c r="AE29" s="990"/>
      <c r="AF29" s="990"/>
      <c r="AG29" s="991"/>
      <c r="AH29" s="982">
        <v>3</v>
      </c>
      <c r="AI29" s="983"/>
      <c r="AJ29" s="983"/>
      <c r="AK29" s="982">
        <v>4</v>
      </c>
      <c r="AL29" s="983"/>
      <c r="AM29" s="983"/>
      <c r="AN29" s="120"/>
      <c r="AO29" s="965"/>
      <c r="AP29" s="965"/>
      <c r="AQ29" s="965"/>
      <c r="AR29" s="965"/>
      <c r="AS29" s="972"/>
      <c r="AT29" s="973"/>
      <c r="AU29" s="973"/>
      <c r="AV29" s="973"/>
      <c r="AW29" s="974"/>
      <c r="AX29" s="975"/>
      <c r="AY29" s="975"/>
      <c r="AZ29" s="975"/>
      <c r="BA29" s="976"/>
    </row>
    <row r="30" spans="1:53" ht="27" customHeight="1" x14ac:dyDescent="0.3">
      <c r="A30" s="947">
        <v>2</v>
      </c>
      <c r="B30" s="948"/>
      <c r="C30" s="944"/>
      <c r="D30" s="949"/>
      <c r="E30" s="949"/>
      <c r="F30" s="950"/>
      <c r="G30" s="951"/>
      <c r="H30" s="952"/>
      <c r="I30" s="953"/>
      <c r="J30" s="951">
        <v>4</v>
      </c>
      <c r="K30" s="952"/>
      <c r="L30" s="952"/>
      <c r="M30" s="953"/>
      <c r="N30" s="951">
        <v>11</v>
      </c>
      <c r="O30" s="952"/>
      <c r="P30" s="953"/>
      <c r="Q30" s="938">
        <v>2</v>
      </c>
      <c r="R30" s="939"/>
      <c r="S30" s="940"/>
      <c r="T30" s="951"/>
      <c r="U30" s="942"/>
      <c r="V30" s="943"/>
      <c r="W30" s="944">
        <f t="shared" ref="W30" si="0">C30+G30+J30+N30+Q30+T30</f>
        <v>17</v>
      </c>
      <c r="X30" s="945"/>
      <c r="Y30" s="946"/>
      <c r="Z30" s="22"/>
      <c r="AA30" s="992"/>
      <c r="AB30" s="993"/>
      <c r="AC30" s="993"/>
      <c r="AD30" s="993"/>
      <c r="AE30" s="993"/>
      <c r="AF30" s="993"/>
      <c r="AG30" s="994"/>
      <c r="AH30" s="983"/>
      <c r="AI30" s="983"/>
      <c r="AJ30" s="983"/>
      <c r="AK30" s="983"/>
      <c r="AL30" s="983"/>
      <c r="AM30" s="983"/>
      <c r="AN30" s="120"/>
      <c r="AO30" s="982">
        <v>1</v>
      </c>
      <c r="AP30" s="982"/>
      <c r="AQ30" s="982"/>
      <c r="AR30" s="982"/>
      <c r="AS30" s="984" t="s">
        <v>116</v>
      </c>
      <c r="AT30" s="984"/>
      <c r="AU30" s="984"/>
      <c r="AV30" s="984"/>
      <c r="AW30" s="984"/>
      <c r="AX30" s="985">
        <v>3</v>
      </c>
      <c r="AY30" s="985"/>
      <c r="AZ30" s="985"/>
      <c r="BA30" s="985"/>
    </row>
    <row r="31" spans="1:53" ht="21.75" customHeight="1" x14ac:dyDescent="0.3">
      <c r="A31" s="947"/>
      <c r="B31" s="948"/>
      <c r="C31" s="944"/>
      <c r="D31" s="949"/>
      <c r="E31" s="949"/>
      <c r="F31" s="950"/>
      <c r="G31" s="951"/>
      <c r="H31" s="952"/>
      <c r="I31" s="953"/>
      <c r="J31" s="951"/>
      <c r="K31" s="952"/>
      <c r="L31" s="952"/>
      <c r="M31" s="953"/>
      <c r="N31" s="951"/>
      <c r="O31" s="952"/>
      <c r="P31" s="953"/>
      <c r="Q31" s="954"/>
      <c r="R31" s="939"/>
      <c r="S31" s="940"/>
      <c r="T31" s="951"/>
      <c r="U31" s="942"/>
      <c r="V31" s="943"/>
      <c r="W31" s="944"/>
      <c r="X31" s="945"/>
      <c r="Y31" s="946"/>
      <c r="Z31" s="22"/>
      <c r="AA31" s="989"/>
      <c r="AB31" s="990"/>
      <c r="AC31" s="990"/>
      <c r="AD31" s="990"/>
      <c r="AE31" s="990"/>
      <c r="AF31" s="990"/>
      <c r="AG31" s="991"/>
      <c r="AH31" s="982"/>
      <c r="AI31" s="983"/>
      <c r="AJ31" s="983"/>
      <c r="AK31" s="982"/>
      <c r="AL31" s="983"/>
      <c r="AM31" s="983"/>
      <c r="AN31" s="120"/>
      <c r="AO31" s="982"/>
      <c r="AP31" s="982"/>
      <c r="AQ31" s="982"/>
      <c r="AR31" s="982"/>
      <c r="AS31" s="984"/>
      <c r="AT31" s="984"/>
      <c r="AU31" s="984"/>
      <c r="AV31" s="984"/>
      <c r="AW31" s="984"/>
      <c r="AX31" s="985"/>
      <c r="AY31" s="985"/>
      <c r="AZ31" s="985"/>
      <c r="BA31" s="985"/>
    </row>
    <row r="32" spans="1:53" ht="25.5" customHeight="1" x14ac:dyDescent="0.3">
      <c r="A32" s="947"/>
      <c r="B32" s="948"/>
      <c r="C32" s="944"/>
      <c r="D32" s="949"/>
      <c r="E32" s="949"/>
      <c r="F32" s="950"/>
      <c r="G32" s="951"/>
      <c r="H32" s="952"/>
      <c r="I32" s="953"/>
      <c r="J32" s="951"/>
      <c r="K32" s="952"/>
      <c r="L32" s="952"/>
      <c r="M32" s="953"/>
      <c r="N32" s="951"/>
      <c r="O32" s="952"/>
      <c r="P32" s="953"/>
      <c r="Q32" s="938"/>
      <c r="R32" s="939"/>
      <c r="S32" s="940"/>
      <c r="T32" s="941"/>
      <c r="U32" s="942"/>
      <c r="V32" s="943"/>
      <c r="W32" s="944"/>
      <c r="X32" s="945"/>
      <c r="Y32" s="946"/>
      <c r="Z32" s="22"/>
      <c r="AA32" s="992"/>
      <c r="AB32" s="993"/>
      <c r="AC32" s="993"/>
      <c r="AD32" s="993"/>
      <c r="AE32" s="993"/>
      <c r="AF32" s="993"/>
      <c r="AG32" s="994"/>
      <c r="AH32" s="983"/>
      <c r="AI32" s="983"/>
      <c r="AJ32" s="983"/>
      <c r="AK32" s="983"/>
      <c r="AL32" s="983"/>
      <c r="AM32" s="983"/>
      <c r="AN32" s="121"/>
      <c r="AO32" s="982"/>
      <c r="AP32" s="982"/>
      <c r="AQ32" s="982"/>
      <c r="AR32" s="982"/>
      <c r="AS32" s="984"/>
      <c r="AT32" s="984"/>
      <c r="AU32" s="984"/>
      <c r="AV32" s="984"/>
      <c r="AW32" s="984"/>
      <c r="AX32" s="985"/>
      <c r="AY32" s="985"/>
      <c r="AZ32" s="985"/>
      <c r="BA32" s="985"/>
    </row>
    <row r="33" spans="1:53" ht="34.5" customHeight="1" x14ac:dyDescent="0.25">
      <c r="A33" s="929" t="s">
        <v>24</v>
      </c>
      <c r="B33" s="930"/>
      <c r="C33" s="931">
        <f>SUM(C29:F32)</f>
        <v>33</v>
      </c>
      <c r="D33" s="932"/>
      <c r="E33" s="932"/>
      <c r="F33" s="933"/>
      <c r="G33" s="920">
        <f>SUM(G29:I32)</f>
        <v>4</v>
      </c>
      <c r="H33" s="934"/>
      <c r="I33" s="930"/>
      <c r="J33" s="935">
        <f>SUM(J29:M32)</f>
        <v>7</v>
      </c>
      <c r="K33" s="936"/>
      <c r="L33" s="936"/>
      <c r="M33" s="937"/>
      <c r="N33" s="935">
        <f>SUM(N29:P32)</f>
        <v>11</v>
      </c>
      <c r="O33" s="936"/>
      <c r="P33" s="937"/>
      <c r="Q33" s="917">
        <f>SUM(Q29:S32)</f>
        <v>2</v>
      </c>
      <c r="R33" s="918"/>
      <c r="S33" s="919"/>
      <c r="T33" s="920">
        <f>SUM(T29:V32)</f>
        <v>12</v>
      </c>
      <c r="U33" s="921"/>
      <c r="V33" s="922"/>
      <c r="W33" s="920">
        <f>SUM(W29:Y32)</f>
        <v>69</v>
      </c>
      <c r="X33" s="921"/>
      <c r="Y33" s="922"/>
      <c r="Z33" s="22"/>
      <c r="AA33" s="923"/>
      <c r="AB33" s="924"/>
      <c r="AC33" s="924"/>
      <c r="AD33" s="924"/>
      <c r="AE33" s="924"/>
      <c r="AF33" s="924"/>
      <c r="AG33" s="925"/>
      <c r="AH33" s="926"/>
      <c r="AI33" s="927"/>
      <c r="AJ33" s="928"/>
      <c r="AK33" s="986"/>
      <c r="AL33" s="987"/>
      <c r="AM33" s="988"/>
      <c r="AN33" s="23"/>
      <c r="AO33" s="982"/>
      <c r="AP33" s="982"/>
      <c r="AQ33" s="982"/>
      <c r="AR33" s="982"/>
      <c r="AS33" s="984"/>
      <c r="AT33" s="984"/>
      <c r="AU33" s="984"/>
      <c r="AV33" s="984"/>
      <c r="AW33" s="984"/>
      <c r="AX33" s="985"/>
      <c r="AY33" s="985"/>
      <c r="AZ33" s="985"/>
      <c r="BA33" s="985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056" t="s">
        <v>65</v>
      </c>
      <c r="D1" s="1057"/>
      <c r="E1" s="1057"/>
      <c r="F1" s="1057"/>
      <c r="G1" s="1057"/>
      <c r="H1" s="1057"/>
      <c r="I1" s="1057"/>
      <c r="J1" s="1057"/>
      <c r="K1" s="1058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062" t="s">
        <v>47</v>
      </c>
      <c r="F7" s="1063"/>
      <c r="G7" s="1063"/>
      <c r="H7" s="2"/>
      <c r="I7" s="2"/>
      <c r="J7" s="2"/>
      <c r="K7" s="4"/>
    </row>
    <row r="8" spans="1:12" s="3" customFormat="1" ht="18.75" x14ac:dyDescent="0.3">
      <c r="C8" s="2"/>
      <c r="D8" s="1059" t="s">
        <v>48</v>
      </c>
      <c r="E8" s="1060"/>
      <c r="F8" s="1061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059" t="s">
        <v>26</v>
      </c>
      <c r="E9" s="1060"/>
      <c r="F9" s="1061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052" t="s">
        <v>27</v>
      </c>
      <c r="E10" s="1053"/>
      <c r="F10" s="1053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054" t="s">
        <v>50</v>
      </c>
      <c r="F12" s="1055"/>
      <c r="G12" s="1055"/>
      <c r="H12" s="2"/>
      <c r="I12" s="2"/>
      <c r="J12" s="2"/>
      <c r="K12" s="4"/>
    </row>
    <row r="13" spans="1:12" s="3" customFormat="1" ht="63.75" x14ac:dyDescent="0.3">
      <c r="C13" s="2"/>
      <c r="D13" s="1064" t="s">
        <v>51</v>
      </c>
      <c r="E13" s="1065"/>
      <c r="F13" s="1066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049" t="s">
        <v>45</v>
      </c>
      <c r="E14" s="1050"/>
      <c r="F14" s="1051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049"/>
      <c r="E15" s="1050"/>
      <c r="F15" s="1051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tabSelected="1" view="pageBreakPreview" topLeftCell="B1" zoomScale="75" zoomScaleNormal="50" zoomScaleSheetLayoutView="75" workbookViewId="0">
      <selection activeCell="D13" sqref="D13"/>
    </sheetView>
  </sheetViews>
  <sheetFormatPr defaultRowHeight="15.75" x14ac:dyDescent="0.2"/>
  <cols>
    <col min="1" max="1" width="11.28515625" style="822" customWidth="1"/>
    <col min="2" max="2" width="47.28515625" style="199" customWidth="1"/>
    <col min="3" max="3" width="6.7109375" style="823" customWidth="1"/>
    <col min="4" max="4" width="12" style="824" customWidth="1"/>
    <col min="5" max="5" width="7.28515625" style="824" customWidth="1"/>
    <col min="6" max="6" width="6.42578125" style="823" customWidth="1"/>
    <col min="7" max="7" width="7.42578125" style="823" customWidth="1"/>
    <col min="8" max="8" width="9.85546875" style="823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30" s="145" customFormat="1" ht="18.75" thickBot="1" x14ac:dyDescent="0.25">
      <c r="A1" s="1067" t="s">
        <v>243</v>
      </c>
      <c r="B1" s="1068"/>
      <c r="C1" s="1068"/>
      <c r="D1" s="1068"/>
      <c r="E1" s="1068"/>
      <c r="F1" s="1068"/>
      <c r="G1" s="1068"/>
      <c r="H1" s="1068"/>
      <c r="I1" s="1068"/>
      <c r="J1" s="1068"/>
      <c r="K1" s="1068"/>
      <c r="L1" s="1068"/>
      <c r="M1" s="1068"/>
      <c r="N1" s="1068"/>
      <c r="O1" s="1068"/>
      <c r="P1" s="1068"/>
      <c r="Q1" s="1068"/>
      <c r="R1" s="1068"/>
      <c r="S1" s="1068"/>
      <c r="T1" s="1068"/>
      <c r="U1" s="1068"/>
      <c r="V1" s="1069"/>
    </row>
    <row r="2" spans="1:30" s="145" customFormat="1" x14ac:dyDescent="0.2">
      <c r="A2" s="1070" t="s">
        <v>126</v>
      </c>
      <c r="B2" s="1073" t="s">
        <v>207</v>
      </c>
      <c r="C2" s="1076" t="s">
        <v>83</v>
      </c>
      <c r="D2" s="1077"/>
      <c r="E2" s="1077"/>
      <c r="F2" s="1078"/>
      <c r="G2" s="1079" t="s">
        <v>127</v>
      </c>
      <c r="H2" s="1082" t="s">
        <v>128</v>
      </c>
      <c r="I2" s="1083"/>
      <c r="J2" s="1083"/>
      <c r="K2" s="1083"/>
      <c r="L2" s="1083"/>
      <c r="M2" s="1084"/>
      <c r="N2" s="1085" t="s">
        <v>285</v>
      </c>
      <c r="O2" s="1086"/>
      <c r="P2" s="1086"/>
      <c r="Q2" s="1086"/>
      <c r="R2" s="1086"/>
      <c r="S2" s="1086"/>
      <c r="T2" s="1086"/>
      <c r="U2" s="1086"/>
      <c r="V2" s="1087"/>
    </row>
    <row r="3" spans="1:30" s="145" customFormat="1" ht="16.5" thickBot="1" x14ac:dyDescent="0.25">
      <c r="A3" s="1071"/>
      <c r="B3" s="1074"/>
      <c r="C3" s="1091" t="s">
        <v>29</v>
      </c>
      <c r="D3" s="1093" t="s">
        <v>30</v>
      </c>
      <c r="E3" s="1095" t="s">
        <v>54</v>
      </c>
      <c r="F3" s="1096"/>
      <c r="G3" s="1080"/>
      <c r="H3" s="1101" t="s">
        <v>28</v>
      </c>
      <c r="I3" s="1104" t="s">
        <v>129</v>
      </c>
      <c r="J3" s="1105"/>
      <c r="K3" s="1105"/>
      <c r="L3" s="1106"/>
      <c r="M3" s="1107" t="s">
        <v>130</v>
      </c>
      <c r="N3" s="1088"/>
      <c r="O3" s="1089"/>
      <c r="P3" s="1089"/>
      <c r="Q3" s="1089"/>
      <c r="R3" s="1089"/>
      <c r="S3" s="1089"/>
      <c r="T3" s="1089"/>
      <c r="U3" s="1089"/>
      <c r="V3" s="1090"/>
    </row>
    <row r="4" spans="1:30" s="145" customFormat="1" x14ac:dyDescent="0.2">
      <c r="A4" s="1071"/>
      <c r="B4" s="1074"/>
      <c r="C4" s="1091"/>
      <c r="D4" s="1093"/>
      <c r="E4" s="1093" t="s">
        <v>55</v>
      </c>
      <c r="F4" s="1111" t="s">
        <v>56</v>
      </c>
      <c r="G4" s="1080"/>
      <c r="H4" s="1102"/>
      <c r="I4" s="1113" t="s">
        <v>24</v>
      </c>
      <c r="J4" s="1113" t="s">
        <v>31</v>
      </c>
      <c r="K4" s="1113" t="s">
        <v>131</v>
      </c>
      <c r="L4" s="1113" t="s">
        <v>132</v>
      </c>
      <c r="M4" s="1108"/>
      <c r="N4" s="1116" t="s">
        <v>64</v>
      </c>
      <c r="O4" s="1117"/>
      <c r="P4" s="1118"/>
      <c r="Q4" s="1116" t="s">
        <v>73</v>
      </c>
      <c r="R4" s="1118"/>
      <c r="S4" s="1119"/>
      <c r="T4" s="1120"/>
      <c r="U4" s="1119"/>
      <c r="V4" s="1120"/>
    </row>
    <row r="5" spans="1:30" s="145" customFormat="1" ht="16.5" thickBot="1" x14ac:dyDescent="0.25">
      <c r="A5" s="1071"/>
      <c r="B5" s="1074"/>
      <c r="C5" s="1091"/>
      <c r="D5" s="1093"/>
      <c r="E5" s="1093"/>
      <c r="F5" s="1111"/>
      <c r="G5" s="1080"/>
      <c r="H5" s="1102"/>
      <c r="I5" s="1114"/>
      <c r="J5" s="1114"/>
      <c r="K5" s="1114"/>
      <c r="L5" s="1114"/>
      <c r="M5" s="1108"/>
      <c r="N5" s="642">
        <v>1</v>
      </c>
      <c r="O5" s="643" t="s">
        <v>81</v>
      </c>
      <c r="P5" s="644" t="s">
        <v>82</v>
      </c>
      <c r="Q5" s="642">
        <v>3</v>
      </c>
      <c r="R5" s="330"/>
      <c r="S5" s="150"/>
      <c r="T5" s="149"/>
      <c r="U5" s="146"/>
      <c r="V5" s="149"/>
    </row>
    <row r="6" spans="1:30" s="145" customFormat="1" ht="16.5" thickBot="1" x14ac:dyDescent="0.25">
      <c r="A6" s="1071"/>
      <c r="B6" s="1074"/>
      <c r="C6" s="1091"/>
      <c r="D6" s="1093"/>
      <c r="E6" s="1093"/>
      <c r="F6" s="1111"/>
      <c r="G6" s="1080"/>
      <c r="H6" s="1102"/>
      <c r="I6" s="1114"/>
      <c r="J6" s="1114"/>
      <c r="K6" s="1114"/>
      <c r="L6" s="1114"/>
      <c r="M6" s="1109"/>
      <c r="N6" s="1121" t="s">
        <v>245</v>
      </c>
      <c r="O6" s="1122"/>
      <c r="P6" s="1123"/>
      <c r="Q6" s="1123"/>
      <c r="R6" s="1123"/>
      <c r="S6" s="1123"/>
      <c r="T6" s="1123"/>
      <c r="U6" s="1123"/>
      <c r="V6" s="1124"/>
    </row>
    <row r="7" spans="1:30" s="145" customFormat="1" ht="16.5" thickBot="1" x14ac:dyDescent="0.25">
      <c r="A7" s="1072"/>
      <c r="B7" s="1075"/>
      <c r="C7" s="1092"/>
      <c r="D7" s="1094"/>
      <c r="E7" s="1094"/>
      <c r="F7" s="1112"/>
      <c r="G7" s="1081"/>
      <c r="H7" s="1103"/>
      <c r="I7" s="1115"/>
      <c r="J7" s="1115"/>
      <c r="K7" s="1115"/>
      <c r="L7" s="1115"/>
      <c r="M7" s="1110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30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30" s="145" customFormat="1" ht="27" customHeight="1" thickBot="1" x14ac:dyDescent="0.25">
      <c r="A9" s="1097" t="s">
        <v>134</v>
      </c>
      <c r="B9" s="1098"/>
      <c r="C9" s="1099"/>
      <c r="D9" s="1099"/>
      <c r="E9" s="1099"/>
      <c r="F9" s="1099"/>
      <c r="G9" s="1099"/>
      <c r="H9" s="1099"/>
      <c r="I9" s="1099"/>
      <c r="J9" s="1099"/>
      <c r="K9" s="1099"/>
      <c r="L9" s="1099"/>
      <c r="M9" s="1099"/>
      <c r="N9" s="1098"/>
      <c r="O9" s="1098"/>
      <c r="P9" s="1098"/>
      <c r="Q9" s="1098"/>
      <c r="R9" s="1098"/>
      <c r="S9" s="1098"/>
      <c r="T9" s="1098"/>
      <c r="U9" s="1098"/>
      <c r="V9" s="1100"/>
    </row>
    <row r="10" spans="1:30" s="145" customFormat="1" ht="16.5" thickBot="1" x14ac:dyDescent="0.25">
      <c r="A10" s="1128" t="s">
        <v>135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29"/>
      <c r="U10" s="1129"/>
      <c r="V10" s="1130"/>
    </row>
    <row r="11" spans="1:30" s="175" customFormat="1" ht="31.5" x14ac:dyDescent="0.2">
      <c r="A11" s="653" t="s">
        <v>74</v>
      </c>
      <c r="B11" s="825" t="s">
        <v>240</v>
      </c>
      <c r="C11" s="655"/>
      <c r="D11" s="656" t="s">
        <v>183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242</v>
      </c>
    </row>
    <row r="12" spans="1:30" s="590" customFormat="1" ht="31.5" x14ac:dyDescent="0.2">
      <c r="A12" s="668" t="s">
        <v>182</v>
      </c>
      <c r="B12" s="669" t="s">
        <v>124</v>
      </c>
      <c r="C12" s="670"/>
      <c r="D12" s="671" t="s">
        <v>183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242</v>
      </c>
    </row>
    <row r="13" spans="1:30" s="590" customFormat="1" ht="32.25" thickBot="1" x14ac:dyDescent="0.25">
      <c r="A13" s="668" t="s">
        <v>184</v>
      </c>
      <c r="B13" s="669" t="s">
        <v>166</v>
      </c>
      <c r="C13" s="670"/>
      <c r="D13" s="671" t="s">
        <v>185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242</v>
      </c>
    </row>
    <row r="14" spans="1:30" s="145" customFormat="1" ht="16.5" thickBot="1" x14ac:dyDescent="0.25">
      <c r="A14" s="1131" t="s">
        <v>32</v>
      </c>
      <c r="B14" s="1132"/>
      <c r="C14" s="832"/>
      <c r="D14" s="193"/>
      <c r="E14" s="831"/>
      <c r="F14" s="831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30" ht="16.5" customHeight="1" thickBot="1" x14ac:dyDescent="0.25">
      <c r="A15" s="1133" t="s">
        <v>136</v>
      </c>
      <c r="B15" s="1134"/>
      <c r="C15" s="1134"/>
      <c r="D15" s="1134"/>
      <c r="E15" s="1134"/>
      <c r="F15" s="1134"/>
      <c r="G15" s="1134"/>
      <c r="H15" s="1134"/>
      <c r="I15" s="1134"/>
      <c r="J15" s="1134"/>
      <c r="K15" s="1134"/>
      <c r="L15" s="1134"/>
      <c r="M15" s="1134"/>
      <c r="N15" s="1135"/>
      <c r="O15" s="1135"/>
      <c r="P15" s="1135"/>
      <c r="Q15" s="1135"/>
      <c r="R15" s="1135"/>
      <c r="S15" s="1135"/>
      <c r="T15" s="1135"/>
      <c r="U15" s="1135"/>
      <c r="V15" s="1136"/>
    </row>
    <row r="16" spans="1:30" s="571" customFormat="1" ht="31.5" x14ac:dyDescent="0.2">
      <c r="A16" s="683" t="s">
        <v>137</v>
      </c>
      <c r="B16" s="684" t="s">
        <v>178</v>
      </c>
      <c r="C16" s="685">
        <v>1</v>
      </c>
      <c r="D16" s="686"/>
      <c r="E16" s="687"/>
      <c r="F16" s="688"/>
      <c r="G16" s="689">
        <v>5</v>
      </c>
      <c r="H16" s="690">
        <f t="shared" ref="H16:H20" si="1">G16*30</f>
        <v>150</v>
      </c>
      <c r="I16" s="685">
        <f t="shared" ref="I16:I18" si="2">J16+L16</f>
        <v>60</v>
      </c>
      <c r="J16" s="686">
        <v>30</v>
      </c>
      <c r="K16" s="686"/>
      <c r="L16" s="686">
        <v>30</v>
      </c>
      <c r="M16" s="691">
        <f t="shared" ref="M16:M20" si="3">H16-I16</f>
        <v>90</v>
      </c>
      <c r="N16" s="666">
        <v>4</v>
      </c>
      <c r="O16" s="692"/>
      <c r="P16" s="693"/>
      <c r="Q16" s="663"/>
      <c r="R16" s="665"/>
      <c r="S16" s="598"/>
      <c r="T16" s="599"/>
      <c r="U16" s="598"/>
      <c r="V16" s="599"/>
      <c r="AB16" s="571" t="s">
        <v>242</v>
      </c>
      <c r="AD16" s="600"/>
    </row>
    <row r="17" spans="1:28" s="571" customFormat="1" ht="31.5" x14ac:dyDescent="0.2">
      <c r="A17" s="694" t="s">
        <v>138</v>
      </c>
      <c r="B17" s="695" t="s">
        <v>274</v>
      </c>
      <c r="C17" s="696">
        <v>1</v>
      </c>
      <c r="D17" s="697"/>
      <c r="E17" s="698"/>
      <c r="F17" s="699"/>
      <c r="G17" s="700">
        <v>4</v>
      </c>
      <c r="H17" s="701">
        <f t="shared" si="1"/>
        <v>120</v>
      </c>
      <c r="I17" s="696">
        <f t="shared" si="2"/>
        <v>45</v>
      </c>
      <c r="J17" s="697">
        <v>15</v>
      </c>
      <c r="K17" s="697"/>
      <c r="L17" s="697">
        <v>30</v>
      </c>
      <c r="M17" s="702">
        <f t="shared" si="3"/>
        <v>75</v>
      </c>
      <c r="N17" s="703">
        <v>3</v>
      </c>
      <c r="O17" s="704"/>
      <c r="P17" s="705"/>
      <c r="Q17" s="706"/>
      <c r="R17" s="707"/>
      <c r="S17" s="601"/>
      <c r="T17" s="602"/>
      <c r="U17" s="601"/>
      <c r="V17" s="602"/>
      <c r="AB17" s="571" t="s">
        <v>242</v>
      </c>
    </row>
    <row r="18" spans="1:28" s="571" customFormat="1" x14ac:dyDescent="0.2">
      <c r="A18" s="694" t="s">
        <v>139</v>
      </c>
      <c r="B18" s="695" t="s">
        <v>167</v>
      </c>
      <c r="C18" s="696">
        <v>2</v>
      </c>
      <c r="D18" s="697"/>
      <c r="E18" s="698"/>
      <c r="F18" s="699"/>
      <c r="G18" s="700">
        <v>4</v>
      </c>
      <c r="H18" s="701">
        <f t="shared" si="1"/>
        <v>120</v>
      </c>
      <c r="I18" s="696">
        <f t="shared" si="2"/>
        <v>54</v>
      </c>
      <c r="J18" s="697">
        <v>18</v>
      </c>
      <c r="K18" s="697"/>
      <c r="L18" s="697">
        <v>36</v>
      </c>
      <c r="M18" s="702">
        <f t="shared" si="3"/>
        <v>66</v>
      </c>
      <c r="N18" s="681"/>
      <c r="O18" s="708">
        <v>3</v>
      </c>
      <c r="P18" s="709">
        <v>3</v>
      </c>
      <c r="Q18" s="678"/>
      <c r="R18" s="680"/>
      <c r="S18" s="587"/>
      <c r="T18" s="588"/>
      <c r="U18" s="587"/>
      <c r="V18" s="588"/>
      <c r="AB18" s="571" t="s">
        <v>242</v>
      </c>
    </row>
    <row r="19" spans="1:28" s="571" customFormat="1" x14ac:dyDescent="0.2">
      <c r="A19" s="694" t="s">
        <v>140</v>
      </c>
      <c r="B19" s="710" t="s">
        <v>193</v>
      </c>
      <c r="C19" s="696">
        <v>2</v>
      </c>
      <c r="D19" s="697"/>
      <c r="E19" s="698"/>
      <c r="F19" s="699"/>
      <c r="G19" s="700">
        <v>4</v>
      </c>
      <c r="H19" s="701">
        <f t="shared" si="1"/>
        <v>120</v>
      </c>
      <c r="I19" s="696">
        <f t="shared" ref="I19:I20" si="4">J19+K19+L19</f>
        <v>54</v>
      </c>
      <c r="J19" s="697">
        <v>18</v>
      </c>
      <c r="K19" s="697"/>
      <c r="L19" s="697">
        <v>36</v>
      </c>
      <c r="M19" s="702">
        <f t="shared" si="3"/>
        <v>66</v>
      </c>
      <c r="N19" s="703"/>
      <c r="O19" s="704">
        <v>3</v>
      </c>
      <c r="P19" s="705">
        <v>3</v>
      </c>
      <c r="Q19" s="706"/>
      <c r="R19" s="707"/>
      <c r="S19" s="601"/>
      <c r="T19" s="602"/>
      <c r="U19" s="601"/>
      <c r="V19" s="602"/>
      <c r="AB19" s="571" t="s">
        <v>242</v>
      </c>
    </row>
    <row r="20" spans="1:28" s="571" customFormat="1" ht="32.25" thickBot="1" x14ac:dyDescent="0.25">
      <c r="A20" s="711" t="s">
        <v>142</v>
      </c>
      <c r="B20" s="710" t="s">
        <v>194</v>
      </c>
      <c r="C20" s="712"/>
      <c r="D20" s="697"/>
      <c r="E20" s="698"/>
      <c r="F20" s="702" t="s">
        <v>141</v>
      </c>
      <c r="G20" s="700">
        <v>2</v>
      </c>
      <c r="H20" s="701">
        <f t="shared" si="1"/>
        <v>60</v>
      </c>
      <c r="I20" s="696">
        <f t="shared" si="4"/>
        <v>0</v>
      </c>
      <c r="J20" s="697"/>
      <c r="K20" s="697"/>
      <c r="L20" s="697"/>
      <c r="M20" s="702">
        <f t="shared" si="3"/>
        <v>60</v>
      </c>
      <c r="N20" s="703"/>
      <c r="O20" s="704"/>
      <c r="P20" s="707"/>
      <c r="Q20" s="706"/>
      <c r="R20" s="707"/>
      <c r="S20" s="601"/>
      <c r="T20" s="602"/>
      <c r="U20" s="601"/>
      <c r="V20" s="602"/>
      <c r="AB20" s="571" t="s">
        <v>242</v>
      </c>
    </row>
    <row r="21" spans="1:28" s="571" customFormat="1" ht="32.25" thickBot="1" x14ac:dyDescent="0.25">
      <c r="A21" s="711" t="s">
        <v>286</v>
      </c>
      <c r="B21" s="825" t="s">
        <v>276</v>
      </c>
      <c r="C21" s="655"/>
      <c r="D21" s="656" t="s">
        <v>183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9"/>
      <c r="P21" s="829"/>
      <c r="Q21" s="829"/>
      <c r="R21" s="829"/>
      <c r="S21" s="828"/>
      <c r="T21" s="827"/>
      <c r="U21" s="826"/>
      <c r="V21" s="827"/>
    </row>
    <row r="22" spans="1:28" ht="26.25" customHeight="1" thickBot="1" x14ac:dyDescent="0.25">
      <c r="A22" s="1131" t="s">
        <v>143</v>
      </c>
      <c r="B22" s="1137"/>
      <c r="C22" s="1137"/>
      <c r="D22" s="1137"/>
      <c r="E22" s="1137"/>
      <c r="F22" s="1138"/>
      <c r="G22" s="713">
        <f>SUM(G16:G21)</f>
        <v>23</v>
      </c>
      <c r="H22" s="641">
        <f t="shared" ref="H22:R22" si="5">SUM(H16:H21)</f>
        <v>690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432</v>
      </c>
      <c r="N22" s="641">
        <f t="shared" si="5"/>
        <v>10</v>
      </c>
      <c r="O22" s="773">
        <f t="shared" si="5"/>
        <v>6</v>
      </c>
      <c r="P22" s="773">
        <f t="shared" si="5"/>
        <v>6</v>
      </c>
      <c r="Q22" s="773">
        <f t="shared" si="5"/>
        <v>0</v>
      </c>
      <c r="R22" s="773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690</v>
      </c>
      <c r="AB22" s="145">
        <f>G22*30</f>
        <v>690</v>
      </c>
    </row>
    <row r="23" spans="1:28" ht="21.75" customHeight="1" thickBot="1" x14ac:dyDescent="0.25">
      <c r="A23" s="1139" t="s">
        <v>144</v>
      </c>
      <c r="B23" s="1140"/>
      <c r="C23" s="1140"/>
      <c r="D23" s="1140"/>
      <c r="E23" s="1140"/>
      <c r="F23" s="1140"/>
      <c r="G23" s="1140"/>
      <c r="H23" s="1140"/>
      <c r="I23" s="1140"/>
      <c r="J23" s="1140"/>
      <c r="K23" s="1140"/>
      <c r="L23" s="1140"/>
      <c r="M23" s="1140"/>
      <c r="N23" s="1140"/>
      <c r="O23" s="1140"/>
      <c r="P23" s="1140"/>
      <c r="Q23" s="1140"/>
      <c r="R23" s="1140"/>
      <c r="S23" s="1140"/>
      <c r="T23" s="1140"/>
      <c r="U23" s="1140"/>
      <c r="V23" s="1141"/>
    </row>
    <row r="24" spans="1:28" s="624" customFormat="1" ht="18.75" customHeight="1" thickBot="1" x14ac:dyDescent="0.25">
      <c r="A24" s="653" t="s">
        <v>248</v>
      </c>
      <c r="B24" s="714" t="s">
        <v>123</v>
      </c>
      <c r="C24" s="88"/>
      <c r="D24" s="89" t="s">
        <v>141</v>
      </c>
      <c r="E24" s="89"/>
      <c r="F24" s="715"/>
      <c r="G24" s="716">
        <v>4.5</v>
      </c>
      <c r="H24" s="717">
        <f>G24*30</f>
        <v>135</v>
      </c>
      <c r="I24" s="685">
        <f>J24+K24+L24</f>
        <v>0</v>
      </c>
      <c r="J24" s="686"/>
      <c r="K24" s="686"/>
      <c r="L24" s="686"/>
      <c r="M24" s="687">
        <f t="shared" ref="M24:M25" si="7">H24-I24</f>
        <v>135</v>
      </c>
      <c r="N24" s="718"/>
      <c r="O24" s="719"/>
      <c r="P24" s="720"/>
      <c r="Q24" s="718"/>
      <c r="R24" s="720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249</v>
      </c>
      <c r="B25" s="721" t="s">
        <v>26</v>
      </c>
      <c r="C25" s="103"/>
      <c r="D25" s="104" t="s">
        <v>186</v>
      </c>
      <c r="E25" s="104"/>
      <c r="F25" s="722"/>
      <c r="G25" s="723">
        <v>6</v>
      </c>
      <c r="H25" s="724">
        <f>G25*30</f>
        <v>180</v>
      </c>
      <c r="I25" s="725">
        <f>J25+K25+L25</f>
        <v>0</v>
      </c>
      <c r="J25" s="726"/>
      <c r="K25" s="726"/>
      <c r="L25" s="726"/>
      <c r="M25" s="727">
        <f t="shared" si="7"/>
        <v>180</v>
      </c>
      <c r="N25" s="728"/>
      <c r="O25" s="729"/>
      <c r="P25" s="730"/>
      <c r="Q25" s="728"/>
      <c r="R25" s="730"/>
      <c r="S25" s="638"/>
      <c r="T25" s="639"/>
      <c r="U25" s="638"/>
      <c r="V25" s="640"/>
    </row>
    <row r="26" spans="1:28" s="145" customFormat="1" ht="18" customHeight="1" thickBot="1" x14ac:dyDescent="0.25">
      <c r="A26" s="1142" t="s">
        <v>146</v>
      </c>
      <c r="B26" s="1143"/>
      <c r="C26" s="1143"/>
      <c r="D26" s="1143"/>
      <c r="E26" s="1143"/>
      <c r="F26" s="1144"/>
      <c r="G26" s="731">
        <f>SUM(G24:G25)</f>
        <v>10.5</v>
      </c>
      <c r="H26" s="732">
        <f>SUM(H24:H25)</f>
        <v>315</v>
      </c>
      <c r="I26" s="732">
        <f t="shared" ref="I26:V26" si="8">SUM(I24:I24)</f>
        <v>0</v>
      </c>
      <c r="J26" s="732">
        <f t="shared" si="8"/>
        <v>0</v>
      </c>
      <c r="K26" s="732">
        <f t="shared" si="8"/>
        <v>0</v>
      </c>
      <c r="L26" s="732">
        <f t="shared" si="8"/>
        <v>0</v>
      </c>
      <c r="M26" s="732">
        <f>SUM(M24:M25)</f>
        <v>315</v>
      </c>
      <c r="N26" s="732">
        <f t="shared" si="8"/>
        <v>0</v>
      </c>
      <c r="O26" s="732"/>
      <c r="P26" s="732">
        <f t="shared" si="8"/>
        <v>0</v>
      </c>
      <c r="Q26" s="732">
        <f t="shared" si="8"/>
        <v>0</v>
      </c>
      <c r="R26" s="732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28" ht="16.5" customHeight="1" thickBot="1" x14ac:dyDescent="0.25">
      <c r="A27" s="1145" t="s">
        <v>246</v>
      </c>
      <c r="B27" s="1146"/>
      <c r="C27" s="1146"/>
      <c r="D27" s="1146"/>
      <c r="E27" s="1146"/>
      <c r="F27" s="1146"/>
      <c r="G27" s="1146"/>
      <c r="H27" s="1146"/>
      <c r="I27" s="1146"/>
      <c r="J27" s="1146"/>
      <c r="K27" s="1146"/>
      <c r="L27" s="1146"/>
      <c r="M27" s="1146"/>
      <c r="N27" s="1146"/>
      <c r="O27" s="1146"/>
      <c r="P27" s="1146"/>
      <c r="Q27" s="1146"/>
      <c r="R27" s="1146"/>
      <c r="S27" s="1146"/>
      <c r="T27" s="1146"/>
      <c r="U27" s="1146"/>
      <c r="V27" s="1147"/>
    </row>
    <row r="28" spans="1:28" s="145" customFormat="1" ht="16.5" thickBot="1" x14ac:dyDescent="0.25">
      <c r="A28" s="683" t="s">
        <v>250</v>
      </c>
      <c r="B28" s="733" t="s">
        <v>247</v>
      </c>
      <c r="C28" s="734"/>
      <c r="D28" s="735"/>
      <c r="E28" s="735"/>
      <c r="F28" s="736"/>
      <c r="G28" s="716">
        <v>24</v>
      </c>
      <c r="H28" s="737">
        <f>G28*30</f>
        <v>720</v>
      </c>
      <c r="I28" s="738"/>
      <c r="J28" s="739"/>
      <c r="K28" s="739"/>
      <c r="L28" s="739"/>
      <c r="M28" s="687">
        <f t="shared" ref="M28" si="9">H28-I28</f>
        <v>720</v>
      </c>
      <c r="N28" s="738"/>
      <c r="O28" s="740"/>
      <c r="P28" s="741"/>
      <c r="Q28" s="738"/>
      <c r="R28" s="741"/>
      <c r="S28" s="261"/>
      <c r="T28" s="264"/>
      <c r="U28" s="261"/>
      <c r="V28" s="265"/>
    </row>
    <row r="29" spans="1:28" s="145" customFormat="1" ht="16.5" thickBot="1" x14ac:dyDescent="0.25">
      <c r="A29" s="1148" t="s">
        <v>148</v>
      </c>
      <c r="B29" s="1149"/>
      <c r="C29" s="1149"/>
      <c r="D29" s="1149"/>
      <c r="E29" s="1149"/>
      <c r="F29" s="1150"/>
      <c r="G29" s="742">
        <f t="shared" ref="G29:N29" si="10">SUM(G28:G28)</f>
        <v>24</v>
      </c>
      <c r="H29" s="743">
        <f t="shared" si="10"/>
        <v>720</v>
      </c>
      <c r="I29" s="743">
        <f t="shared" si="10"/>
        <v>0</v>
      </c>
      <c r="J29" s="743">
        <f t="shared" si="10"/>
        <v>0</v>
      </c>
      <c r="K29" s="743">
        <f t="shared" si="10"/>
        <v>0</v>
      </c>
      <c r="L29" s="743">
        <f t="shared" si="10"/>
        <v>0</v>
      </c>
      <c r="M29" s="743">
        <f t="shared" si="10"/>
        <v>720</v>
      </c>
      <c r="N29" s="743">
        <f t="shared" si="10"/>
        <v>0</v>
      </c>
      <c r="O29" s="743"/>
      <c r="P29" s="743">
        <f t="shared" ref="P29:V29" si="11">SUM(P28:P28)</f>
        <v>0</v>
      </c>
      <c r="Q29" s="743">
        <f t="shared" si="11"/>
        <v>0</v>
      </c>
      <c r="R29" s="743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151" t="s">
        <v>149</v>
      </c>
      <c r="B30" s="1152"/>
      <c r="C30" s="1152"/>
      <c r="D30" s="1152"/>
      <c r="E30" s="1152"/>
      <c r="F30" s="1152"/>
      <c r="G30" s="744">
        <f>G29+G26+G22+G14</f>
        <v>66.5</v>
      </c>
      <c r="H30" s="744">
        <f>H29+H26+H22+H14</f>
        <v>1995</v>
      </c>
      <c r="I30" s="745">
        <f t="shared" ref="I30:AA30" si="12">I22+I14+I26+I29</f>
        <v>369</v>
      </c>
      <c r="J30" s="745">
        <f t="shared" si="12"/>
        <v>129</v>
      </c>
      <c r="K30" s="745">
        <f t="shared" si="12"/>
        <v>30</v>
      </c>
      <c r="L30" s="745">
        <f t="shared" si="12"/>
        <v>210</v>
      </c>
      <c r="M30" s="745">
        <f t="shared" si="12"/>
        <v>1626</v>
      </c>
      <c r="N30" s="745">
        <f t="shared" si="12"/>
        <v>15</v>
      </c>
      <c r="O30" s="745">
        <f t="shared" si="12"/>
        <v>8</v>
      </c>
      <c r="P30" s="745">
        <f t="shared" si="12"/>
        <v>8</v>
      </c>
      <c r="Q30" s="745">
        <f t="shared" si="12"/>
        <v>0</v>
      </c>
      <c r="R30" s="745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1995</v>
      </c>
    </row>
    <row r="31" spans="1:28" x14ac:dyDescent="0.2">
      <c r="A31" s="1153" t="s">
        <v>150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1154"/>
      <c r="M31" s="1154"/>
      <c r="N31" s="1154"/>
      <c r="O31" s="1154"/>
      <c r="P31" s="1154"/>
      <c r="Q31" s="1154"/>
      <c r="R31" s="1154"/>
      <c r="S31" s="1154"/>
      <c r="T31" s="1154"/>
      <c r="U31" s="1154"/>
      <c r="V31" s="1155"/>
    </row>
    <row r="32" spans="1:28" ht="16.5" thickBot="1" x14ac:dyDescent="0.25">
      <c r="A32" s="1156" t="s">
        <v>151</v>
      </c>
      <c r="B32" s="1157"/>
      <c r="C32" s="1157"/>
      <c r="D32" s="1157"/>
      <c r="E32" s="1157"/>
      <c r="F32" s="1157"/>
      <c r="G32" s="1157"/>
      <c r="H32" s="1157"/>
      <c r="I32" s="1129"/>
      <c r="J32" s="1129"/>
      <c r="K32" s="1129"/>
      <c r="L32" s="1129"/>
      <c r="M32" s="1129"/>
      <c r="N32" s="1157"/>
      <c r="O32" s="1157"/>
      <c r="P32" s="1157"/>
      <c r="Q32" s="1157"/>
      <c r="R32" s="1157"/>
      <c r="S32" s="1157"/>
      <c r="T32" s="1157"/>
      <c r="U32" s="1157"/>
      <c r="V32" s="1158"/>
    </row>
    <row r="33" spans="1:29" s="571" customFormat="1" ht="16.5" thickBot="1" x14ac:dyDescent="0.25">
      <c r="A33" s="1125" t="s">
        <v>86</v>
      </c>
      <c r="B33" s="746" t="s">
        <v>281</v>
      </c>
      <c r="C33" s="747"/>
      <c r="D33" s="748" t="s">
        <v>154</v>
      </c>
      <c r="E33" s="748"/>
      <c r="F33" s="749"/>
      <c r="G33" s="750">
        <v>3</v>
      </c>
      <c r="H33" s="751">
        <f>G33*30</f>
        <v>90</v>
      </c>
      <c r="I33" s="752">
        <f>J33+K33+L33</f>
        <v>30</v>
      </c>
      <c r="J33" s="753">
        <v>15</v>
      </c>
      <c r="K33" s="753"/>
      <c r="L33" s="753">
        <v>15</v>
      </c>
      <c r="M33" s="754">
        <f>H33-I33</f>
        <v>60</v>
      </c>
      <c r="N33" s="755">
        <v>2</v>
      </c>
      <c r="O33" s="830"/>
      <c r="P33" s="749"/>
      <c r="Q33" s="747"/>
      <c r="R33" s="749"/>
      <c r="S33" s="569"/>
      <c r="T33" s="570"/>
      <c r="U33" s="569"/>
      <c r="V33" s="570"/>
      <c r="AB33" s="571" t="s">
        <v>242</v>
      </c>
      <c r="AC33" s="571" t="s">
        <v>251</v>
      </c>
    </row>
    <row r="34" spans="1:29" s="571" customFormat="1" x14ac:dyDescent="0.2">
      <c r="A34" s="1126"/>
      <c r="B34" s="654" t="s">
        <v>280</v>
      </c>
      <c r="C34" s="756"/>
      <c r="D34" s="748" t="s">
        <v>154</v>
      </c>
      <c r="E34" s="757"/>
      <c r="F34" s="758"/>
      <c r="G34" s="759">
        <v>3</v>
      </c>
      <c r="H34" s="760">
        <f>G34*30</f>
        <v>90</v>
      </c>
      <c r="I34" s="761">
        <f>J34+K34+L34</f>
        <v>30</v>
      </c>
      <c r="J34" s="762">
        <v>15</v>
      </c>
      <c r="K34" s="762"/>
      <c r="L34" s="762">
        <v>15</v>
      </c>
      <c r="M34" s="763">
        <f>H34-I34</f>
        <v>60</v>
      </c>
      <c r="N34" s="764">
        <v>2</v>
      </c>
      <c r="O34" s="765"/>
      <c r="P34" s="758"/>
      <c r="Q34" s="648"/>
      <c r="R34" s="766"/>
      <c r="S34" s="572"/>
      <c r="T34" s="573"/>
      <c r="U34" s="572"/>
      <c r="V34" s="573"/>
    </row>
    <row r="35" spans="1:29" s="571" customFormat="1" ht="16.5" thickBot="1" x14ac:dyDescent="0.3">
      <c r="A35" s="1127"/>
      <c r="B35" s="767" t="s">
        <v>252</v>
      </c>
      <c r="C35" s="768"/>
      <c r="D35" s="768"/>
      <c r="E35" s="768"/>
      <c r="F35" s="768"/>
      <c r="G35" s="769">
        <v>3</v>
      </c>
      <c r="H35" s="770">
        <f>G35*30</f>
        <v>90</v>
      </c>
      <c r="I35" s="771"/>
      <c r="J35" s="771"/>
      <c r="K35" s="771"/>
      <c r="L35" s="771"/>
      <c r="M35" s="771"/>
      <c r="N35" s="768"/>
      <c r="O35" s="768"/>
      <c r="P35" s="768"/>
      <c r="Q35" s="768"/>
      <c r="R35" s="768"/>
      <c r="S35" s="574"/>
      <c r="T35" s="574"/>
      <c r="U35" s="574"/>
      <c r="V35" s="574"/>
    </row>
    <row r="36" spans="1:29" ht="16.5" thickBot="1" x14ac:dyDescent="0.25">
      <c r="A36" s="1131" t="s">
        <v>152</v>
      </c>
      <c r="B36" s="1160"/>
      <c r="C36" s="1160"/>
      <c r="D36" s="1160"/>
      <c r="E36" s="1160"/>
      <c r="F36" s="1132"/>
      <c r="G36" s="772">
        <f>G33</f>
        <v>3</v>
      </c>
      <c r="H36" s="773">
        <f t="shared" ref="H36:V36" si="13">H33</f>
        <v>90</v>
      </c>
      <c r="I36" s="773">
        <f t="shared" si="13"/>
        <v>30</v>
      </c>
      <c r="J36" s="773">
        <f t="shared" si="13"/>
        <v>15</v>
      </c>
      <c r="K36" s="773">
        <f t="shared" si="13"/>
        <v>0</v>
      </c>
      <c r="L36" s="773">
        <f t="shared" si="13"/>
        <v>15</v>
      </c>
      <c r="M36" s="773">
        <f t="shared" si="13"/>
        <v>60</v>
      </c>
      <c r="N36" s="773">
        <f t="shared" si="13"/>
        <v>2</v>
      </c>
      <c r="O36" s="773">
        <f t="shared" si="13"/>
        <v>0</v>
      </c>
      <c r="P36" s="773">
        <f t="shared" si="13"/>
        <v>0</v>
      </c>
      <c r="Q36" s="773">
        <f t="shared" si="13"/>
        <v>0</v>
      </c>
      <c r="R36" s="773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4"/>
      <c r="B37" s="775" t="s">
        <v>33</v>
      </c>
      <c r="C37" s="776"/>
      <c r="D37" s="777"/>
      <c r="E37" s="778"/>
      <c r="F37" s="779"/>
      <c r="G37" s="780"/>
      <c r="H37" s="776"/>
      <c r="I37" s="781"/>
      <c r="J37" s="776"/>
      <c r="K37" s="776"/>
      <c r="L37" s="776"/>
      <c r="M37" s="776"/>
      <c r="N37" s="782" t="s">
        <v>253</v>
      </c>
      <c r="O37" s="777" t="s">
        <v>253</v>
      </c>
      <c r="P37" s="777" t="s">
        <v>253</v>
      </c>
      <c r="Q37" s="783"/>
      <c r="R37" s="784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7"/>
      <c r="B38" s="785" t="s">
        <v>254</v>
      </c>
      <c r="C38" s="70"/>
      <c r="D38" s="786"/>
      <c r="E38" s="786"/>
      <c r="F38" s="787"/>
      <c r="G38" s="788"/>
      <c r="H38" s="70"/>
      <c r="I38" s="789"/>
      <c r="J38" s="70"/>
      <c r="K38" s="70"/>
      <c r="L38" s="70"/>
      <c r="M38" s="70"/>
      <c r="N38" s="790"/>
      <c r="O38" s="791"/>
      <c r="P38" s="791"/>
      <c r="Q38" s="784"/>
      <c r="R38" s="78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156" t="s">
        <v>188</v>
      </c>
      <c r="B39" s="1157"/>
      <c r="C39" s="1157"/>
      <c r="D39" s="1157"/>
      <c r="E39" s="1157"/>
      <c r="F39" s="1157"/>
      <c r="G39" s="1157"/>
      <c r="H39" s="1157"/>
      <c r="I39" s="1157"/>
      <c r="J39" s="1157"/>
      <c r="K39" s="1157"/>
      <c r="L39" s="1157"/>
      <c r="M39" s="1157"/>
      <c r="N39" s="1129"/>
      <c r="O39" s="1129"/>
      <c r="P39" s="1129"/>
      <c r="Q39" s="1157"/>
      <c r="R39" s="1157"/>
      <c r="S39" s="1157"/>
      <c r="T39" s="1157"/>
      <c r="U39" s="1157"/>
      <c r="V39" s="1158"/>
    </row>
    <row r="40" spans="1:29" s="571" customFormat="1" ht="16.5" thickBot="1" x14ac:dyDescent="0.25">
      <c r="A40" s="1161" t="s">
        <v>153</v>
      </c>
      <c r="B40" s="792" t="s">
        <v>197</v>
      </c>
      <c r="C40" s="793"/>
      <c r="D40" s="793">
        <v>1</v>
      </c>
      <c r="E40" s="793"/>
      <c r="F40" s="793"/>
      <c r="G40" s="794">
        <v>3</v>
      </c>
      <c r="H40" s="305">
        <f t="shared" ref="H40:H49" si="15">G40*30</f>
        <v>90</v>
      </c>
      <c r="I40" s="795">
        <v>64</v>
      </c>
      <c r="J40" s="793">
        <v>15</v>
      </c>
      <c r="K40" s="793"/>
      <c r="L40" s="793">
        <v>15</v>
      </c>
      <c r="M40" s="796">
        <v>86</v>
      </c>
      <c r="N40" s="795">
        <v>2</v>
      </c>
      <c r="O40" s="797"/>
      <c r="P40" s="798"/>
      <c r="Q40" s="793"/>
      <c r="R40" s="799"/>
      <c r="S40" s="605"/>
      <c r="T40" s="582"/>
      <c r="U40" s="605"/>
      <c r="V40" s="582"/>
      <c r="W40" s="606"/>
      <c r="X40" s="606"/>
      <c r="Y40" s="606"/>
      <c r="AB40" s="571" t="s">
        <v>242</v>
      </c>
    </row>
    <row r="41" spans="1:29" s="571" customFormat="1" x14ac:dyDescent="0.2">
      <c r="A41" s="1162"/>
      <c r="B41" s="800" t="s">
        <v>198</v>
      </c>
      <c r="C41" s="793"/>
      <c r="D41" s="793">
        <v>1</v>
      </c>
      <c r="E41" s="793"/>
      <c r="F41" s="793"/>
      <c r="G41" s="794">
        <v>3</v>
      </c>
      <c r="H41" s="305">
        <f t="shared" si="15"/>
        <v>90</v>
      </c>
      <c r="I41" s="795">
        <v>64</v>
      </c>
      <c r="J41" s="793">
        <v>15</v>
      </c>
      <c r="K41" s="793"/>
      <c r="L41" s="793">
        <v>15</v>
      </c>
      <c r="M41" s="796">
        <v>86</v>
      </c>
      <c r="N41" s="795">
        <v>2</v>
      </c>
      <c r="O41" s="801"/>
      <c r="P41" s="802"/>
      <c r="Q41" s="803"/>
      <c r="R41" s="804"/>
      <c r="S41" s="607"/>
      <c r="T41" s="608"/>
      <c r="U41" s="607"/>
      <c r="V41" s="608"/>
      <c r="W41" s="606"/>
      <c r="X41" s="606"/>
      <c r="Y41" s="606"/>
    </row>
    <row r="42" spans="1:29" s="571" customFormat="1" x14ac:dyDescent="0.2">
      <c r="A42" s="1163" t="s">
        <v>155</v>
      </c>
      <c r="B42" s="299" t="s">
        <v>199</v>
      </c>
      <c r="C42" s="300">
        <v>1</v>
      </c>
      <c r="D42" s="301"/>
      <c r="E42" s="302"/>
      <c r="F42" s="303"/>
      <c r="G42" s="304">
        <v>5</v>
      </c>
      <c r="H42" s="305">
        <f t="shared" si="15"/>
        <v>150</v>
      </c>
      <c r="I42" s="306">
        <f t="shared" ref="I42:I49" si="16">J42+L42+K42</f>
        <v>60</v>
      </c>
      <c r="J42" s="307">
        <v>30</v>
      </c>
      <c r="K42" s="308"/>
      <c r="L42" s="308">
        <v>30</v>
      </c>
      <c r="M42" s="309">
        <f t="shared" ref="M42:M49" si="17">H42-I42</f>
        <v>90</v>
      </c>
      <c r="N42" s="310">
        <v>4</v>
      </c>
      <c r="O42" s="311"/>
      <c r="P42" s="312"/>
      <c r="Q42" s="313"/>
      <c r="R42" s="312"/>
      <c r="S42" s="609"/>
      <c r="T42" s="610"/>
      <c r="U42" s="609"/>
      <c r="V42" s="611"/>
      <c r="AB42" s="571" t="s">
        <v>242</v>
      </c>
    </row>
    <row r="43" spans="1:29" s="571" customFormat="1" ht="21" customHeight="1" x14ac:dyDescent="0.2">
      <c r="A43" s="1164"/>
      <c r="B43" s="299" t="s">
        <v>200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si="16"/>
        <v>60</v>
      </c>
      <c r="J43" s="307">
        <v>30</v>
      </c>
      <c r="K43" s="308"/>
      <c r="L43" s="308">
        <v>30</v>
      </c>
      <c r="M43" s="309">
        <f t="shared" si="17"/>
        <v>90</v>
      </c>
      <c r="N43" s="310">
        <v>4</v>
      </c>
      <c r="O43" s="311"/>
      <c r="P43" s="312"/>
      <c r="Q43" s="313"/>
      <c r="R43" s="312"/>
      <c r="S43" s="609"/>
      <c r="T43" s="610"/>
      <c r="U43" s="609"/>
      <c r="V43" s="611"/>
    </row>
    <row r="44" spans="1:29" s="571" customFormat="1" x14ac:dyDescent="0.2">
      <c r="A44" s="1163" t="s">
        <v>156</v>
      </c>
      <c r="B44" s="299" t="s">
        <v>283</v>
      </c>
      <c r="C44" s="300"/>
      <c r="D44" s="301" t="s">
        <v>185</v>
      </c>
      <c r="E44" s="302"/>
      <c r="F44" s="303"/>
      <c r="G44" s="304">
        <v>4</v>
      </c>
      <c r="H44" s="305">
        <f t="shared" si="15"/>
        <v>120</v>
      </c>
      <c r="I44" s="306">
        <f t="shared" si="16"/>
        <v>54</v>
      </c>
      <c r="J44" s="307">
        <v>18</v>
      </c>
      <c r="K44" s="308"/>
      <c r="L44" s="308">
        <v>36</v>
      </c>
      <c r="M44" s="309">
        <f t="shared" si="17"/>
        <v>66</v>
      </c>
      <c r="N44" s="310"/>
      <c r="O44" s="311">
        <v>3</v>
      </c>
      <c r="P44" s="312">
        <v>3</v>
      </c>
      <c r="Q44" s="313"/>
      <c r="R44" s="312"/>
      <c r="S44" s="609"/>
      <c r="T44" s="610"/>
      <c r="U44" s="609"/>
      <c r="V44" s="611"/>
      <c r="AB44" s="571" t="s">
        <v>242</v>
      </c>
    </row>
    <row r="45" spans="1:29" s="571" customFormat="1" x14ac:dyDescent="0.2">
      <c r="A45" s="1164"/>
      <c r="B45" s="299" t="s">
        <v>284</v>
      </c>
      <c r="C45" s="300"/>
      <c r="D45" s="301" t="s">
        <v>185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54</v>
      </c>
      <c r="J45" s="307">
        <v>18</v>
      </c>
      <c r="K45" s="308"/>
      <c r="L45" s="308">
        <v>36</v>
      </c>
      <c r="M45" s="309">
        <f t="shared" si="17"/>
        <v>66</v>
      </c>
      <c r="N45" s="310"/>
      <c r="O45" s="311">
        <v>3</v>
      </c>
      <c r="P45" s="312">
        <v>3</v>
      </c>
      <c r="Q45" s="313"/>
      <c r="R45" s="312"/>
      <c r="S45" s="609"/>
      <c r="T45" s="610"/>
      <c r="U45" s="609"/>
      <c r="V45" s="611"/>
    </row>
    <row r="46" spans="1:29" s="571" customFormat="1" x14ac:dyDescent="0.2">
      <c r="A46" s="1163" t="s">
        <v>189</v>
      </c>
      <c r="B46" s="299" t="s">
        <v>203</v>
      </c>
      <c r="C46" s="300">
        <v>2</v>
      </c>
      <c r="D46" s="301"/>
      <c r="E46" s="302"/>
      <c r="F46" s="303"/>
      <c r="G46" s="304">
        <v>4</v>
      </c>
      <c r="H46" s="305">
        <f t="shared" si="15"/>
        <v>120</v>
      </c>
      <c r="I46" s="306">
        <f t="shared" si="16"/>
        <v>54</v>
      </c>
      <c r="J46" s="307">
        <v>18</v>
      </c>
      <c r="K46" s="308"/>
      <c r="L46" s="308">
        <v>36</v>
      </c>
      <c r="M46" s="309">
        <f t="shared" si="17"/>
        <v>66</v>
      </c>
      <c r="N46" s="310"/>
      <c r="O46" s="311">
        <v>3</v>
      </c>
      <c r="P46" s="312">
        <v>3</v>
      </c>
      <c r="Q46" s="313"/>
      <c r="R46" s="312"/>
      <c r="S46" s="609"/>
      <c r="T46" s="610"/>
      <c r="U46" s="609"/>
      <c r="V46" s="611"/>
      <c r="AB46" s="571" t="s">
        <v>242</v>
      </c>
    </row>
    <row r="47" spans="1:29" s="571" customFormat="1" x14ac:dyDescent="0.2">
      <c r="A47" s="1164"/>
      <c r="B47" s="299" t="s">
        <v>282</v>
      </c>
      <c r="C47" s="300">
        <v>2</v>
      </c>
      <c r="D47" s="301"/>
      <c r="E47" s="302"/>
      <c r="F47" s="303"/>
      <c r="G47" s="304">
        <v>4</v>
      </c>
      <c r="H47" s="305">
        <f t="shared" si="15"/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si="17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</row>
    <row r="48" spans="1:29" s="571" customFormat="1" x14ac:dyDescent="0.2">
      <c r="A48" s="1163" t="s">
        <v>156</v>
      </c>
      <c r="B48" s="299" t="s">
        <v>205</v>
      </c>
      <c r="C48" s="300"/>
      <c r="D48" s="301" t="s">
        <v>141</v>
      </c>
      <c r="E48" s="302"/>
      <c r="F48" s="303"/>
      <c r="G48" s="304">
        <v>4.5</v>
      </c>
      <c r="H48" s="305">
        <f t="shared" si="15"/>
        <v>135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si="17"/>
        <v>81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  <c r="AB48" s="571" t="s">
        <v>242</v>
      </c>
    </row>
    <row r="49" spans="1:28" s="571" customFormat="1" ht="16.5" thickBot="1" x14ac:dyDescent="0.25">
      <c r="A49" s="1165"/>
      <c r="B49" s="315" t="s">
        <v>241</v>
      </c>
      <c r="C49" s="300"/>
      <c r="D49" s="301" t="s">
        <v>141</v>
      </c>
      <c r="E49" s="302"/>
      <c r="F49" s="303"/>
      <c r="G49" s="304">
        <v>4.5</v>
      </c>
      <c r="H49" s="305">
        <f t="shared" si="15"/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si="17"/>
        <v>81</v>
      </c>
      <c r="N49" s="310"/>
      <c r="O49" s="311">
        <v>3</v>
      </c>
      <c r="P49" s="312">
        <v>3</v>
      </c>
      <c r="Q49" s="329"/>
      <c r="R49" s="328"/>
      <c r="S49" s="636"/>
      <c r="T49" s="635"/>
      <c r="U49" s="636"/>
      <c r="V49" s="637"/>
    </row>
    <row r="50" spans="1:28" ht="16.5" thickBot="1" x14ac:dyDescent="0.25">
      <c r="A50" s="1166" t="s">
        <v>157</v>
      </c>
      <c r="B50" s="1137"/>
      <c r="C50" s="1137"/>
      <c r="D50" s="1137"/>
      <c r="E50" s="1137"/>
      <c r="F50" s="1138"/>
      <c r="G50" s="713">
        <f>G40+G42+G44+G46+G48</f>
        <v>20.5</v>
      </c>
      <c r="H50" s="713">
        <f>H40+H42+H44+H46+H48</f>
        <v>615</v>
      </c>
      <c r="I50" s="641">
        <f t="shared" ref="I50:P50" si="18">I40+I42+I44+I46+I48</f>
        <v>286</v>
      </c>
      <c r="J50" s="641">
        <f t="shared" si="18"/>
        <v>99</v>
      </c>
      <c r="K50" s="641">
        <f t="shared" si="18"/>
        <v>0</v>
      </c>
      <c r="L50" s="641">
        <f t="shared" si="18"/>
        <v>153</v>
      </c>
      <c r="M50" s="641">
        <f t="shared" si="18"/>
        <v>389</v>
      </c>
      <c r="N50" s="641">
        <f t="shared" si="18"/>
        <v>6</v>
      </c>
      <c r="O50" s="641">
        <f t="shared" si="18"/>
        <v>9</v>
      </c>
      <c r="P50" s="641">
        <f t="shared" si="18"/>
        <v>9</v>
      </c>
      <c r="Q50" s="641">
        <f t="shared" ref="Q50:V50" si="19">SUM(Q40:Q49)</f>
        <v>0</v>
      </c>
      <c r="R50" s="641">
        <f t="shared" si="19"/>
        <v>0</v>
      </c>
      <c r="S50" s="231">
        <f t="shared" si="19"/>
        <v>0</v>
      </c>
      <c r="T50" s="231">
        <f t="shared" si="19"/>
        <v>0</v>
      </c>
      <c r="U50" s="231">
        <f t="shared" si="19"/>
        <v>0</v>
      </c>
      <c r="V50" s="231">
        <f t="shared" si="19"/>
        <v>0</v>
      </c>
      <c r="AB50" s="145">
        <f>G50*30</f>
        <v>615</v>
      </c>
    </row>
    <row r="51" spans="1:28" ht="16.5" thickBot="1" x14ac:dyDescent="0.25">
      <c r="A51" s="1167" t="s">
        <v>158</v>
      </c>
      <c r="B51" s="1168"/>
      <c r="C51" s="1168"/>
      <c r="D51" s="1168"/>
      <c r="E51" s="1168"/>
      <c r="F51" s="1169"/>
      <c r="G51" s="805">
        <f t="shared" ref="G51:V51" si="20">G50+G36</f>
        <v>23.5</v>
      </c>
      <c r="H51" s="806">
        <f t="shared" si="20"/>
        <v>705</v>
      </c>
      <c r="I51" s="806">
        <f t="shared" si="20"/>
        <v>316</v>
      </c>
      <c r="J51" s="806">
        <f t="shared" si="20"/>
        <v>114</v>
      </c>
      <c r="K51" s="806">
        <f t="shared" si="20"/>
        <v>0</v>
      </c>
      <c r="L51" s="806">
        <f t="shared" si="20"/>
        <v>168</v>
      </c>
      <c r="M51" s="806">
        <f t="shared" si="20"/>
        <v>449</v>
      </c>
      <c r="N51" s="641">
        <f t="shared" si="20"/>
        <v>8</v>
      </c>
      <c r="O51" s="641">
        <f t="shared" si="20"/>
        <v>9</v>
      </c>
      <c r="P51" s="641">
        <f t="shared" si="20"/>
        <v>9</v>
      </c>
      <c r="Q51" s="641">
        <f t="shared" si="20"/>
        <v>0</v>
      </c>
      <c r="R51" s="641">
        <f t="shared" si="20"/>
        <v>0</v>
      </c>
      <c r="S51" s="231">
        <f t="shared" si="20"/>
        <v>0</v>
      </c>
      <c r="T51" s="231">
        <f t="shared" si="20"/>
        <v>0</v>
      </c>
      <c r="U51" s="231">
        <f t="shared" si="20"/>
        <v>0</v>
      </c>
      <c r="V51" s="231">
        <f t="shared" si="20"/>
        <v>0</v>
      </c>
    </row>
    <row r="52" spans="1:28" s="145" customFormat="1" ht="16.5" thickBot="1" x14ac:dyDescent="0.25">
      <c r="A52" s="1170" t="s">
        <v>159</v>
      </c>
      <c r="B52" s="1170"/>
      <c r="C52" s="1170"/>
      <c r="D52" s="1170"/>
      <c r="E52" s="1170"/>
      <c r="F52" s="1170"/>
      <c r="G52" s="805">
        <f t="shared" ref="G52:M52" si="21">G51+G30</f>
        <v>90</v>
      </c>
      <c r="H52" s="806">
        <f t="shared" si="21"/>
        <v>2700</v>
      </c>
      <c r="I52" s="806">
        <f t="shared" si="21"/>
        <v>685</v>
      </c>
      <c r="J52" s="806">
        <f t="shared" si="21"/>
        <v>243</v>
      </c>
      <c r="K52" s="806">
        <f t="shared" si="21"/>
        <v>30</v>
      </c>
      <c r="L52" s="806">
        <f t="shared" si="21"/>
        <v>378</v>
      </c>
      <c r="M52" s="806">
        <f t="shared" si="21"/>
        <v>2075</v>
      </c>
      <c r="N52" s="641">
        <f t="shared" ref="N52:V52" si="22">N30+N51</f>
        <v>23</v>
      </c>
      <c r="O52" s="641">
        <f t="shared" si="22"/>
        <v>17</v>
      </c>
      <c r="P52" s="641">
        <f t="shared" si="22"/>
        <v>17</v>
      </c>
      <c r="Q52" s="641">
        <f t="shared" si="22"/>
        <v>0</v>
      </c>
      <c r="R52" s="641">
        <f t="shared" si="22"/>
        <v>0</v>
      </c>
      <c r="S52" s="231">
        <f t="shared" si="22"/>
        <v>0</v>
      </c>
      <c r="T52" s="231">
        <f t="shared" si="22"/>
        <v>0</v>
      </c>
      <c r="U52" s="231">
        <f t="shared" si="22"/>
        <v>0</v>
      </c>
      <c r="V52" s="231">
        <f t="shared" si="22"/>
        <v>0</v>
      </c>
      <c r="Y52" s="139">
        <v>22</v>
      </c>
      <c r="Z52" s="139">
        <v>22</v>
      </c>
      <c r="AA52" s="139">
        <v>22</v>
      </c>
    </row>
    <row r="53" spans="1:28" s="145" customFormat="1" ht="16.5" thickBot="1" x14ac:dyDescent="0.25">
      <c r="A53" s="1171" t="s">
        <v>35</v>
      </c>
      <c r="B53" s="1171"/>
      <c r="C53" s="1171"/>
      <c r="D53" s="1171"/>
      <c r="E53" s="1171"/>
      <c r="F53" s="1171"/>
      <c r="G53" s="1171"/>
      <c r="H53" s="1171"/>
      <c r="I53" s="1171"/>
      <c r="J53" s="1171"/>
      <c r="K53" s="1171"/>
      <c r="L53" s="1171"/>
      <c r="M53" s="1171"/>
      <c r="N53" s="641">
        <f>N52</f>
        <v>23</v>
      </c>
      <c r="O53" s="641">
        <f t="shared" ref="O53:V53" si="23">O52</f>
        <v>17</v>
      </c>
      <c r="P53" s="641">
        <f t="shared" si="23"/>
        <v>17</v>
      </c>
      <c r="Q53" s="641">
        <f t="shared" si="23"/>
        <v>0</v>
      </c>
      <c r="R53" s="641">
        <f t="shared" si="23"/>
        <v>0</v>
      </c>
      <c r="S53" s="231">
        <f t="shared" si="23"/>
        <v>0</v>
      </c>
      <c r="T53" s="231">
        <f t="shared" si="23"/>
        <v>0</v>
      </c>
      <c r="U53" s="231">
        <f t="shared" si="23"/>
        <v>0</v>
      </c>
      <c r="V53" s="231">
        <f t="shared" si="23"/>
        <v>0</v>
      </c>
      <c r="Y53" s="140">
        <f t="shared" ref="Y53:AA53" si="24">Y52</f>
        <v>22</v>
      </c>
      <c r="Z53" s="140">
        <f t="shared" si="24"/>
        <v>22</v>
      </c>
      <c r="AA53" s="140">
        <f t="shared" si="24"/>
        <v>22</v>
      </c>
    </row>
    <row r="54" spans="1:28" s="145" customFormat="1" ht="16.5" thickBot="1" x14ac:dyDescent="0.25">
      <c r="A54" s="1159" t="s">
        <v>34</v>
      </c>
      <c r="B54" s="1159"/>
      <c r="C54" s="1159"/>
      <c r="D54" s="1159"/>
      <c r="E54" s="1159"/>
      <c r="F54" s="1159"/>
      <c r="G54" s="1159"/>
      <c r="H54" s="1159"/>
      <c r="I54" s="1159"/>
      <c r="J54" s="1159"/>
      <c r="K54" s="1159"/>
      <c r="L54" s="1159"/>
      <c r="M54" s="1159"/>
      <c r="N54" s="641">
        <v>3</v>
      </c>
      <c r="O54" s="807"/>
      <c r="P54" s="808">
        <v>3</v>
      </c>
      <c r="Q54" s="808"/>
      <c r="R54" s="808"/>
      <c r="S54" s="334"/>
      <c r="T54" s="334"/>
      <c r="U54" s="334"/>
      <c r="V54" s="334"/>
    </row>
    <row r="55" spans="1:28" s="145" customFormat="1" ht="16.5" thickBot="1" x14ac:dyDescent="0.25">
      <c r="A55" s="1159" t="s">
        <v>160</v>
      </c>
      <c r="B55" s="1159"/>
      <c r="C55" s="1159"/>
      <c r="D55" s="1159"/>
      <c r="E55" s="1159"/>
      <c r="F55" s="1159"/>
      <c r="G55" s="1159"/>
      <c r="H55" s="1159"/>
      <c r="I55" s="1159"/>
      <c r="J55" s="1159"/>
      <c r="K55" s="1159"/>
      <c r="L55" s="1159"/>
      <c r="M55" s="1159"/>
      <c r="N55" s="641">
        <v>5</v>
      </c>
      <c r="O55" s="807"/>
      <c r="P55" s="808">
        <v>4</v>
      </c>
      <c r="Q55" s="809">
        <v>1</v>
      </c>
      <c r="R55" s="808"/>
      <c r="S55" s="334"/>
      <c r="T55" s="334"/>
      <c r="U55" s="334"/>
      <c r="V55" s="334"/>
    </row>
    <row r="56" spans="1:28" s="145" customFormat="1" ht="16.5" thickBot="1" x14ac:dyDescent="0.25">
      <c r="A56" s="1159" t="s">
        <v>161</v>
      </c>
      <c r="B56" s="1159"/>
      <c r="C56" s="1159"/>
      <c r="D56" s="1159"/>
      <c r="E56" s="1159"/>
      <c r="F56" s="1159"/>
      <c r="G56" s="1159"/>
      <c r="H56" s="1159"/>
      <c r="I56" s="1159"/>
      <c r="J56" s="1159"/>
      <c r="K56" s="1159"/>
      <c r="L56" s="1159"/>
      <c r="M56" s="1159"/>
      <c r="N56" s="810"/>
      <c r="O56" s="811"/>
      <c r="P56" s="812"/>
      <c r="Q56" s="810"/>
      <c r="R56" s="813"/>
      <c r="S56" s="338"/>
      <c r="T56" s="338"/>
      <c r="U56" s="338"/>
      <c r="V56" s="338"/>
    </row>
    <row r="57" spans="1:28" s="145" customFormat="1" ht="16.5" thickBot="1" x14ac:dyDescent="0.25">
      <c r="A57" s="1172" t="s">
        <v>36</v>
      </c>
      <c r="B57" s="1172"/>
      <c r="C57" s="1172"/>
      <c r="D57" s="1172"/>
      <c r="E57" s="1172"/>
      <c r="F57" s="1172"/>
      <c r="G57" s="1172"/>
      <c r="H57" s="1172"/>
      <c r="I57" s="1172"/>
      <c r="J57" s="1172"/>
      <c r="K57" s="1172"/>
      <c r="L57" s="1172"/>
      <c r="M57" s="1172"/>
      <c r="N57" s="814"/>
      <c r="O57" s="815"/>
      <c r="P57" s="816">
        <v>1</v>
      </c>
      <c r="Q57" s="817"/>
      <c r="R57" s="818"/>
      <c r="S57" s="339"/>
      <c r="T57" s="339"/>
      <c r="U57" s="339"/>
      <c r="V57" s="339"/>
    </row>
    <row r="58" spans="1:28" s="145" customFormat="1" ht="16.5" thickBot="1" x14ac:dyDescent="0.25">
      <c r="A58" s="1173" t="s">
        <v>162</v>
      </c>
      <c r="B58" s="1174"/>
      <c r="C58" s="1174"/>
      <c r="D58" s="1174"/>
      <c r="E58" s="1174"/>
      <c r="F58" s="1174"/>
      <c r="G58" s="1174"/>
      <c r="H58" s="1174"/>
      <c r="I58" s="1174"/>
      <c r="J58" s="1174"/>
      <c r="K58" s="1174"/>
      <c r="L58" s="1174"/>
      <c r="M58" s="1175"/>
      <c r="N58" s="1176" t="s">
        <v>163</v>
      </c>
      <c r="O58" s="1177"/>
      <c r="P58" s="1178"/>
      <c r="Q58" s="1188">
        <f>G30/$G$52*100</f>
        <v>73.888888888888886</v>
      </c>
      <c r="R58" s="1189"/>
      <c r="S58" s="1179" t="s">
        <v>96</v>
      </c>
      <c r="T58" s="1180"/>
      <c r="U58" s="1181"/>
      <c r="V58" s="1182"/>
      <c r="W58" s="344">
        <f>SUM(N58:V58)</f>
        <v>73.888888888888886</v>
      </c>
    </row>
    <row r="59" spans="1:28" s="145" customFormat="1" x14ac:dyDescent="0.2">
      <c r="A59" s="819"/>
      <c r="B59" s="819"/>
      <c r="C59" s="819"/>
      <c r="D59" s="819"/>
      <c r="E59" s="819"/>
      <c r="F59" s="819"/>
      <c r="G59" s="819"/>
      <c r="H59" s="819"/>
      <c r="I59" s="819"/>
      <c r="J59" s="819"/>
      <c r="K59" s="819"/>
      <c r="L59" s="819"/>
      <c r="M59" s="819"/>
      <c r="N59" s="1191" t="s">
        <v>96</v>
      </c>
      <c r="O59" s="1191"/>
      <c r="P59" s="1191"/>
      <c r="Q59" s="1192">
        <f>G51/$G$52*100</f>
        <v>26.111111111111114</v>
      </c>
      <c r="R59" s="1192"/>
      <c r="S59" s="346"/>
      <c r="T59" s="346"/>
      <c r="U59" s="346"/>
      <c r="V59" s="346"/>
    </row>
    <row r="60" spans="1:28" s="145" customFormat="1" x14ac:dyDescent="0.2">
      <c r="S60" s="348"/>
      <c r="T60" s="348"/>
      <c r="U60" s="348"/>
      <c r="V60" s="348"/>
    </row>
    <row r="61" spans="1:28" s="145" customFormat="1" ht="47.25" x14ac:dyDescent="0.2">
      <c r="A61" s="452">
        <v>1</v>
      </c>
      <c r="B61" s="834" t="s">
        <v>287</v>
      </c>
      <c r="C61" s="836">
        <v>2</v>
      </c>
      <c r="D61" s="836">
        <v>1</v>
      </c>
      <c r="E61" s="836"/>
      <c r="F61" s="836"/>
      <c r="G61" s="836">
        <v>6</v>
      </c>
      <c r="H61" s="836">
        <f>G61*30</f>
        <v>180</v>
      </c>
      <c r="I61" s="306">
        <f t="shared" ref="I61" si="25">J61+L61+K61</f>
        <v>99</v>
      </c>
      <c r="J61" s="836"/>
      <c r="K61" s="836"/>
      <c r="L61" s="452">
        <v>99</v>
      </c>
      <c r="M61" s="309">
        <f t="shared" ref="M61" si="26">H61-I61</f>
        <v>81</v>
      </c>
      <c r="N61" s="452">
        <v>3</v>
      </c>
      <c r="O61" s="452">
        <v>3</v>
      </c>
      <c r="P61" s="452">
        <v>3</v>
      </c>
      <c r="Q61" s="452"/>
      <c r="R61" s="452"/>
      <c r="S61" s="348"/>
      <c r="T61" s="348"/>
      <c r="U61" s="348"/>
      <c r="V61" s="348"/>
    </row>
    <row r="62" spans="1:28" s="145" customFormat="1" x14ac:dyDescent="0.2">
      <c r="B62" s="835"/>
      <c r="C62" s="833"/>
      <c r="D62" s="833"/>
      <c r="E62" s="833"/>
      <c r="F62" s="833"/>
      <c r="G62" s="833"/>
      <c r="H62" s="833"/>
      <c r="I62" s="833"/>
      <c r="J62" s="833"/>
      <c r="K62" s="833"/>
      <c r="S62" s="348"/>
      <c r="T62" s="348"/>
      <c r="U62" s="348"/>
      <c r="V62" s="348"/>
    </row>
    <row r="63" spans="1:28" s="145" customFormat="1" x14ac:dyDescent="0.2">
      <c r="B63" s="835"/>
      <c r="C63" s="833"/>
      <c r="D63" s="833"/>
      <c r="E63" s="833"/>
      <c r="F63" s="833"/>
      <c r="G63" s="833"/>
      <c r="H63" s="833"/>
      <c r="I63" s="833"/>
      <c r="J63" s="833"/>
      <c r="K63" s="833"/>
      <c r="S63" s="348"/>
      <c r="T63" s="348"/>
      <c r="U63" s="348"/>
      <c r="V63" s="348"/>
    </row>
    <row r="64" spans="1:28" s="145" customFormat="1" x14ac:dyDescent="0.2">
      <c r="B64" s="833" t="s">
        <v>164</v>
      </c>
      <c r="C64" s="833"/>
      <c r="D64" s="1183"/>
      <c r="E64" s="1183"/>
      <c r="F64" s="1184"/>
      <c r="G64" s="1184"/>
      <c r="H64" s="833"/>
      <c r="I64" s="1185" t="s">
        <v>104</v>
      </c>
      <c r="J64" s="1186"/>
      <c r="K64" s="1186"/>
      <c r="S64" s="348"/>
      <c r="T64" s="348"/>
      <c r="U64" s="348"/>
      <c r="V64" s="348"/>
    </row>
    <row r="65" spans="1:22" s="145" customFormat="1" ht="15.75" customHeight="1" x14ac:dyDescent="0.2">
      <c r="S65" s="348"/>
      <c r="T65" s="348"/>
      <c r="U65" s="348"/>
      <c r="V65" s="348"/>
    </row>
    <row r="66" spans="1:22" s="145" customFormat="1" ht="15.75" customHeight="1" x14ac:dyDescent="0.2">
      <c r="B66" s="833" t="s">
        <v>190</v>
      </c>
      <c r="C66" s="833"/>
      <c r="D66" s="1183"/>
      <c r="E66" s="1183"/>
      <c r="F66" s="1184"/>
      <c r="G66" s="1184"/>
      <c r="H66" s="833"/>
      <c r="I66" s="1185" t="s">
        <v>208</v>
      </c>
      <c r="J66" s="1187"/>
      <c r="K66" s="1187"/>
      <c r="S66" s="348"/>
      <c r="T66" s="348"/>
      <c r="U66" s="348"/>
      <c r="V66" s="348"/>
    </row>
    <row r="67" spans="1:22" s="145" customFormat="1" ht="15.75" customHeight="1" x14ac:dyDescent="0.2">
      <c r="S67" s="348"/>
      <c r="T67" s="348"/>
      <c r="U67" s="348"/>
      <c r="V67" s="348"/>
    </row>
    <row r="68" spans="1:22" s="145" customFormat="1" ht="15.75" customHeight="1" x14ac:dyDescent="0.2">
      <c r="B68" s="833" t="s">
        <v>288</v>
      </c>
      <c r="C68" s="833"/>
      <c r="D68" s="1183"/>
      <c r="E68" s="1183"/>
      <c r="F68" s="1184"/>
      <c r="G68" s="1184"/>
      <c r="H68" s="833"/>
      <c r="I68" s="1185"/>
      <c r="J68" s="1187"/>
      <c r="K68" s="1187"/>
      <c r="S68" s="348"/>
      <c r="T68" s="348"/>
      <c r="U68" s="348"/>
      <c r="V68" s="348"/>
    </row>
    <row r="69" spans="1:22" s="145" customFormat="1" ht="15.75" customHeight="1" x14ac:dyDescent="0.25">
      <c r="A69" s="650"/>
      <c r="B69" s="820"/>
      <c r="C69" s="1190" t="s">
        <v>113</v>
      </c>
      <c r="D69" s="1190"/>
      <c r="E69" s="1190"/>
      <c r="F69" s="1190"/>
      <c r="G69" s="1190"/>
      <c r="H69" s="1190"/>
      <c r="I69" s="1190"/>
      <c r="J69" s="1190"/>
      <c r="K69" s="1190"/>
      <c r="L69" s="821"/>
      <c r="M69" s="821"/>
      <c r="S69" s="348"/>
      <c r="T69" s="348"/>
      <c r="U69" s="348"/>
      <c r="V69" s="348"/>
    </row>
    <row r="70" spans="1:22" ht="15" customHeight="1" x14ac:dyDescent="0.2"/>
    <row r="79" spans="1:22" ht="15.75" customHeight="1" x14ac:dyDescent="0.2"/>
    <row r="81" spans="1:22" ht="15" x14ac:dyDescent="0.2">
      <c r="A81" s="199"/>
      <c r="C81" s="199"/>
      <c r="D81" s="199"/>
      <c r="E81" s="199"/>
      <c r="F81" s="199"/>
      <c r="G81" s="199"/>
      <c r="H81" s="199"/>
      <c r="S81" s="199"/>
      <c r="T81" s="199"/>
      <c r="U81" s="199"/>
      <c r="V81" s="199"/>
    </row>
    <row r="82" spans="1:22" ht="15" x14ac:dyDescent="0.2">
      <c r="A82" s="199"/>
      <c r="C82" s="199"/>
      <c r="D82" s="199"/>
      <c r="E82" s="199"/>
      <c r="F82" s="199"/>
      <c r="G82" s="199"/>
      <c r="H82" s="199"/>
      <c r="S82" s="199"/>
      <c r="T82" s="199"/>
      <c r="U82" s="199"/>
      <c r="V82" s="199"/>
    </row>
    <row r="83" spans="1:22" ht="15" x14ac:dyDescent="0.2">
      <c r="A83" s="199"/>
      <c r="C83" s="199"/>
      <c r="D83" s="199"/>
      <c r="E83" s="199"/>
      <c r="F83" s="199"/>
      <c r="G83" s="199"/>
      <c r="H83" s="199"/>
      <c r="S83" s="199"/>
      <c r="T83" s="199"/>
      <c r="U83" s="199"/>
      <c r="V83" s="199"/>
    </row>
    <row r="84" spans="1:22" ht="15" x14ac:dyDescent="0.2">
      <c r="A84" s="199"/>
      <c r="C84" s="199"/>
      <c r="D84" s="199"/>
      <c r="E84" s="199"/>
      <c r="F84" s="199"/>
      <c r="G84" s="199"/>
      <c r="H84" s="199"/>
      <c r="S84" s="199"/>
      <c r="T84" s="199"/>
      <c r="U84" s="199"/>
      <c r="V84" s="199"/>
    </row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</sheetData>
  <sheetProtection selectLockedCells="1" selectUnlockedCells="1"/>
  <mergeCells count="66">
    <mergeCell ref="D68:G68"/>
    <mergeCell ref="I68:K68"/>
    <mergeCell ref="C69:K69"/>
    <mergeCell ref="N59:P59"/>
    <mergeCell ref="Q59:R59"/>
    <mergeCell ref="S58:T58"/>
    <mergeCell ref="U58:V58"/>
    <mergeCell ref="D64:G64"/>
    <mergeCell ref="I64:K64"/>
    <mergeCell ref="D66:G66"/>
    <mergeCell ref="I66:K66"/>
    <mergeCell ref="Q58:R58"/>
    <mergeCell ref="A55:M55"/>
    <mergeCell ref="A56:M56"/>
    <mergeCell ref="A57:M57"/>
    <mergeCell ref="A58:M58"/>
    <mergeCell ref="N58:P58"/>
    <mergeCell ref="A54:M54"/>
    <mergeCell ref="A36:F36"/>
    <mergeCell ref="A39:V39"/>
    <mergeCell ref="A40:A41"/>
    <mergeCell ref="A42:A43"/>
    <mergeCell ref="A44:A45"/>
    <mergeCell ref="A46:A47"/>
    <mergeCell ref="A48:A49"/>
    <mergeCell ref="A50:F50"/>
    <mergeCell ref="A51:F51"/>
    <mergeCell ref="A52:F52"/>
    <mergeCell ref="A53:M53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238" t="s">
        <v>243</v>
      </c>
      <c r="B1" s="1239"/>
      <c r="C1" s="1239"/>
      <c r="D1" s="1239"/>
      <c r="E1" s="1239"/>
      <c r="F1" s="1239"/>
      <c r="G1" s="1239"/>
      <c r="H1" s="1239"/>
      <c r="I1" s="1239"/>
      <c r="J1" s="1239"/>
      <c r="K1" s="1239"/>
      <c r="L1" s="1239"/>
      <c r="M1" s="1239"/>
      <c r="N1" s="1239"/>
      <c r="O1" s="1239"/>
      <c r="P1" s="1239"/>
      <c r="Q1" s="1239"/>
      <c r="R1" s="1239"/>
      <c r="S1" s="1239"/>
      <c r="T1" s="1239"/>
      <c r="U1" s="1239"/>
      <c r="V1" s="1240"/>
    </row>
    <row r="2" spans="1:28" s="145" customFormat="1" x14ac:dyDescent="0.2">
      <c r="A2" s="1241" t="s">
        <v>126</v>
      </c>
      <c r="B2" s="1244" t="s">
        <v>207</v>
      </c>
      <c r="C2" s="1247" t="s">
        <v>83</v>
      </c>
      <c r="D2" s="1248"/>
      <c r="E2" s="1248"/>
      <c r="F2" s="1249"/>
      <c r="G2" s="1250" t="s">
        <v>127</v>
      </c>
      <c r="H2" s="1253" t="s">
        <v>128</v>
      </c>
      <c r="I2" s="1254"/>
      <c r="J2" s="1254"/>
      <c r="K2" s="1254"/>
      <c r="L2" s="1254"/>
      <c r="M2" s="1255"/>
      <c r="N2" s="1256" t="s">
        <v>244</v>
      </c>
      <c r="O2" s="1086"/>
      <c r="P2" s="1086"/>
      <c r="Q2" s="1086"/>
      <c r="R2" s="1086"/>
      <c r="S2" s="1086"/>
      <c r="T2" s="1086"/>
      <c r="U2" s="1086"/>
      <c r="V2" s="1087"/>
    </row>
    <row r="3" spans="1:28" s="145" customFormat="1" ht="16.5" thickBot="1" x14ac:dyDescent="0.25">
      <c r="A3" s="1242"/>
      <c r="B3" s="1245"/>
      <c r="C3" s="1257" t="s">
        <v>29</v>
      </c>
      <c r="D3" s="1230" t="s">
        <v>30</v>
      </c>
      <c r="E3" s="1259" t="s">
        <v>54</v>
      </c>
      <c r="F3" s="1260"/>
      <c r="G3" s="1251"/>
      <c r="H3" s="1220" t="s">
        <v>28</v>
      </c>
      <c r="I3" s="1223" t="s">
        <v>129</v>
      </c>
      <c r="J3" s="1224"/>
      <c r="K3" s="1224"/>
      <c r="L3" s="1225"/>
      <c r="M3" s="1226" t="s">
        <v>130</v>
      </c>
      <c r="N3" s="1088"/>
      <c r="O3" s="1089"/>
      <c r="P3" s="1089"/>
      <c r="Q3" s="1089"/>
      <c r="R3" s="1089"/>
      <c r="S3" s="1089"/>
      <c r="T3" s="1089"/>
      <c r="U3" s="1089"/>
      <c r="V3" s="1090"/>
    </row>
    <row r="4" spans="1:28" s="145" customFormat="1" x14ac:dyDescent="0.2">
      <c r="A4" s="1242"/>
      <c r="B4" s="1245"/>
      <c r="C4" s="1257"/>
      <c r="D4" s="1230"/>
      <c r="E4" s="1230" t="s">
        <v>55</v>
      </c>
      <c r="F4" s="1232" t="s">
        <v>56</v>
      </c>
      <c r="G4" s="1251"/>
      <c r="H4" s="1221"/>
      <c r="I4" s="1234" t="s">
        <v>24</v>
      </c>
      <c r="J4" s="1234" t="s">
        <v>31</v>
      </c>
      <c r="K4" s="1234" t="s">
        <v>131</v>
      </c>
      <c r="L4" s="1234" t="s">
        <v>132</v>
      </c>
      <c r="M4" s="1227"/>
      <c r="N4" s="1119" t="s">
        <v>64</v>
      </c>
      <c r="O4" s="1237"/>
      <c r="P4" s="1120"/>
      <c r="Q4" s="1119" t="s">
        <v>73</v>
      </c>
      <c r="R4" s="1120"/>
      <c r="S4" s="1119"/>
      <c r="T4" s="1120"/>
      <c r="U4" s="1119"/>
      <c r="V4" s="1120"/>
    </row>
    <row r="5" spans="1:28" s="145" customFormat="1" ht="16.5" thickBot="1" x14ac:dyDescent="0.25">
      <c r="A5" s="1242"/>
      <c r="B5" s="1245"/>
      <c r="C5" s="1257"/>
      <c r="D5" s="1230"/>
      <c r="E5" s="1230"/>
      <c r="F5" s="1232"/>
      <c r="G5" s="1251"/>
      <c r="H5" s="1221"/>
      <c r="I5" s="1235"/>
      <c r="J5" s="1235"/>
      <c r="K5" s="1235"/>
      <c r="L5" s="1235"/>
      <c r="M5" s="1227"/>
      <c r="N5" s="146">
        <v>1</v>
      </c>
      <c r="O5" s="147" t="s">
        <v>81</v>
      </c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242"/>
      <c r="B6" s="1245"/>
      <c r="C6" s="1257"/>
      <c r="D6" s="1230"/>
      <c r="E6" s="1230"/>
      <c r="F6" s="1232"/>
      <c r="G6" s="1251"/>
      <c r="H6" s="1221"/>
      <c r="I6" s="1235"/>
      <c r="J6" s="1235"/>
      <c r="K6" s="1235"/>
      <c r="L6" s="1235"/>
      <c r="M6" s="1228"/>
      <c r="N6" s="1121" t="s">
        <v>245</v>
      </c>
      <c r="O6" s="1122"/>
      <c r="P6" s="1123"/>
      <c r="Q6" s="1123"/>
      <c r="R6" s="1123"/>
      <c r="S6" s="1123"/>
      <c r="T6" s="1123"/>
      <c r="U6" s="1123"/>
      <c r="V6" s="1124"/>
    </row>
    <row r="7" spans="1:28" s="145" customFormat="1" ht="16.5" thickBot="1" x14ac:dyDescent="0.25">
      <c r="A7" s="1243"/>
      <c r="B7" s="1246"/>
      <c r="C7" s="1258"/>
      <c r="D7" s="1231"/>
      <c r="E7" s="1231"/>
      <c r="F7" s="1233"/>
      <c r="G7" s="1252"/>
      <c r="H7" s="1222"/>
      <c r="I7" s="1236"/>
      <c r="J7" s="1236"/>
      <c r="K7" s="1236"/>
      <c r="L7" s="1236"/>
      <c r="M7" s="1229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097" t="s">
        <v>134</v>
      </c>
      <c r="B9" s="1098"/>
      <c r="C9" s="1099"/>
      <c r="D9" s="1099"/>
      <c r="E9" s="1099"/>
      <c r="F9" s="1099"/>
      <c r="G9" s="1099"/>
      <c r="H9" s="1099"/>
      <c r="I9" s="1099"/>
      <c r="J9" s="1099"/>
      <c r="K9" s="1099"/>
      <c r="L9" s="1099"/>
      <c r="M9" s="1099"/>
      <c r="N9" s="1098"/>
      <c r="O9" s="1098"/>
      <c r="P9" s="1098"/>
      <c r="Q9" s="1098"/>
      <c r="R9" s="1098"/>
      <c r="S9" s="1098"/>
      <c r="T9" s="1098"/>
      <c r="U9" s="1098"/>
      <c r="V9" s="1100"/>
    </row>
    <row r="10" spans="1:28" s="145" customFormat="1" ht="16.5" thickBot="1" x14ac:dyDescent="0.25">
      <c r="A10" s="1128" t="s">
        <v>135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29"/>
      <c r="U10" s="1129"/>
      <c r="V10" s="1130"/>
    </row>
    <row r="11" spans="1:28" s="175" customFormat="1" x14ac:dyDescent="0.2">
      <c r="A11" s="160" t="s">
        <v>74</v>
      </c>
      <c r="B11" s="161" t="s">
        <v>72</v>
      </c>
      <c r="C11" s="162"/>
      <c r="D11" s="163" t="s">
        <v>154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242</v>
      </c>
    </row>
    <row r="12" spans="1:28" s="175" customFormat="1" ht="31.5" x14ac:dyDescent="0.2">
      <c r="A12" s="176" t="s">
        <v>182</v>
      </c>
      <c r="B12" s="177" t="s">
        <v>124</v>
      </c>
      <c r="C12" s="178"/>
      <c r="D12" s="179" t="s">
        <v>183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242</v>
      </c>
    </row>
    <row r="13" spans="1:28" s="175" customFormat="1" ht="31.5" x14ac:dyDescent="0.2">
      <c r="A13" s="176" t="s">
        <v>184</v>
      </c>
      <c r="B13" s="177" t="s">
        <v>166</v>
      </c>
      <c r="C13" s="178"/>
      <c r="D13" s="179" t="s">
        <v>185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242</v>
      </c>
    </row>
    <row r="14" spans="1:28" s="175" customFormat="1" ht="16.5" thickBot="1" x14ac:dyDescent="0.25">
      <c r="A14" s="534"/>
      <c r="B14" s="535" t="s">
        <v>260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131" t="s">
        <v>32</v>
      </c>
      <c r="B15" s="1132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133" t="s">
        <v>136</v>
      </c>
      <c r="B16" s="1134"/>
      <c r="C16" s="1134"/>
      <c r="D16" s="1134"/>
      <c r="E16" s="1134"/>
      <c r="F16" s="1134"/>
      <c r="G16" s="1134"/>
      <c r="H16" s="1134"/>
      <c r="I16" s="1134"/>
      <c r="J16" s="1134"/>
      <c r="K16" s="1134"/>
      <c r="L16" s="1134"/>
      <c r="M16" s="1134"/>
      <c r="N16" s="1135"/>
      <c r="O16" s="1135"/>
      <c r="P16" s="1135"/>
      <c r="Q16" s="1135"/>
      <c r="R16" s="1135"/>
      <c r="S16" s="1135"/>
      <c r="T16" s="1135"/>
      <c r="U16" s="1135"/>
      <c r="V16" s="1136"/>
    </row>
    <row r="17" spans="1:30" ht="31.5" x14ac:dyDescent="0.2">
      <c r="A17" s="200" t="s">
        <v>137</v>
      </c>
      <c r="B17" s="201" t="s">
        <v>178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242</v>
      </c>
      <c r="AD17" s="498"/>
    </row>
    <row r="18" spans="1:30" x14ac:dyDescent="0.2">
      <c r="A18" s="211" t="s">
        <v>138</v>
      </c>
      <c r="B18" s="212" t="s">
        <v>192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242</v>
      </c>
    </row>
    <row r="19" spans="1:30" x14ac:dyDescent="0.2">
      <c r="A19" s="211" t="s">
        <v>139</v>
      </c>
      <c r="B19" s="212" t="s">
        <v>167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242</v>
      </c>
    </row>
    <row r="20" spans="1:30" x14ac:dyDescent="0.2">
      <c r="A20" s="211" t="s">
        <v>140</v>
      </c>
      <c r="B20" s="227" t="s">
        <v>193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242</v>
      </c>
    </row>
    <row r="21" spans="1:30" ht="32.25" thickBot="1" x14ac:dyDescent="0.25">
      <c r="A21" s="228" t="s">
        <v>142</v>
      </c>
      <c r="B21" s="227" t="s">
        <v>194</v>
      </c>
      <c r="C21" s="229"/>
      <c r="D21" s="214"/>
      <c r="E21" s="215"/>
      <c r="F21" s="219" t="s">
        <v>141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242</v>
      </c>
    </row>
    <row r="22" spans="1:30" ht="26.25" customHeight="1" thickBot="1" x14ac:dyDescent="0.25">
      <c r="A22" s="1209" t="s">
        <v>143</v>
      </c>
      <c r="B22" s="1206"/>
      <c r="C22" s="1206"/>
      <c r="D22" s="1206"/>
      <c r="E22" s="1206"/>
      <c r="F22" s="1207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139" t="s">
        <v>144</v>
      </c>
      <c r="B23" s="1140"/>
      <c r="C23" s="1140"/>
      <c r="D23" s="1140"/>
      <c r="E23" s="1140"/>
      <c r="F23" s="1140"/>
      <c r="G23" s="1140"/>
      <c r="H23" s="1140"/>
      <c r="I23" s="1140"/>
      <c r="J23" s="1140"/>
      <c r="K23" s="1140"/>
      <c r="L23" s="1140"/>
      <c r="M23" s="1140"/>
      <c r="N23" s="1140"/>
      <c r="O23" s="1140"/>
      <c r="P23" s="1140"/>
      <c r="Q23" s="1140"/>
      <c r="R23" s="1140"/>
      <c r="S23" s="1140"/>
      <c r="T23" s="1140"/>
      <c r="U23" s="1140"/>
      <c r="V23" s="1141"/>
    </row>
    <row r="24" spans="1:30" s="145" customFormat="1" ht="18.75" customHeight="1" thickBot="1" x14ac:dyDescent="0.25">
      <c r="A24" s="160" t="s">
        <v>248</v>
      </c>
      <c r="B24" s="232" t="s">
        <v>123</v>
      </c>
      <c r="C24" s="233"/>
      <c r="D24" s="234" t="s">
        <v>141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249</v>
      </c>
      <c r="B25" s="241" t="s">
        <v>26</v>
      </c>
      <c r="C25" s="242"/>
      <c r="D25" s="243" t="s">
        <v>186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17" t="s">
        <v>146</v>
      </c>
      <c r="B26" s="1218"/>
      <c r="C26" s="1218"/>
      <c r="D26" s="1218"/>
      <c r="E26" s="1218"/>
      <c r="F26" s="1219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261" t="s">
        <v>246</v>
      </c>
      <c r="B27" s="1262"/>
      <c r="C27" s="1262"/>
      <c r="D27" s="1262"/>
      <c r="E27" s="1262"/>
      <c r="F27" s="1262"/>
      <c r="G27" s="1262"/>
      <c r="H27" s="1262"/>
      <c r="I27" s="1262"/>
      <c r="J27" s="1262"/>
      <c r="K27" s="1262"/>
      <c r="L27" s="1262"/>
      <c r="M27" s="1262"/>
      <c r="N27" s="1262"/>
      <c r="O27" s="1262"/>
      <c r="P27" s="1262"/>
      <c r="Q27" s="1262"/>
      <c r="R27" s="1262"/>
      <c r="S27" s="1262"/>
      <c r="T27" s="1262"/>
      <c r="U27" s="1262"/>
      <c r="V27" s="1263"/>
    </row>
    <row r="28" spans="1:30" s="145" customFormat="1" ht="16.5" thickBot="1" x14ac:dyDescent="0.25">
      <c r="A28" s="200" t="s">
        <v>250</v>
      </c>
      <c r="B28" s="499" t="s">
        <v>247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264" t="s">
        <v>148</v>
      </c>
      <c r="B30" s="1265"/>
      <c r="C30" s="1265"/>
      <c r="D30" s="1265"/>
      <c r="E30" s="1265"/>
      <c r="F30" s="1266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267" t="s">
        <v>149</v>
      </c>
      <c r="B31" s="1268"/>
      <c r="C31" s="1268"/>
      <c r="D31" s="1268"/>
      <c r="E31" s="1268"/>
      <c r="F31" s="1268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153" t="s">
        <v>150</v>
      </c>
      <c r="B32" s="1154"/>
      <c r="C32" s="1154"/>
      <c r="D32" s="1154"/>
      <c r="E32" s="1154"/>
      <c r="F32" s="1154"/>
      <c r="G32" s="1154"/>
      <c r="H32" s="1154"/>
      <c r="I32" s="1154"/>
      <c r="J32" s="1154"/>
      <c r="K32" s="1154"/>
      <c r="L32" s="1154"/>
      <c r="M32" s="1154"/>
      <c r="N32" s="1154"/>
      <c r="O32" s="1154"/>
      <c r="P32" s="1154"/>
      <c r="Q32" s="1154"/>
      <c r="R32" s="1154"/>
      <c r="S32" s="1154"/>
      <c r="T32" s="1154"/>
      <c r="U32" s="1154"/>
      <c r="V32" s="1155"/>
    </row>
    <row r="33" spans="1:29" ht="16.5" thickBot="1" x14ac:dyDescent="0.25">
      <c r="A33" s="1156" t="s">
        <v>151</v>
      </c>
      <c r="B33" s="1157"/>
      <c r="C33" s="1157"/>
      <c r="D33" s="1157"/>
      <c r="E33" s="1157"/>
      <c r="F33" s="1157"/>
      <c r="G33" s="1157"/>
      <c r="H33" s="1157"/>
      <c r="I33" s="1129"/>
      <c r="J33" s="1129"/>
      <c r="K33" s="1129"/>
      <c r="L33" s="1129"/>
      <c r="M33" s="1129"/>
      <c r="N33" s="1157"/>
      <c r="O33" s="1157"/>
      <c r="P33" s="1157"/>
      <c r="Q33" s="1157"/>
      <c r="R33" s="1157"/>
      <c r="S33" s="1157"/>
      <c r="T33" s="1157"/>
      <c r="U33" s="1157"/>
      <c r="V33" s="1158"/>
    </row>
    <row r="34" spans="1:29" ht="16.5" thickBot="1" x14ac:dyDescent="0.25">
      <c r="A34" s="1214" t="s">
        <v>86</v>
      </c>
      <c r="B34" s="500" t="s">
        <v>195</v>
      </c>
      <c r="C34" s="501"/>
      <c r="D34" s="502" t="s">
        <v>141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242</v>
      </c>
      <c r="AC34" s="199" t="s">
        <v>251</v>
      </c>
    </row>
    <row r="35" spans="1:29" ht="31.5" x14ac:dyDescent="0.2">
      <c r="A35" s="1215"/>
      <c r="B35" s="549" t="s">
        <v>240</v>
      </c>
      <c r="C35" s="550"/>
      <c r="D35" s="551" t="s">
        <v>141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16"/>
      <c r="B36" s="562" t="s">
        <v>252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09" t="s">
        <v>152</v>
      </c>
      <c r="B37" s="1210"/>
      <c r="C37" s="1210"/>
      <c r="D37" s="1210"/>
      <c r="E37" s="1210"/>
      <c r="F37" s="1211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253</v>
      </c>
      <c r="O38" s="522" t="s">
        <v>253</v>
      </c>
      <c r="P38" s="522" t="s">
        <v>253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254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156" t="s">
        <v>188</v>
      </c>
      <c r="B40" s="1157"/>
      <c r="C40" s="1157"/>
      <c r="D40" s="1157"/>
      <c r="E40" s="1157"/>
      <c r="F40" s="1157"/>
      <c r="G40" s="1157"/>
      <c r="H40" s="1157"/>
      <c r="I40" s="1157"/>
      <c r="J40" s="1157"/>
      <c r="K40" s="1157"/>
      <c r="L40" s="1157"/>
      <c r="M40" s="1157"/>
      <c r="N40" s="1129"/>
      <c r="O40" s="1129"/>
      <c r="P40" s="1129"/>
      <c r="Q40" s="1157"/>
      <c r="R40" s="1157"/>
      <c r="S40" s="1157"/>
      <c r="T40" s="1157"/>
      <c r="U40" s="1157"/>
      <c r="V40" s="1158"/>
    </row>
    <row r="41" spans="1:29" ht="16.5" thickBot="1" x14ac:dyDescent="0.25">
      <c r="A41" s="1212" t="s">
        <v>153</v>
      </c>
      <c r="B41" s="283" t="s">
        <v>197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242</v>
      </c>
    </row>
    <row r="42" spans="1:29" x14ac:dyDescent="0.2">
      <c r="A42" s="1213"/>
      <c r="B42" s="288" t="s">
        <v>198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163" t="s">
        <v>155</v>
      </c>
      <c r="B43" s="299" t="s">
        <v>199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242</v>
      </c>
    </row>
    <row r="44" spans="1:29" ht="30.75" customHeight="1" x14ac:dyDescent="0.2">
      <c r="A44" s="1164"/>
      <c r="B44" s="299" t="s">
        <v>200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163" t="s">
        <v>156</v>
      </c>
      <c r="B45" s="299" t="s">
        <v>201</v>
      </c>
      <c r="C45" s="300"/>
      <c r="D45" s="301" t="s">
        <v>154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242</v>
      </c>
    </row>
    <row r="46" spans="1:29" x14ac:dyDescent="0.2">
      <c r="A46" s="1164"/>
      <c r="B46" s="299" t="s">
        <v>202</v>
      </c>
      <c r="C46" s="300"/>
      <c r="D46" s="301" t="s">
        <v>154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163" t="s">
        <v>189</v>
      </c>
      <c r="B47" s="299" t="s">
        <v>204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242</v>
      </c>
    </row>
    <row r="48" spans="1:29" x14ac:dyDescent="0.2">
      <c r="A48" s="1164"/>
      <c r="B48" s="299" t="s">
        <v>203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163" t="s">
        <v>156</v>
      </c>
      <c r="B49" s="299" t="s">
        <v>205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242</v>
      </c>
    </row>
    <row r="50" spans="1:28" ht="16.5" thickBot="1" x14ac:dyDescent="0.25">
      <c r="A50" s="1165"/>
      <c r="B50" s="315" t="s">
        <v>241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05" t="s">
        <v>157</v>
      </c>
      <c r="B51" s="1206"/>
      <c r="C51" s="1206"/>
      <c r="D51" s="1206"/>
      <c r="E51" s="1206"/>
      <c r="F51" s="1207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01" t="s">
        <v>158</v>
      </c>
      <c r="B52" s="1202"/>
      <c r="C52" s="1202"/>
      <c r="D52" s="1202"/>
      <c r="E52" s="1202"/>
      <c r="F52" s="1203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04" t="s">
        <v>159</v>
      </c>
      <c r="B53" s="1204"/>
      <c r="C53" s="1204"/>
      <c r="D53" s="1204"/>
      <c r="E53" s="1204"/>
      <c r="F53" s="1204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08" t="s">
        <v>35</v>
      </c>
      <c r="B54" s="1208"/>
      <c r="C54" s="1208"/>
      <c r="D54" s="1208"/>
      <c r="E54" s="1208"/>
      <c r="F54" s="1208"/>
      <c r="G54" s="1208"/>
      <c r="H54" s="1208"/>
      <c r="I54" s="1208"/>
      <c r="J54" s="1208"/>
      <c r="K54" s="1208"/>
      <c r="L54" s="1208"/>
      <c r="M54" s="1208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200" t="s">
        <v>34</v>
      </c>
      <c r="B55" s="1200"/>
      <c r="C55" s="1200"/>
      <c r="D55" s="1200"/>
      <c r="E55" s="1200"/>
      <c r="F55" s="1200"/>
      <c r="G55" s="1200"/>
      <c r="H55" s="1200"/>
      <c r="I55" s="1200"/>
      <c r="J55" s="1200"/>
      <c r="K55" s="1200"/>
      <c r="L55" s="1200"/>
      <c r="M55" s="1200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200" t="s">
        <v>160</v>
      </c>
      <c r="B56" s="1200"/>
      <c r="C56" s="1200"/>
      <c r="D56" s="1200"/>
      <c r="E56" s="1200"/>
      <c r="F56" s="1200"/>
      <c r="G56" s="1200"/>
      <c r="H56" s="1200"/>
      <c r="I56" s="1200"/>
      <c r="J56" s="1200"/>
      <c r="K56" s="1200"/>
      <c r="L56" s="1200"/>
      <c r="M56" s="1200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200" t="s">
        <v>161</v>
      </c>
      <c r="B57" s="1200"/>
      <c r="C57" s="1200"/>
      <c r="D57" s="1200"/>
      <c r="E57" s="1200"/>
      <c r="F57" s="1200"/>
      <c r="G57" s="1200"/>
      <c r="H57" s="1200"/>
      <c r="I57" s="1200"/>
      <c r="J57" s="1200"/>
      <c r="K57" s="1200"/>
      <c r="L57" s="1200"/>
      <c r="M57" s="1200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193" t="s">
        <v>36</v>
      </c>
      <c r="B58" s="1193"/>
      <c r="C58" s="1193"/>
      <c r="D58" s="1193"/>
      <c r="E58" s="1193"/>
      <c r="F58" s="1193"/>
      <c r="G58" s="1193"/>
      <c r="H58" s="1193"/>
      <c r="I58" s="1193"/>
      <c r="J58" s="1193"/>
      <c r="K58" s="1193"/>
      <c r="L58" s="1193"/>
      <c r="M58" s="1193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194" t="s">
        <v>162</v>
      </c>
      <c r="B59" s="1195"/>
      <c r="C59" s="1195"/>
      <c r="D59" s="1195"/>
      <c r="E59" s="1195"/>
      <c r="F59" s="1195"/>
      <c r="G59" s="1195"/>
      <c r="H59" s="1195"/>
      <c r="I59" s="1195"/>
      <c r="J59" s="1195"/>
      <c r="K59" s="1195"/>
      <c r="L59" s="1195"/>
      <c r="M59" s="1196"/>
      <c r="N59" s="1197" t="s">
        <v>163</v>
      </c>
      <c r="O59" s="1198"/>
      <c r="P59" s="1199"/>
      <c r="Q59" s="1179">
        <f>G31/$G$53*100</f>
        <v>72.777777777777771</v>
      </c>
      <c r="R59" s="1180"/>
      <c r="S59" s="1179" t="s">
        <v>96</v>
      </c>
      <c r="T59" s="1180"/>
      <c r="U59" s="1181">
        <f>G52/$G$53*100</f>
        <v>27.222222222222221</v>
      </c>
      <c r="V59" s="1182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164</v>
      </c>
      <c r="C63" s="349"/>
      <c r="D63" s="1270"/>
      <c r="E63" s="1270"/>
      <c r="F63" s="1271"/>
      <c r="G63" s="1271"/>
      <c r="H63" s="349"/>
      <c r="I63" s="1272" t="s">
        <v>104</v>
      </c>
      <c r="J63" s="1273"/>
      <c r="K63" s="1273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190</v>
      </c>
      <c r="C65" s="349"/>
      <c r="D65" s="1270"/>
      <c r="E65" s="1270"/>
      <c r="F65" s="1271"/>
      <c r="G65" s="1271"/>
      <c r="H65" s="349"/>
      <c r="I65" s="1272" t="s">
        <v>208</v>
      </c>
      <c r="J65" s="1274"/>
      <c r="K65" s="1274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165</v>
      </c>
      <c r="C67" s="349"/>
      <c r="D67" s="1270"/>
      <c r="E67" s="1270"/>
      <c r="F67" s="1271"/>
      <c r="G67" s="1271"/>
      <c r="H67" s="349"/>
      <c r="I67" s="1272" t="s">
        <v>209</v>
      </c>
      <c r="J67" s="1274"/>
      <c r="K67" s="1274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269" t="s">
        <v>113</v>
      </c>
      <c r="D68" s="1269"/>
      <c r="E68" s="1269"/>
      <c r="F68" s="1269"/>
      <c r="G68" s="1269"/>
      <c r="H68" s="1269"/>
      <c r="I68" s="1269"/>
      <c r="J68" s="1269"/>
      <c r="K68" s="1269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02" t="s">
        <v>169</v>
      </c>
      <c r="E1" s="1302"/>
      <c r="F1" s="1302"/>
      <c r="G1" s="1302"/>
      <c r="H1" s="1302"/>
      <c r="I1" s="1302"/>
      <c r="J1" s="1302"/>
      <c r="K1" s="1302"/>
      <c r="L1" s="1302"/>
      <c r="M1" s="1302"/>
      <c r="N1" s="1302"/>
    </row>
    <row r="2" spans="1:30" ht="16.5" thickBot="1" x14ac:dyDescent="0.3">
      <c r="D2" s="19" t="s">
        <v>88</v>
      </c>
    </row>
    <row r="3" spans="1:30" ht="16.5" thickBot="1" x14ac:dyDescent="0.3">
      <c r="D3" s="1275" t="s">
        <v>87</v>
      </c>
      <c r="E3" s="1277" t="s">
        <v>77</v>
      </c>
      <c r="F3" s="1281" t="s">
        <v>57</v>
      </c>
      <c r="G3" s="1281"/>
      <c r="H3" s="1281"/>
      <c r="I3" s="1281"/>
      <c r="J3" s="1281"/>
      <c r="K3" s="1282"/>
      <c r="L3" s="1277" t="s">
        <v>89</v>
      </c>
      <c r="M3" s="1277" t="s">
        <v>90</v>
      </c>
      <c r="N3" s="1277" t="s">
        <v>100</v>
      </c>
    </row>
    <row r="4" spans="1:30" x14ac:dyDescent="0.25">
      <c r="D4" s="1276"/>
      <c r="E4" s="1278"/>
      <c r="F4" s="1293" t="s">
        <v>28</v>
      </c>
      <c r="G4" s="1296" t="s">
        <v>58</v>
      </c>
      <c r="H4" s="1297"/>
      <c r="I4" s="1297"/>
      <c r="J4" s="1298"/>
      <c r="K4" s="1299" t="s">
        <v>122</v>
      </c>
      <c r="L4" s="1278"/>
      <c r="M4" s="1278"/>
      <c r="N4" s="1278"/>
    </row>
    <row r="5" spans="1:30" x14ac:dyDescent="0.25">
      <c r="D5" s="1276"/>
      <c r="E5" s="1279"/>
      <c r="F5" s="1294"/>
      <c r="G5" s="1283" t="s">
        <v>59</v>
      </c>
      <c r="H5" s="1286" t="s">
        <v>63</v>
      </c>
      <c r="I5" s="1287"/>
      <c r="J5" s="1288"/>
      <c r="K5" s="1300"/>
      <c r="L5" s="1279"/>
      <c r="M5" s="1279"/>
      <c r="N5" s="1279"/>
    </row>
    <row r="6" spans="1:30" x14ac:dyDescent="0.25">
      <c r="D6" s="1276"/>
      <c r="E6" s="1279"/>
      <c r="F6" s="1294"/>
      <c r="G6" s="1284"/>
      <c r="H6" s="1289" t="s">
        <v>119</v>
      </c>
      <c r="I6" s="1291" t="s">
        <v>120</v>
      </c>
      <c r="J6" s="1291" t="s">
        <v>121</v>
      </c>
      <c r="K6" s="1300"/>
      <c r="L6" s="1279"/>
      <c r="M6" s="1279"/>
      <c r="N6" s="1279"/>
    </row>
    <row r="7" spans="1:30" x14ac:dyDescent="0.25">
      <c r="D7" s="1276"/>
      <c r="E7" s="1279"/>
      <c r="F7" s="1294"/>
      <c r="G7" s="1284"/>
      <c r="H7" s="1289"/>
      <c r="I7" s="1291"/>
      <c r="J7" s="1291"/>
      <c r="K7" s="1300"/>
      <c r="L7" s="1279"/>
      <c r="M7" s="1279"/>
      <c r="N7" s="1279"/>
    </row>
    <row r="8" spans="1:30" x14ac:dyDescent="0.25">
      <c r="D8" s="1276"/>
      <c r="E8" s="1279"/>
      <c r="F8" s="1294"/>
      <c r="G8" s="1284"/>
      <c r="H8" s="1289"/>
      <c r="I8" s="1291"/>
      <c r="J8" s="1291"/>
      <c r="K8" s="1300"/>
      <c r="L8" s="1279"/>
      <c r="M8" s="1279"/>
      <c r="N8" s="1279"/>
    </row>
    <row r="9" spans="1:30" ht="16.5" thickBot="1" x14ac:dyDescent="0.3">
      <c r="D9" s="1148"/>
      <c r="E9" s="1280"/>
      <c r="F9" s="1294"/>
      <c r="G9" s="1284"/>
      <c r="H9" s="1303"/>
      <c r="I9" s="1283"/>
      <c r="J9" s="1283"/>
      <c r="K9" s="1300"/>
      <c r="L9" s="1280"/>
      <c r="M9" s="1280"/>
      <c r="N9" s="1280"/>
    </row>
    <row r="10" spans="1:30" s="585" customFormat="1" ht="31.5" x14ac:dyDescent="0.25">
      <c r="A10" s="575" t="s">
        <v>101</v>
      </c>
      <c r="B10" s="576"/>
      <c r="C10" s="575" t="s">
        <v>95</v>
      </c>
      <c r="D10" s="577" t="s">
        <v>277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98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101</v>
      </c>
      <c r="B11" s="576" t="s">
        <v>269</v>
      </c>
      <c r="C11" s="575" t="s">
        <v>94</v>
      </c>
      <c r="D11" s="591" t="s">
        <v>124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101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101</v>
      </c>
      <c r="B12" s="576" t="s">
        <v>270</v>
      </c>
      <c r="C12" s="575" t="s">
        <v>94</v>
      </c>
      <c r="D12" s="591" t="s">
        <v>240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101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272</v>
      </c>
      <c r="C13" s="575" t="s">
        <v>94</v>
      </c>
      <c r="D13" s="591" t="s">
        <v>178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99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271</v>
      </c>
      <c r="C14" s="575" t="s">
        <v>94</v>
      </c>
      <c r="D14" s="603" t="s">
        <v>274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99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101</v>
      </c>
      <c r="B15" s="576" t="s">
        <v>265</v>
      </c>
      <c r="C15" s="575" t="s">
        <v>95</v>
      </c>
      <c r="D15" s="591" t="s">
        <v>170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101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95</v>
      </c>
      <c r="D16" s="591" t="s">
        <v>171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99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268</v>
      </c>
      <c r="C17" s="575" t="s">
        <v>94</v>
      </c>
      <c r="D17" s="613" t="s">
        <v>276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98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91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118</v>
      </c>
    </row>
    <row r="25" spans="1:30" ht="16.5" thickBot="1" x14ac:dyDescent="0.3">
      <c r="D25" s="1275" t="s">
        <v>87</v>
      </c>
      <c r="E25" s="1277" t="s">
        <v>77</v>
      </c>
      <c r="F25" s="1281" t="s">
        <v>57</v>
      </c>
      <c r="G25" s="1281"/>
      <c r="H25" s="1281"/>
      <c r="I25" s="1281"/>
      <c r="J25" s="1281"/>
      <c r="K25" s="1282"/>
      <c r="L25" s="1277" t="s">
        <v>89</v>
      </c>
      <c r="M25" s="1277" t="s">
        <v>90</v>
      </c>
      <c r="N25" s="1277" t="s">
        <v>100</v>
      </c>
    </row>
    <row r="26" spans="1:30" x14ac:dyDescent="0.25">
      <c r="D26" s="1276"/>
      <c r="E26" s="1278"/>
      <c r="F26" s="1293" t="s">
        <v>28</v>
      </c>
      <c r="G26" s="1296" t="s">
        <v>58</v>
      </c>
      <c r="H26" s="1297"/>
      <c r="I26" s="1297"/>
      <c r="J26" s="1298"/>
      <c r="K26" s="1299" t="s">
        <v>122</v>
      </c>
      <c r="L26" s="1278"/>
      <c r="M26" s="1278"/>
      <c r="N26" s="1278"/>
    </row>
    <row r="27" spans="1:30" x14ac:dyDescent="0.25">
      <c r="D27" s="1276"/>
      <c r="E27" s="1279"/>
      <c r="F27" s="1294"/>
      <c r="G27" s="1283" t="s">
        <v>59</v>
      </c>
      <c r="H27" s="1286" t="s">
        <v>63</v>
      </c>
      <c r="I27" s="1287"/>
      <c r="J27" s="1288"/>
      <c r="K27" s="1300"/>
      <c r="L27" s="1279"/>
      <c r="M27" s="1279"/>
      <c r="N27" s="1279"/>
    </row>
    <row r="28" spans="1:30" x14ac:dyDescent="0.25">
      <c r="D28" s="1276"/>
      <c r="E28" s="1279"/>
      <c r="F28" s="1294"/>
      <c r="G28" s="1284"/>
      <c r="H28" s="1289" t="s">
        <v>119</v>
      </c>
      <c r="I28" s="1291" t="s">
        <v>120</v>
      </c>
      <c r="J28" s="1291" t="s">
        <v>121</v>
      </c>
      <c r="K28" s="1300"/>
      <c r="L28" s="1279"/>
      <c r="M28" s="1279"/>
      <c r="N28" s="1279"/>
    </row>
    <row r="29" spans="1:30" x14ac:dyDescent="0.25">
      <c r="D29" s="1276"/>
      <c r="E29" s="1279"/>
      <c r="F29" s="1294"/>
      <c r="G29" s="1284"/>
      <c r="H29" s="1289"/>
      <c r="I29" s="1291"/>
      <c r="J29" s="1291"/>
      <c r="K29" s="1300"/>
      <c r="L29" s="1279"/>
      <c r="M29" s="1279"/>
      <c r="N29" s="1279"/>
    </row>
    <row r="30" spans="1:30" x14ac:dyDescent="0.25">
      <c r="D30" s="1276"/>
      <c r="E30" s="1279"/>
      <c r="F30" s="1294"/>
      <c r="G30" s="1284"/>
      <c r="H30" s="1289"/>
      <c r="I30" s="1291"/>
      <c r="J30" s="1291"/>
      <c r="K30" s="1300"/>
      <c r="L30" s="1279"/>
      <c r="M30" s="1279"/>
      <c r="N30" s="1279"/>
    </row>
    <row r="31" spans="1:30" ht="16.5" thickBot="1" x14ac:dyDescent="0.3">
      <c r="D31" s="1276"/>
      <c r="E31" s="1304"/>
      <c r="F31" s="1294"/>
      <c r="G31" s="1284"/>
      <c r="H31" s="1303"/>
      <c r="I31" s="1283"/>
      <c r="J31" s="1283"/>
      <c r="K31" s="1300"/>
      <c r="L31" s="1304"/>
      <c r="M31" s="1304"/>
      <c r="N31" s="1304"/>
    </row>
    <row r="32" spans="1:30" s="585" customFormat="1" x14ac:dyDescent="0.25">
      <c r="A32" s="575" t="s">
        <v>17</v>
      </c>
      <c r="B32" s="576" t="s">
        <v>273</v>
      </c>
      <c r="C32" s="575" t="s">
        <v>94</v>
      </c>
      <c r="D32" s="615" t="s">
        <v>167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99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101</v>
      </c>
      <c r="B33" s="576" t="s">
        <v>264</v>
      </c>
      <c r="C33" s="575" t="s">
        <v>94</v>
      </c>
      <c r="D33" s="591" t="s">
        <v>191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101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94</v>
      </c>
      <c r="D34" s="591" t="s">
        <v>123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98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94</v>
      </c>
      <c r="D35" s="613" t="s">
        <v>168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98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266</v>
      </c>
      <c r="C36" s="575" t="s">
        <v>94</v>
      </c>
      <c r="D36" s="591" t="s">
        <v>173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99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270</v>
      </c>
      <c r="C37" s="575" t="s">
        <v>95</v>
      </c>
      <c r="D37" s="591" t="s">
        <v>278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98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95</v>
      </c>
      <c r="D38" s="591" t="s">
        <v>275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99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267</v>
      </c>
      <c r="C39" s="575" t="s">
        <v>95</v>
      </c>
      <c r="D39" s="591" t="s">
        <v>279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98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91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92</v>
      </c>
    </row>
    <row r="47" spans="1:30" ht="16.5" thickBot="1" x14ac:dyDescent="0.3">
      <c r="D47" s="1275" t="s">
        <v>87</v>
      </c>
      <c r="E47" s="1277" t="s">
        <v>77</v>
      </c>
      <c r="F47" s="1281" t="s">
        <v>57</v>
      </c>
      <c r="G47" s="1281"/>
      <c r="H47" s="1281"/>
      <c r="I47" s="1281"/>
      <c r="J47" s="1281"/>
      <c r="K47" s="1282"/>
      <c r="L47" s="1277" t="s">
        <v>89</v>
      </c>
      <c r="M47" s="1277" t="s">
        <v>90</v>
      </c>
      <c r="N47" s="1277" t="s">
        <v>100</v>
      </c>
    </row>
    <row r="48" spans="1:30" x14ac:dyDescent="0.25">
      <c r="D48" s="1276"/>
      <c r="E48" s="1278"/>
      <c r="F48" s="1293" t="s">
        <v>28</v>
      </c>
      <c r="G48" s="1296" t="s">
        <v>58</v>
      </c>
      <c r="H48" s="1297"/>
      <c r="I48" s="1297"/>
      <c r="J48" s="1298"/>
      <c r="K48" s="1299" t="s">
        <v>60</v>
      </c>
      <c r="L48" s="1278"/>
      <c r="M48" s="1278"/>
      <c r="N48" s="1278"/>
    </row>
    <row r="49" spans="1:14" x14ac:dyDescent="0.25">
      <c r="D49" s="1276"/>
      <c r="E49" s="1279"/>
      <c r="F49" s="1294"/>
      <c r="G49" s="1283" t="s">
        <v>59</v>
      </c>
      <c r="H49" s="1286" t="s">
        <v>63</v>
      </c>
      <c r="I49" s="1287"/>
      <c r="J49" s="1288"/>
      <c r="K49" s="1300"/>
      <c r="L49" s="1279"/>
      <c r="M49" s="1279"/>
      <c r="N49" s="1279"/>
    </row>
    <row r="50" spans="1:14" x14ac:dyDescent="0.25">
      <c r="D50" s="1276"/>
      <c r="E50" s="1279"/>
      <c r="F50" s="1294"/>
      <c r="G50" s="1284"/>
      <c r="H50" s="1289" t="s">
        <v>31</v>
      </c>
      <c r="I50" s="1291" t="s">
        <v>62</v>
      </c>
      <c r="J50" s="1291" t="s">
        <v>61</v>
      </c>
      <c r="K50" s="1300"/>
      <c r="L50" s="1279"/>
      <c r="M50" s="1279"/>
      <c r="N50" s="1279"/>
    </row>
    <row r="51" spans="1:14" x14ac:dyDescent="0.25">
      <c r="D51" s="1276"/>
      <c r="E51" s="1279"/>
      <c r="F51" s="1294"/>
      <c r="G51" s="1284"/>
      <c r="H51" s="1289"/>
      <c r="I51" s="1291"/>
      <c r="J51" s="1291"/>
      <c r="K51" s="1300"/>
      <c r="L51" s="1279"/>
      <c r="M51" s="1279"/>
      <c r="N51" s="1279"/>
    </row>
    <row r="52" spans="1:14" x14ac:dyDescent="0.25">
      <c r="D52" s="1276"/>
      <c r="E52" s="1279"/>
      <c r="F52" s="1294"/>
      <c r="G52" s="1284"/>
      <c r="H52" s="1289"/>
      <c r="I52" s="1291"/>
      <c r="J52" s="1291"/>
      <c r="K52" s="1300"/>
      <c r="L52" s="1279"/>
      <c r="M52" s="1279"/>
      <c r="N52" s="1279"/>
    </row>
    <row r="53" spans="1:14" ht="16.5" thickBot="1" x14ac:dyDescent="0.3">
      <c r="D53" s="1148"/>
      <c r="E53" s="1280"/>
      <c r="F53" s="1295"/>
      <c r="G53" s="1285"/>
      <c r="H53" s="1290"/>
      <c r="I53" s="1292"/>
      <c r="J53" s="1292"/>
      <c r="K53" s="1301"/>
      <c r="L53" s="1280"/>
      <c r="M53" s="1280"/>
      <c r="N53" s="1280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94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98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94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94</v>
      </c>
      <c r="D57" s="142" t="s">
        <v>97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91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94</v>
      </c>
      <c r="D70" s="19" t="s">
        <v>93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95</v>
      </c>
      <c r="D71" s="19" t="s">
        <v>96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102</v>
      </c>
      <c r="E73" s="68">
        <f>E74+E75</f>
        <v>15</v>
      </c>
      <c r="F73" s="64"/>
      <c r="G73" s="64"/>
      <c r="H73" s="64"/>
    </row>
    <row r="74" spans="1:14" x14ac:dyDescent="0.25">
      <c r="A74" s="64" t="s">
        <v>101</v>
      </c>
      <c r="B74" s="568"/>
      <c r="C74" s="64" t="s">
        <v>94</v>
      </c>
      <c r="D74" s="19" t="s">
        <v>93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101</v>
      </c>
      <c r="B75" s="568"/>
      <c r="C75" s="64" t="s">
        <v>95</v>
      </c>
      <c r="D75" s="19" t="s">
        <v>96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103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94</v>
      </c>
      <c r="D77" s="19" t="s">
        <v>93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95</v>
      </c>
      <c r="D78" s="19" t="s">
        <v>96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11"/>
      <c r="B1" s="912"/>
      <c r="C1" s="913" t="s">
        <v>293</v>
      </c>
      <c r="D1" s="914" t="s">
        <v>294</v>
      </c>
      <c r="E1" s="914" t="s">
        <v>295</v>
      </c>
      <c r="F1" s="914" t="s">
        <v>296</v>
      </c>
      <c r="G1" s="1306" t="s">
        <v>297</v>
      </c>
      <c r="H1" s="1306"/>
      <c r="I1" s="1306"/>
      <c r="J1" s="915"/>
      <c r="K1" s="915" t="s">
        <v>298</v>
      </c>
    </row>
    <row r="2" spans="1:11" x14ac:dyDescent="0.2">
      <c r="A2" s="1305" t="str">
        <f>'семестровка (дисп)'!D10</f>
        <v>Охорона праці в галузі та цивільний захист/ Охорона інтелектуальної власності</v>
      </c>
      <c r="B2" s="1305"/>
      <c r="C2" s="1305"/>
      <c r="D2" s="1305"/>
      <c r="E2" s="1305"/>
      <c r="F2" s="1305"/>
      <c r="G2" s="1305"/>
      <c r="H2" s="1305"/>
      <c r="I2" s="1305"/>
    </row>
    <row r="3" spans="1:11" x14ac:dyDescent="0.2">
      <c r="A3" t="s">
        <v>302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305</v>
      </c>
    </row>
    <row r="5" spans="1:11" x14ac:dyDescent="0.2">
      <c r="A5" s="1305" t="str">
        <f>'семестровка (дисп)'!D12</f>
        <v>Ділове та академічне письмо іноземною мовою</v>
      </c>
      <c r="B5" s="1305"/>
      <c r="C5" s="1305"/>
      <c r="D5" s="1305"/>
      <c r="E5" s="1305"/>
      <c r="F5" s="1305"/>
      <c r="G5" s="1305"/>
      <c r="H5" s="1305"/>
      <c r="I5" s="1305"/>
    </row>
    <row r="6" spans="1:11" x14ac:dyDescent="0.2">
      <c r="A6" t="s">
        <v>302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305</v>
      </c>
    </row>
    <row r="8" spans="1:11" x14ac:dyDescent="0.2">
      <c r="A8" s="1305" t="str">
        <f>'семестровка (дисп)'!D14</f>
        <v>Психологія лідерства та професійної успішності</v>
      </c>
      <c r="B8" s="1305"/>
      <c r="C8" s="1305"/>
      <c r="D8" s="1305"/>
      <c r="E8" s="1305"/>
      <c r="F8" s="1305"/>
      <c r="G8" s="1305"/>
      <c r="H8" s="1305"/>
      <c r="I8" s="1305"/>
    </row>
    <row r="9" spans="1:11" x14ac:dyDescent="0.2">
      <c r="A9" t="s">
        <v>302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305</v>
      </c>
    </row>
    <row r="11" spans="1:11" x14ac:dyDescent="0.2">
      <c r="A11" s="1305" t="str">
        <f>'семестровка (дисп)'!D16</f>
        <v>Ділове адміністрування та стратегії підприємства</v>
      </c>
      <c r="B11" s="1305"/>
      <c r="C11" s="1305"/>
      <c r="D11" s="1305"/>
      <c r="E11" s="1305"/>
      <c r="F11" s="1305"/>
      <c r="G11" s="1305"/>
      <c r="H11" s="1305"/>
      <c r="I11" s="1305"/>
    </row>
    <row r="12" spans="1:11" x14ac:dyDescent="0.2">
      <c r="A12" t="s">
        <v>302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305</v>
      </c>
    </row>
    <row r="14" spans="1:11" x14ac:dyDescent="0.2">
      <c r="A14" s="1305" t="str">
        <f>'семестровка (дисп)'!D18</f>
        <v>Менеджмент організацій та антикризове управління</v>
      </c>
      <c r="B14" s="1305"/>
      <c r="C14" s="1305"/>
      <c r="D14" s="1305"/>
      <c r="E14" s="1305"/>
      <c r="F14" s="1305"/>
      <c r="G14" s="1305"/>
      <c r="H14" s="1305"/>
      <c r="I14" s="1305"/>
    </row>
    <row r="15" spans="1:11" x14ac:dyDescent="0.2">
      <c r="A15" t="s">
        <v>302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305</v>
      </c>
    </row>
    <row r="17" spans="1:9" x14ac:dyDescent="0.2">
      <c r="A17" s="1305" t="str">
        <f>'семестровка (дисп)'!D20</f>
        <v>Управління змінами / Управління якістю</v>
      </c>
      <c r="B17" s="1305"/>
      <c r="C17" s="1305"/>
      <c r="D17" s="1305"/>
      <c r="E17" s="1305"/>
      <c r="F17" s="1305"/>
      <c r="G17" s="1305"/>
      <c r="H17" s="1305"/>
      <c r="I17" s="1305"/>
    </row>
    <row r="18" spans="1:9" x14ac:dyDescent="0.2">
      <c r="A18" t="s">
        <v>302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305</v>
      </c>
    </row>
    <row r="20" spans="1:9" x14ac:dyDescent="0.2">
      <c r="A20" s="1305" t="str">
        <f>'семестровка (дисп)'!D22</f>
        <v>Фінансовий менеджмент / Інвестиційний менеджмент</v>
      </c>
      <c r="B20" s="1305"/>
      <c r="C20" s="1305"/>
      <c r="D20" s="1305"/>
      <c r="E20" s="1305"/>
      <c r="F20" s="1305"/>
      <c r="G20" s="1305"/>
      <c r="H20" s="1305"/>
      <c r="I20" s="1305"/>
    </row>
    <row r="21" spans="1:9" x14ac:dyDescent="0.2">
      <c r="A21" t="s">
        <v>302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305</v>
      </c>
    </row>
    <row r="23" spans="1:9" x14ac:dyDescent="0.2">
      <c r="A23" s="1305" t="str">
        <f>'семестровка (дисп)'!D24</f>
        <v xml:space="preserve">Інформаційні системи і технології в управлінні організацією </v>
      </c>
      <c r="B23" s="1305"/>
      <c r="C23" s="1305"/>
      <c r="D23" s="1305"/>
      <c r="E23" s="1305"/>
      <c r="F23" s="1305"/>
      <c r="G23" s="1305"/>
      <c r="H23" s="1305"/>
      <c r="I23" s="1305"/>
    </row>
    <row r="24" spans="1:9" x14ac:dyDescent="0.2">
      <c r="A24" t="s">
        <v>302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305</v>
      </c>
    </row>
    <row r="26" spans="1:9" x14ac:dyDescent="0.2">
      <c r="A26" s="1305" t="str">
        <f>'семестровка (дисп)'!D39</f>
        <v>Корпоративне управління</v>
      </c>
      <c r="B26" s="1305"/>
      <c r="C26" s="1305"/>
      <c r="D26" s="1305"/>
      <c r="E26" s="1305"/>
      <c r="F26" s="1305"/>
      <c r="G26" s="1305"/>
      <c r="H26" s="1305"/>
      <c r="I26" s="1305"/>
    </row>
    <row r="27" spans="1:9" x14ac:dyDescent="0.2">
      <c r="A27" t="s">
        <v>303</v>
      </c>
      <c r="C27" s="916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304</v>
      </c>
      <c r="C28" s="916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305</v>
      </c>
      <c r="C29" s="916"/>
    </row>
    <row r="30" spans="1:9" x14ac:dyDescent="0.2">
      <c r="A30" s="1305" t="str">
        <f>'семестровка (дисп)'!D41</f>
        <v>Основи наукових досліджень в професійній сфері</v>
      </c>
      <c r="B30" s="1305"/>
      <c r="C30" s="1305"/>
      <c r="D30" s="1305"/>
      <c r="E30" s="1305"/>
      <c r="F30" s="1305"/>
      <c r="G30" s="1305"/>
      <c r="H30" s="1305"/>
      <c r="I30" s="1305"/>
    </row>
    <row r="31" spans="1:9" x14ac:dyDescent="0.2">
      <c r="A31" t="s">
        <v>303</v>
      </c>
      <c r="C31" s="916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304</v>
      </c>
      <c r="C32" s="916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305</v>
      </c>
      <c r="C33" s="916"/>
    </row>
    <row r="34" spans="1:9" x14ac:dyDescent="0.2">
      <c r="A34" s="1305" t="str">
        <f>'семестровка (дисп)'!D43</f>
        <v xml:space="preserve">Ділове адміністрування  курсова робота </v>
      </c>
      <c r="B34" s="1305"/>
      <c r="C34" s="1305"/>
      <c r="D34" s="1305"/>
      <c r="E34" s="1305"/>
      <c r="F34" s="1305"/>
      <c r="G34" s="1305"/>
      <c r="H34" s="1305"/>
      <c r="I34" s="1305"/>
    </row>
    <row r="35" spans="1:9" x14ac:dyDescent="0.2">
      <c r="A35" t="s">
        <v>303</v>
      </c>
      <c r="C35" s="916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304</v>
      </c>
      <c r="C36" s="916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305</v>
      </c>
      <c r="C37" s="916"/>
    </row>
    <row r="38" spans="1:9" x14ac:dyDescent="0.2">
      <c r="A38" s="1305" t="str">
        <f>'семестровка (дисп)'!D45</f>
        <v xml:space="preserve">Управління проектами </v>
      </c>
      <c r="B38" s="1305"/>
      <c r="C38" s="1305"/>
      <c r="D38" s="1305"/>
      <c r="E38" s="1305"/>
      <c r="F38" s="1305"/>
      <c r="G38" s="1305"/>
      <c r="H38" s="1305"/>
      <c r="I38" s="1305"/>
    </row>
    <row r="39" spans="1:9" x14ac:dyDescent="0.2">
      <c r="A39" t="s">
        <v>303</v>
      </c>
      <c r="C39" s="916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304</v>
      </c>
      <c r="C40" s="916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305</v>
      </c>
      <c r="C41" s="916"/>
    </row>
    <row r="42" spans="1:9" x14ac:dyDescent="0.2">
      <c r="A42" s="1305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05"/>
      <c r="C42" s="1305"/>
      <c r="D42" s="1305"/>
      <c r="E42" s="1305"/>
      <c r="F42" s="1305"/>
      <c r="G42" s="1305"/>
      <c r="H42" s="1305"/>
      <c r="I42" s="1305"/>
    </row>
    <row r="43" spans="1:9" x14ac:dyDescent="0.2">
      <c r="A43" t="s">
        <v>303</v>
      </c>
      <c r="C43" s="916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304</v>
      </c>
      <c r="C44" s="916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305</v>
      </c>
      <c r="C45" s="916"/>
    </row>
    <row r="46" spans="1:9" x14ac:dyDescent="0.2">
      <c r="A46" s="1305" t="str">
        <f>'семестровка (дисп)'!D49</f>
        <v>Управління конкурентоспроможністю /Міжнародний маркетинг</v>
      </c>
      <c r="B46" s="1305"/>
      <c r="C46" s="1305"/>
      <c r="D46" s="1305"/>
      <c r="E46" s="1305"/>
      <c r="F46" s="1305"/>
      <c r="G46" s="1305"/>
      <c r="H46" s="1305"/>
      <c r="I46" s="1305"/>
    </row>
    <row r="47" spans="1:9" x14ac:dyDescent="0.2">
      <c r="A47" t="s">
        <v>303</v>
      </c>
      <c r="C47" s="916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304</v>
      </c>
      <c r="C48" s="916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305</v>
      </c>
      <c r="C49" s="916"/>
    </row>
    <row r="50" spans="1:9" x14ac:dyDescent="0.2">
      <c r="A50" s="1305" t="str">
        <f>'семестровка (дисп)'!D51</f>
        <v>Менеджмент технологій /Венчурне підприємництво</v>
      </c>
      <c r="B50" s="1305"/>
      <c r="C50" s="1305"/>
      <c r="D50" s="1305"/>
      <c r="E50" s="1305"/>
      <c r="F50" s="1305"/>
      <c r="G50" s="1305"/>
      <c r="H50" s="1305"/>
      <c r="I50" s="1305"/>
    </row>
    <row r="51" spans="1:9" x14ac:dyDescent="0.2">
      <c r="A51" t="s">
        <v>303</v>
      </c>
      <c r="C51" s="916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304</v>
      </c>
      <c r="C52" s="916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305</v>
      </c>
    </row>
    <row r="54" spans="1:9" x14ac:dyDescent="0.2">
      <c r="A54" s="1305"/>
      <c r="B54" s="1305"/>
      <c r="C54" s="1305"/>
      <c r="D54" s="1305"/>
      <c r="E54" s="1305"/>
      <c r="F54" s="1305"/>
      <c r="G54" s="1305"/>
      <c r="H54" s="1305"/>
      <c r="I54" s="1305"/>
    </row>
    <row r="56" spans="1:9" x14ac:dyDescent="0.2">
      <c r="A56" s="1305" t="str">
        <f>'семестровка (дисп)'!D69</f>
        <v>Виробнича практика</v>
      </c>
      <c r="B56" s="1305"/>
      <c r="C56" s="1305"/>
      <c r="D56" s="1305"/>
      <c r="E56" s="1305"/>
      <c r="F56" s="1305"/>
      <c r="G56" s="1305"/>
      <c r="H56" s="1305"/>
      <c r="I56" s="1305"/>
    </row>
    <row r="57" spans="1:9" x14ac:dyDescent="0.2">
      <c r="A57" t="s">
        <v>304</v>
      </c>
      <c r="C57" s="916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305</v>
      </c>
    </row>
    <row r="60" spans="1:9" x14ac:dyDescent="0.2">
      <c r="A60" s="1305"/>
      <c r="B60" s="1305"/>
      <c r="C60" s="1305"/>
      <c r="D60" s="1305"/>
      <c r="E60" s="1305"/>
      <c r="F60" s="1305"/>
      <c r="G60" s="1305"/>
      <c r="H60" s="1305"/>
      <c r="I60" s="1305"/>
    </row>
    <row r="62" spans="1:9" x14ac:dyDescent="0.2">
      <c r="A62" s="1305"/>
      <c r="B62" s="1305"/>
      <c r="C62" s="1305"/>
      <c r="D62" s="1305"/>
      <c r="E62" s="1305"/>
      <c r="F62" s="1305"/>
      <c r="G62" s="1305"/>
      <c r="H62" s="1305"/>
      <c r="I62" s="1305"/>
    </row>
    <row r="64" spans="1:9" x14ac:dyDescent="0.2">
      <c r="A64" s="1305"/>
      <c r="B64" s="1305"/>
      <c r="C64" s="1305"/>
      <c r="D64" s="1305"/>
      <c r="E64" s="1305"/>
      <c r="F64" s="1305"/>
      <c r="G64" s="1305"/>
      <c r="H64" s="1305"/>
      <c r="I64" s="1305"/>
    </row>
    <row r="66" spans="1:9" x14ac:dyDescent="0.2">
      <c r="A66" s="1305"/>
      <c r="B66" s="1305"/>
      <c r="C66" s="1305"/>
      <c r="D66" s="1305"/>
      <c r="E66" s="1305"/>
      <c r="F66" s="1305"/>
      <c r="G66" s="1305"/>
      <c r="H66" s="1305"/>
      <c r="I66" s="1305"/>
    </row>
    <row r="68" spans="1:9" x14ac:dyDescent="0.2">
      <c r="A68" s="1305"/>
      <c r="B68" s="1305"/>
      <c r="C68" s="1305"/>
      <c r="D68" s="1305"/>
      <c r="E68" s="1305"/>
      <c r="F68" s="1305"/>
      <c r="G68" s="1305"/>
      <c r="H68" s="1305"/>
      <c r="I68" s="1305"/>
    </row>
    <row r="69" spans="1:9" x14ac:dyDescent="0.2">
      <c r="C69" s="916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40" customWidth="1"/>
    <col min="5" max="5" width="8.7109375" style="838" hidden="1" customWidth="1"/>
    <col min="6" max="7" width="7.85546875" style="838" hidden="1" customWidth="1"/>
    <col min="8" max="10" width="6.140625" style="838" customWidth="1"/>
    <col min="11" max="13" width="7.85546875" style="838" customWidth="1"/>
    <col min="14" max="14" width="9.5703125" style="838" customWidth="1"/>
    <col min="15" max="15" width="9.140625" style="838"/>
    <col min="16" max="16" width="9.140625" style="839"/>
    <col min="17" max="18" width="5.85546875" style="839" customWidth="1"/>
    <col min="19" max="19" width="68.42578125" style="839" customWidth="1"/>
    <col min="20" max="20" width="8.7109375" style="839" customWidth="1"/>
    <col min="21" max="21" width="7.85546875" style="839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07" t="s">
        <v>169</v>
      </c>
      <c r="E1" s="1307"/>
      <c r="F1" s="1307"/>
      <c r="G1" s="1307"/>
      <c r="H1" s="1307"/>
      <c r="I1" s="1307"/>
      <c r="J1" s="1307"/>
      <c r="K1" s="1307"/>
      <c r="L1" s="1307"/>
      <c r="M1" s="1307"/>
      <c r="N1" s="1307"/>
    </row>
    <row r="2" spans="1:30" ht="16.5" thickBot="1" x14ac:dyDescent="0.3">
      <c r="D2" s="840" t="s">
        <v>88</v>
      </c>
    </row>
    <row r="3" spans="1:30" ht="16.5" thickBot="1" x14ac:dyDescent="0.3">
      <c r="D3" s="1275" t="s">
        <v>87</v>
      </c>
      <c r="E3" s="1277" t="s">
        <v>77</v>
      </c>
      <c r="F3" s="1281" t="s">
        <v>57</v>
      </c>
      <c r="G3" s="1281"/>
      <c r="H3" s="1281"/>
      <c r="I3" s="1281"/>
      <c r="J3" s="1281"/>
      <c r="K3" s="1282"/>
      <c r="L3" s="1277" t="s">
        <v>89</v>
      </c>
      <c r="M3" s="1277" t="s">
        <v>90</v>
      </c>
      <c r="N3" s="1277" t="s">
        <v>100</v>
      </c>
    </row>
    <row r="4" spans="1:30" x14ac:dyDescent="0.25">
      <c r="D4" s="1276"/>
      <c r="E4" s="1278"/>
      <c r="F4" s="1293" t="s">
        <v>28</v>
      </c>
      <c r="G4" s="1296" t="s">
        <v>58</v>
      </c>
      <c r="H4" s="1297"/>
      <c r="I4" s="1297"/>
      <c r="J4" s="1298"/>
      <c r="K4" s="1299" t="s">
        <v>122</v>
      </c>
      <c r="L4" s="1278"/>
      <c r="M4" s="1278"/>
      <c r="N4" s="1278"/>
    </row>
    <row r="5" spans="1:30" x14ac:dyDescent="0.25">
      <c r="D5" s="1276"/>
      <c r="E5" s="1279"/>
      <c r="F5" s="1294"/>
      <c r="G5" s="1283" t="s">
        <v>59</v>
      </c>
      <c r="H5" s="1286" t="s">
        <v>63</v>
      </c>
      <c r="I5" s="1287"/>
      <c r="J5" s="1288"/>
      <c r="K5" s="1300"/>
      <c r="L5" s="1279"/>
      <c r="M5" s="1279"/>
      <c r="N5" s="1279"/>
    </row>
    <row r="6" spans="1:30" x14ac:dyDescent="0.25">
      <c r="D6" s="1276"/>
      <c r="E6" s="1279"/>
      <c r="F6" s="1294"/>
      <c r="G6" s="1284"/>
      <c r="H6" s="1289" t="s">
        <v>119</v>
      </c>
      <c r="I6" s="1291" t="s">
        <v>120</v>
      </c>
      <c r="J6" s="1291" t="s">
        <v>121</v>
      </c>
      <c r="K6" s="1300"/>
      <c r="L6" s="1279"/>
      <c r="M6" s="1279"/>
      <c r="N6" s="1279"/>
    </row>
    <row r="7" spans="1:30" x14ac:dyDescent="0.25">
      <c r="D7" s="1276"/>
      <c r="E7" s="1279"/>
      <c r="F7" s="1294"/>
      <c r="G7" s="1284"/>
      <c r="H7" s="1289"/>
      <c r="I7" s="1291"/>
      <c r="J7" s="1291"/>
      <c r="K7" s="1300"/>
      <c r="L7" s="1279"/>
      <c r="M7" s="1279"/>
      <c r="N7" s="1279"/>
    </row>
    <row r="8" spans="1:30" x14ac:dyDescent="0.25">
      <c r="D8" s="1276"/>
      <c r="E8" s="1279"/>
      <c r="F8" s="1294"/>
      <c r="G8" s="1284"/>
      <c r="H8" s="1289"/>
      <c r="I8" s="1291"/>
      <c r="J8" s="1291"/>
      <c r="K8" s="1300"/>
      <c r="L8" s="1279"/>
      <c r="M8" s="1279"/>
      <c r="N8" s="1279"/>
    </row>
    <row r="9" spans="1:30" ht="16.5" thickBot="1" x14ac:dyDescent="0.3">
      <c r="D9" s="1148"/>
      <c r="E9" s="1280"/>
      <c r="F9" s="1294"/>
      <c r="G9" s="1284"/>
      <c r="H9" s="1303"/>
      <c r="I9" s="1283"/>
      <c r="J9" s="1283"/>
      <c r="K9" s="1300"/>
      <c r="L9" s="1280"/>
      <c r="M9" s="1280"/>
      <c r="N9" s="1280"/>
    </row>
    <row r="10" spans="1:30" s="585" customFormat="1" ht="31.5" x14ac:dyDescent="0.25">
      <c r="A10" s="575" t="s">
        <v>101</v>
      </c>
      <c r="B10" s="576"/>
      <c r="C10" s="575" t="s">
        <v>95</v>
      </c>
      <c r="D10" s="841" t="s">
        <v>277</v>
      </c>
      <c r="E10" s="842">
        <v>3</v>
      </c>
      <c r="F10" s="795">
        <f>E10*30</f>
        <v>90</v>
      </c>
      <c r="G10" s="797">
        <f>H10+I10+J10</f>
        <v>30</v>
      </c>
      <c r="H10" s="797">
        <v>15</v>
      </c>
      <c r="I10" s="797"/>
      <c r="J10" s="797">
        <v>15</v>
      </c>
      <c r="K10" s="798">
        <f>F10-G10</f>
        <v>60</v>
      </c>
      <c r="L10" s="799">
        <f>G10/15</f>
        <v>2</v>
      </c>
      <c r="M10" s="843" t="s">
        <v>98</v>
      </c>
      <c r="N10" s="844">
        <f>G10/F10*100</f>
        <v>33.333333333333329</v>
      </c>
      <c r="O10" s="838" t="s">
        <v>299</v>
      </c>
      <c r="P10" s="839"/>
      <c r="Q10" s="839"/>
      <c r="R10" s="839"/>
      <c r="S10" s="839"/>
      <c r="T10" s="839"/>
      <c r="U10" s="839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901"/>
      <c r="E11" s="902"/>
      <c r="F11" s="903"/>
      <c r="G11" s="904"/>
      <c r="H11" s="904"/>
      <c r="I11" s="904"/>
      <c r="J11" s="904"/>
      <c r="K11" s="905"/>
      <c r="L11" s="804"/>
      <c r="M11" s="906"/>
      <c r="N11" s="907"/>
      <c r="O11" s="838"/>
      <c r="P11" s="839"/>
      <c r="Q11" s="839"/>
      <c r="R11" s="839"/>
      <c r="S11" s="839"/>
      <c r="T11" s="839"/>
      <c r="U11" s="839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101</v>
      </c>
      <c r="B12" s="576" t="s">
        <v>269</v>
      </c>
      <c r="C12" s="575" t="s">
        <v>94</v>
      </c>
      <c r="D12" s="845" t="s">
        <v>124</v>
      </c>
      <c r="E12" s="846">
        <v>3</v>
      </c>
      <c r="F12" s="847">
        <f t="shared" ref="F12:F27" si="0">E12*30</f>
        <v>90</v>
      </c>
      <c r="G12" s="801">
        <f t="shared" ref="G12:G27" si="1">H12+I12+J12</f>
        <v>30</v>
      </c>
      <c r="H12" s="801"/>
      <c r="I12" s="801"/>
      <c r="J12" s="801">
        <v>30</v>
      </c>
      <c r="K12" s="802">
        <f t="shared" ref="K12:K27" si="2">F12-G12</f>
        <v>60</v>
      </c>
      <c r="L12" s="848">
        <f t="shared" ref="L12:L27" si="3">G12/15</f>
        <v>2</v>
      </c>
      <c r="M12" s="849" t="s">
        <v>101</v>
      </c>
      <c r="N12" s="850">
        <f t="shared" ref="N12:N27" si="4">G12/F12*100</f>
        <v>33.333333333333329</v>
      </c>
      <c r="O12" s="838" t="s">
        <v>301</v>
      </c>
      <c r="P12" s="839"/>
      <c r="Q12" s="839"/>
      <c r="R12" s="839"/>
      <c r="S12" s="839"/>
      <c r="T12" s="839"/>
      <c r="U12" s="839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5"/>
      <c r="E13" s="846"/>
      <c r="F13" s="847"/>
      <c r="G13" s="801"/>
      <c r="H13" s="801"/>
      <c r="I13" s="801"/>
      <c r="J13" s="801"/>
      <c r="K13" s="802"/>
      <c r="L13" s="848"/>
      <c r="M13" s="849"/>
      <c r="N13" s="850"/>
      <c r="O13" s="838"/>
      <c r="P13" s="839"/>
      <c r="Q13" s="839"/>
      <c r="R13" s="839"/>
      <c r="S13" s="839"/>
      <c r="T13" s="839"/>
      <c r="U13" s="839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101</v>
      </c>
      <c r="B14" s="576" t="s">
        <v>270</v>
      </c>
      <c r="C14" s="575" t="s">
        <v>94</v>
      </c>
      <c r="D14" s="845" t="s">
        <v>240</v>
      </c>
      <c r="E14" s="846">
        <v>3</v>
      </c>
      <c r="F14" s="847">
        <f t="shared" si="0"/>
        <v>90</v>
      </c>
      <c r="G14" s="801">
        <f t="shared" si="1"/>
        <v>45</v>
      </c>
      <c r="H14" s="801">
        <v>15</v>
      </c>
      <c r="I14" s="801"/>
      <c r="J14" s="801">
        <v>30</v>
      </c>
      <c r="K14" s="802">
        <f t="shared" si="2"/>
        <v>45</v>
      </c>
      <c r="L14" s="851">
        <v>3</v>
      </c>
      <c r="M14" s="849" t="s">
        <v>101</v>
      </c>
      <c r="N14" s="850">
        <f t="shared" si="4"/>
        <v>50</v>
      </c>
      <c r="O14" s="838" t="s">
        <v>301</v>
      </c>
      <c r="P14" s="839"/>
      <c r="Q14" s="839"/>
      <c r="R14" s="839"/>
      <c r="S14" s="839"/>
      <c r="T14" s="839"/>
      <c r="U14" s="839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5"/>
      <c r="E15" s="846"/>
      <c r="F15" s="847"/>
      <c r="G15" s="801"/>
      <c r="H15" s="801"/>
      <c r="I15" s="801"/>
      <c r="J15" s="801"/>
      <c r="K15" s="802"/>
      <c r="L15" s="851"/>
      <c r="M15" s="849"/>
      <c r="N15" s="850"/>
      <c r="O15" s="838"/>
      <c r="P15" s="839"/>
      <c r="Q15" s="839"/>
      <c r="R15" s="839"/>
      <c r="S15" s="839"/>
      <c r="T15" s="839"/>
      <c r="U15" s="839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272</v>
      </c>
      <c r="C16" s="575" t="s">
        <v>94</v>
      </c>
      <c r="D16" s="845" t="s">
        <v>178</v>
      </c>
      <c r="E16" s="846">
        <v>5</v>
      </c>
      <c r="F16" s="847">
        <f t="shared" si="0"/>
        <v>150</v>
      </c>
      <c r="G16" s="801">
        <f t="shared" si="1"/>
        <v>60</v>
      </c>
      <c r="H16" s="801">
        <v>30</v>
      </c>
      <c r="I16" s="801"/>
      <c r="J16" s="801">
        <v>30</v>
      </c>
      <c r="K16" s="802">
        <f t="shared" si="2"/>
        <v>90</v>
      </c>
      <c r="L16" s="848">
        <f t="shared" si="3"/>
        <v>4</v>
      </c>
      <c r="M16" s="849" t="s">
        <v>99</v>
      </c>
      <c r="N16" s="850">
        <f t="shared" si="4"/>
        <v>40</v>
      </c>
      <c r="O16" s="838" t="s">
        <v>300</v>
      </c>
      <c r="P16" s="839"/>
      <c r="Q16" s="839"/>
      <c r="R16" s="839"/>
      <c r="S16" s="839"/>
      <c r="T16" s="839"/>
      <c r="U16" s="839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52"/>
      <c r="E17" s="846"/>
      <c r="F17" s="847"/>
      <c r="G17" s="801"/>
      <c r="H17" s="801"/>
      <c r="I17" s="801"/>
      <c r="J17" s="801"/>
      <c r="K17" s="802"/>
      <c r="L17" s="848"/>
      <c r="M17" s="849"/>
      <c r="N17" s="850"/>
      <c r="O17" s="838"/>
      <c r="P17" s="839"/>
      <c r="Q17" s="839"/>
      <c r="R17" s="839"/>
      <c r="S17" s="839"/>
      <c r="T17" s="839"/>
      <c r="U17" s="839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271</v>
      </c>
      <c r="C18" s="575" t="s">
        <v>94</v>
      </c>
      <c r="D18" s="852" t="s">
        <v>274</v>
      </c>
      <c r="E18" s="846">
        <v>4</v>
      </c>
      <c r="F18" s="847">
        <f t="shared" si="0"/>
        <v>120</v>
      </c>
      <c r="G18" s="801">
        <f t="shared" si="1"/>
        <v>45</v>
      </c>
      <c r="H18" s="801">
        <v>15</v>
      </c>
      <c r="I18" s="801"/>
      <c r="J18" s="801">
        <v>30</v>
      </c>
      <c r="K18" s="802">
        <f t="shared" si="2"/>
        <v>75</v>
      </c>
      <c r="L18" s="848">
        <f t="shared" si="3"/>
        <v>3</v>
      </c>
      <c r="M18" s="849" t="s">
        <v>99</v>
      </c>
      <c r="N18" s="850">
        <f t="shared" si="4"/>
        <v>37.5</v>
      </c>
      <c r="O18" s="838" t="s">
        <v>300</v>
      </c>
      <c r="P18" s="839"/>
      <c r="Q18" s="839"/>
      <c r="R18" s="839"/>
      <c r="S18" s="839"/>
      <c r="T18" s="839"/>
      <c r="U18" s="839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52"/>
      <c r="E19" s="846"/>
      <c r="F19" s="847"/>
      <c r="G19" s="801"/>
      <c r="H19" s="801"/>
      <c r="I19" s="801"/>
      <c r="J19" s="801"/>
      <c r="K19" s="802"/>
      <c r="L19" s="848"/>
      <c r="M19" s="849"/>
      <c r="N19" s="850"/>
      <c r="O19" s="838"/>
      <c r="P19" s="839"/>
      <c r="Q19" s="839"/>
      <c r="R19" s="839"/>
      <c r="S19" s="839"/>
      <c r="T19" s="839"/>
      <c r="U19" s="839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101</v>
      </c>
      <c r="B20" s="576" t="s">
        <v>265</v>
      </c>
      <c r="C20" s="575" t="s">
        <v>95</v>
      </c>
      <c r="D20" s="845" t="s">
        <v>170</v>
      </c>
      <c r="E20" s="846">
        <v>3</v>
      </c>
      <c r="F20" s="847">
        <f t="shared" si="0"/>
        <v>90</v>
      </c>
      <c r="G20" s="801">
        <f t="shared" si="1"/>
        <v>30</v>
      </c>
      <c r="H20" s="801">
        <v>15</v>
      </c>
      <c r="I20" s="801"/>
      <c r="J20" s="801">
        <v>15</v>
      </c>
      <c r="K20" s="802">
        <f t="shared" si="2"/>
        <v>60</v>
      </c>
      <c r="L20" s="848">
        <f t="shared" si="3"/>
        <v>2</v>
      </c>
      <c r="M20" s="849" t="s">
        <v>101</v>
      </c>
      <c r="N20" s="850">
        <f t="shared" si="4"/>
        <v>33.333333333333329</v>
      </c>
      <c r="O20" s="838" t="s">
        <v>301</v>
      </c>
      <c r="P20" s="839"/>
      <c r="Q20" s="839"/>
      <c r="R20" s="839"/>
      <c r="S20" s="839"/>
      <c r="T20" s="839"/>
      <c r="U20" s="839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5"/>
      <c r="E21" s="846"/>
      <c r="F21" s="847"/>
      <c r="G21" s="801"/>
      <c r="H21" s="801"/>
      <c r="I21" s="801"/>
      <c r="J21" s="801"/>
      <c r="K21" s="802"/>
      <c r="L21" s="848"/>
      <c r="M21" s="849"/>
      <c r="N21" s="850"/>
      <c r="O21" s="838"/>
      <c r="P21" s="839"/>
      <c r="Q21" s="839"/>
      <c r="R21" s="839"/>
      <c r="S21" s="839"/>
      <c r="T21" s="839"/>
      <c r="U21" s="839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95</v>
      </c>
      <c r="D22" s="845" t="s">
        <v>171</v>
      </c>
      <c r="E22" s="846">
        <v>5</v>
      </c>
      <c r="F22" s="847">
        <f t="shared" si="0"/>
        <v>150</v>
      </c>
      <c r="G22" s="801">
        <f t="shared" si="1"/>
        <v>60</v>
      </c>
      <c r="H22" s="801">
        <v>30</v>
      </c>
      <c r="I22" s="801"/>
      <c r="J22" s="801">
        <v>30</v>
      </c>
      <c r="K22" s="802">
        <f t="shared" si="2"/>
        <v>90</v>
      </c>
      <c r="L22" s="848">
        <f t="shared" si="3"/>
        <v>4</v>
      </c>
      <c r="M22" s="849" t="s">
        <v>99</v>
      </c>
      <c r="N22" s="850">
        <f t="shared" si="4"/>
        <v>40</v>
      </c>
      <c r="O22" s="838" t="s">
        <v>300</v>
      </c>
      <c r="P22" s="839"/>
      <c r="Q22" s="839"/>
      <c r="R22" s="839"/>
      <c r="S22" s="839"/>
      <c r="T22" s="839"/>
      <c r="U22" s="839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5"/>
      <c r="E23" s="846"/>
      <c r="F23" s="847"/>
      <c r="G23" s="801"/>
      <c r="H23" s="801"/>
      <c r="I23" s="801"/>
      <c r="J23" s="801"/>
      <c r="K23" s="802"/>
      <c r="L23" s="848"/>
      <c r="M23" s="849"/>
      <c r="N23" s="850"/>
      <c r="O23" s="838"/>
      <c r="P23" s="839"/>
      <c r="Q23" s="839"/>
      <c r="R23" s="839"/>
      <c r="S23" s="839"/>
      <c r="T23" s="839"/>
      <c r="U23" s="839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268</v>
      </c>
      <c r="C24" s="575" t="s">
        <v>94</v>
      </c>
      <c r="D24" s="853" t="s">
        <v>276</v>
      </c>
      <c r="E24" s="846">
        <v>4</v>
      </c>
      <c r="F24" s="847">
        <f t="shared" si="0"/>
        <v>120</v>
      </c>
      <c r="G24" s="801">
        <f t="shared" si="1"/>
        <v>45</v>
      </c>
      <c r="H24" s="801">
        <v>15</v>
      </c>
      <c r="I24" s="801">
        <v>30</v>
      </c>
      <c r="J24" s="801"/>
      <c r="K24" s="802">
        <f t="shared" si="2"/>
        <v>75</v>
      </c>
      <c r="L24" s="854">
        <f t="shared" si="3"/>
        <v>3</v>
      </c>
      <c r="M24" s="849" t="s">
        <v>98</v>
      </c>
      <c r="N24" s="850">
        <f t="shared" si="4"/>
        <v>37.5</v>
      </c>
      <c r="O24" s="838" t="s">
        <v>299</v>
      </c>
      <c r="P24" s="839"/>
      <c r="Q24" s="839"/>
      <c r="R24" s="839"/>
      <c r="S24" s="839"/>
      <c r="T24" s="839"/>
      <c r="U24" s="839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5"/>
      <c r="E25" s="846"/>
      <c r="F25" s="847">
        <f t="shared" si="0"/>
        <v>0</v>
      </c>
      <c r="G25" s="801">
        <f t="shared" si="1"/>
        <v>0</v>
      </c>
      <c r="H25" s="801"/>
      <c r="I25" s="801"/>
      <c r="J25" s="801"/>
      <c r="K25" s="802">
        <f t="shared" si="2"/>
        <v>0</v>
      </c>
      <c r="L25" s="855">
        <f t="shared" si="3"/>
        <v>0</v>
      </c>
      <c r="M25" s="849"/>
      <c r="N25" s="850" t="e">
        <f t="shared" si="4"/>
        <v>#DIV/0!</v>
      </c>
    </row>
    <row r="26" spans="1:30" x14ac:dyDescent="0.25">
      <c r="D26" s="845"/>
      <c r="E26" s="846"/>
      <c r="F26" s="847">
        <f t="shared" si="0"/>
        <v>0</v>
      </c>
      <c r="G26" s="801">
        <f t="shared" si="1"/>
        <v>0</v>
      </c>
      <c r="H26" s="801"/>
      <c r="I26" s="801"/>
      <c r="J26" s="801"/>
      <c r="K26" s="802">
        <f t="shared" si="2"/>
        <v>0</v>
      </c>
      <c r="L26" s="848">
        <f t="shared" si="3"/>
        <v>0</v>
      </c>
      <c r="M26" s="849"/>
      <c r="N26" s="850" t="e">
        <f t="shared" si="4"/>
        <v>#DIV/0!</v>
      </c>
    </row>
    <row r="27" spans="1:30" ht="16.5" thickBot="1" x14ac:dyDescent="0.3">
      <c r="D27" s="856"/>
      <c r="E27" s="857"/>
      <c r="F27" s="858">
        <f t="shared" si="0"/>
        <v>0</v>
      </c>
      <c r="G27" s="859">
        <f t="shared" si="1"/>
        <v>0</v>
      </c>
      <c r="H27" s="859"/>
      <c r="I27" s="859"/>
      <c r="J27" s="859"/>
      <c r="K27" s="860">
        <f t="shared" si="2"/>
        <v>0</v>
      </c>
      <c r="L27" s="861">
        <f t="shared" si="3"/>
        <v>0</v>
      </c>
      <c r="M27" s="862"/>
      <c r="N27" s="850" t="e">
        <f t="shared" si="4"/>
        <v>#DIV/0!</v>
      </c>
    </row>
    <row r="28" spans="1:30" ht="16.5" thickBot="1" x14ac:dyDescent="0.3">
      <c r="D28" s="863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7" t="s">
        <v>91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40" t="s">
        <v>291</v>
      </c>
    </row>
    <row r="32" spans="1:30" ht="16.5" thickBot="1" x14ac:dyDescent="0.3">
      <c r="D32" s="1275" t="s">
        <v>87</v>
      </c>
      <c r="E32" s="1277" t="s">
        <v>77</v>
      </c>
      <c r="F32" s="1281" t="s">
        <v>57</v>
      </c>
      <c r="G32" s="1281"/>
      <c r="H32" s="1281"/>
      <c r="I32" s="1281"/>
      <c r="J32" s="1281"/>
      <c r="K32" s="1282"/>
      <c r="L32" s="1277" t="s">
        <v>89</v>
      </c>
      <c r="M32" s="1277" t="s">
        <v>90</v>
      </c>
      <c r="N32" s="1277" t="s">
        <v>100</v>
      </c>
    </row>
    <row r="33" spans="1:30" x14ac:dyDescent="0.25">
      <c r="D33" s="1276"/>
      <c r="E33" s="1278"/>
      <c r="F33" s="1293" t="s">
        <v>28</v>
      </c>
      <c r="G33" s="1296" t="s">
        <v>58</v>
      </c>
      <c r="H33" s="1297"/>
      <c r="I33" s="1297"/>
      <c r="J33" s="1298"/>
      <c r="K33" s="1299" t="s">
        <v>122</v>
      </c>
      <c r="L33" s="1278"/>
      <c r="M33" s="1278"/>
      <c r="N33" s="1278"/>
    </row>
    <row r="34" spans="1:30" x14ac:dyDescent="0.25">
      <c r="D34" s="1276"/>
      <c r="E34" s="1279"/>
      <c r="F34" s="1294"/>
      <c r="G34" s="1283" t="s">
        <v>59</v>
      </c>
      <c r="H34" s="1286" t="s">
        <v>63</v>
      </c>
      <c r="I34" s="1287"/>
      <c r="J34" s="1288"/>
      <c r="K34" s="1300"/>
      <c r="L34" s="1279"/>
      <c r="M34" s="1279"/>
      <c r="N34" s="1279"/>
    </row>
    <row r="35" spans="1:30" x14ac:dyDescent="0.25">
      <c r="D35" s="1276"/>
      <c r="E35" s="1279"/>
      <c r="F35" s="1294"/>
      <c r="G35" s="1284"/>
      <c r="H35" s="1289" t="s">
        <v>119</v>
      </c>
      <c r="I35" s="1291" t="s">
        <v>120</v>
      </c>
      <c r="J35" s="1291" t="s">
        <v>121</v>
      </c>
      <c r="K35" s="1300"/>
      <c r="L35" s="1279"/>
      <c r="M35" s="1279"/>
      <c r="N35" s="1279"/>
    </row>
    <row r="36" spans="1:30" x14ac:dyDescent="0.25">
      <c r="D36" s="1276"/>
      <c r="E36" s="1279"/>
      <c r="F36" s="1294"/>
      <c r="G36" s="1284"/>
      <c r="H36" s="1289"/>
      <c r="I36" s="1291"/>
      <c r="J36" s="1291"/>
      <c r="K36" s="1300"/>
      <c r="L36" s="1279"/>
      <c r="M36" s="1279"/>
      <c r="N36" s="1279"/>
    </row>
    <row r="37" spans="1:30" x14ac:dyDescent="0.25">
      <c r="D37" s="1276"/>
      <c r="E37" s="1279"/>
      <c r="F37" s="1294"/>
      <c r="G37" s="1284"/>
      <c r="H37" s="1289"/>
      <c r="I37" s="1291"/>
      <c r="J37" s="1291"/>
      <c r="K37" s="1300"/>
      <c r="L37" s="1279"/>
      <c r="M37" s="1279"/>
      <c r="N37" s="1279"/>
    </row>
    <row r="38" spans="1:30" ht="16.5" thickBot="1" x14ac:dyDescent="0.3">
      <c r="D38" s="1276"/>
      <c r="E38" s="1304"/>
      <c r="F38" s="1294"/>
      <c r="G38" s="1284"/>
      <c r="H38" s="1303"/>
      <c r="I38" s="1283"/>
      <c r="J38" s="1283"/>
      <c r="K38" s="1300"/>
      <c r="L38" s="1304"/>
      <c r="M38" s="1304"/>
      <c r="N38" s="1304"/>
    </row>
    <row r="39" spans="1:30" s="585" customFormat="1" ht="16.5" thickBot="1" x14ac:dyDescent="0.3">
      <c r="A39" s="575" t="s">
        <v>17</v>
      </c>
      <c r="B39" s="576" t="s">
        <v>273</v>
      </c>
      <c r="C39" s="575" t="s">
        <v>94</v>
      </c>
      <c r="D39" s="864" t="s">
        <v>167</v>
      </c>
      <c r="E39" s="842">
        <v>4</v>
      </c>
      <c r="F39" s="795">
        <v>120</v>
      </c>
      <c r="G39" s="797">
        <f>SUM(H39:J39)</f>
        <v>27</v>
      </c>
      <c r="H39" s="797">
        <v>9</v>
      </c>
      <c r="I39" s="797"/>
      <c r="J39" s="797">
        <v>18</v>
      </c>
      <c r="K39" s="865">
        <v>66</v>
      </c>
      <c r="L39" s="866">
        <v>3</v>
      </c>
      <c r="M39" s="867" t="s">
        <v>99</v>
      </c>
      <c r="N39" s="844">
        <v>45</v>
      </c>
      <c r="O39" s="838"/>
      <c r="P39" s="839"/>
      <c r="Q39" s="839"/>
      <c r="R39" s="839"/>
      <c r="S39" s="839"/>
      <c r="T39" s="839"/>
      <c r="U39" s="839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52"/>
      <c r="E40" s="902"/>
      <c r="F40" s="903"/>
      <c r="G40" s="797"/>
      <c r="H40" s="904"/>
      <c r="I40" s="904"/>
      <c r="J40" s="904"/>
      <c r="K40" s="908"/>
      <c r="L40" s="909"/>
      <c r="M40" s="910"/>
      <c r="N40" s="907"/>
      <c r="O40" s="838"/>
      <c r="P40" s="839"/>
      <c r="Q40" s="839"/>
      <c r="R40" s="839"/>
      <c r="S40" s="839"/>
      <c r="T40" s="839"/>
      <c r="U40" s="839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101</v>
      </c>
      <c r="B41" s="576" t="s">
        <v>264</v>
      </c>
      <c r="C41" s="575" t="s">
        <v>94</v>
      </c>
      <c r="D41" s="845" t="s">
        <v>191</v>
      </c>
      <c r="E41" s="846">
        <v>3</v>
      </c>
      <c r="F41" s="847">
        <v>90</v>
      </c>
      <c r="G41" s="797">
        <f t="shared" ref="G41:G51" si="6">SUM(H41:J41)</f>
        <v>18</v>
      </c>
      <c r="H41" s="801">
        <v>9</v>
      </c>
      <c r="I41" s="801"/>
      <c r="J41" s="801">
        <v>9</v>
      </c>
      <c r="K41" s="868">
        <v>54</v>
      </c>
      <c r="L41" s="869">
        <v>2</v>
      </c>
      <c r="M41" s="870" t="s">
        <v>101</v>
      </c>
      <c r="N41" s="850">
        <v>40</v>
      </c>
      <c r="O41" s="838"/>
      <c r="P41" s="839"/>
      <c r="Q41" s="839"/>
      <c r="R41" s="839"/>
      <c r="S41" s="839"/>
      <c r="T41" s="839"/>
      <c r="U41" s="839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94</v>
      </c>
      <c r="D42" s="845"/>
      <c r="E42" s="846"/>
      <c r="F42" s="847"/>
      <c r="G42" s="797"/>
      <c r="H42" s="801"/>
      <c r="I42" s="801"/>
      <c r="J42" s="801"/>
      <c r="K42" s="868"/>
      <c r="L42" s="869"/>
      <c r="M42" s="870"/>
      <c r="N42" s="850"/>
      <c r="O42" s="838"/>
      <c r="P42" s="839"/>
      <c r="Q42" s="839"/>
      <c r="R42" s="839"/>
      <c r="S42" s="839"/>
      <c r="T42" s="839"/>
      <c r="U42" s="839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94</v>
      </c>
      <c r="D43" s="853" t="s">
        <v>168</v>
      </c>
      <c r="E43" s="871">
        <v>2</v>
      </c>
      <c r="F43" s="872">
        <v>60</v>
      </c>
      <c r="G43" s="797">
        <f t="shared" si="6"/>
        <v>9</v>
      </c>
      <c r="H43" s="873"/>
      <c r="I43" s="873"/>
      <c r="J43" s="873">
        <v>9</v>
      </c>
      <c r="K43" s="874">
        <v>60</v>
      </c>
      <c r="L43" s="875">
        <v>1</v>
      </c>
      <c r="M43" s="876" t="s">
        <v>98</v>
      </c>
      <c r="N43" s="877">
        <v>0</v>
      </c>
      <c r="O43" s="838"/>
      <c r="P43" s="879"/>
      <c r="Q43" s="879"/>
      <c r="R43" s="879"/>
      <c r="S43" s="879"/>
      <c r="T43" s="879"/>
      <c r="U43" s="879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53"/>
      <c r="E44" s="871"/>
      <c r="F44" s="872"/>
      <c r="G44" s="797"/>
      <c r="H44" s="873"/>
      <c r="I44" s="873"/>
      <c r="J44" s="873"/>
      <c r="K44" s="874"/>
      <c r="L44" s="875"/>
      <c r="M44" s="876"/>
      <c r="N44" s="877"/>
      <c r="O44" s="878"/>
      <c r="P44" s="879"/>
      <c r="Q44" s="879"/>
      <c r="R44" s="879"/>
      <c r="S44" s="879"/>
      <c r="T44" s="879"/>
      <c r="U44" s="879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266</v>
      </c>
      <c r="C45" s="575" t="s">
        <v>94</v>
      </c>
      <c r="D45" s="845" t="s">
        <v>173</v>
      </c>
      <c r="E45" s="846">
        <v>4</v>
      </c>
      <c r="F45" s="847">
        <v>120</v>
      </c>
      <c r="G45" s="797">
        <f t="shared" si="6"/>
        <v>27</v>
      </c>
      <c r="H45" s="801">
        <v>9</v>
      </c>
      <c r="I45" s="801"/>
      <c r="J45" s="801">
        <v>18</v>
      </c>
      <c r="K45" s="868">
        <v>66</v>
      </c>
      <c r="L45" s="869">
        <v>3</v>
      </c>
      <c r="M45" s="870" t="s">
        <v>99</v>
      </c>
      <c r="N45" s="850">
        <v>45</v>
      </c>
      <c r="O45" s="838"/>
      <c r="P45" s="839"/>
      <c r="Q45" s="839"/>
      <c r="R45" s="839"/>
      <c r="S45" s="839"/>
      <c r="T45" s="839"/>
      <c r="U45" s="839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5"/>
      <c r="E46" s="846"/>
      <c r="F46" s="847"/>
      <c r="G46" s="797"/>
      <c r="H46" s="801"/>
      <c r="I46" s="801"/>
      <c r="J46" s="801"/>
      <c r="K46" s="868"/>
      <c r="L46" s="869"/>
      <c r="M46" s="870"/>
      <c r="N46" s="850"/>
      <c r="O46" s="838"/>
      <c r="P46" s="839"/>
      <c r="Q46" s="839"/>
      <c r="R46" s="839"/>
      <c r="S46" s="839"/>
      <c r="T46" s="839"/>
      <c r="U46" s="839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270</v>
      </c>
      <c r="C47" s="575" t="s">
        <v>95</v>
      </c>
      <c r="D47" s="845" t="s">
        <v>278</v>
      </c>
      <c r="E47" s="846">
        <v>4</v>
      </c>
      <c r="F47" s="847">
        <v>120</v>
      </c>
      <c r="G47" s="797">
        <f t="shared" si="6"/>
        <v>27</v>
      </c>
      <c r="H47" s="801">
        <v>9</v>
      </c>
      <c r="I47" s="801"/>
      <c r="J47" s="801">
        <v>18</v>
      </c>
      <c r="K47" s="868">
        <v>66</v>
      </c>
      <c r="L47" s="869">
        <v>3</v>
      </c>
      <c r="M47" s="870" t="s">
        <v>98</v>
      </c>
      <c r="N47" s="850">
        <v>45</v>
      </c>
      <c r="O47" s="838"/>
      <c r="P47" s="839"/>
      <c r="Q47" s="839"/>
      <c r="R47" s="839"/>
      <c r="S47" s="839"/>
      <c r="T47" s="839"/>
      <c r="U47" s="839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5"/>
      <c r="E48" s="846"/>
      <c r="F48" s="847"/>
      <c r="G48" s="797"/>
      <c r="H48" s="801"/>
      <c r="I48" s="801"/>
      <c r="J48" s="801"/>
      <c r="K48" s="868"/>
      <c r="L48" s="869"/>
      <c r="M48" s="870"/>
      <c r="N48" s="850"/>
      <c r="O48" s="838"/>
      <c r="P48" s="839"/>
      <c r="Q48" s="839"/>
      <c r="R48" s="839"/>
      <c r="S48" s="839"/>
      <c r="T48" s="839"/>
      <c r="U48" s="839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95</v>
      </c>
      <c r="D49" s="845" t="s">
        <v>275</v>
      </c>
      <c r="E49" s="846">
        <v>4</v>
      </c>
      <c r="F49" s="847">
        <v>120</v>
      </c>
      <c r="G49" s="797">
        <f t="shared" si="6"/>
        <v>27</v>
      </c>
      <c r="H49" s="801">
        <v>9</v>
      </c>
      <c r="I49" s="801"/>
      <c r="J49" s="801">
        <v>18</v>
      </c>
      <c r="K49" s="868">
        <v>66</v>
      </c>
      <c r="L49" s="869">
        <v>3</v>
      </c>
      <c r="M49" s="870" t="s">
        <v>99</v>
      </c>
      <c r="N49" s="850">
        <v>45</v>
      </c>
      <c r="O49" s="838"/>
      <c r="P49" s="839"/>
      <c r="Q49" s="839"/>
      <c r="R49" s="839"/>
      <c r="S49" s="839"/>
      <c r="T49" s="839"/>
      <c r="U49" s="839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5"/>
      <c r="E50" s="846"/>
      <c r="F50" s="847"/>
      <c r="G50" s="797"/>
      <c r="H50" s="801"/>
      <c r="I50" s="801"/>
      <c r="J50" s="801"/>
      <c r="K50" s="868"/>
      <c r="L50" s="869"/>
      <c r="M50" s="870"/>
      <c r="N50" s="850"/>
      <c r="O50" s="838"/>
      <c r="P50" s="839"/>
      <c r="Q50" s="839"/>
      <c r="R50" s="839"/>
      <c r="S50" s="839"/>
      <c r="T50" s="839"/>
      <c r="U50" s="839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267</v>
      </c>
      <c r="C51" s="575" t="s">
        <v>95</v>
      </c>
      <c r="D51" s="845" t="s">
        <v>279</v>
      </c>
      <c r="E51" s="846">
        <v>4.5</v>
      </c>
      <c r="F51" s="847">
        <v>135</v>
      </c>
      <c r="G51" s="797">
        <f t="shared" si="6"/>
        <v>27</v>
      </c>
      <c r="H51" s="801">
        <v>9</v>
      </c>
      <c r="I51" s="801"/>
      <c r="J51" s="801">
        <v>18</v>
      </c>
      <c r="K51" s="868">
        <v>81</v>
      </c>
      <c r="L51" s="869">
        <v>3</v>
      </c>
      <c r="M51" s="870" t="s">
        <v>98</v>
      </c>
      <c r="N51" s="850">
        <v>40</v>
      </c>
      <c r="O51" s="838"/>
      <c r="P51" s="839"/>
      <c r="Q51" s="839"/>
      <c r="R51" s="839"/>
      <c r="S51" s="839"/>
      <c r="T51" s="839"/>
      <c r="U51" s="839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5"/>
      <c r="E52" s="846"/>
      <c r="F52" s="847">
        <f t="shared" ref="F52:F54" si="7">E52*30</f>
        <v>0</v>
      </c>
      <c r="G52" s="801">
        <f t="shared" ref="G52:G54" si="8">H52+I52+J52</f>
        <v>0</v>
      </c>
      <c r="H52" s="801"/>
      <c r="I52" s="801"/>
      <c r="J52" s="801"/>
      <c r="K52" s="868">
        <f t="shared" ref="K52:K54" si="9">F52-G52</f>
        <v>0</v>
      </c>
      <c r="L52" s="869">
        <f>G52/18</f>
        <v>0</v>
      </c>
      <c r="M52" s="870"/>
      <c r="N52" s="850" t="e">
        <f t="shared" ref="N52:N54" si="10">G52/F52*100</f>
        <v>#DIV/0!</v>
      </c>
    </row>
    <row r="53" spans="1:30" x14ac:dyDescent="0.25">
      <c r="D53" s="845"/>
      <c r="E53" s="846"/>
      <c r="F53" s="847">
        <f t="shared" si="7"/>
        <v>0</v>
      </c>
      <c r="G53" s="801">
        <f t="shared" si="8"/>
        <v>0</v>
      </c>
      <c r="H53" s="801"/>
      <c r="I53" s="801"/>
      <c r="J53" s="801"/>
      <c r="K53" s="868">
        <f t="shared" si="9"/>
        <v>0</v>
      </c>
      <c r="L53" s="846">
        <f t="shared" ref="L53:L54" si="11">G53/19</f>
        <v>0</v>
      </c>
      <c r="M53" s="870"/>
      <c r="N53" s="850" t="e">
        <f t="shared" si="10"/>
        <v>#DIV/0!</v>
      </c>
    </row>
    <row r="54" spans="1:30" ht="16.5" thickBot="1" x14ac:dyDescent="0.3">
      <c r="D54" s="880"/>
      <c r="E54" s="881"/>
      <c r="F54" s="858">
        <f t="shared" si="7"/>
        <v>0</v>
      </c>
      <c r="G54" s="859">
        <f t="shared" si="8"/>
        <v>0</v>
      </c>
      <c r="H54" s="859"/>
      <c r="I54" s="859"/>
      <c r="J54" s="859"/>
      <c r="K54" s="882">
        <f t="shared" si="9"/>
        <v>0</v>
      </c>
      <c r="L54" s="881">
        <f t="shared" si="11"/>
        <v>0</v>
      </c>
      <c r="M54" s="883"/>
      <c r="N54" s="884" t="e">
        <f t="shared" si="10"/>
        <v>#DIV/0!</v>
      </c>
    </row>
    <row r="55" spans="1:30" ht="16.5" thickBot="1" x14ac:dyDescent="0.3">
      <c r="D55" s="885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7" t="s">
        <v>91</v>
      </c>
      <c r="E56" s="12">
        <f>30-E55</f>
        <v>4.5</v>
      </c>
    </row>
    <row r="57" spans="1:30" ht="16.5" thickBot="1" x14ac:dyDescent="0.3">
      <c r="D57" s="840" t="s">
        <v>292</v>
      </c>
      <c r="E57" s="12"/>
    </row>
    <row r="58" spans="1:30" ht="16.5" thickBot="1" x14ac:dyDescent="0.3">
      <c r="D58" s="1275" t="s">
        <v>87</v>
      </c>
      <c r="E58" s="1277" t="s">
        <v>77</v>
      </c>
      <c r="F58" s="1281" t="s">
        <v>57</v>
      </c>
      <c r="G58" s="1281"/>
      <c r="H58" s="1281"/>
      <c r="I58" s="1281"/>
      <c r="J58" s="1281"/>
      <c r="K58" s="1282"/>
      <c r="L58" s="1277" t="s">
        <v>89</v>
      </c>
      <c r="M58" s="1277" t="s">
        <v>90</v>
      </c>
      <c r="N58" s="1277" t="s">
        <v>100</v>
      </c>
    </row>
    <row r="59" spans="1:30" x14ac:dyDescent="0.25">
      <c r="D59" s="1276"/>
      <c r="E59" s="1278"/>
      <c r="F59" s="1293" t="s">
        <v>28</v>
      </c>
      <c r="G59" s="1296" t="s">
        <v>58</v>
      </c>
      <c r="H59" s="1297"/>
      <c r="I59" s="1297"/>
      <c r="J59" s="1298"/>
      <c r="K59" s="1299" t="s">
        <v>122</v>
      </c>
      <c r="L59" s="1278"/>
      <c r="M59" s="1278"/>
      <c r="N59" s="1278"/>
    </row>
    <row r="60" spans="1:30" x14ac:dyDescent="0.25">
      <c r="D60" s="1276"/>
      <c r="E60" s="1279"/>
      <c r="F60" s="1294"/>
      <c r="G60" s="1283" t="s">
        <v>59</v>
      </c>
      <c r="H60" s="1286" t="s">
        <v>63</v>
      </c>
      <c r="I60" s="1287"/>
      <c r="J60" s="1288"/>
      <c r="K60" s="1300"/>
      <c r="L60" s="1279"/>
      <c r="M60" s="1279"/>
      <c r="N60" s="1279"/>
    </row>
    <row r="61" spans="1:30" x14ac:dyDescent="0.25">
      <c r="D61" s="1276"/>
      <c r="E61" s="1279"/>
      <c r="F61" s="1294"/>
      <c r="G61" s="1284"/>
      <c r="H61" s="1289" t="s">
        <v>119</v>
      </c>
      <c r="I61" s="1291" t="s">
        <v>120</v>
      </c>
      <c r="J61" s="1291" t="s">
        <v>121</v>
      </c>
      <c r="K61" s="1300"/>
      <c r="L61" s="1279"/>
      <c r="M61" s="1279"/>
      <c r="N61" s="1279"/>
    </row>
    <row r="62" spans="1:30" x14ac:dyDescent="0.25">
      <c r="D62" s="1276"/>
      <c r="E62" s="1279"/>
      <c r="F62" s="1294"/>
      <c r="G62" s="1284"/>
      <c r="H62" s="1289"/>
      <c r="I62" s="1291"/>
      <c r="J62" s="1291"/>
      <c r="K62" s="1300"/>
      <c r="L62" s="1279"/>
      <c r="M62" s="1279"/>
      <c r="N62" s="1279"/>
    </row>
    <row r="63" spans="1:30" x14ac:dyDescent="0.25">
      <c r="D63" s="1276"/>
      <c r="E63" s="1279"/>
      <c r="F63" s="1294"/>
      <c r="G63" s="1284"/>
      <c r="H63" s="1289"/>
      <c r="I63" s="1291"/>
      <c r="J63" s="1291"/>
      <c r="K63" s="1300"/>
      <c r="L63" s="1279"/>
      <c r="M63" s="1279"/>
      <c r="N63" s="1279"/>
    </row>
    <row r="64" spans="1:30" ht="16.5" thickBot="1" x14ac:dyDescent="0.3">
      <c r="D64" s="1276"/>
      <c r="E64" s="1304"/>
      <c r="F64" s="1294"/>
      <c r="G64" s="1284"/>
      <c r="H64" s="1303"/>
      <c r="I64" s="1283"/>
      <c r="J64" s="1283"/>
      <c r="K64" s="1300"/>
      <c r="L64" s="1304"/>
      <c r="M64" s="1304"/>
      <c r="N64" s="1304"/>
    </row>
    <row r="65" spans="4:15" ht="16.5" thickBot="1" x14ac:dyDescent="0.3">
      <c r="D65" s="864" t="s">
        <v>167</v>
      </c>
      <c r="E65" s="842">
        <v>4</v>
      </c>
      <c r="F65" s="795">
        <v>120</v>
      </c>
      <c r="G65" s="797">
        <f>SUM(H65:J65)</f>
        <v>27</v>
      </c>
      <c r="H65" s="797">
        <v>9</v>
      </c>
      <c r="I65" s="797"/>
      <c r="J65" s="797">
        <v>18</v>
      </c>
      <c r="K65" s="865">
        <v>66</v>
      </c>
      <c r="L65" s="866">
        <v>3</v>
      </c>
      <c r="M65" s="867" t="s">
        <v>99</v>
      </c>
      <c r="N65" s="844">
        <v>45</v>
      </c>
      <c r="O65" s="838" t="s">
        <v>300</v>
      </c>
    </row>
    <row r="66" spans="4:15" ht="16.5" thickBot="1" x14ac:dyDescent="0.3">
      <c r="D66" s="852"/>
      <c r="E66" s="902"/>
      <c r="F66" s="903"/>
      <c r="G66" s="797"/>
      <c r="H66" s="904"/>
      <c r="I66" s="904"/>
      <c r="J66" s="904"/>
      <c r="K66" s="908"/>
      <c r="L66" s="909"/>
      <c r="M66" s="910"/>
      <c r="N66" s="907"/>
    </row>
    <row r="67" spans="4:15" ht="16.5" thickBot="1" x14ac:dyDescent="0.3">
      <c r="D67" s="845" t="s">
        <v>191</v>
      </c>
      <c r="E67" s="846">
        <v>3</v>
      </c>
      <c r="F67" s="847">
        <v>90</v>
      </c>
      <c r="G67" s="797">
        <f t="shared" ref="G67:G79" si="13">SUM(H67:J67)</f>
        <v>18</v>
      </c>
      <c r="H67" s="801">
        <v>9</v>
      </c>
      <c r="I67" s="801"/>
      <c r="J67" s="801">
        <v>9</v>
      </c>
      <c r="K67" s="868">
        <v>54</v>
      </c>
      <c r="L67" s="869">
        <v>2</v>
      </c>
      <c r="M67" s="870" t="s">
        <v>101</v>
      </c>
      <c r="N67" s="850">
        <v>40</v>
      </c>
      <c r="O67" s="838" t="s">
        <v>301</v>
      </c>
    </row>
    <row r="68" spans="4:15" ht="16.5" thickBot="1" x14ac:dyDescent="0.3">
      <c r="D68" s="845"/>
      <c r="E68" s="846"/>
      <c r="F68" s="847"/>
      <c r="G68" s="797"/>
      <c r="H68" s="801"/>
      <c r="I68" s="801"/>
      <c r="J68" s="801"/>
      <c r="K68" s="868"/>
      <c r="L68" s="869"/>
      <c r="M68" s="870"/>
      <c r="N68" s="850"/>
    </row>
    <row r="69" spans="4:15" ht="16.5" thickBot="1" x14ac:dyDescent="0.3">
      <c r="D69" s="845" t="s">
        <v>123</v>
      </c>
      <c r="E69" s="846">
        <v>4.5</v>
      </c>
      <c r="F69" s="847">
        <v>135</v>
      </c>
      <c r="G69" s="797">
        <f t="shared" si="13"/>
        <v>0</v>
      </c>
      <c r="H69" s="801"/>
      <c r="I69" s="801"/>
      <c r="J69" s="801"/>
      <c r="K69" s="868">
        <v>135</v>
      </c>
      <c r="L69" s="869">
        <v>0</v>
      </c>
      <c r="M69" s="870" t="s">
        <v>98</v>
      </c>
      <c r="N69" s="850">
        <v>0</v>
      </c>
      <c r="O69" s="838" t="s">
        <v>299</v>
      </c>
    </row>
    <row r="70" spans="4:15" ht="16.5" thickBot="1" x14ac:dyDescent="0.3">
      <c r="D70" s="845"/>
      <c r="E70" s="846"/>
      <c r="F70" s="847"/>
      <c r="G70" s="797"/>
      <c r="H70" s="801"/>
      <c r="I70" s="801"/>
      <c r="J70" s="801"/>
      <c r="K70" s="868"/>
      <c r="L70" s="869"/>
      <c r="M70" s="870"/>
      <c r="N70" s="850"/>
    </row>
    <row r="71" spans="4:15" ht="16.5" thickBot="1" x14ac:dyDescent="0.3">
      <c r="D71" s="853" t="s">
        <v>168</v>
      </c>
      <c r="E71" s="871">
        <v>2</v>
      </c>
      <c r="F71" s="872">
        <v>60</v>
      </c>
      <c r="G71" s="797">
        <f t="shared" si="13"/>
        <v>9</v>
      </c>
      <c r="H71" s="873"/>
      <c r="I71" s="873"/>
      <c r="J71" s="873">
        <v>9</v>
      </c>
      <c r="K71" s="874">
        <v>60</v>
      </c>
      <c r="L71" s="875">
        <v>1</v>
      </c>
      <c r="M71" s="876" t="s">
        <v>98</v>
      </c>
      <c r="N71" s="877">
        <v>0</v>
      </c>
      <c r="O71" s="838" t="s">
        <v>299</v>
      </c>
    </row>
    <row r="72" spans="4:15" ht="16.5" thickBot="1" x14ac:dyDescent="0.3">
      <c r="D72" s="853"/>
      <c r="E72" s="871"/>
      <c r="F72" s="872"/>
      <c r="G72" s="797"/>
      <c r="H72" s="873"/>
      <c r="I72" s="873"/>
      <c r="J72" s="873"/>
      <c r="K72" s="874"/>
      <c r="L72" s="875"/>
      <c r="M72" s="876"/>
      <c r="N72" s="877"/>
    </row>
    <row r="73" spans="4:15" ht="16.5" thickBot="1" x14ac:dyDescent="0.3">
      <c r="D73" s="845" t="s">
        <v>173</v>
      </c>
      <c r="E73" s="846">
        <v>4</v>
      </c>
      <c r="F73" s="847">
        <v>120</v>
      </c>
      <c r="G73" s="797">
        <f t="shared" si="13"/>
        <v>27</v>
      </c>
      <c r="H73" s="801">
        <v>9</v>
      </c>
      <c r="I73" s="801"/>
      <c r="J73" s="801">
        <v>18</v>
      </c>
      <c r="K73" s="868">
        <v>66</v>
      </c>
      <c r="L73" s="869">
        <v>3</v>
      </c>
      <c r="M73" s="870" t="s">
        <v>99</v>
      </c>
      <c r="N73" s="850">
        <v>45</v>
      </c>
      <c r="O73" s="838" t="s">
        <v>300</v>
      </c>
    </row>
    <row r="74" spans="4:15" ht="16.5" thickBot="1" x14ac:dyDescent="0.3">
      <c r="D74" s="845"/>
      <c r="E74" s="846"/>
      <c r="F74" s="847"/>
      <c r="G74" s="797"/>
      <c r="H74" s="801"/>
      <c r="I74" s="801"/>
      <c r="J74" s="801"/>
      <c r="K74" s="868"/>
      <c r="L74" s="869"/>
      <c r="M74" s="870"/>
      <c r="N74" s="850"/>
    </row>
    <row r="75" spans="4:15" ht="32.25" thickBot="1" x14ac:dyDescent="0.3">
      <c r="D75" s="845" t="s">
        <v>278</v>
      </c>
      <c r="E75" s="846">
        <v>4</v>
      </c>
      <c r="F75" s="847">
        <v>120</v>
      </c>
      <c r="G75" s="797">
        <f t="shared" si="13"/>
        <v>27</v>
      </c>
      <c r="H75" s="801">
        <v>9</v>
      </c>
      <c r="I75" s="801"/>
      <c r="J75" s="801">
        <v>18</v>
      </c>
      <c r="K75" s="868">
        <v>66</v>
      </c>
      <c r="L75" s="869">
        <v>3</v>
      </c>
      <c r="M75" s="870" t="s">
        <v>98</v>
      </c>
      <c r="N75" s="850">
        <v>45</v>
      </c>
      <c r="O75" s="838" t="s">
        <v>299</v>
      </c>
    </row>
    <row r="76" spans="4:15" ht="16.5" thickBot="1" x14ac:dyDescent="0.3">
      <c r="D76" s="845"/>
      <c r="E76" s="846"/>
      <c r="F76" s="847"/>
      <c r="G76" s="797"/>
      <c r="H76" s="801"/>
      <c r="I76" s="801"/>
      <c r="J76" s="801"/>
      <c r="K76" s="868"/>
      <c r="L76" s="869"/>
      <c r="M76" s="870"/>
      <c r="N76" s="850"/>
    </row>
    <row r="77" spans="4:15" ht="32.25" thickBot="1" x14ac:dyDescent="0.3">
      <c r="D77" s="845" t="s">
        <v>275</v>
      </c>
      <c r="E77" s="846">
        <v>4</v>
      </c>
      <c r="F77" s="847">
        <v>120</v>
      </c>
      <c r="G77" s="797">
        <f t="shared" si="13"/>
        <v>27</v>
      </c>
      <c r="H77" s="801">
        <v>9</v>
      </c>
      <c r="I77" s="801"/>
      <c r="J77" s="801">
        <v>18</v>
      </c>
      <c r="K77" s="868">
        <v>66</v>
      </c>
      <c r="L77" s="869">
        <v>3</v>
      </c>
      <c r="M77" s="870" t="s">
        <v>99</v>
      </c>
      <c r="N77" s="850">
        <v>45</v>
      </c>
      <c r="O77" s="838" t="s">
        <v>300</v>
      </c>
    </row>
    <row r="78" spans="4:15" ht="16.5" thickBot="1" x14ac:dyDescent="0.3">
      <c r="D78" s="845"/>
      <c r="E78" s="846"/>
      <c r="F78" s="847"/>
      <c r="G78" s="797"/>
      <c r="H78" s="801"/>
      <c r="I78" s="801"/>
      <c r="J78" s="801"/>
      <c r="K78" s="868"/>
      <c r="L78" s="869"/>
      <c r="M78" s="870"/>
      <c r="N78" s="850"/>
    </row>
    <row r="79" spans="4:15" x14ac:dyDescent="0.25">
      <c r="D79" s="845" t="s">
        <v>279</v>
      </c>
      <c r="E79" s="846">
        <v>4.5</v>
      </c>
      <c r="F79" s="847">
        <v>135</v>
      </c>
      <c r="G79" s="797">
        <f t="shared" si="13"/>
        <v>27</v>
      </c>
      <c r="H79" s="801">
        <v>9</v>
      </c>
      <c r="I79" s="801"/>
      <c r="J79" s="801">
        <v>18</v>
      </c>
      <c r="K79" s="868">
        <v>81</v>
      </c>
      <c r="L79" s="869">
        <v>3</v>
      </c>
      <c r="M79" s="870" t="s">
        <v>98</v>
      </c>
      <c r="N79" s="850">
        <v>40</v>
      </c>
      <c r="O79" s="838" t="s">
        <v>299</v>
      </c>
    </row>
    <row r="80" spans="4:15" x14ac:dyDescent="0.25">
      <c r="D80" s="845"/>
      <c r="E80" s="846"/>
      <c r="F80" s="847">
        <f t="shared" ref="F80:F82" si="14">E80*30</f>
        <v>0</v>
      </c>
      <c r="G80" s="801">
        <f t="shared" ref="G80:G82" si="15">H80+I80+J80</f>
        <v>0</v>
      </c>
      <c r="H80" s="801"/>
      <c r="I80" s="801"/>
      <c r="J80" s="801"/>
      <c r="K80" s="868">
        <f t="shared" ref="K80:K82" si="16">F80-G80</f>
        <v>0</v>
      </c>
      <c r="L80" s="869">
        <f>G80/18</f>
        <v>0</v>
      </c>
      <c r="M80" s="870"/>
      <c r="N80" s="850" t="e">
        <f t="shared" ref="N80:N82" si="17">G80/F80*100</f>
        <v>#DIV/0!</v>
      </c>
    </row>
    <row r="81" spans="4:14" x14ac:dyDescent="0.25">
      <c r="D81" s="845"/>
      <c r="E81" s="846"/>
      <c r="F81" s="847">
        <f t="shared" si="14"/>
        <v>0</v>
      </c>
      <c r="G81" s="801">
        <f t="shared" si="15"/>
        <v>0</v>
      </c>
      <c r="H81" s="801"/>
      <c r="I81" s="801"/>
      <c r="J81" s="801"/>
      <c r="K81" s="868">
        <f t="shared" si="16"/>
        <v>0</v>
      </c>
      <c r="L81" s="846">
        <f t="shared" ref="L81:L82" si="18">G81/19</f>
        <v>0</v>
      </c>
      <c r="M81" s="870"/>
      <c r="N81" s="850" t="e">
        <f t="shared" si="17"/>
        <v>#DIV/0!</v>
      </c>
    </row>
    <row r="82" spans="4:14" ht="16.5" thickBot="1" x14ac:dyDescent="0.3">
      <c r="D82" s="880"/>
      <c r="E82" s="881"/>
      <c r="F82" s="858">
        <f t="shared" si="14"/>
        <v>0</v>
      </c>
      <c r="G82" s="859">
        <f t="shared" si="15"/>
        <v>0</v>
      </c>
      <c r="H82" s="859"/>
      <c r="I82" s="859"/>
      <c r="J82" s="859"/>
      <c r="K82" s="882">
        <f t="shared" si="16"/>
        <v>0</v>
      </c>
      <c r="L82" s="881">
        <f t="shared" si="18"/>
        <v>0</v>
      </c>
      <c r="M82" s="883"/>
      <c r="N82" s="884" t="e">
        <f t="shared" si="17"/>
        <v>#DIV/0!</v>
      </c>
    </row>
    <row r="83" spans="4:14" ht="16.5" thickBot="1" x14ac:dyDescent="0.3">
      <c r="D83" s="885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7"/>
      <c r="E84" s="900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7"/>
      <c r="E85" s="900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7"/>
      <c r="E86" s="900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7"/>
      <c r="E87" s="900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7"/>
      <c r="E88" s="900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7"/>
      <c r="E89" s="900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7"/>
      <c r="E90" s="12"/>
    </row>
    <row r="91" spans="4:14" ht="16.5" thickBot="1" x14ac:dyDescent="0.3">
      <c r="D91" s="840" t="s">
        <v>92</v>
      </c>
    </row>
    <row r="92" spans="4:14" ht="16.5" thickBot="1" x14ac:dyDescent="0.3">
      <c r="D92" s="1275" t="s">
        <v>87</v>
      </c>
      <c r="E92" s="1277" t="s">
        <v>77</v>
      </c>
      <c r="F92" s="1281" t="s">
        <v>57</v>
      </c>
      <c r="G92" s="1281"/>
      <c r="H92" s="1281"/>
      <c r="I92" s="1281"/>
      <c r="J92" s="1281"/>
      <c r="K92" s="1282"/>
      <c r="L92" s="1277" t="s">
        <v>89</v>
      </c>
      <c r="M92" s="1277" t="s">
        <v>90</v>
      </c>
      <c r="N92" s="1277" t="s">
        <v>100</v>
      </c>
    </row>
    <row r="93" spans="4:14" x14ac:dyDescent="0.25">
      <c r="D93" s="1276"/>
      <c r="E93" s="1278"/>
      <c r="F93" s="1293" t="s">
        <v>28</v>
      </c>
      <c r="G93" s="1296" t="s">
        <v>58</v>
      </c>
      <c r="H93" s="1297"/>
      <c r="I93" s="1297"/>
      <c r="J93" s="1298"/>
      <c r="K93" s="1299" t="s">
        <v>60</v>
      </c>
      <c r="L93" s="1278"/>
      <c r="M93" s="1278"/>
      <c r="N93" s="1278"/>
    </row>
    <row r="94" spans="4:14" x14ac:dyDescent="0.25">
      <c r="D94" s="1276"/>
      <c r="E94" s="1279"/>
      <c r="F94" s="1294"/>
      <c r="G94" s="1283" t="s">
        <v>59</v>
      </c>
      <c r="H94" s="1286" t="s">
        <v>63</v>
      </c>
      <c r="I94" s="1287"/>
      <c r="J94" s="1288"/>
      <c r="K94" s="1300"/>
      <c r="L94" s="1279"/>
      <c r="M94" s="1279"/>
      <c r="N94" s="1279"/>
    </row>
    <row r="95" spans="4:14" x14ac:dyDescent="0.25">
      <c r="D95" s="1276"/>
      <c r="E95" s="1279"/>
      <c r="F95" s="1294"/>
      <c r="G95" s="1284"/>
      <c r="H95" s="1289" t="s">
        <v>31</v>
      </c>
      <c r="I95" s="1291" t="s">
        <v>62</v>
      </c>
      <c r="J95" s="1291" t="s">
        <v>61</v>
      </c>
      <c r="K95" s="1300"/>
      <c r="L95" s="1279"/>
      <c r="M95" s="1279"/>
      <c r="N95" s="1279"/>
    </row>
    <row r="96" spans="4:14" x14ac:dyDescent="0.25">
      <c r="D96" s="1276"/>
      <c r="E96" s="1279"/>
      <c r="F96" s="1294"/>
      <c r="G96" s="1284"/>
      <c r="H96" s="1289"/>
      <c r="I96" s="1291"/>
      <c r="J96" s="1291"/>
      <c r="K96" s="1300"/>
      <c r="L96" s="1279"/>
      <c r="M96" s="1279"/>
      <c r="N96" s="1279"/>
    </row>
    <row r="97" spans="1:14" x14ac:dyDescent="0.25">
      <c r="D97" s="1276"/>
      <c r="E97" s="1279"/>
      <c r="F97" s="1294"/>
      <c r="G97" s="1284"/>
      <c r="H97" s="1289"/>
      <c r="I97" s="1291"/>
      <c r="J97" s="1291"/>
      <c r="K97" s="1300"/>
      <c r="L97" s="1279"/>
      <c r="M97" s="1279"/>
      <c r="N97" s="1279"/>
    </row>
    <row r="98" spans="1:14" ht="16.5" thickBot="1" x14ac:dyDescent="0.3">
      <c r="D98" s="1148"/>
      <c r="E98" s="1280"/>
      <c r="F98" s="1295"/>
      <c r="G98" s="1285"/>
      <c r="H98" s="1290"/>
      <c r="I98" s="1292"/>
      <c r="J98" s="1292"/>
      <c r="K98" s="1301"/>
      <c r="L98" s="1280"/>
      <c r="M98" s="1280"/>
      <c r="N98" s="1280"/>
    </row>
    <row r="99" spans="1:14" ht="16.5" thickBot="1" x14ac:dyDescent="0.3">
      <c r="D99" s="886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94</v>
      </c>
      <c r="D100" s="864" t="s">
        <v>26</v>
      </c>
      <c r="E100" s="842">
        <f>F100/30</f>
        <v>6</v>
      </c>
      <c r="F100" s="795">
        <f>G100+K100</f>
        <v>180</v>
      </c>
      <c r="G100" s="797">
        <f>H100+I100+J100</f>
        <v>0</v>
      </c>
      <c r="H100" s="797"/>
      <c r="I100" s="797"/>
      <c r="J100" s="797"/>
      <c r="K100" s="865">
        <v>180</v>
      </c>
      <c r="L100" s="887">
        <f>G100/15</f>
        <v>0</v>
      </c>
      <c r="M100" s="799" t="s">
        <v>98</v>
      </c>
      <c r="N100" s="844">
        <f>G100/F100*100</f>
        <v>0</v>
      </c>
    </row>
    <row r="101" spans="1:14" x14ac:dyDescent="0.25">
      <c r="A101" s="64" t="s">
        <v>17</v>
      </c>
      <c r="B101" s="568"/>
      <c r="C101" s="64" t="s">
        <v>94</v>
      </c>
      <c r="D101" s="845" t="s">
        <v>44</v>
      </c>
      <c r="E101" s="846">
        <v>21</v>
      </c>
      <c r="F101" s="847">
        <f t="shared" ref="F101:F110" si="20">G101+K101</f>
        <v>660</v>
      </c>
      <c r="G101" s="801">
        <f t="shared" ref="G101:G110" si="21">H101+I101+J101</f>
        <v>0</v>
      </c>
      <c r="H101" s="801"/>
      <c r="I101" s="801"/>
      <c r="J101" s="801"/>
      <c r="K101" s="868">
        <v>660</v>
      </c>
      <c r="L101" s="888">
        <f t="shared" ref="L101:L110" si="22">G101/15</f>
        <v>0</v>
      </c>
      <c r="M101" s="889"/>
      <c r="N101" s="890"/>
    </row>
    <row r="102" spans="1:14" x14ac:dyDescent="0.25">
      <c r="A102" s="64" t="s">
        <v>17</v>
      </c>
      <c r="B102" s="568"/>
      <c r="C102" s="64" t="s">
        <v>94</v>
      </c>
      <c r="D102" s="845" t="s">
        <v>97</v>
      </c>
      <c r="E102" s="846">
        <v>3</v>
      </c>
      <c r="F102" s="847">
        <f t="shared" si="20"/>
        <v>60</v>
      </c>
      <c r="G102" s="801">
        <f t="shared" si="21"/>
        <v>0</v>
      </c>
      <c r="H102" s="801"/>
      <c r="I102" s="801"/>
      <c r="J102" s="801"/>
      <c r="K102" s="868">
        <v>60</v>
      </c>
      <c r="L102" s="888">
        <f t="shared" si="22"/>
        <v>0</v>
      </c>
      <c r="M102" s="889"/>
      <c r="N102" s="890"/>
    </row>
    <row r="103" spans="1:14" x14ac:dyDescent="0.25">
      <c r="D103" s="845"/>
      <c r="E103" s="846">
        <f t="shared" ref="E103:E110" si="23">F103/30</f>
        <v>0</v>
      </c>
      <c r="F103" s="847">
        <f t="shared" si="20"/>
        <v>0</v>
      </c>
      <c r="G103" s="801">
        <f t="shared" si="21"/>
        <v>0</v>
      </c>
      <c r="H103" s="801"/>
      <c r="I103" s="801"/>
      <c r="J103" s="801"/>
      <c r="K103" s="868"/>
      <c r="L103" s="888">
        <f t="shared" si="22"/>
        <v>0</v>
      </c>
      <c r="M103" s="889"/>
      <c r="N103" s="890"/>
    </row>
    <row r="104" spans="1:14" x14ac:dyDescent="0.25">
      <c r="D104" s="845"/>
      <c r="E104" s="846">
        <f t="shared" si="23"/>
        <v>0</v>
      </c>
      <c r="F104" s="847">
        <f t="shared" si="20"/>
        <v>0</v>
      </c>
      <c r="G104" s="801">
        <f t="shared" si="21"/>
        <v>0</v>
      </c>
      <c r="H104" s="801"/>
      <c r="I104" s="801"/>
      <c r="J104" s="801"/>
      <c r="K104" s="868"/>
      <c r="L104" s="888">
        <f t="shared" si="22"/>
        <v>0</v>
      </c>
      <c r="M104" s="889"/>
      <c r="N104" s="890"/>
    </row>
    <row r="105" spans="1:14" x14ac:dyDescent="0.25">
      <c r="D105" s="845"/>
      <c r="E105" s="846">
        <f t="shared" si="23"/>
        <v>0</v>
      </c>
      <c r="F105" s="847">
        <f t="shared" si="20"/>
        <v>0</v>
      </c>
      <c r="G105" s="801">
        <f t="shared" si="21"/>
        <v>0</v>
      </c>
      <c r="H105" s="801"/>
      <c r="I105" s="801"/>
      <c r="J105" s="801"/>
      <c r="K105" s="868"/>
      <c r="L105" s="888">
        <f t="shared" si="22"/>
        <v>0</v>
      </c>
      <c r="M105" s="889"/>
      <c r="N105" s="890"/>
    </row>
    <row r="106" spans="1:14" x14ac:dyDescent="0.25">
      <c r="D106" s="845"/>
      <c r="E106" s="846">
        <f t="shared" si="23"/>
        <v>0</v>
      </c>
      <c r="F106" s="847">
        <f t="shared" si="20"/>
        <v>0</v>
      </c>
      <c r="G106" s="801">
        <f t="shared" si="21"/>
        <v>0</v>
      </c>
      <c r="H106" s="801"/>
      <c r="I106" s="801"/>
      <c r="J106" s="801"/>
      <c r="K106" s="868"/>
      <c r="L106" s="888">
        <f t="shared" si="22"/>
        <v>0</v>
      </c>
      <c r="M106" s="889"/>
      <c r="N106" s="890"/>
    </row>
    <row r="107" spans="1:14" x14ac:dyDescent="0.25">
      <c r="D107" s="845"/>
      <c r="E107" s="846">
        <f t="shared" si="23"/>
        <v>0</v>
      </c>
      <c r="F107" s="847">
        <f t="shared" si="20"/>
        <v>0</v>
      </c>
      <c r="G107" s="801">
        <f t="shared" si="21"/>
        <v>0</v>
      </c>
      <c r="H107" s="801"/>
      <c r="I107" s="801"/>
      <c r="J107" s="801"/>
      <c r="K107" s="868"/>
      <c r="L107" s="888">
        <f t="shared" si="22"/>
        <v>0</v>
      </c>
      <c r="M107" s="889"/>
      <c r="N107" s="890"/>
    </row>
    <row r="108" spans="1:14" x14ac:dyDescent="0.25">
      <c r="D108" s="845"/>
      <c r="E108" s="846">
        <f t="shared" si="23"/>
        <v>0</v>
      </c>
      <c r="F108" s="847">
        <f t="shared" si="20"/>
        <v>0</v>
      </c>
      <c r="G108" s="801">
        <f t="shared" si="21"/>
        <v>0</v>
      </c>
      <c r="H108" s="801"/>
      <c r="I108" s="801"/>
      <c r="J108" s="801"/>
      <c r="K108" s="868"/>
      <c r="L108" s="888">
        <f t="shared" si="22"/>
        <v>0</v>
      </c>
      <c r="M108" s="889"/>
      <c r="N108" s="890"/>
    </row>
    <row r="109" spans="1:14" x14ac:dyDescent="0.25">
      <c r="D109" s="845"/>
      <c r="E109" s="846">
        <f t="shared" si="23"/>
        <v>0</v>
      </c>
      <c r="F109" s="847">
        <f t="shared" si="20"/>
        <v>0</v>
      </c>
      <c r="G109" s="801">
        <f t="shared" si="21"/>
        <v>0</v>
      </c>
      <c r="H109" s="801"/>
      <c r="I109" s="801"/>
      <c r="J109" s="801"/>
      <c r="K109" s="868"/>
      <c r="L109" s="888">
        <f t="shared" si="22"/>
        <v>0</v>
      </c>
      <c r="M109" s="889"/>
      <c r="N109" s="890"/>
    </row>
    <row r="110" spans="1:14" ht="16.5" thickBot="1" x14ac:dyDescent="0.3">
      <c r="D110" s="880"/>
      <c r="E110" s="881">
        <f t="shared" si="23"/>
        <v>0</v>
      </c>
      <c r="F110" s="858">
        <f t="shared" si="20"/>
        <v>0</v>
      </c>
      <c r="G110" s="859">
        <f t="shared" si="21"/>
        <v>0</v>
      </c>
      <c r="H110" s="859"/>
      <c r="I110" s="859"/>
      <c r="J110" s="859"/>
      <c r="K110" s="882"/>
      <c r="L110" s="891">
        <f t="shared" si="22"/>
        <v>0</v>
      </c>
      <c r="M110" s="892"/>
      <c r="N110" s="893"/>
    </row>
    <row r="111" spans="1:14" ht="16.5" thickBot="1" x14ac:dyDescent="0.3">
      <c r="D111" s="863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7" t="s">
        <v>91</v>
      </c>
      <c r="E112" s="12">
        <f>30-E111</f>
        <v>0</v>
      </c>
    </row>
    <row r="114" spans="1:13" x14ac:dyDescent="0.25">
      <c r="D114" s="840" t="s">
        <v>24</v>
      </c>
      <c r="E114" s="894">
        <f>E111+E55+E28</f>
        <v>85.5</v>
      </c>
      <c r="F114" s="894">
        <f>F111+F55+F28</f>
        <v>2565</v>
      </c>
      <c r="G114" s="895"/>
      <c r="H114" s="895"/>
      <c r="I114" s="896"/>
      <c r="J114" s="896"/>
      <c r="K114" s="896"/>
      <c r="L114" s="896"/>
      <c r="M114" s="896">
        <f>M111+M55+M28</f>
        <v>0</v>
      </c>
    </row>
    <row r="115" spans="1:13" x14ac:dyDescent="0.25">
      <c r="A115" s="64"/>
      <c r="B115" s="568"/>
      <c r="C115" s="64" t="s">
        <v>94</v>
      </c>
      <c r="D115" s="840" t="s">
        <v>93</v>
      </c>
      <c r="E115" s="897">
        <f>SUMIF($C$10:$C$111,C115,$E$10:$E$111)</f>
        <v>62</v>
      </c>
      <c r="F115" s="898">
        <f>E115*30</f>
        <v>1860</v>
      </c>
      <c r="G115" s="897">
        <f>F115/$F$114*100</f>
        <v>72.514619883040936</v>
      </c>
      <c r="H115" s="898"/>
    </row>
    <row r="116" spans="1:13" x14ac:dyDescent="0.25">
      <c r="A116" s="64"/>
      <c r="B116" s="568"/>
      <c r="C116" s="64" t="s">
        <v>95</v>
      </c>
      <c r="D116" s="840" t="s">
        <v>96</v>
      </c>
      <c r="E116" s="897">
        <f>SUMIF($C$10:$C$111,C116,$E$10:$E$111)</f>
        <v>23.5</v>
      </c>
      <c r="F116" s="898">
        <f t="shared" ref="F116:F123" si="25">E116*30</f>
        <v>705</v>
      </c>
      <c r="G116" s="897">
        <f t="shared" ref="G116:G122" si="26">F116/$F$114*100</f>
        <v>27.485380116959064</v>
      </c>
      <c r="H116" s="898"/>
    </row>
    <row r="117" spans="1:13" x14ac:dyDescent="0.25">
      <c r="A117" s="64"/>
      <c r="B117" s="568"/>
      <c r="C117" s="64"/>
      <c r="E117" s="898"/>
      <c r="F117" s="898"/>
      <c r="G117" s="898"/>
      <c r="H117" s="898"/>
    </row>
    <row r="118" spans="1:13" x14ac:dyDescent="0.25">
      <c r="A118" s="64"/>
      <c r="B118" s="568"/>
      <c r="C118" s="64"/>
      <c r="D118" s="840" t="s">
        <v>102</v>
      </c>
      <c r="E118" s="899">
        <f>E119+E120</f>
        <v>15</v>
      </c>
      <c r="F118" s="898"/>
      <c r="G118" s="898"/>
      <c r="H118" s="898"/>
    </row>
    <row r="119" spans="1:13" x14ac:dyDescent="0.25">
      <c r="A119" s="64" t="s">
        <v>101</v>
      </c>
      <c r="B119" s="568"/>
      <c r="C119" s="64" t="s">
        <v>94</v>
      </c>
      <c r="D119" s="840" t="s">
        <v>93</v>
      </c>
      <c r="E119" s="898">
        <f>SUMIFS($E$3:$E$111,$A$3:$A$111,A119,$C$3:$C$111,C119)</f>
        <v>9</v>
      </c>
      <c r="F119" s="898">
        <f t="shared" si="25"/>
        <v>270</v>
      </c>
      <c r="G119" s="897">
        <f t="shared" si="26"/>
        <v>10.526315789473683</v>
      </c>
      <c r="H119" s="898"/>
    </row>
    <row r="120" spans="1:13" x14ac:dyDescent="0.25">
      <c r="A120" s="64" t="s">
        <v>101</v>
      </c>
      <c r="B120" s="568"/>
      <c r="C120" s="64" t="s">
        <v>95</v>
      </c>
      <c r="D120" s="840" t="s">
        <v>96</v>
      </c>
      <c r="E120" s="898">
        <f>SUMIFS($E$3:$E$111,$A$3:$A$111,A120,$C$3:$C$111,C120)</f>
        <v>6</v>
      </c>
      <c r="F120" s="898">
        <f t="shared" si="25"/>
        <v>180</v>
      </c>
      <c r="G120" s="897">
        <f>F120/$F$114*100</f>
        <v>7.0175438596491224</v>
      </c>
      <c r="H120" s="898">
        <f>E120/E118*100</f>
        <v>40</v>
      </c>
    </row>
    <row r="121" spans="1:13" x14ac:dyDescent="0.25">
      <c r="A121" s="64"/>
      <c r="B121" s="568"/>
      <c r="C121" s="64"/>
      <c r="D121" s="840" t="s">
        <v>103</v>
      </c>
      <c r="E121" s="899">
        <f>E122+E123</f>
        <v>70.5</v>
      </c>
      <c r="F121" s="898"/>
      <c r="G121" s="898"/>
      <c r="H121" s="898"/>
    </row>
    <row r="122" spans="1:13" x14ac:dyDescent="0.25">
      <c r="A122" s="64" t="s">
        <v>17</v>
      </c>
      <c r="B122" s="568"/>
      <c r="C122" s="64" t="s">
        <v>94</v>
      </c>
      <c r="D122" s="840" t="s">
        <v>93</v>
      </c>
      <c r="E122" s="898">
        <f>SUMIFS($E$3:$E$111,$A$3:$A$111,A122,$C$3:$C$111,C122)</f>
        <v>53</v>
      </c>
      <c r="F122" s="898">
        <f t="shared" si="25"/>
        <v>1590</v>
      </c>
      <c r="G122" s="897">
        <f t="shared" si="26"/>
        <v>61.988304093567251</v>
      </c>
      <c r="H122" s="898"/>
    </row>
    <row r="123" spans="1:13" x14ac:dyDescent="0.25">
      <c r="A123" s="64" t="s">
        <v>17</v>
      </c>
      <c r="B123" s="568"/>
      <c r="C123" s="64" t="s">
        <v>95</v>
      </c>
      <c r="D123" s="840" t="s">
        <v>96</v>
      </c>
      <c r="E123" s="898">
        <f>SUMIFS($E$3:$E$111,$A$3:$A$111,A123,$C$3:$C$111,C123)</f>
        <v>17.5</v>
      </c>
      <c r="F123" s="898">
        <f t="shared" si="25"/>
        <v>525</v>
      </c>
      <c r="G123" s="897">
        <f>F123/$F$114*100</f>
        <v>20.467836257309941</v>
      </c>
      <c r="H123" s="898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02" t="s">
        <v>169</v>
      </c>
      <c r="D1" s="1302"/>
      <c r="E1" s="1302"/>
      <c r="F1" s="1302"/>
      <c r="G1" s="1302"/>
      <c r="H1" s="1302"/>
      <c r="I1" s="1302"/>
      <c r="J1" s="1302"/>
      <c r="K1" s="1302"/>
      <c r="L1" s="1302"/>
      <c r="M1" s="1302"/>
      <c r="N1" s="1302"/>
    </row>
    <row r="2" spans="1:26" ht="16.5" thickBot="1" x14ac:dyDescent="0.3">
      <c r="C2" s="19" t="s">
        <v>88</v>
      </c>
    </row>
    <row r="3" spans="1:26" ht="16.5" thickBot="1" x14ac:dyDescent="0.3">
      <c r="C3" s="1275" t="s">
        <v>87</v>
      </c>
      <c r="D3" s="1277" t="s">
        <v>77</v>
      </c>
      <c r="E3" s="1281" t="s">
        <v>57</v>
      </c>
      <c r="F3" s="1281"/>
      <c r="G3" s="1281"/>
      <c r="H3" s="1281"/>
      <c r="I3" s="1281"/>
      <c r="J3" s="1282"/>
      <c r="K3" s="1277" t="s">
        <v>210</v>
      </c>
      <c r="L3" s="1277" t="s">
        <v>211</v>
      </c>
      <c r="M3" s="1277" t="s">
        <v>90</v>
      </c>
      <c r="N3" s="1277" t="s">
        <v>100</v>
      </c>
    </row>
    <row r="4" spans="1:26" x14ac:dyDescent="0.25">
      <c r="C4" s="1276"/>
      <c r="D4" s="1278"/>
      <c r="E4" s="1293" t="s">
        <v>28</v>
      </c>
      <c r="F4" s="1296" t="s">
        <v>58</v>
      </c>
      <c r="G4" s="1297"/>
      <c r="H4" s="1297"/>
      <c r="I4" s="1298"/>
      <c r="J4" s="1299" t="s">
        <v>122</v>
      </c>
      <c r="K4" s="1278"/>
      <c r="L4" s="1278"/>
      <c r="M4" s="1278"/>
      <c r="N4" s="1278"/>
    </row>
    <row r="5" spans="1:26" x14ac:dyDescent="0.25">
      <c r="C5" s="1276"/>
      <c r="D5" s="1279"/>
      <c r="E5" s="1294"/>
      <c r="F5" s="1283" t="s">
        <v>59</v>
      </c>
      <c r="G5" s="1286" t="s">
        <v>63</v>
      </c>
      <c r="H5" s="1287"/>
      <c r="I5" s="1288"/>
      <c r="J5" s="1300"/>
      <c r="K5" s="1279"/>
      <c r="L5" s="1279"/>
      <c r="M5" s="1279"/>
      <c r="N5" s="1279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276"/>
      <c r="D6" s="1279"/>
      <c r="E6" s="1294"/>
      <c r="F6" s="1284"/>
      <c r="G6" s="1289" t="s">
        <v>119</v>
      </c>
      <c r="H6" s="1291" t="s">
        <v>120</v>
      </c>
      <c r="I6" s="1291" t="s">
        <v>121</v>
      </c>
      <c r="J6" s="1300"/>
      <c r="K6" s="1279"/>
      <c r="L6" s="1279"/>
      <c r="M6" s="1279"/>
      <c r="N6" s="1308"/>
      <c r="O6" s="1310" t="s">
        <v>119</v>
      </c>
      <c r="P6" s="1310" t="s">
        <v>120</v>
      </c>
      <c r="Q6" s="1310" t="s">
        <v>17</v>
      </c>
      <c r="R6" s="1311" t="s">
        <v>59</v>
      </c>
      <c r="S6" s="1312" t="s">
        <v>219</v>
      </c>
      <c r="T6" s="1313"/>
      <c r="U6" s="1313"/>
      <c r="V6" s="1313"/>
      <c r="W6" s="1313"/>
      <c r="X6" s="1313"/>
      <c r="Y6" s="1313"/>
      <c r="Z6" s="1314"/>
    </row>
    <row r="7" spans="1:26" x14ac:dyDescent="0.25">
      <c r="C7" s="1276"/>
      <c r="D7" s="1279"/>
      <c r="E7" s="1294"/>
      <c r="F7" s="1284"/>
      <c r="G7" s="1289"/>
      <c r="H7" s="1291"/>
      <c r="I7" s="1291"/>
      <c r="J7" s="1300"/>
      <c r="K7" s="1279"/>
      <c r="L7" s="1279"/>
      <c r="M7" s="1279"/>
      <c r="N7" s="1308"/>
      <c r="O7" s="1310"/>
      <c r="P7" s="1310"/>
      <c r="Q7" s="1310"/>
      <c r="R7" s="1311"/>
      <c r="S7" s="1315"/>
      <c r="T7" s="1316"/>
      <c r="U7" s="1316"/>
      <c r="V7" s="1316"/>
      <c r="W7" s="1316"/>
      <c r="X7" s="1316"/>
      <c r="Y7" s="1316"/>
      <c r="Z7" s="1317"/>
    </row>
    <row r="8" spans="1:26" x14ac:dyDescent="0.25">
      <c r="C8" s="1276"/>
      <c r="D8" s="1279"/>
      <c r="E8" s="1294"/>
      <c r="F8" s="1284"/>
      <c r="G8" s="1289"/>
      <c r="H8" s="1291"/>
      <c r="I8" s="1291"/>
      <c r="J8" s="1300"/>
      <c r="K8" s="1279"/>
      <c r="L8" s="1279"/>
      <c r="M8" s="1279"/>
      <c r="N8" s="1308"/>
      <c r="O8" s="1310"/>
      <c r="P8" s="1310"/>
      <c r="Q8" s="1310"/>
      <c r="R8" s="1311"/>
      <c r="S8" s="1311" t="s">
        <v>213</v>
      </c>
      <c r="T8" s="1311"/>
      <c r="U8" s="1311" t="s">
        <v>215</v>
      </c>
      <c r="V8" s="1311"/>
      <c r="W8" s="1311" t="s">
        <v>216</v>
      </c>
      <c r="X8" s="1311"/>
      <c r="Y8" s="377" t="s">
        <v>218</v>
      </c>
      <c r="Z8" s="377"/>
    </row>
    <row r="9" spans="1:26" ht="16.5" thickBot="1" x14ac:dyDescent="0.3">
      <c r="C9" s="1148"/>
      <c r="D9" s="1280"/>
      <c r="E9" s="1294"/>
      <c r="F9" s="1284"/>
      <c r="G9" s="1303"/>
      <c r="H9" s="1283"/>
      <c r="I9" s="1283"/>
      <c r="J9" s="1300"/>
      <c r="K9" s="1280"/>
      <c r="L9" s="1280"/>
      <c r="M9" s="1280"/>
      <c r="N9" s="1309"/>
      <c r="O9" s="1310"/>
      <c r="P9" s="1310"/>
      <c r="Q9" s="1310"/>
      <c r="R9" s="377"/>
      <c r="S9" s="377" t="s">
        <v>214</v>
      </c>
      <c r="T9" s="377" t="s">
        <v>15</v>
      </c>
      <c r="U9" s="377" t="s">
        <v>214</v>
      </c>
      <c r="V9" s="377" t="s">
        <v>15</v>
      </c>
      <c r="W9" s="377" t="s">
        <v>214</v>
      </c>
      <c r="X9" s="377" t="s">
        <v>15</v>
      </c>
      <c r="Y9" s="383" t="s">
        <v>214</v>
      </c>
      <c r="Z9" s="383" t="s">
        <v>15</v>
      </c>
    </row>
    <row r="10" spans="1:26" x14ac:dyDescent="0.25">
      <c r="A10" s="64" t="s">
        <v>101</v>
      </c>
      <c r="B10" s="64" t="s">
        <v>94</v>
      </c>
      <c r="C10" s="141" t="s">
        <v>72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98</v>
      </c>
      <c r="N10" s="41">
        <f>F10/E10*100</f>
        <v>2.666666666666667</v>
      </c>
      <c r="O10" s="381" t="s">
        <v>212</v>
      </c>
      <c r="P10" s="382"/>
      <c r="Q10" s="382"/>
      <c r="R10" s="382" t="s">
        <v>212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101</v>
      </c>
      <c r="B11" s="64" t="s">
        <v>94</v>
      </c>
      <c r="C11" s="142" t="s">
        <v>124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101</v>
      </c>
      <c r="N11" s="45">
        <f t="shared" ref="N11:N20" si="4">F11/E11*100</f>
        <v>3.3333333333333335</v>
      </c>
      <c r="O11" s="378"/>
      <c r="P11" s="377"/>
      <c r="Q11" s="377" t="s">
        <v>212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101</v>
      </c>
      <c r="B12" s="64" t="s">
        <v>94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94</v>
      </c>
      <c r="C13" s="35" t="s">
        <v>178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99</v>
      </c>
      <c r="N13" s="45">
        <f t="shared" si="4"/>
        <v>8</v>
      </c>
      <c r="O13" s="379" t="s">
        <v>217</v>
      </c>
      <c r="P13" s="377"/>
      <c r="Q13" s="377" t="s">
        <v>212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94</v>
      </c>
      <c r="C14" s="136" t="s">
        <v>192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99</v>
      </c>
      <c r="N14" s="45">
        <f t="shared" si="4"/>
        <v>10</v>
      </c>
      <c r="O14" s="379" t="s">
        <v>217</v>
      </c>
      <c r="P14" s="380"/>
      <c r="Q14" s="380" t="s">
        <v>212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101</v>
      </c>
      <c r="B15" s="64" t="s">
        <v>95</v>
      </c>
      <c r="C15" s="35" t="s">
        <v>170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101</v>
      </c>
      <c r="N15" s="45">
        <f t="shared" si="4"/>
        <v>8.8888888888888893</v>
      </c>
      <c r="O15" s="379" t="s">
        <v>220</v>
      </c>
      <c r="P15" s="380"/>
      <c r="Q15" s="380" t="s">
        <v>221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95</v>
      </c>
      <c r="C16" s="35" t="s">
        <v>171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99</v>
      </c>
      <c r="N16" s="45">
        <f t="shared" si="4"/>
        <v>5.3333333333333339</v>
      </c>
      <c r="O16" s="379" t="s">
        <v>220</v>
      </c>
      <c r="P16" s="380"/>
      <c r="Q16" s="380" t="s">
        <v>221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95</v>
      </c>
      <c r="C17" s="35" t="s">
        <v>177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98</v>
      </c>
      <c r="N17" s="45">
        <f t="shared" si="4"/>
        <v>6.666666666666667</v>
      </c>
      <c r="O17" s="379" t="s">
        <v>212</v>
      </c>
      <c r="P17" s="380" t="s">
        <v>212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91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118</v>
      </c>
    </row>
    <row r="25" spans="1:26" ht="16.5" thickBot="1" x14ac:dyDescent="0.3">
      <c r="C25" s="1275" t="s">
        <v>87</v>
      </c>
      <c r="D25" s="1277" t="s">
        <v>77</v>
      </c>
      <c r="E25" s="1281" t="s">
        <v>57</v>
      </c>
      <c r="F25" s="1281"/>
      <c r="G25" s="1281"/>
      <c r="H25" s="1281"/>
      <c r="I25" s="1281"/>
      <c r="J25" s="1282"/>
      <c r="K25" s="1277" t="s">
        <v>89</v>
      </c>
      <c r="L25" s="359"/>
      <c r="M25" s="1277" t="s">
        <v>90</v>
      </c>
      <c r="N25" s="1277" t="s">
        <v>100</v>
      </c>
    </row>
    <row r="26" spans="1:26" x14ac:dyDescent="0.25">
      <c r="C26" s="1276"/>
      <c r="D26" s="1278"/>
      <c r="E26" s="1293" t="s">
        <v>28</v>
      </c>
      <c r="F26" s="1296" t="s">
        <v>58</v>
      </c>
      <c r="G26" s="1297"/>
      <c r="H26" s="1297"/>
      <c r="I26" s="1298"/>
      <c r="J26" s="1299" t="s">
        <v>122</v>
      </c>
      <c r="K26" s="1278"/>
      <c r="L26" s="360"/>
      <c r="M26" s="1278"/>
      <c r="N26" s="1278"/>
    </row>
    <row r="27" spans="1:26" x14ac:dyDescent="0.25">
      <c r="C27" s="1276"/>
      <c r="D27" s="1279"/>
      <c r="E27" s="1294"/>
      <c r="F27" s="1283" t="s">
        <v>59</v>
      </c>
      <c r="G27" s="1286" t="s">
        <v>63</v>
      </c>
      <c r="H27" s="1287"/>
      <c r="I27" s="1288"/>
      <c r="J27" s="1300"/>
      <c r="K27" s="1279"/>
      <c r="L27" s="361"/>
      <c r="M27" s="1279"/>
      <c r="N27" s="1279"/>
    </row>
    <row r="28" spans="1:26" x14ac:dyDescent="0.25">
      <c r="C28" s="1276"/>
      <c r="D28" s="1279"/>
      <c r="E28" s="1294"/>
      <c r="F28" s="1284"/>
      <c r="G28" s="1289" t="s">
        <v>119</v>
      </c>
      <c r="H28" s="1291" t="s">
        <v>120</v>
      </c>
      <c r="I28" s="1291" t="s">
        <v>121</v>
      </c>
      <c r="J28" s="1300"/>
      <c r="K28" s="1279"/>
      <c r="L28" s="361"/>
      <c r="M28" s="1279"/>
      <c r="N28" s="1279"/>
      <c r="O28" s="1310" t="s">
        <v>119</v>
      </c>
      <c r="P28" s="1310" t="s">
        <v>120</v>
      </c>
      <c r="Q28" s="1310" t="s">
        <v>17</v>
      </c>
      <c r="R28" s="1311" t="s">
        <v>59</v>
      </c>
      <c r="S28" s="1312" t="s">
        <v>219</v>
      </c>
      <c r="T28" s="1313"/>
      <c r="U28" s="1313"/>
      <c r="V28" s="1313"/>
      <c r="W28" s="1313"/>
      <c r="X28" s="1313"/>
      <c r="Y28" s="1313"/>
      <c r="Z28" s="1314"/>
    </row>
    <row r="29" spans="1:26" x14ac:dyDescent="0.25">
      <c r="C29" s="1276"/>
      <c r="D29" s="1279"/>
      <c r="E29" s="1294"/>
      <c r="F29" s="1284"/>
      <c r="G29" s="1289"/>
      <c r="H29" s="1291"/>
      <c r="I29" s="1291"/>
      <c r="J29" s="1300"/>
      <c r="K29" s="1279"/>
      <c r="L29" s="361"/>
      <c r="M29" s="1279"/>
      <c r="N29" s="1279"/>
      <c r="O29" s="1310"/>
      <c r="P29" s="1310"/>
      <c r="Q29" s="1310"/>
      <c r="R29" s="1311"/>
      <c r="S29" s="1315"/>
      <c r="T29" s="1316"/>
      <c r="U29" s="1316"/>
      <c r="V29" s="1316"/>
      <c r="W29" s="1316"/>
      <c r="X29" s="1316"/>
      <c r="Y29" s="1316"/>
      <c r="Z29" s="1317"/>
    </row>
    <row r="30" spans="1:26" x14ac:dyDescent="0.25">
      <c r="C30" s="1276"/>
      <c r="D30" s="1279"/>
      <c r="E30" s="1294"/>
      <c r="F30" s="1284"/>
      <c r="G30" s="1289"/>
      <c r="H30" s="1291"/>
      <c r="I30" s="1291"/>
      <c r="J30" s="1300"/>
      <c r="K30" s="1279"/>
      <c r="L30" s="361"/>
      <c r="M30" s="1279"/>
      <c r="N30" s="1279"/>
      <c r="O30" s="1310"/>
      <c r="P30" s="1310"/>
      <c r="Q30" s="1310"/>
      <c r="R30" s="1311"/>
      <c r="S30" s="1311" t="s">
        <v>213</v>
      </c>
      <c r="T30" s="1311"/>
      <c r="U30" s="1311" t="s">
        <v>215</v>
      </c>
      <c r="V30" s="1311"/>
      <c r="W30" s="1311" t="s">
        <v>216</v>
      </c>
      <c r="X30" s="1311"/>
      <c r="Y30" s="377" t="s">
        <v>218</v>
      </c>
      <c r="Z30" s="377"/>
    </row>
    <row r="31" spans="1:26" ht="16.5" thickBot="1" x14ac:dyDescent="0.3">
      <c r="C31" s="1276"/>
      <c r="D31" s="1304"/>
      <c r="E31" s="1294"/>
      <c r="F31" s="1284"/>
      <c r="G31" s="1303"/>
      <c r="H31" s="1283"/>
      <c r="I31" s="1283"/>
      <c r="J31" s="1300"/>
      <c r="K31" s="1304"/>
      <c r="L31" s="363"/>
      <c r="M31" s="1304"/>
      <c r="N31" s="1304"/>
      <c r="O31" s="1310"/>
      <c r="P31" s="1310"/>
      <c r="Q31" s="1310"/>
      <c r="R31" s="377"/>
      <c r="S31" s="377" t="s">
        <v>214</v>
      </c>
      <c r="T31" s="377" t="s">
        <v>15</v>
      </c>
      <c r="U31" s="377" t="s">
        <v>214</v>
      </c>
      <c r="V31" s="377" t="s">
        <v>15</v>
      </c>
      <c r="W31" s="377" t="s">
        <v>214</v>
      </c>
      <c r="X31" s="377" t="s">
        <v>15</v>
      </c>
      <c r="Y31" s="383" t="s">
        <v>214</v>
      </c>
      <c r="Z31" s="383" t="s">
        <v>15</v>
      </c>
    </row>
    <row r="32" spans="1:26" x14ac:dyDescent="0.25">
      <c r="A32" s="64" t="s">
        <v>17</v>
      </c>
      <c r="B32" s="64" t="s">
        <v>94</v>
      </c>
      <c r="C32" s="34" t="s">
        <v>167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99</v>
      </c>
      <c r="N32" s="41">
        <f t="shared" ref="N32:N36" si="13">F32/E32*100</f>
        <v>8</v>
      </c>
      <c r="O32" s="379" t="s">
        <v>217</v>
      </c>
      <c r="P32" s="380"/>
      <c r="Q32" s="380" t="s">
        <v>212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101</v>
      </c>
      <c r="B33" s="64" t="s">
        <v>94</v>
      </c>
      <c r="C33" s="142" t="s">
        <v>191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101</v>
      </c>
      <c r="N33" s="45">
        <f t="shared" si="13"/>
        <v>6.666666666666667</v>
      </c>
      <c r="O33" s="379" t="s">
        <v>220</v>
      </c>
      <c r="P33" s="380"/>
      <c r="Q33" s="380" t="s">
        <v>221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94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94</v>
      </c>
      <c r="C35" s="35" t="s">
        <v>168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98</v>
      </c>
      <c r="N35" s="45">
        <f>F35/E35*100</f>
        <v>6.666666666666667</v>
      </c>
      <c r="O35" s="379"/>
      <c r="P35" s="380"/>
      <c r="Q35" s="380" t="s">
        <v>212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94</v>
      </c>
      <c r="C36" s="35" t="s">
        <v>173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99</v>
      </c>
      <c r="N36" s="45">
        <f t="shared" si="13"/>
        <v>8</v>
      </c>
      <c r="O36" s="379" t="s">
        <v>217</v>
      </c>
      <c r="P36" s="380"/>
      <c r="Q36" s="380" t="s">
        <v>212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95</v>
      </c>
      <c r="C37" s="35" t="s">
        <v>172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98</v>
      </c>
      <c r="N37" s="45">
        <f>F37/E37*100</f>
        <v>2.9629629629629632</v>
      </c>
      <c r="O37" s="379" t="s">
        <v>212</v>
      </c>
      <c r="P37" s="380"/>
      <c r="Q37" s="380"/>
      <c r="R37" s="380" t="s">
        <v>212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95</v>
      </c>
      <c r="C38" s="35" t="s">
        <v>176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99</v>
      </c>
      <c r="N38" s="45">
        <f>F38/E38*100</f>
        <v>5.3333333333333339</v>
      </c>
      <c r="O38" s="379" t="s">
        <v>220</v>
      </c>
      <c r="P38" s="380"/>
      <c r="Q38" s="380" t="s">
        <v>221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95</v>
      </c>
      <c r="C39" s="35" t="s">
        <v>179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98</v>
      </c>
      <c r="N39" s="45">
        <f t="shared" ref="N39:N42" si="16">F39/E39*100</f>
        <v>5.9259259259259265</v>
      </c>
      <c r="O39" s="379" t="s">
        <v>220</v>
      </c>
      <c r="P39" s="380"/>
      <c r="Q39" s="380" t="s">
        <v>221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91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92</v>
      </c>
    </row>
    <row r="47" spans="1:26" ht="16.5" thickBot="1" x14ac:dyDescent="0.3">
      <c r="C47" s="1275" t="s">
        <v>87</v>
      </c>
      <c r="D47" s="1277" t="s">
        <v>77</v>
      </c>
      <c r="E47" s="1281" t="s">
        <v>57</v>
      </c>
      <c r="F47" s="1281"/>
      <c r="G47" s="1281"/>
      <c r="H47" s="1281"/>
      <c r="I47" s="1281"/>
      <c r="J47" s="1282"/>
      <c r="K47" s="1277" t="s">
        <v>89</v>
      </c>
      <c r="L47" s="359"/>
      <c r="M47" s="1277" t="s">
        <v>90</v>
      </c>
      <c r="N47" s="1277" t="s">
        <v>100</v>
      </c>
    </row>
    <row r="48" spans="1:26" x14ac:dyDescent="0.25">
      <c r="C48" s="1276"/>
      <c r="D48" s="1278"/>
      <c r="E48" s="1293" t="s">
        <v>28</v>
      </c>
      <c r="F48" s="1296" t="s">
        <v>58</v>
      </c>
      <c r="G48" s="1297"/>
      <c r="H48" s="1297"/>
      <c r="I48" s="1298"/>
      <c r="J48" s="1299" t="s">
        <v>60</v>
      </c>
      <c r="K48" s="1278"/>
      <c r="L48" s="360"/>
      <c r="M48" s="1278"/>
      <c r="N48" s="1278"/>
    </row>
    <row r="49" spans="1:14" x14ac:dyDescent="0.25">
      <c r="C49" s="1276"/>
      <c r="D49" s="1279"/>
      <c r="E49" s="1294"/>
      <c r="F49" s="1283" t="s">
        <v>59</v>
      </c>
      <c r="G49" s="1286" t="s">
        <v>63</v>
      </c>
      <c r="H49" s="1287"/>
      <c r="I49" s="1288"/>
      <c r="J49" s="1300"/>
      <c r="K49" s="1279"/>
      <c r="L49" s="361"/>
      <c r="M49" s="1279"/>
      <c r="N49" s="1279"/>
    </row>
    <row r="50" spans="1:14" x14ac:dyDescent="0.25">
      <c r="C50" s="1276"/>
      <c r="D50" s="1279"/>
      <c r="E50" s="1294"/>
      <c r="F50" s="1284"/>
      <c r="G50" s="1289" t="s">
        <v>31</v>
      </c>
      <c r="H50" s="1291" t="s">
        <v>62</v>
      </c>
      <c r="I50" s="1291" t="s">
        <v>61</v>
      </c>
      <c r="J50" s="1300"/>
      <c r="K50" s="1279"/>
      <c r="L50" s="361"/>
      <c r="M50" s="1279"/>
      <c r="N50" s="1279"/>
    </row>
    <row r="51" spans="1:14" x14ac:dyDescent="0.25">
      <c r="C51" s="1276"/>
      <c r="D51" s="1279"/>
      <c r="E51" s="1294"/>
      <c r="F51" s="1284"/>
      <c r="G51" s="1289"/>
      <c r="H51" s="1291"/>
      <c r="I51" s="1291"/>
      <c r="J51" s="1300"/>
      <c r="K51" s="1279"/>
      <c r="L51" s="361"/>
      <c r="M51" s="1279"/>
      <c r="N51" s="1279"/>
    </row>
    <row r="52" spans="1:14" x14ac:dyDescent="0.25">
      <c r="C52" s="1276"/>
      <c r="D52" s="1279"/>
      <c r="E52" s="1294"/>
      <c r="F52" s="1284"/>
      <c r="G52" s="1289"/>
      <c r="H52" s="1291"/>
      <c r="I52" s="1291"/>
      <c r="J52" s="1300"/>
      <c r="K52" s="1279"/>
      <c r="L52" s="361"/>
      <c r="M52" s="1279"/>
      <c r="N52" s="1279"/>
    </row>
    <row r="53" spans="1:14" ht="16.5" thickBot="1" x14ac:dyDescent="0.3">
      <c r="C53" s="1148"/>
      <c r="D53" s="1280"/>
      <c r="E53" s="1295"/>
      <c r="F53" s="1285"/>
      <c r="G53" s="1290"/>
      <c r="H53" s="1292"/>
      <c r="I53" s="1292"/>
      <c r="J53" s="1301"/>
      <c r="K53" s="1280"/>
      <c r="L53" s="362"/>
      <c r="M53" s="1280"/>
      <c r="N53" s="1280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94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98</v>
      </c>
      <c r="N55" s="58">
        <f>F55/E55*100</f>
        <v>0</v>
      </c>
    </row>
    <row r="56" spans="1:14" x14ac:dyDescent="0.25">
      <c r="A56" s="64" t="s">
        <v>17</v>
      </c>
      <c r="B56" s="64" t="s">
        <v>94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94</v>
      </c>
      <c r="C57" s="142" t="s">
        <v>97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91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94</v>
      </c>
      <c r="C70" s="19" t="s">
        <v>93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95</v>
      </c>
      <c r="C71" s="19" t="s">
        <v>96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102</v>
      </c>
      <c r="D73" s="68">
        <f>D74+D75</f>
        <v>16</v>
      </c>
      <c r="E73" s="64"/>
      <c r="F73" s="64"/>
      <c r="G73" s="64"/>
    </row>
    <row r="74" spans="1:14" x14ac:dyDescent="0.25">
      <c r="A74" s="64" t="s">
        <v>101</v>
      </c>
      <c r="B74" s="64" t="s">
        <v>94</v>
      </c>
      <c r="C74" s="19" t="s">
        <v>93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101</v>
      </c>
      <c r="B75" s="64" t="s">
        <v>95</v>
      </c>
      <c r="C75" s="19" t="s">
        <v>96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103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94</v>
      </c>
      <c r="C77" s="19" t="s">
        <v>93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95</v>
      </c>
      <c r="C78" s="19" t="s">
        <v>96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21" t="s">
        <v>125</v>
      </c>
      <c r="B1" s="1322"/>
      <c r="C1" s="1322"/>
      <c r="D1" s="1322"/>
      <c r="E1" s="1322"/>
      <c r="F1" s="1322"/>
      <c r="G1" s="1322"/>
      <c r="H1" s="1322"/>
      <c r="I1" s="1322"/>
      <c r="J1" s="1322"/>
      <c r="K1" s="1322"/>
      <c r="L1" s="1322"/>
      <c r="M1" s="1322"/>
      <c r="N1" s="1322"/>
      <c r="O1" s="1322"/>
      <c r="P1" s="1322"/>
      <c r="Q1" s="1322"/>
      <c r="R1" s="1322"/>
      <c r="S1" s="1322"/>
      <c r="T1" s="1322"/>
      <c r="U1" s="1322"/>
      <c r="V1" s="1323"/>
    </row>
    <row r="2" spans="1:27" s="145" customFormat="1" x14ac:dyDescent="0.2">
      <c r="A2" s="1241" t="s">
        <v>126</v>
      </c>
      <c r="B2" s="1244" t="s">
        <v>207</v>
      </c>
      <c r="C2" s="1247" t="s">
        <v>83</v>
      </c>
      <c r="D2" s="1248"/>
      <c r="E2" s="1248"/>
      <c r="F2" s="1249"/>
      <c r="G2" s="1250" t="s">
        <v>127</v>
      </c>
      <c r="H2" s="1253" t="s">
        <v>128</v>
      </c>
      <c r="I2" s="1254"/>
      <c r="J2" s="1254"/>
      <c r="K2" s="1254"/>
      <c r="L2" s="1254"/>
      <c r="M2" s="1255"/>
      <c r="N2" s="1256" t="s">
        <v>181</v>
      </c>
      <c r="O2" s="1086"/>
      <c r="P2" s="1086"/>
      <c r="Q2" s="1086"/>
      <c r="R2" s="1086"/>
      <c r="S2" s="1086"/>
      <c r="T2" s="1086"/>
      <c r="U2" s="1086"/>
      <c r="V2" s="1087"/>
    </row>
    <row r="3" spans="1:27" s="145" customFormat="1" ht="16.5" thickBot="1" x14ac:dyDescent="0.25">
      <c r="A3" s="1242"/>
      <c r="B3" s="1245"/>
      <c r="C3" s="1257" t="s">
        <v>29</v>
      </c>
      <c r="D3" s="1230" t="s">
        <v>30</v>
      </c>
      <c r="E3" s="1259" t="s">
        <v>54</v>
      </c>
      <c r="F3" s="1260"/>
      <c r="G3" s="1251"/>
      <c r="H3" s="1220" t="s">
        <v>28</v>
      </c>
      <c r="I3" s="1223" t="s">
        <v>129</v>
      </c>
      <c r="J3" s="1224"/>
      <c r="K3" s="1224"/>
      <c r="L3" s="1225"/>
      <c r="M3" s="1226" t="s">
        <v>130</v>
      </c>
      <c r="N3" s="1088"/>
      <c r="O3" s="1089"/>
      <c r="P3" s="1089"/>
      <c r="Q3" s="1089"/>
      <c r="R3" s="1089"/>
      <c r="S3" s="1089"/>
      <c r="T3" s="1089"/>
      <c r="U3" s="1089"/>
      <c r="V3" s="1090"/>
    </row>
    <row r="4" spans="1:27" s="145" customFormat="1" x14ac:dyDescent="0.2">
      <c r="A4" s="1242"/>
      <c r="B4" s="1245"/>
      <c r="C4" s="1257"/>
      <c r="D4" s="1230"/>
      <c r="E4" s="1230" t="s">
        <v>55</v>
      </c>
      <c r="F4" s="1232" t="s">
        <v>56</v>
      </c>
      <c r="G4" s="1251"/>
      <c r="H4" s="1221"/>
      <c r="I4" s="1234" t="s">
        <v>24</v>
      </c>
      <c r="J4" s="1234" t="s">
        <v>31</v>
      </c>
      <c r="K4" s="1234" t="s">
        <v>131</v>
      </c>
      <c r="L4" s="1234" t="s">
        <v>132</v>
      </c>
      <c r="M4" s="1227"/>
      <c r="N4" s="1119" t="s">
        <v>64</v>
      </c>
      <c r="O4" s="1237"/>
      <c r="P4" s="1120"/>
      <c r="Q4" s="1119" t="s">
        <v>73</v>
      </c>
      <c r="R4" s="1120"/>
      <c r="S4" s="1119"/>
      <c r="T4" s="1120"/>
      <c r="U4" s="1119"/>
      <c r="V4" s="1120"/>
    </row>
    <row r="5" spans="1:27" s="145" customFormat="1" ht="16.5" thickBot="1" x14ac:dyDescent="0.25">
      <c r="A5" s="1242"/>
      <c r="B5" s="1245"/>
      <c r="C5" s="1257"/>
      <c r="D5" s="1230"/>
      <c r="E5" s="1230"/>
      <c r="F5" s="1232"/>
      <c r="G5" s="1251"/>
      <c r="H5" s="1221"/>
      <c r="I5" s="1235"/>
      <c r="J5" s="1235"/>
      <c r="K5" s="1235"/>
      <c r="L5" s="1235"/>
      <c r="M5" s="1227"/>
      <c r="N5" s="146">
        <v>1</v>
      </c>
      <c r="O5" s="147"/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242"/>
      <c r="B6" s="1245"/>
      <c r="C6" s="1257"/>
      <c r="D6" s="1230"/>
      <c r="E6" s="1230"/>
      <c r="F6" s="1232"/>
      <c r="G6" s="1251"/>
      <c r="H6" s="1221"/>
      <c r="I6" s="1235"/>
      <c r="J6" s="1235"/>
      <c r="K6" s="1235"/>
      <c r="L6" s="1235"/>
      <c r="M6" s="1228"/>
      <c r="N6" s="1121" t="s">
        <v>133</v>
      </c>
      <c r="O6" s="1122"/>
      <c r="P6" s="1123"/>
      <c r="Q6" s="1123"/>
      <c r="R6" s="1123"/>
      <c r="S6" s="1123"/>
      <c r="T6" s="1123"/>
      <c r="U6" s="1123"/>
      <c r="V6" s="1124"/>
    </row>
    <row r="7" spans="1:27" s="145" customFormat="1" ht="16.5" thickBot="1" x14ac:dyDescent="0.25">
      <c r="A7" s="1243"/>
      <c r="B7" s="1246"/>
      <c r="C7" s="1258"/>
      <c r="D7" s="1231"/>
      <c r="E7" s="1231"/>
      <c r="F7" s="1233"/>
      <c r="G7" s="1252"/>
      <c r="H7" s="1222"/>
      <c r="I7" s="1236"/>
      <c r="J7" s="1236"/>
      <c r="K7" s="1236"/>
      <c r="L7" s="1236"/>
      <c r="M7" s="1229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097" t="s">
        <v>134</v>
      </c>
      <c r="B9" s="1098"/>
      <c r="C9" s="1099"/>
      <c r="D9" s="1099"/>
      <c r="E9" s="1099"/>
      <c r="F9" s="1099"/>
      <c r="G9" s="1099"/>
      <c r="H9" s="1099"/>
      <c r="I9" s="1099"/>
      <c r="J9" s="1099"/>
      <c r="K9" s="1099"/>
      <c r="L9" s="1099"/>
      <c r="M9" s="1099"/>
      <c r="N9" s="1098"/>
      <c r="O9" s="1098"/>
      <c r="P9" s="1098"/>
      <c r="Q9" s="1098"/>
      <c r="R9" s="1098"/>
      <c r="S9" s="1098"/>
      <c r="T9" s="1098"/>
      <c r="U9" s="1098"/>
      <c r="V9" s="1100"/>
    </row>
    <row r="10" spans="1:27" s="145" customFormat="1" ht="16.5" thickBot="1" x14ac:dyDescent="0.25">
      <c r="A10" s="1128" t="s">
        <v>135</v>
      </c>
      <c r="B10" s="1129"/>
      <c r="C10" s="1129"/>
      <c r="D10" s="1129"/>
      <c r="E10" s="1129"/>
      <c r="F10" s="1129"/>
      <c r="G10" s="1129"/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29"/>
      <c r="U10" s="1129"/>
      <c r="V10" s="1130"/>
    </row>
    <row r="11" spans="1:27" s="399" customFormat="1" x14ac:dyDescent="0.2">
      <c r="A11" s="386" t="s">
        <v>74</v>
      </c>
      <c r="B11" s="387" t="s">
        <v>72</v>
      </c>
      <c r="C11" s="388"/>
      <c r="D11" s="389" t="s">
        <v>154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212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182</v>
      </c>
      <c r="B12" s="401" t="s">
        <v>124</v>
      </c>
      <c r="C12" s="402"/>
      <c r="D12" s="403" t="s">
        <v>183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212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184</v>
      </c>
      <c r="B13" s="401" t="s">
        <v>166</v>
      </c>
      <c r="C13" s="402"/>
      <c r="D13" s="403" t="s">
        <v>185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222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131" t="s">
        <v>32</v>
      </c>
      <c r="B14" s="1132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223</v>
      </c>
      <c r="K14" s="196"/>
      <c r="L14" s="196" t="s">
        <v>220</v>
      </c>
      <c r="M14" s="196">
        <f>SUM(M11:M13)</f>
        <v>374</v>
      </c>
      <c r="N14" s="196" t="s">
        <v>222</v>
      </c>
      <c r="O14" s="196"/>
      <c r="P14" s="196" t="s">
        <v>222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133" t="s">
        <v>136</v>
      </c>
      <c r="B15" s="1134"/>
      <c r="C15" s="1134"/>
      <c r="D15" s="1134"/>
      <c r="E15" s="1134"/>
      <c r="F15" s="1134"/>
      <c r="G15" s="1134"/>
      <c r="H15" s="1134"/>
      <c r="I15" s="1134"/>
      <c r="J15" s="1134"/>
      <c r="K15" s="1134"/>
      <c r="L15" s="1134"/>
      <c r="M15" s="1134"/>
      <c r="N15" s="1135"/>
      <c r="O15" s="1135"/>
      <c r="P15" s="1135"/>
      <c r="Q15" s="1135"/>
      <c r="R15" s="1135"/>
      <c r="S15" s="1135"/>
      <c r="T15" s="1135"/>
      <c r="U15" s="1135"/>
      <c r="V15" s="1136"/>
    </row>
    <row r="16" spans="1:27" s="426" customFormat="1" ht="32.25" thickBot="1" x14ac:dyDescent="0.25">
      <c r="A16" s="413" t="s">
        <v>137</v>
      </c>
      <c r="B16" s="414" t="s">
        <v>178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224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138</v>
      </c>
      <c r="B17" s="428" t="s">
        <v>192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224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139</v>
      </c>
      <c r="B18" s="428" t="s">
        <v>167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224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140</v>
      </c>
      <c r="B19" s="443" t="s">
        <v>193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224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142</v>
      </c>
      <c r="B20" s="443" t="s">
        <v>194</v>
      </c>
      <c r="C20" s="445"/>
      <c r="D20" s="430"/>
      <c r="E20" s="431"/>
      <c r="F20" s="434" t="s">
        <v>141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212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09" t="s">
        <v>143</v>
      </c>
      <c r="B21" s="1206"/>
      <c r="C21" s="1206"/>
      <c r="D21" s="1206"/>
      <c r="E21" s="1206"/>
      <c r="F21" s="1207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225</v>
      </c>
      <c r="K21" s="447"/>
      <c r="L21" s="447" t="s">
        <v>226</v>
      </c>
      <c r="M21" s="231">
        <f t="shared" si="3"/>
        <v>578</v>
      </c>
      <c r="N21" s="447" t="s">
        <v>227</v>
      </c>
      <c r="O21" s="447"/>
      <c r="P21" s="447" t="s">
        <v>228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139" t="s">
        <v>144</v>
      </c>
      <c r="B22" s="1140"/>
      <c r="C22" s="1140"/>
      <c r="D22" s="1140"/>
      <c r="E22" s="1140"/>
      <c r="F22" s="1140"/>
      <c r="G22" s="1140"/>
      <c r="H22" s="1140"/>
      <c r="I22" s="1140"/>
      <c r="J22" s="1140"/>
      <c r="K22" s="1140"/>
      <c r="L22" s="1140"/>
      <c r="M22" s="1140"/>
      <c r="N22" s="1140"/>
      <c r="O22" s="1140"/>
      <c r="P22" s="1140"/>
      <c r="Q22" s="1140"/>
      <c r="R22" s="1140"/>
      <c r="S22" s="1140"/>
      <c r="T22" s="1140"/>
      <c r="U22" s="1140"/>
      <c r="V22" s="1141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145</v>
      </c>
      <c r="B24" s="241" t="s">
        <v>26</v>
      </c>
      <c r="C24" s="242"/>
      <c r="D24" s="243" t="s">
        <v>186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17" t="s">
        <v>146</v>
      </c>
      <c r="B25" s="1218"/>
      <c r="C25" s="1218"/>
      <c r="D25" s="1218"/>
      <c r="E25" s="1218"/>
      <c r="F25" s="1219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139" t="s">
        <v>147</v>
      </c>
      <c r="B26" s="1140"/>
      <c r="C26" s="1140"/>
      <c r="D26" s="1140"/>
      <c r="E26" s="1140"/>
      <c r="F26" s="1140"/>
      <c r="G26" s="1140"/>
      <c r="H26" s="1140"/>
      <c r="I26" s="1140"/>
      <c r="J26" s="1320"/>
      <c r="K26" s="1320"/>
      <c r="L26" s="1320"/>
      <c r="M26" s="1140"/>
      <c r="N26" s="1140"/>
      <c r="O26" s="1140"/>
      <c r="P26" s="1140"/>
      <c r="Q26" s="1140"/>
      <c r="R26" s="1140"/>
      <c r="S26" s="1140"/>
      <c r="T26" s="1140"/>
      <c r="U26" s="1140"/>
      <c r="V26" s="1141"/>
    </row>
    <row r="27" spans="1:27" s="145" customFormat="1" x14ac:dyDescent="0.2">
      <c r="A27" s="200" t="s">
        <v>75</v>
      </c>
      <c r="B27" s="256" t="s">
        <v>105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75</v>
      </c>
      <c r="B28" s="266" t="s">
        <v>187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264" t="s">
        <v>148</v>
      </c>
      <c r="B29" s="1265"/>
      <c r="C29" s="1265"/>
      <c r="D29" s="1265"/>
      <c r="E29" s="1265"/>
      <c r="F29" s="1266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267" t="s">
        <v>149</v>
      </c>
      <c r="B30" s="1268"/>
      <c r="C30" s="1268"/>
      <c r="D30" s="1268"/>
      <c r="E30" s="1268"/>
      <c r="F30" s="1268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229</v>
      </c>
      <c r="K30" s="448"/>
      <c r="L30" s="448" t="s">
        <v>230</v>
      </c>
      <c r="M30" s="280">
        <f t="shared" si="9"/>
        <v>1762</v>
      </c>
      <c r="N30" s="448" t="s">
        <v>231</v>
      </c>
      <c r="O30" s="448"/>
      <c r="P30" s="448" t="s">
        <v>232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153" t="s">
        <v>150</v>
      </c>
      <c r="B31" s="1154"/>
      <c r="C31" s="1154"/>
      <c r="D31" s="1154"/>
      <c r="E31" s="1154"/>
      <c r="F31" s="1154"/>
      <c r="G31" s="1154"/>
      <c r="H31" s="1154"/>
      <c r="I31" s="1154"/>
      <c r="J31" s="1154"/>
      <c r="K31" s="1154"/>
      <c r="L31" s="1154"/>
      <c r="M31" s="1154"/>
      <c r="N31" s="1154"/>
      <c r="O31" s="1154"/>
      <c r="P31" s="1154"/>
      <c r="Q31" s="1154"/>
      <c r="R31" s="1154"/>
      <c r="S31" s="1154"/>
      <c r="T31" s="1154"/>
      <c r="U31" s="1154"/>
      <c r="V31" s="1155"/>
    </row>
    <row r="32" spans="1:27" ht="16.5" thickBot="1" x14ac:dyDescent="0.25">
      <c r="A32" s="1156" t="s">
        <v>151</v>
      </c>
      <c r="B32" s="1157"/>
      <c r="C32" s="1157"/>
      <c r="D32" s="1157"/>
      <c r="E32" s="1157"/>
      <c r="F32" s="1157"/>
      <c r="G32" s="1157"/>
      <c r="H32" s="1157"/>
      <c r="I32" s="1129"/>
      <c r="J32" s="1129"/>
      <c r="K32" s="1129"/>
      <c r="L32" s="1129"/>
      <c r="M32" s="1129"/>
      <c r="N32" s="1157"/>
      <c r="O32" s="1157"/>
      <c r="P32" s="1157"/>
      <c r="Q32" s="1157"/>
      <c r="R32" s="1157"/>
      <c r="S32" s="1157"/>
      <c r="T32" s="1157"/>
      <c r="U32" s="1157"/>
      <c r="V32" s="1158"/>
    </row>
    <row r="33" spans="1:27" s="426" customFormat="1" x14ac:dyDescent="0.2">
      <c r="A33" s="1318" t="s">
        <v>86</v>
      </c>
      <c r="B33" s="453" t="s">
        <v>195</v>
      </c>
      <c r="C33" s="454"/>
      <c r="D33" s="455" t="s">
        <v>141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212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19"/>
      <c r="B34" s="462" t="s">
        <v>196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09" t="s">
        <v>152</v>
      </c>
      <c r="B35" s="1210"/>
      <c r="C35" s="1210"/>
      <c r="D35" s="1210"/>
      <c r="E35" s="1210"/>
      <c r="F35" s="1211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212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212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156" t="s">
        <v>188</v>
      </c>
      <c r="B36" s="1157"/>
      <c r="C36" s="1157"/>
      <c r="D36" s="1157"/>
      <c r="E36" s="1157"/>
      <c r="F36" s="1157"/>
      <c r="G36" s="1157"/>
      <c r="H36" s="1157"/>
      <c r="I36" s="1157"/>
      <c r="J36" s="1157"/>
      <c r="K36" s="1157"/>
      <c r="L36" s="1157"/>
      <c r="M36" s="1157"/>
      <c r="N36" s="1129"/>
      <c r="O36" s="1129"/>
      <c r="P36" s="1129"/>
      <c r="Q36" s="1157"/>
      <c r="R36" s="1157"/>
      <c r="S36" s="1157"/>
      <c r="T36" s="1157"/>
      <c r="U36" s="1157"/>
      <c r="V36" s="1158"/>
    </row>
    <row r="37" spans="1:27" s="426" customFormat="1" x14ac:dyDescent="0.2">
      <c r="A37" s="1212" t="s">
        <v>153</v>
      </c>
      <c r="B37" s="473" t="s">
        <v>197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222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13"/>
      <c r="B38" s="288" t="s">
        <v>198</v>
      </c>
      <c r="C38" s="289"/>
      <c r="D38" s="290"/>
      <c r="E38" s="291"/>
      <c r="F38" s="292"/>
      <c r="G38" s="293"/>
      <c r="H38" s="294"/>
      <c r="I38" s="295"/>
      <c r="J38" s="296"/>
      <c r="K38" s="296" t="s">
        <v>113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163" t="s">
        <v>155</v>
      </c>
      <c r="B39" s="483" t="s">
        <v>199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222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164"/>
      <c r="B40" s="299" t="s">
        <v>200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163" t="s">
        <v>156</v>
      </c>
      <c r="B41" s="299" t="s">
        <v>201</v>
      </c>
      <c r="C41" s="300"/>
      <c r="D41" s="301" t="s">
        <v>154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222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164"/>
      <c r="B42" s="299" t="s">
        <v>202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163" t="s">
        <v>189</v>
      </c>
      <c r="B43" s="299" t="s">
        <v>204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222</v>
      </c>
      <c r="Q43" s="313"/>
      <c r="R43" s="312"/>
      <c r="S43" s="310"/>
      <c r="T43" s="312"/>
      <c r="U43" s="310"/>
      <c r="V43" s="314"/>
    </row>
    <row r="44" spans="1:27" x14ac:dyDescent="0.2">
      <c r="A44" s="1164"/>
      <c r="B44" s="299" t="s">
        <v>203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163" t="s">
        <v>156</v>
      </c>
      <c r="B45" s="299" t="s">
        <v>205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222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165"/>
      <c r="B46" s="315" t="s">
        <v>206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05" t="s">
        <v>157</v>
      </c>
      <c r="B47" s="1206"/>
      <c r="C47" s="1206"/>
      <c r="D47" s="1206"/>
      <c r="E47" s="1206"/>
      <c r="F47" s="1207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233</v>
      </c>
      <c r="K47" s="447" t="s">
        <v>212</v>
      </c>
      <c r="L47" s="447" t="s">
        <v>222</v>
      </c>
      <c r="M47" s="231">
        <f t="shared" si="15"/>
        <v>609</v>
      </c>
      <c r="N47" s="447" t="s">
        <v>234</v>
      </c>
      <c r="O47" s="447"/>
      <c r="P47" s="447" t="s">
        <v>235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01" t="s">
        <v>158</v>
      </c>
      <c r="B48" s="1202"/>
      <c r="C48" s="1202"/>
      <c r="D48" s="1202"/>
      <c r="E48" s="1202"/>
      <c r="F48" s="1203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236</v>
      </c>
      <c r="K48" s="496" t="s">
        <v>212</v>
      </c>
      <c r="L48" s="496" t="s">
        <v>222</v>
      </c>
      <c r="M48" s="332">
        <f t="shared" si="16"/>
        <v>740</v>
      </c>
      <c r="N48" s="447" t="s">
        <v>234</v>
      </c>
      <c r="O48" s="447"/>
      <c r="P48" s="447" t="s">
        <v>226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04" t="s">
        <v>159</v>
      </c>
      <c r="B49" s="1204"/>
      <c r="C49" s="1204"/>
      <c r="D49" s="1204"/>
      <c r="E49" s="1204"/>
      <c r="F49" s="1204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237</v>
      </c>
      <c r="K49" s="496" t="s">
        <v>212</v>
      </c>
      <c r="L49" s="496" t="s">
        <v>238</v>
      </c>
      <c r="M49" s="332">
        <f t="shared" si="17"/>
        <v>2502</v>
      </c>
      <c r="N49" s="447" t="s">
        <v>239</v>
      </c>
      <c r="O49" s="447"/>
      <c r="P49" s="447" t="s">
        <v>239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08"/>
      <c r="B50" s="1208"/>
      <c r="C50" s="1208"/>
      <c r="D50" s="1208"/>
      <c r="E50" s="1208"/>
      <c r="F50" s="1208"/>
      <c r="G50" s="1208"/>
      <c r="H50" s="1208"/>
      <c r="I50" s="1208"/>
      <c r="J50" s="1208"/>
      <c r="K50" s="1208"/>
      <c r="L50" s="1208"/>
      <c r="M50" s="1208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200" t="s">
        <v>34</v>
      </c>
      <c r="B51" s="1200"/>
      <c r="C51" s="1200"/>
      <c r="D51" s="1200"/>
      <c r="E51" s="1200"/>
      <c r="F51" s="1200"/>
      <c r="G51" s="1200"/>
      <c r="H51" s="1200"/>
      <c r="I51" s="1200"/>
      <c r="J51" s="1200"/>
      <c r="K51" s="1200"/>
      <c r="L51" s="1200"/>
      <c r="M51" s="1200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200" t="s">
        <v>160</v>
      </c>
      <c r="B52" s="1200"/>
      <c r="C52" s="1200"/>
      <c r="D52" s="1200"/>
      <c r="E52" s="1200"/>
      <c r="F52" s="1200"/>
      <c r="G52" s="1200"/>
      <c r="H52" s="1200"/>
      <c r="I52" s="1200"/>
      <c r="J52" s="1200"/>
      <c r="K52" s="1200"/>
      <c r="L52" s="1200"/>
      <c r="M52" s="1200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200" t="s">
        <v>161</v>
      </c>
      <c r="B53" s="1200"/>
      <c r="C53" s="1200"/>
      <c r="D53" s="1200"/>
      <c r="E53" s="1200"/>
      <c r="F53" s="1200"/>
      <c r="G53" s="1200"/>
      <c r="H53" s="1200"/>
      <c r="I53" s="1200"/>
      <c r="J53" s="1200"/>
      <c r="K53" s="1200"/>
      <c r="L53" s="1200"/>
      <c r="M53" s="1200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193" t="s">
        <v>36</v>
      </c>
      <c r="B54" s="1193"/>
      <c r="C54" s="1193"/>
      <c r="D54" s="1193"/>
      <c r="E54" s="1193"/>
      <c r="F54" s="1193"/>
      <c r="G54" s="1193"/>
      <c r="H54" s="1193"/>
      <c r="I54" s="1193"/>
      <c r="J54" s="1193"/>
      <c r="K54" s="1193"/>
      <c r="L54" s="1193"/>
      <c r="M54" s="1193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194" t="s">
        <v>162</v>
      </c>
      <c r="B55" s="1195"/>
      <c r="C55" s="1195"/>
      <c r="D55" s="1195"/>
      <c r="E55" s="1195"/>
      <c r="F55" s="1195"/>
      <c r="G55" s="1195"/>
      <c r="H55" s="1195"/>
      <c r="I55" s="1195"/>
      <c r="J55" s="1195"/>
      <c r="K55" s="1195"/>
      <c r="L55" s="1195"/>
      <c r="M55" s="1196"/>
      <c r="N55" s="1197" t="s">
        <v>163</v>
      </c>
      <c r="O55" s="1198"/>
      <c r="P55" s="1199"/>
      <c r="Q55" s="1179">
        <f>G30/$G$49*100</f>
        <v>71.111111111111114</v>
      </c>
      <c r="R55" s="1180"/>
      <c r="S55" s="1179" t="s">
        <v>96</v>
      </c>
      <c r="T55" s="1180"/>
      <c r="U55" s="1181">
        <f>G48/$G$49*100</f>
        <v>28.888888888888886</v>
      </c>
      <c r="V55" s="1182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164</v>
      </c>
      <c r="C59" s="366"/>
      <c r="D59" s="1270"/>
      <c r="E59" s="1270"/>
      <c r="F59" s="1271"/>
      <c r="G59" s="1271"/>
      <c r="H59" s="366"/>
      <c r="I59" s="1272" t="s">
        <v>104</v>
      </c>
      <c r="J59" s="1273"/>
      <c r="K59" s="1273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190</v>
      </c>
      <c r="C61" s="366"/>
      <c r="D61" s="1270"/>
      <c r="E61" s="1270"/>
      <c r="F61" s="1271"/>
      <c r="G61" s="1271"/>
      <c r="H61" s="366"/>
      <c r="I61" s="1272" t="s">
        <v>208</v>
      </c>
      <c r="J61" s="1274"/>
      <c r="K61" s="1274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165</v>
      </c>
      <c r="C63" s="366"/>
      <c r="D63" s="1270"/>
      <c r="E63" s="1270"/>
      <c r="F63" s="1271"/>
      <c r="G63" s="1271"/>
      <c r="H63" s="366"/>
      <c r="I63" s="1272" t="s">
        <v>209</v>
      </c>
      <c r="J63" s="1274"/>
      <c r="K63" s="1274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269" t="s">
        <v>113</v>
      </c>
      <c r="D64" s="1269"/>
      <c r="E64" s="1269"/>
      <c r="F64" s="1269"/>
      <c r="G64" s="1269"/>
      <c r="H64" s="1269"/>
      <c r="I64" s="1269"/>
      <c r="J64" s="1269"/>
      <c r="K64" s="1269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титулка Менеджмент</vt:lpstr>
      <vt:lpstr>бюджет</vt:lpstr>
      <vt:lpstr>План МЕН (20-21)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User</cp:lastModifiedBy>
  <cp:lastPrinted>2020-04-28T09:36:43Z</cp:lastPrinted>
  <dcterms:created xsi:type="dcterms:W3CDTF">2011-02-06T10:49:14Z</dcterms:created>
  <dcterms:modified xsi:type="dcterms:W3CDTF">2020-05-07T11:06:16Z</dcterms:modified>
</cp:coreProperties>
</file>