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0" windowWidth="16605" windowHeight="7755" activeTab="1"/>
  </bookViews>
  <sheets>
    <sheet name="Титул 051 заочна" sheetId="2" r:id="rId1"/>
    <sheet name="План 051 заочка 2020 _2021" sheetId="6" r:id="rId2"/>
    <sheet name="семестровка для заоч.2020_21" sheetId="7" state="hidden" r:id="rId3"/>
  </sheets>
  <definedNames>
    <definedName name="_xlnm.Print_Area" localSheetId="1">'План 051 заочка 2020 _2021'!$A$1:$Y$135</definedName>
    <definedName name="_xlnm.Print_Area" localSheetId="2">'семестровка для заоч.2020_21'!$A$1:$Q$162</definedName>
    <definedName name="_xlnm.Print_Area" localSheetId="0">'Титул 051 заочна'!$A$1:$BB$38</definedName>
  </definedNames>
  <calcPr calcId="125725"/>
</workbook>
</file>

<file path=xl/calcChain.xml><?xml version="1.0" encoding="utf-8"?>
<calcChain xmlns="http://schemas.openxmlformats.org/spreadsheetml/2006/main">
  <c r="C35" i="2"/>
  <c r="C36"/>
  <c r="C37"/>
  <c r="C34"/>
  <c r="H23" i="6" l="1"/>
  <c r="H27"/>
  <c r="G11"/>
  <c r="H54"/>
  <c r="H29" l="1"/>
  <c r="M28"/>
  <c r="I125" l="1"/>
  <c r="H125"/>
  <c r="M125" s="1"/>
  <c r="I124"/>
  <c r="H124"/>
  <c r="M124" s="1"/>
  <c r="I123"/>
  <c r="H123"/>
  <c r="M123" s="1"/>
  <c r="I122"/>
  <c r="I121" s="1"/>
  <c r="H122"/>
  <c r="L121"/>
  <c r="K121"/>
  <c r="J121"/>
  <c r="G121"/>
  <c r="H121" l="1"/>
  <c r="M122"/>
  <c r="M121" s="1"/>
  <c r="H52"/>
  <c r="I52"/>
  <c r="J52"/>
  <c r="K52"/>
  <c r="L14"/>
  <c r="I14"/>
  <c r="AD116"/>
  <c r="AE116"/>
  <c r="AF116"/>
  <c r="AG116"/>
  <c r="AH116"/>
  <c r="AI116"/>
  <c r="AJ116"/>
  <c r="AK116"/>
  <c r="AL116"/>
  <c r="AN116"/>
  <c r="AM116"/>
  <c r="E151" i="7"/>
  <c r="H59" i="6"/>
  <c r="G59"/>
  <c r="H58"/>
  <c r="G58"/>
  <c r="H57"/>
  <c r="G57"/>
  <c r="H34"/>
  <c r="I34"/>
  <c r="G34"/>
  <c r="H110"/>
  <c r="G110"/>
  <c r="H100"/>
  <c r="G100"/>
  <c r="H99"/>
  <c r="G99"/>
  <c r="H96"/>
  <c r="I96"/>
  <c r="G96"/>
  <c r="H80"/>
  <c r="I80"/>
  <c r="G80"/>
  <c r="H77"/>
  <c r="I77"/>
  <c r="G77"/>
  <c r="H74"/>
  <c r="I74"/>
  <c r="G74"/>
  <c r="H71"/>
  <c r="I71"/>
  <c r="G71"/>
  <c r="H68"/>
  <c r="I68"/>
  <c r="G68"/>
  <c r="H53"/>
  <c r="I53"/>
  <c r="G53"/>
  <c r="G52"/>
  <c r="I48"/>
  <c r="H47"/>
  <c r="I47"/>
  <c r="G47"/>
  <c r="H46"/>
  <c r="I46"/>
  <c r="G46"/>
  <c r="H44"/>
  <c r="I44"/>
  <c r="G44"/>
  <c r="H43"/>
  <c r="I43"/>
  <c r="G43"/>
  <c r="H42"/>
  <c r="I42"/>
  <c r="G42"/>
  <c r="H40"/>
  <c r="I40"/>
  <c r="G40"/>
  <c r="H39"/>
  <c r="I39"/>
  <c r="G39"/>
  <c r="H38"/>
  <c r="I38"/>
  <c r="G38"/>
  <c r="H37"/>
  <c r="I37"/>
  <c r="G37"/>
  <c r="H36"/>
  <c r="I36"/>
  <c r="G36"/>
  <c r="H35"/>
  <c r="I35"/>
  <c r="G35"/>
  <c r="H33"/>
  <c r="G33"/>
  <c r="I29"/>
  <c r="G29"/>
  <c r="H26"/>
  <c r="I26"/>
  <c r="G26"/>
  <c r="H15"/>
  <c r="I15"/>
  <c r="G15"/>
  <c r="I23"/>
  <c r="H20"/>
  <c r="I20"/>
  <c r="G20"/>
  <c r="H25"/>
  <c r="I25"/>
  <c r="G25"/>
  <c r="H22"/>
  <c r="I22"/>
  <c r="G22"/>
  <c r="H19"/>
  <c r="I19"/>
  <c r="G19"/>
  <c r="H13"/>
  <c r="I13"/>
  <c r="G13"/>
  <c r="H17"/>
  <c r="I17"/>
  <c r="G17"/>
  <c r="I24"/>
  <c r="H21"/>
  <c r="I21"/>
  <c r="G21"/>
  <c r="H18"/>
  <c r="I18"/>
  <c r="G18"/>
  <c r="I16"/>
  <c r="H16"/>
  <c r="G16"/>
  <c r="I12"/>
  <c r="H12"/>
  <c r="G12"/>
  <c r="L110"/>
  <c r="J110"/>
  <c r="L100"/>
  <c r="J100"/>
  <c r="L102"/>
  <c r="J102"/>
  <c r="K99"/>
  <c r="J99"/>
  <c r="L96"/>
  <c r="J96"/>
  <c r="L94"/>
  <c r="J94"/>
  <c r="L80"/>
  <c r="L77"/>
  <c r="L74"/>
  <c r="K71"/>
  <c r="L71"/>
  <c r="J71"/>
  <c r="K68"/>
  <c r="L68"/>
  <c r="J68"/>
  <c r="L51"/>
  <c r="J51"/>
  <c r="L48"/>
  <c r="J48"/>
  <c r="L46"/>
  <c r="J46"/>
  <c r="L44"/>
  <c r="J44"/>
  <c r="L43"/>
  <c r="J43"/>
  <c r="L42"/>
  <c r="J42"/>
  <c r="L41"/>
  <c r="J41"/>
  <c r="L40"/>
  <c r="J40"/>
  <c r="L39"/>
  <c r="J39"/>
  <c r="L38"/>
  <c r="J38"/>
  <c r="L37"/>
  <c r="J37"/>
  <c r="L36"/>
  <c r="J36"/>
  <c r="L35"/>
  <c r="J35"/>
  <c r="L33"/>
  <c r="J33"/>
  <c r="J29"/>
  <c r="J27"/>
  <c r="L26"/>
  <c r="J26"/>
  <c r="L25"/>
  <c r="J25"/>
  <c r="K23"/>
  <c r="J23"/>
  <c r="K22"/>
  <c r="J22"/>
  <c r="L20"/>
  <c r="J20"/>
  <c r="L19"/>
  <c r="J19"/>
  <c r="L17"/>
  <c r="J17"/>
  <c r="L13"/>
  <c r="J13"/>
  <c r="L24"/>
  <c r="J24"/>
  <c r="L21"/>
  <c r="J21"/>
  <c r="L18"/>
  <c r="J18"/>
  <c r="L16"/>
  <c r="J16"/>
  <c r="L12"/>
  <c r="J12"/>
  <c r="G54" l="1"/>
  <c r="G30"/>
  <c r="G92"/>
  <c r="I30"/>
  <c r="E10" i="7"/>
  <c r="F10"/>
  <c r="K10" s="1"/>
  <c r="E11"/>
  <c r="F11"/>
  <c r="M11" s="1"/>
  <c r="K11"/>
  <c r="E12"/>
  <c r="F12"/>
  <c r="M12" s="1"/>
  <c r="E13"/>
  <c r="F13"/>
  <c r="J13" s="1"/>
  <c r="E14"/>
  <c r="F14"/>
  <c r="K14" s="1"/>
  <c r="E15"/>
  <c r="F15"/>
  <c r="M15" s="1"/>
  <c r="K15"/>
  <c r="D16"/>
  <c r="G16"/>
  <c r="H16"/>
  <c r="I16"/>
  <c r="D17"/>
  <c r="E26"/>
  <c r="F26"/>
  <c r="J26" s="1"/>
  <c r="E27"/>
  <c r="F27"/>
  <c r="K27" s="1"/>
  <c r="M27"/>
  <c r="E28"/>
  <c r="F28"/>
  <c r="M28" s="1"/>
  <c r="K28"/>
  <c r="E29"/>
  <c r="F29"/>
  <c r="J29" s="1"/>
  <c r="E30"/>
  <c r="F30"/>
  <c r="J30" s="1"/>
  <c r="E31"/>
  <c r="F31"/>
  <c r="K31" s="1"/>
  <c r="E32"/>
  <c r="F32"/>
  <c r="M32" s="1"/>
  <c r="K32"/>
  <c r="D34"/>
  <c r="G34"/>
  <c r="H34"/>
  <c r="I34"/>
  <c r="D35"/>
  <c r="E47"/>
  <c r="J47" s="1"/>
  <c r="F47"/>
  <c r="K47" s="1"/>
  <c r="E48"/>
  <c r="F48"/>
  <c r="K48" s="1"/>
  <c r="M48"/>
  <c r="E49"/>
  <c r="F49"/>
  <c r="M49" s="1"/>
  <c r="E50"/>
  <c r="F50"/>
  <c r="J50" s="1"/>
  <c r="E51"/>
  <c r="F51"/>
  <c r="J51" s="1"/>
  <c r="E52"/>
  <c r="J52" s="1"/>
  <c r="F52"/>
  <c r="K52" s="1"/>
  <c r="M52"/>
  <c r="D54"/>
  <c r="E54"/>
  <c r="G54"/>
  <c r="H54"/>
  <c r="I54"/>
  <c r="L54"/>
  <c r="D55"/>
  <c r="E64"/>
  <c r="J64" s="1"/>
  <c r="F64"/>
  <c r="K64" s="1"/>
  <c r="E65"/>
  <c r="F65"/>
  <c r="K65" s="1"/>
  <c r="M65"/>
  <c r="E66"/>
  <c r="F66"/>
  <c r="K66" s="1"/>
  <c r="E67"/>
  <c r="F67"/>
  <c r="M67" s="1"/>
  <c r="E68"/>
  <c r="F68"/>
  <c r="K68" s="1"/>
  <c r="E69"/>
  <c r="F69"/>
  <c r="M69" s="1"/>
  <c r="E70"/>
  <c r="F70"/>
  <c r="K70" s="1"/>
  <c r="E71"/>
  <c r="J71" s="1"/>
  <c r="F71"/>
  <c r="K71" s="1"/>
  <c r="D72"/>
  <c r="E72"/>
  <c r="G72"/>
  <c r="H72"/>
  <c r="I72"/>
  <c r="D73"/>
  <c r="E87"/>
  <c r="J87" s="1"/>
  <c r="F87"/>
  <c r="M87" s="1"/>
  <c r="K87"/>
  <c r="E88"/>
  <c r="F88"/>
  <c r="K88" s="1"/>
  <c r="J88"/>
  <c r="E89"/>
  <c r="F89"/>
  <c r="K89" s="1"/>
  <c r="E90"/>
  <c r="F90"/>
  <c r="M90"/>
  <c r="E91"/>
  <c r="F91"/>
  <c r="J91" s="1"/>
  <c r="E92"/>
  <c r="F92"/>
  <c r="E93"/>
  <c r="F93"/>
  <c r="K93" s="1"/>
  <c r="D94"/>
  <c r="E94"/>
  <c r="G94"/>
  <c r="H94"/>
  <c r="I94"/>
  <c r="L94"/>
  <c r="D95"/>
  <c r="E104"/>
  <c r="J104" s="1"/>
  <c r="F104"/>
  <c r="K104" s="1"/>
  <c r="M104"/>
  <c r="E105"/>
  <c r="F105"/>
  <c r="K105" s="1"/>
  <c r="E106"/>
  <c r="F106"/>
  <c r="J106" s="1"/>
  <c r="E107"/>
  <c r="F107"/>
  <c r="K107" s="1"/>
  <c r="E108"/>
  <c r="F108"/>
  <c r="K108" s="1"/>
  <c r="E109"/>
  <c r="J109" s="1"/>
  <c r="E110"/>
  <c r="F110"/>
  <c r="K110" s="1"/>
  <c r="D111"/>
  <c r="E111"/>
  <c r="G111"/>
  <c r="H111"/>
  <c r="I111"/>
  <c r="D112"/>
  <c r="E124"/>
  <c r="F124"/>
  <c r="K124" s="1"/>
  <c r="E125"/>
  <c r="F125"/>
  <c r="E126"/>
  <c r="F126"/>
  <c r="M126"/>
  <c r="E127"/>
  <c r="F127"/>
  <c r="E128"/>
  <c r="F128"/>
  <c r="E129"/>
  <c r="F129"/>
  <c r="M129"/>
  <c r="E130"/>
  <c r="F130"/>
  <c r="M130" s="1"/>
  <c r="D131"/>
  <c r="E131"/>
  <c r="G131"/>
  <c r="H131"/>
  <c r="I131"/>
  <c r="L131"/>
  <c r="D132"/>
  <c r="E141"/>
  <c r="F141"/>
  <c r="K141" s="1"/>
  <c r="J141"/>
  <c r="E142"/>
  <c r="J142" s="1"/>
  <c r="F142"/>
  <c r="K142" s="1"/>
  <c r="E143"/>
  <c r="F143"/>
  <c r="K143" s="1"/>
  <c r="E144"/>
  <c r="F144"/>
  <c r="M144" s="1"/>
  <c r="E145"/>
  <c r="F145"/>
  <c r="K145" s="1"/>
  <c r="E146"/>
  <c r="F146"/>
  <c r="J146" s="1"/>
  <c r="K146"/>
  <c r="E147"/>
  <c r="F147"/>
  <c r="K147" s="1"/>
  <c r="E148"/>
  <c r="J148" s="1"/>
  <c r="F148"/>
  <c r="K148" s="1"/>
  <c r="D149"/>
  <c r="G149"/>
  <c r="H149"/>
  <c r="I149"/>
  <c r="L149"/>
  <c r="M152"/>
  <c r="D153"/>
  <c r="M153"/>
  <c r="D154"/>
  <c r="E154" s="1"/>
  <c r="M154"/>
  <c r="M155"/>
  <c r="M156"/>
  <c r="D157"/>
  <c r="M157"/>
  <c r="D158"/>
  <c r="E158" s="1"/>
  <c r="M158"/>
  <c r="M159"/>
  <c r="D160"/>
  <c r="M160"/>
  <c r="D161"/>
  <c r="E161" s="1"/>
  <c r="M161"/>
  <c r="K127" l="1"/>
  <c r="I102" i="6"/>
  <c r="K129" i="7"/>
  <c r="J129"/>
  <c r="K126"/>
  <c r="I100" i="6"/>
  <c r="K125" i="7"/>
  <c r="I51" i="6"/>
  <c r="M125" i="7"/>
  <c r="K128"/>
  <c r="I99" i="6"/>
  <c r="K92" i="7"/>
  <c r="I110" i="6"/>
  <c r="K90" i="7"/>
  <c r="I94" i="6"/>
  <c r="K50" i="7"/>
  <c r="I33" i="6"/>
  <c r="D152" i="7"/>
  <c r="D150"/>
  <c r="D151"/>
  <c r="J143"/>
  <c r="H62" i="6"/>
  <c r="J128" i="7"/>
  <c r="J145"/>
  <c r="M70"/>
  <c r="J70"/>
  <c r="M66"/>
  <c r="J66"/>
  <c r="M91"/>
  <c r="K91"/>
  <c r="J90"/>
  <c r="M68"/>
  <c r="J68"/>
  <c r="K67"/>
  <c r="J67"/>
  <c r="J89"/>
  <c r="M106"/>
  <c r="K106"/>
  <c r="K111" s="1"/>
  <c r="M108"/>
  <c r="J108"/>
  <c r="J92"/>
  <c r="J127"/>
  <c r="J126"/>
  <c r="J125"/>
  <c r="M124"/>
  <c r="J124"/>
  <c r="J105"/>
  <c r="F111"/>
  <c r="M105"/>
  <c r="F72"/>
  <c r="J48"/>
  <c r="J54" s="1"/>
  <c r="J49"/>
  <c r="K49"/>
  <c r="M50"/>
  <c r="F131"/>
  <c r="J130"/>
  <c r="K130"/>
  <c r="M148"/>
  <c r="M147"/>
  <c r="J147"/>
  <c r="J149" s="1"/>
  <c r="K144"/>
  <c r="J144"/>
  <c r="F149"/>
  <c r="M145"/>
  <c r="M143"/>
  <c r="D159"/>
  <c r="E149"/>
  <c r="M162"/>
  <c r="J31"/>
  <c r="D156"/>
  <c r="J65"/>
  <c r="F94"/>
  <c r="J93"/>
  <c r="F54"/>
  <c r="M29"/>
  <c r="K29"/>
  <c r="F34"/>
  <c r="J28"/>
  <c r="M14"/>
  <c r="J14"/>
  <c r="K12"/>
  <c r="J12"/>
  <c r="J32"/>
  <c r="J11"/>
  <c r="J27"/>
  <c r="J15"/>
  <c r="J10"/>
  <c r="F16"/>
  <c r="M10"/>
  <c r="K149"/>
  <c r="J16"/>
  <c r="M128"/>
  <c r="J110"/>
  <c r="J107"/>
  <c r="J111" s="1"/>
  <c r="K69"/>
  <c r="K72" s="1"/>
  <c r="M64"/>
  <c r="M51"/>
  <c r="M47"/>
  <c r="E34"/>
  <c r="M30"/>
  <c r="M26"/>
  <c r="E16"/>
  <c r="M13"/>
  <c r="E160"/>
  <c r="E157"/>
  <c r="M146"/>
  <c r="M127"/>
  <c r="M93"/>
  <c r="M89"/>
  <c r="M71"/>
  <c r="J69"/>
  <c r="J72" s="1"/>
  <c r="K51"/>
  <c r="K54" s="1"/>
  <c r="K30"/>
  <c r="K26"/>
  <c r="K13"/>
  <c r="E153"/>
  <c r="M141"/>
  <c r="M110"/>
  <c r="M107"/>
  <c r="M92"/>
  <c r="M88"/>
  <c r="K131" l="1"/>
  <c r="I54" i="6"/>
  <c r="K94" i="7"/>
  <c r="F151"/>
  <c r="M131"/>
  <c r="J94"/>
  <c r="J131"/>
  <c r="M149"/>
  <c r="M94"/>
  <c r="J34"/>
  <c r="K16"/>
  <c r="E152"/>
  <c r="F153" s="1"/>
  <c r="E156"/>
  <c r="F157" s="1"/>
  <c r="E159"/>
  <c r="F161" s="1"/>
  <c r="K34"/>
  <c r="F156" l="1"/>
  <c r="F158"/>
  <c r="F160"/>
  <c r="F159" s="1"/>
  <c r="F152"/>
  <c r="F154"/>
  <c r="M41" i="6" l="1"/>
  <c r="M27"/>
  <c r="M44" l="1"/>
  <c r="AC115"/>
  <c r="AB115"/>
  <c r="AA115"/>
  <c r="Z115"/>
  <c r="Y115"/>
  <c r="L114"/>
  <c r="J114"/>
  <c r="AC112"/>
  <c r="AB112"/>
  <c r="AA112"/>
  <c r="Z112"/>
  <c r="Y112"/>
  <c r="G112"/>
  <c r="G113" s="1"/>
  <c r="AC92"/>
  <c r="AB92"/>
  <c r="AA92"/>
  <c r="Z92"/>
  <c r="Y92"/>
  <c r="K114"/>
  <c r="H82"/>
  <c r="H79"/>
  <c r="H76"/>
  <c r="X64"/>
  <c r="W64"/>
  <c r="V64"/>
  <c r="U64"/>
  <c r="T64"/>
  <c r="S64"/>
  <c r="R64"/>
  <c r="Q64"/>
  <c r="P64"/>
  <c r="O64"/>
  <c r="N64"/>
  <c r="L64"/>
  <c r="K64"/>
  <c r="J64"/>
  <c r="G64"/>
  <c r="I62"/>
  <c r="I64" s="1"/>
  <c r="H64"/>
  <c r="X60"/>
  <c r="W60"/>
  <c r="V60"/>
  <c r="U60"/>
  <c r="T60"/>
  <c r="S60"/>
  <c r="R60"/>
  <c r="Q60"/>
  <c r="P60"/>
  <c r="O60"/>
  <c r="N60"/>
  <c r="L60"/>
  <c r="K60"/>
  <c r="J60"/>
  <c r="G60"/>
  <c r="I59"/>
  <c r="M59" s="1"/>
  <c r="I58"/>
  <c r="I57"/>
  <c r="M57"/>
  <c r="AC54"/>
  <c r="AB54"/>
  <c r="AA54"/>
  <c r="Z54"/>
  <c r="Y54"/>
  <c r="M53"/>
  <c r="G45"/>
  <c r="G32"/>
  <c r="AC30"/>
  <c r="AB30"/>
  <c r="AA30"/>
  <c r="Z30"/>
  <c r="Y30"/>
  <c r="H38" i="2"/>
  <c r="G38"/>
  <c r="G65" i="6" l="1"/>
  <c r="G114" s="1"/>
  <c r="M34"/>
  <c r="M54"/>
  <c r="H11"/>
  <c r="H30" s="1"/>
  <c r="M47"/>
  <c r="H60"/>
  <c r="AB113"/>
  <c r="AA113"/>
  <c r="I60"/>
  <c r="Y113"/>
  <c r="AC113"/>
  <c r="Z113"/>
  <c r="H112"/>
  <c r="H92"/>
  <c r="N12"/>
  <c r="H32"/>
  <c r="H45"/>
  <c r="H50"/>
  <c r="M58"/>
  <c r="M60" s="1"/>
  <c r="M62"/>
  <c r="M64" s="1"/>
  <c r="J38" i="2"/>
  <c r="N38"/>
  <c r="Q38"/>
  <c r="T38"/>
  <c r="H113" i="6" l="1"/>
  <c r="Q120"/>
  <c r="W120"/>
  <c r="H65"/>
  <c r="Y65"/>
  <c r="W38" i="2"/>
  <c r="C38"/>
  <c r="H114" i="6" l="1"/>
  <c r="Y120"/>
  <c r="M16" l="1"/>
  <c r="M13" l="1"/>
  <c r="M36"/>
  <c r="M71"/>
  <c r="M43"/>
  <c r="M80"/>
  <c r="M99"/>
  <c r="M22"/>
  <c r="M20"/>
  <c r="M96"/>
  <c r="M77"/>
  <c r="M25"/>
  <c r="M26"/>
  <c r="M38"/>
  <c r="M74"/>
  <c r="M94"/>
  <c r="M29"/>
  <c r="M17"/>
  <c r="M35"/>
  <c r="M39"/>
  <c r="M40"/>
  <c r="M37"/>
  <c r="M42"/>
  <c r="M48"/>
  <c r="M102"/>
  <c r="M19"/>
  <c r="M100"/>
  <c r="M52"/>
  <c r="M14"/>
  <c r="M15"/>
  <c r="M18"/>
  <c r="M21"/>
  <c r="M23"/>
  <c r="I92" l="1"/>
  <c r="M68"/>
  <c r="M92" s="1"/>
  <c r="M51"/>
  <c r="I32"/>
  <c r="M33"/>
  <c r="M32" s="1"/>
  <c r="M12"/>
  <c r="M30"/>
  <c r="M46"/>
  <c r="M24"/>
  <c r="I112"/>
  <c r="M110"/>
  <c r="M112" s="1"/>
  <c r="I113" l="1"/>
  <c r="M65"/>
  <c r="M113"/>
  <c r="I65"/>
  <c r="M114" l="1"/>
  <c r="I114"/>
</calcChain>
</file>

<file path=xl/comments1.xml><?xml version="1.0" encoding="utf-8"?>
<comments xmlns="http://schemas.openxmlformats.org/spreadsheetml/2006/main">
  <authors>
    <author>Admin</author>
  </authors>
  <commentList>
    <comment ref="W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еп 16з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проф.дисц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-3,5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денне-4К</t>
        </r>
      </text>
    </comment>
    <comment ref="G2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денне- 6К</t>
        </r>
      </text>
    </comment>
    <comment ref="G2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денне-6К
</t>
        </r>
      </text>
    </comment>
    <comment ref="G2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6К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6к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6
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4</t>
        </r>
      </text>
    </comment>
    <comment ref="B4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2019  вільн
/в</t>
        </r>
      </text>
    </comment>
    <comment ref="G4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деннне 5к</t>
        </r>
      </text>
    </comment>
    <comment ref="G4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4</t>
        </r>
      </text>
    </commen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 дисц</t>
        </r>
      </text>
    </comment>
    <comment ref="G4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4</t>
        </r>
      </text>
    </comment>
    <comment ref="B4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вместо звітність підпр...в</t>
        </r>
      </text>
    </comment>
    <comment ref="AD54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за годинами семестрами</t>
        </r>
      </text>
    </comment>
    <comment ref="G6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6К-та, + для 240К</t>
        </r>
      </text>
    </comment>
    <comment ref="AD65" authorId="0">
      <text>
        <r>
          <rPr>
            <b/>
            <sz val="9"/>
            <color indexed="81"/>
            <rFont val="Tahoma"/>
            <family val="2"/>
            <charset val="204"/>
          </rPr>
          <t>за семестрами</t>
        </r>
      </text>
    </comment>
    <comment ref="G6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4</t>
        </r>
      </text>
    </comment>
    <comment ref="B8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 дисц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екз</t>
        </r>
      </text>
    </comment>
    <comment ref="D10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екз</t>
        </r>
      </text>
    </comment>
    <comment ref="G11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-30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нет у заочки</t>
        </r>
      </text>
    </comment>
    <comment ref="D31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4,5К-та</t>
        </r>
      </text>
    </comment>
    <comment ref="C92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  <comment ref="D14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денне=6К, на заочке нет вир.практики в 4 сем на 4,5К, добавила  для 240К, не найду 1к</t>
        </r>
      </text>
    </comment>
  </commentList>
</comments>
</file>

<file path=xl/sharedStrings.xml><?xml version="1.0" encoding="utf-8"?>
<sst xmlns="http://schemas.openxmlformats.org/spreadsheetml/2006/main" count="1158" uniqueCount="378">
  <si>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</si>
  <si>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</si>
  <si>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</si>
  <si>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</si>
  <si>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</si>
  <si>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</si>
  <si>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</si>
  <si>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</si>
  <si>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</si>
  <si>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</si>
  <si>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</si>
  <si>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</si>
  <si>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</si>
  <si>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</si>
  <si>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</si>
  <si>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</si>
  <si>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</si>
  <si>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</si>
  <si>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</si>
  <si>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</si>
  <si>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</si>
  <si>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</si>
  <si>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</si>
  <si>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</si>
  <si>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</si>
  <si>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</si>
  <si>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</si>
  <si>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</si>
  <si>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</si>
  <si>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</si>
  <si>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</si>
  <si>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</si>
  <si>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</si>
  <si>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</si>
  <si>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</si>
  <si>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</si>
  <si>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</si>
  <si>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</si>
  <si>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</si>
  <si>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Фінанси</t>
  </si>
  <si>
    <t>Менеджмент</t>
  </si>
  <si>
    <t>Безпека життєдіяльності та основи охорони праці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</si>
  <si>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</si>
  <si>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</si>
  <si>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</si>
  <si>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</si>
  <si>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</si>
  <si>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</si>
  <si>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</si>
  <si>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</si>
  <si>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</si>
  <si>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</si>
  <si>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</si>
  <si>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</si>
  <si>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</si>
  <si>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</si>
  <si>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</si>
  <si>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</si>
  <si>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</si>
  <si>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</si>
  <si>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</si>
  <si>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</si>
  <si>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</si>
  <si>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</si>
  <si>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</si>
  <si>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</si>
  <si>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</si>
  <si>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</si>
  <si>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</si>
  <si>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</si>
  <si>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</si>
  <si>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</si>
  <si>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</si>
  <si>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</si>
  <si>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</si>
  <si>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</si>
  <si>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</si>
  <si>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 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</si>
  <si>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</si>
  <si>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</si>
  <si>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</si>
  <si>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</si>
  <si>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</si>
  <si>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</si>
  <si>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</si>
  <si>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</si>
  <si>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</si>
  <si>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</si>
  <si>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</si>
  <si>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</si>
  <si>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</si>
  <si>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</si>
  <si>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</si>
  <si>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</si>
  <si>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</si>
  <si>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</si>
  <si>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</si>
  <si>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</si>
  <si>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</si>
  <si>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</si>
  <si>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</si>
  <si>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</si>
  <si>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</si>
  <si>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</si>
  <si>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</si>
  <si>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</si>
  <si>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</si>
  <si>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</si>
  <si>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</si>
  <si>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</si>
  <si>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</si>
  <si>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</si>
  <si>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</si>
  <si>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</si>
  <si>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</si>
  <si>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</si>
  <si>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</si>
  <si>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</si>
  <si>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</si>
  <si>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</si>
  <si>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</si>
  <si>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</si>
  <si>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</si>
  <si>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</si>
  <si>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</si>
  <si>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</si>
  <si>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2.2.1</t>
  </si>
  <si>
    <t>2.2.2</t>
  </si>
  <si>
    <t>2.2.3</t>
  </si>
  <si>
    <t>2.2.5</t>
  </si>
  <si>
    <t>2.2.8</t>
  </si>
  <si>
    <t>3.1</t>
  </si>
  <si>
    <t>3.2</t>
  </si>
  <si>
    <t>3.3</t>
  </si>
  <si>
    <t>Переддипломна практика</t>
  </si>
  <si>
    <t>4.1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</si>
  <si>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</si>
  <si>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</si>
  <si>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</si>
  <si>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</si>
  <si>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</si>
  <si>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</si>
  <si>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</si>
  <si>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</si>
  <si>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</si>
  <si>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</si>
  <si>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</si>
  <si>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</si>
  <si>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</si>
  <si>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</si>
  <si>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</si>
  <si>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</si>
  <si>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</si>
  <si>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</si>
  <si>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</si>
  <si>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</si>
  <si>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Договірне право</t>
  </si>
  <si>
    <t>5д</t>
  </si>
  <si>
    <t>7д</t>
  </si>
  <si>
    <t>Разом п. 2.2</t>
  </si>
  <si>
    <t>Разом п.1.2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</si>
  <si>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</si>
  <si>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</si>
  <si>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</si>
  <si>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</si>
  <si>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</si>
  <si>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</si>
  <si>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</si>
  <si>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</si>
  <si>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Загальний цикл</t>
  </si>
  <si>
    <t>Професійний цикл</t>
  </si>
  <si>
    <t>Трудове право / 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</si>
  <si>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</si>
  <si>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</si>
  <si>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</si>
  <si>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</si>
  <si>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</si>
  <si>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</si>
  <si>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</si>
  <si>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</si>
  <si>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</si>
  <si>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</si>
  <si>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</si>
  <si>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</si>
  <si>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Н.Ю. Рекова</t>
  </si>
  <si>
    <t>Історія України та української культури</t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</si>
  <si>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</si>
  <si>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</si>
  <si>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t>Бухгалтерський облік</t>
  </si>
  <si>
    <t>Курсова робота "Економіка підприємства"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</si>
  <si>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</si>
  <si>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</si>
  <si>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</si>
  <si>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</si>
  <si>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</si>
  <si>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</si>
  <si>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Потенціал і розвиток підприємства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</si>
  <si>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</si>
  <si>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</si>
  <si>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</si>
  <si>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</si>
  <si>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</si>
  <si>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</si>
  <si>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</si>
  <si>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Мікро- та макроекономіка</t>
  </si>
  <si>
    <t>Маркетинг</t>
  </si>
  <si>
    <t>Виробнича (економічна)</t>
  </si>
  <si>
    <t>Виробнича (аналітична)</t>
  </si>
  <si>
    <t>1</t>
  </si>
  <si>
    <t>1.1.4</t>
  </si>
  <si>
    <t>1.2.12</t>
  </si>
  <si>
    <t>1.2.1.1</t>
  </si>
  <si>
    <t>1.2.1.2</t>
  </si>
  <si>
    <t>Основи адміністративного права</t>
  </si>
  <si>
    <t>Договірне право / Основи адміністративного права</t>
  </si>
  <si>
    <t>Проектний аналіз</t>
  </si>
  <si>
    <t>Проектний аналіз (розділ І)</t>
  </si>
  <si>
    <t>Економічний аналіз</t>
  </si>
  <si>
    <t>Економіка та організація інноваційної діяльності</t>
  </si>
  <si>
    <t>Зовнішньоекономічна діяльність підприємства</t>
  </si>
  <si>
    <t>№ з/п</t>
  </si>
  <si>
    <t>Звітність підприємства</t>
  </si>
  <si>
    <t>1.2.14</t>
  </si>
  <si>
    <t>Курсова робота "Потенціал і розвиток підприємства"</t>
  </si>
  <si>
    <t>Управління витратами та ціноутворення</t>
  </si>
  <si>
    <t>Основи бізнесу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</si>
  <si>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</si>
  <si>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НАВЧАЛЬНИЙ ПЛАН</t>
  </si>
  <si>
    <t>Проектний аналіз (розділ ІІ Проектування бізнес-процесів)</t>
  </si>
  <si>
    <t>Психологія комунікацій та управління конфліктами</t>
  </si>
  <si>
    <t>Виробнича практика (економічна)1</t>
  </si>
  <si>
    <t>Виробнича практика (аналітична)2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</si>
  <si>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</si>
  <si>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4/2</t>
  </si>
  <si>
    <t>4/0</t>
  </si>
  <si>
    <t>4/4</t>
  </si>
  <si>
    <t>2/0</t>
  </si>
  <si>
    <t>0/0</t>
  </si>
  <si>
    <t>6/2</t>
  </si>
  <si>
    <t>8/4</t>
  </si>
  <si>
    <t>8/0</t>
  </si>
  <si>
    <t>2/2</t>
  </si>
  <si>
    <t>2/4</t>
  </si>
  <si>
    <t>8/6</t>
  </si>
  <si>
    <t>8/2</t>
  </si>
  <si>
    <t>12/4</t>
  </si>
  <si>
    <t>6/4</t>
  </si>
  <si>
    <t>8/8</t>
  </si>
  <si>
    <t>6/6</t>
  </si>
  <si>
    <t>Кількість аудиторних годин за семестрами</t>
  </si>
  <si>
    <t>52</t>
  </si>
  <si>
    <t xml:space="preserve">Екзаменаційна сесія </t>
  </si>
  <si>
    <t xml:space="preserve">Настановна сесія </t>
  </si>
  <si>
    <t xml:space="preserve">V. План освітнього процесу                               </t>
  </si>
  <si>
    <t>І . ГРАФІК ОСВІТНЬОГО ПРОЦЕСУ</t>
  </si>
  <si>
    <t>Атестація</t>
  </si>
  <si>
    <t>IV.  АТЕСТАЦІЯ</t>
  </si>
  <si>
    <t>№</t>
  </si>
  <si>
    <t>Вступ до освітнього процесу</t>
  </si>
  <si>
    <t>1.1.14</t>
  </si>
  <si>
    <t>1.1.15</t>
  </si>
  <si>
    <t>1.2.3</t>
  </si>
  <si>
    <t>1.2.5</t>
  </si>
  <si>
    <t>1.2.13</t>
  </si>
  <si>
    <t>Бізнес-культура та бізнес-айдентика</t>
  </si>
  <si>
    <t>Міжнародна економіка</t>
  </si>
  <si>
    <t>1.4 Атестація</t>
  </si>
  <si>
    <t>Кваліфікаційна робота бакалавра</t>
  </si>
  <si>
    <t>Дисципліни з інших ОП</t>
  </si>
  <si>
    <t xml:space="preserve">Конституційне право </t>
  </si>
  <si>
    <t>Іноземна мова (за професійним спрямуванням), 1 частина</t>
  </si>
  <si>
    <t>Іноземна мова (за професійним спрямуванням) 2 частина</t>
  </si>
  <si>
    <t>Іноземна мова (за професійним спрямуванням) 3 частина</t>
  </si>
  <si>
    <t>Управлінський облік та аналіз</t>
  </si>
  <si>
    <t>Комерційна діяльність та логістика</t>
  </si>
  <si>
    <t>Інформаційні технології управління бізнес-процесами</t>
  </si>
  <si>
    <t>Аналіз та оцінка бізнес-інформації</t>
  </si>
  <si>
    <t>Оподаткування бізнесу</t>
  </si>
  <si>
    <t>12/12</t>
  </si>
  <si>
    <t>0/4</t>
  </si>
  <si>
    <t>18/8</t>
  </si>
  <si>
    <t>ВМ</t>
  </si>
  <si>
    <t>ХОП</t>
  </si>
  <si>
    <t>Фін</t>
  </si>
  <si>
    <t>МП</t>
  </si>
  <si>
    <t>Аналіз та прогнозування кон'юнктури товарних ринків / Фундаментальний та технічний аналіз ринків</t>
  </si>
  <si>
    <t>Інформаційні технології в управління бізнес-процесами / Аналіз та оцінка бізнес-інформації</t>
  </si>
  <si>
    <t>Звітність підприємства / Оподаткування бізнесу</t>
  </si>
  <si>
    <t>Зовнішньоекономіна діяльність / Комерційна діяльність  та  логістика</t>
  </si>
  <si>
    <t>Мотивація та управління персоналом / Самоменеджмент та тактика особистої поведінки</t>
  </si>
  <si>
    <t>Національна та мезоекономіка</t>
  </si>
  <si>
    <t xml:space="preserve">Основи бізнесу </t>
  </si>
  <si>
    <t>Навчальна пратика "Вступ до фаху"</t>
  </si>
  <si>
    <t>ЕКОНОМІКА ТА БІЗНЕС-АНАЛІТИКА</t>
  </si>
  <si>
    <t>0/2</t>
  </si>
  <si>
    <t>0</t>
  </si>
  <si>
    <t>Іноземна мова (за професійним спрямуванням) 4/ Ділове листування іноземною мовою</t>
  </si>
  <si>
    <t>Іноземна мова (за професійним спрямуванням) 1 частина/ Політологія</t>
  </si>
  <si>
    <t>Іноземна мова (за професійним спрямуванням) 2 частина/ Соціологія</t>
  </si>
  <si>
    <t>Іноземна мова (за професійним спрямуванням) 3/ Професійна етика</t>
  </si>
  <si>
    <t>Проектний аналіз (розділ 2 - Проектування бізнес-процесів)</t>
  </si>
  <si>
    <t>16/0</t>
  </si>
  <si>
    <t>10/8</t>
  </si>
  <si>
    <t xml:space="preserve">Методи та моделі прийняття рішень в економіці/Управлінський облік та аналіз / </t>
  </si>
  <si>
    <t>60</t>
  </si>
  <si>
    <t>68</t>
  </si>
  <si>
    <t>64</t>
  </si>
  <si>
    <t>14/4</t>
  </si>
  <si>
    <t>22/12</t>
  </si>
  <si>
    <t>32/20</t>
  </si>
  <si>
    <t>22</t>
  </si>
  <si>
    <t>32/14</t>
  </si>
  <si>
    <t>36/24</t>
  </si>
  <si>
    <t>40/28</t>
  </si>
  <si>
    <t>46/18</t>
  </si>
  <si>
    <t>семестровка</t>
  </si>
  <si>
    <t>38/22</t>
  </si>
  <si>
    <t>4/8</t>
  </si>
  <si>
    <t>8/10</t>
  </si>
  <si>
    <t>20/14</t>
  </si>
  <si>
    <t>32/18</t>
  </si>
  <si>
    <t>10/10</t>
  </si>
  <si>
    <t>14/14</t>
  </si>
  <si>
    <t>36/26</t>
  </si>
  <si>
    <t>62</t>
  </si>
  <si>
    <t>20/0</t>
  </si>
  <si>
    <t>ауд</t>
  </si>
  <si>
    <t>по плану</t>
  </si>
  <si>
    <t>0/6</t>
  </si>
  <si>
    <t>4/10</t>
  </si>
  <si>
    <t>12/8</t>
  </si>
  <si>
    <t>58</t>
  </si>
  <si>
    <t>22/6</t>
  </si>
  <si>
    <t>14/10</t>
  </si>
  <si>
    <t>12/18</t>
  </si>
  <si>
    <t>16/22</t>
  </si>
  <si>
    <t>36/22</t>
  </si>
  <si>
    <t>Гарант ОП</t>
  </si>
  <si>
    <t>Т.П. Гітіс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</si>
  <si>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</si>
  <si>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</si>
  <si>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</si>
  <si>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Ділове листування англійською мовою</t>
  </si>
  <si>
    <t>1.1.16</t>
  </si>
  <si>
    <t>Світова економіка та зовнішньоекономічна політика держави</t>
  </si>
  <si>
    <t>Господарське право</t>
  </si>
  <si>
    <t>Психологія управління</t>
  </si>
  <si>
    <t>Бізнес-планування</t>
  </si>
  <si>
    <t>Технології управління персоналом</t>
  </si>
  <si>
    <t>7</t>
  </si>
  <si>
    <t>Електронний бізнес</t>
  </si>
  <si>
    <t>2.2.6</t>
  </si>
  <si>
    <t>Поведінкова економіка</t>
  </si>
  <si>
    <t>2.2.7</t>
  </si>
  <si>
    <t>Інструментарій прийняття управлінських рішень</t>
  </si>
  <si>
    <t>Аналіз та прогнозування кон'юнктури товарних ринків</t>
  </si>
  <si>
    <t>Бізнес-культура та бізнес-айдетика</t>
  </si>
  <si>
    <t>Мотивація персоналу та тактика особистої поведінки</t>
  </si>
  <si>
    <t>14/12</t>
  </si>
  <si>
    <t>28/24</t>
  </si>
  <si>
    <t>Інформаційні системи та технології</t>
  </si>
  <si>
    <t>Теоретичні моделі соціально-економічних процесів</t>
  </si>
  <si>
    <t>Нач. навч. відділу</t>
  </si>
  <si>
    <t>В.М. Сушко</t>
  </si>
  <si>
    <t>Декан ФЕМ</t>
  </si>
  <si>
    <t>Є. В. Мироненко</t>
  </si>
  <si>
    <t>Зав. кафедри ЕП</t>
  </si>
  <si>
    <t>ПРОЕКТ</t>
  </si>
  <si>
    <t>6/8</t>
  </si>
  <si>
    <t>Кваліфікація:  бакалавр з економіки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</si>
  <si>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</si>
  <si>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>Інвестиції</t>
  </si>
  <si>
    <t>Н</t>
  </si>
  <si>
    <t>Н/</t>
  </si>
  <si>
    <t>С/Н</t>
  </si>
  <si>
    <t xml:space="preserve"> /С</t>
  </si>
  <si>
    <t xml:space="preserve"> С</t>
  </si>
  <si>
    <t>Виконання кваліфікаційної роботи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</si>
</sst>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Times New Roman Cyr"/>
      <charset val="204"/>
    </font>
    <font>
      <sz val="10"/>
      <color rgb="FFFF0000"/>
      <name val="Times New Roman"/>
      <family val="1"/>
      <charset val="204"/>
    </font>
    <font>
      <sz val="12"/>
      <color rgb="FF00B0F0"/>
      <name val="Arial"/>
      <family val="2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10"/>
      <color rgb="FFFF000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9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56" xfId="3" applyNumberFormat="1" applyFont="1" applyFill="1" applyBorder="1" applyAlignment="1">
      <alignment vertical="center" wrapText="1"/>
    </xf>
    <xf numFmtId="0" fontId="11" fillId="2" borderId="15" xfId="3" applyFont="1" applyFill="1" applyBorder="1" applyAlignment="1">
      <alignment horizontal="center" vertical="center" wrapText="1"/>
    </xf>
    <xf numFmtId="170" fontId="26" fillId="0" borderId="0" xfId="3" applyNumberFormat="1" applyFont="1" applyFill="1" applyBorder="1" applyAlignment="1" applyProtection="1">
      <alignment vertical="center"/>
    </xf>
    <xf numFmtId="49" fontId="7" fillId="2" borderId="57" xfId="3" applyNumberFormat="1" applyFont="1" applyFill="1" applyBorder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70" fontId="28" fillId="0" borderId="0" xfId="3" applyNumberFormat="1" applyFont="1" applyFill="1" applyBorder="1" applyAlignment="1" applyProtection="1">
      <alignment vertical="center"/>
    </xf>
    <xf numFmtId="49" fontId="11" fillId="2" borderId="36" xfId="0" applyNumberFormat="1" applyFont="1" applyFill="1" applyBorder="1" applyAlignment="1" applyProtection="1">
      <alignment horizontal="center" vertical="center"/>
    </xf>
    <xf numFmtId="49" fontId="11" fillId="2" borderId="57" xfId="3" applyNumberFormat="1" applyFont="1" applyFill="1" applyBorder="1" applyAlignment="1">
      <alignment horizontal="left" vertical="center" wrapText="1"/>
    </xf>
    <xf numFmtId="49" fontId="11" fillId="2" borderId="57" xfId="3" applyNumberFormat="1" applyFont="1" applyFill="1" applyBorder="1" applyAlignment="1">
      <alignment vertical="center" wrapText="1"/>
    </xf>
    <xf numFmtId="0" fontId="11" fillId="2" borderId="27" xfId="3" applyFont="1" applyFill="1" applyBorder="1" applyAlignment="1">
      <alignment horizontal="center" vertical="center" wrapText="1"/>
    </xf>
    <xf numFmtId="172" fontId="7" fillId="2" borderId="47" xfId="3" applyNumberFormat="1" applyFont="1" applyFill="1" applyBorder="1" applyAlignment="1" applyProtection="1">
      <alignment horizontal="center" vertical="center"/>
    </xf>
    <xf numFmtId="49" fontId="11" fillId="2" borderId="58" xfId="3" applyNumberFormat="1" applyFont="1" applyFill="1" applyBorder="1" applyAlignment="1">
      <alignment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11" fillId="2" borderId="40" xfId="3" applyFont="1" applyFill="1" applyBorder="1" applyAlignment="1">
      <alignment horizontal="center" vertical="center" wrapText="1"/>
    </xf>
    <xf numFmtId="0" fontId="11" fillId="2" borderId="22" xfId="3" applyFont="1" applyFill="1" applyBorder="1" applyAlignment="1">
      <alignment horizontal="center" vertical="center" wrapText="1"/>
    </xf>
    <xf numFmtId="167" fontId="11" fillId="2" borderId="54" xfId="3" applyNumberFormat="1" applyFont="1" applyFill="1" applyBorder="1" applyAlignment="1">
      <alignment horizontal="center" vertical="center" wrapText="1"/>
    </xf>
    <xf numFmtId="1" fontId="11" fillId="2" borderId="54" xfId="3" applyNumberFormat="1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0" borderId="22" xfId="3" applyNumberFormat="1" applyFont="1" applyFill="1" applyBorder="1" applyAlignment="1" applyProtection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</xf>
    <xf numFmtId="172" fontId="7" fillId="0" borderId="58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1" fontId="7" fillId="0" borderId="26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67" fontId="11" fillId="2" borderId="54" xfId="3" applyNumberFormat="1" applyFont="1" applyFill="1" applyBorder="1" applyAlignment="1" applyProtection="1">
      <alignment horizontal="center" vertical="center"/>
    </xf>
    <xf numFmtId="1" fontId="11" fillId="2" borderId="54" xfId="3" applyNumberFormat="1" applyFont="1" applyFill="1" applyBorder="1" applyAlignment="1" applyProtection="1">
      <alignment horizontal="center" vertical="center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" fontId="11" fillId="2" borderId="27" xfId="3" applyNumberFormat="1" applyFont="1" applyFill="1" applyBorder="1" applyAlignment="1" applyProtection="1">
      <alignment horizontal="center" vertical="center"/>
    </xf>
    <xf numFmtId="172" fontId="7" fillId="2" borderId="56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0" fontId="7" fillId="2" borderId="33" xfId="3" applyNumberFormat="1" applyFont="1" applyFill="1" applyBorder="1" applyAlignment="1" applyProtection="1">
      <alignment horizontal="center" vertical="center"/>
    </xf>
    <xf numFmtId="170" fontId="7" fillId="2" borderId="48" xfId="3" applyNumberFormat="1" applyFont="1" applyFill="1" applyBorder="1" applyAlignment="1" applyProtection="1">
      <alignment horizontal="center" vertical="center"/>
    </xf>
    <xf numFmtId="171" fontId="29" fillId="2" borderId="27" xfId="0" applyNumberFormat="1" applyFont="1" applyFill="1" applyBorder="1" applyAlignment="1" applyProtection="1">
      <alignment horizontal="center" vertical="center"/>
    </xf>
    <xf numFmtId="1" fontId="11" fillId="2" borderId="77" xfId="3" applyNumberFormat="1" applyFont="1" applyFill="1" applyBorder="1" applyAlignment="1" applyProtection="1">
      <alignment horizontal="center" vertical="center"/>
    </xf>
    <xf numFmtId="167" fontId="11" fillId="2" borderId="76" xfId="3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71" fontId="29" fillId="2" borderId="18" xfId="0" applyNumberFormat="1" applyFont="1" applyFill="1" applyBorder="1" applyAlignment="1" applyProtection="1">
      <alignment horizontal="center" vertical="center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4" xfId="3" applyNumberFormat="1" applyFont="1" applyFill="1" applyBorder="1" applyAlignment="1" applyProtection="1">
      <alignment horizontal="center" vertical="center"/>
    </xf>
    <xf numFmtId="167" fontId="11" fillId="2" borderId="48" xfId="3" applyNumberFormat="1" applyFont="1" applyFill="1" applyBorder="1" applyAlignment="1" applyProtection="1">
      <alignment horizontal="center" vertical="center"/>
    </xf>
    <xf numFmtId="171" fontId="7" fillId="2" borderId="15" xfId="0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7" fontId="30" fillId="4" borderId="64" xfId="3" applyNumberFormat="1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6" fillId="2" borderId="0" xfId="3" applyNumberFormat="1" applyFont="1" applyFill="1" applyBorder="1" applyAlignment="1" applyProtection="1">
      <alignment horizontal="center" vertical="center"/>
    </xf>
    <xf numFmtId="170" fontId="28" fillId="2" borderId="0" xfId="3" applyNumberFormat="1" applyFont="1" applyFill="1" applyBorder="1" applyAlignment="1" applyProtection="1">
      <alignment vertical="center"/>
    </xf>
    <xf numFmtId="170" fontId="28" fillId="2" borderId="0" xfId="3" applyNumberFormat="1" applyFont="1" applyFill="1" applyBorder="1" applyAlignment="1" applyProtection="1">
      <alignment horizontal="center" vertical="center" wrapText="1"/>
    </xf>
    <xf numFmtId="0" fontId="28" fillId="2" borderId="0" xfId="3" applyNumberFormat="1" applyFont="1" applyFill="1" applyBorder="1" applyAlignment="1" applyProtection="1">
      <alignment horizontal="center" vertical="center" wrapText="1"/>
    </xf>
    <xf numFmtId="0" fontId="7" fillId="2" borderId="54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0" fillId="0" borderId="0" xfId="0"/>
    <xf numFmtId="170" fontId="11" fillId="0" borderId="0" xfId="3" applyNumberFormat="1" applyFont="1" applyFill="1" applyBorder="1" applyAlignment="1" applyProtection="1">
      <alignment vertical="center"/>
    </xf>
    <xf numFmtId="49" fontId="11" fillId="2" borderId="71" xfId="3" applyNumberFormat="1" applyFont="1" applyFill="1" applyBorder="1" applyAlignment="1">
      <alignment vertical="center" wrapText="1"/>
    </xf>
    <xf numFmtId="0" fontId="11" fillId="0" borderId="54" xfId="3" applyFont="1" applyFill="1" applyBorder="1" applyAlignment="1">
      <alignment horizontal="center" vertical="center" wrapText="1"/>
    </xf>
    <xf numFmtId="167" fontId="27" fillId="0" borderId="54" xfId="3" applyNumberFormat="1" applyFont="1" applyFill="1" applyBorder="1" applyAlignment="1">
      <alignment horizontal="center" vertical="center" wrapText="1"/>
    </xf>
    <xf numFmtId="1" fontId="27" fillId="0" borderId="54" xfId="3" applyNumberFormat="1" applyFont="1" applyFill="1" applyBorder="1" applyAlignment="1">
      <alignment horizontal="center" vertical="center" wrapText="1"/>
    </xf>
    <xf numFmtId="49" fontId="7" fillId="2" borderId="37" xfId="3" applyNumberFormat="1" applyFont="1" applyFill="1" applyBorder="1" applyAlignment="1">
      <alignment vertical="center" wrapText="1"/>
    </xf>
    <xf numFmtId="1" fontId="7" fillId="0" borderId="48" xfId="3" applyNumberFormat="1" applyFont="1" applyFill="1" applyBorder="1" applyAlignment="1">
      <alignment horizontal="center" vertical="center"/>
    </xf>
    <xf numFmtId="49" fontId="7" fillId="0" borderId="27" xfId="3" applyNumberFormat="1" applyFont="1" applyFill="1" applyBorder="1" applyAlignment="1">
      <alignment horizontal="center" vertical="center"/>
    </xf>
    <xf numFmtId="1" fontId="7" fillId="2" borderId="48" xfId="3" applyNumberFormat="1" applyFont="1" applyFill="1" applyBorder="1" applyAlignment="1">
      <alignment horizontal="center" vertical="center"/>
    </xf>
    <xf numFmtId="49" fontId="7" fillId="2" borderId="27" xfId="3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vertical="center" wrapText="1"/>
    </xf>
    <xf numFmtId="49" fontId="11" fillId="2" borderId="38" xfId="3" applyNumberFormat="1" applyFont="1" applyFill="1" applyBorder="1" applyAlignment="1">
      <alignment horizontal="left" vertical="center" wrapText="1"/>
    </xf>
    <xf numFmtId="49" fontId="11" fillId="2" borderId="38" xfId="3" applyNumberFormat="1" applyFont="1" applyFill="1" applyBorder="1" applyAlignment="1">
      <alignment vertical="center" wrapText="1"/>
    </xf>
    <xf numFmtId="49" fontId="11" fillId="0" borderId="56" xfId="0" applyNumberFormat="1" applyFont="1" applyFill="1" applyBorder="1" applyAlignment="1" applyProtection="1">
      <alignment horizontal="center" vertical="center"/>
    </xf>
    <xf numFmtId="49" fontId="11" fillId="2" borderId="57" xfId="0" applyNumberFormat="1" applyFont="1" applyFill="1" applyBorder="1" applyAlignment="1" applyProtection="1">
      <alignment horizontal="center" vertical="center"/>
    </xf>
    <xf numFmtId="167" fontId="11" fillId="2" borderId="79" xfId="3" applyNumberFormat="1" applyFont="1" applyFill="1" applyBorder="1" applyAlignment="1" applyProtection="1">
      <alignment horizontal="center" vertical="center"/>
    </xf>
    <xf numFmtId="167" fontId="11" fillId="2" borderId="10" xfId="3" applyNumberFormat="1" applyFont="1" applyFill="1" applyBorder="1" applyAlignment="1" applyProtection="1">
      <alignment horizontal="center" vertical="center"/>
    </xf>
    <xf numFmtId="167" fontId="11" fillId="2" borderId="26" xfId="3" applyNumberFormat="1" applyFont="1" applyFill="1" applyBorder="1" applyAlignment="1" applyProtection="1">
      <alignment horizontal="center" vertical="center"/>
    </xf>
    <xf numFmtId="167" fontId="11" fillId="2" borderId="56" xfId="0" applyNumberFormat="1" applyFont="1" applyFill="1" applyBorder="1" applyAlignment="1" applyProtection="1">
      <alignment horizontal="center" vertical="center"/>
    </xf>
    <xf numFmtId="167" fontId="11" fillId="2" borderId="57" xfId="0" applyNumberFormat="1" applyFont="1" applyFill="1" applyBorder="1" applyAlignment="1" applyProtection="1">
      <alignment horizontal="center" vertical="center"/>
    </xf>
    <xf numFmtId="167" fontId="11" fillId="2" borderId="58" xfId="0" applyNumberFormat="1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 wrapText="1"/>
    </xf>
    <xf numFmtId="49" fontId="7" fillId="0" borderId="67" xfId="3" applyNumberFormat="1" applyFont="1" applyFill="1" applyBorder="1" applyAlignment="1">
      <alignment vertical="center" wrapText="1"/>
    </xf>
    <xf numFmtId="0" fontId="7" fillId="2" borderId="18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0" fontId="7" fillId="2" borderId="11" xfId="3" applyNumberFormat="1" applyFont="1" applyFill="1" applyBorder="1" applyAlignment="1" applyProtection="1">
      <alignment horizontal="center" vertical="center"/>
    </xf>
    <xf numFmtId="171" fontId="7" fillId="2" borderId="11" xfId="3" applyNumberFormat="1" applyFont="1" applyFill="1" applyBorder="1" applyAlignment="1" applyProtection="1">
      <alignment horizontal="center" vertical="center"/>
    </xf>
    <xf numFmtId="172" fontId="7" fillId="2" borderId="64" xfId="3" applyNumberFormat="1" applyFont="1" applyFill="1" applyBorder="1" applyAlignment="1" applyProtection="1">
      <alignment horizontal="center" vertical="center"/>
    </xf>
    <xf numFmtId="171" fontId="7" fillId="2" borderId="18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0" fontId="7" fillId="2" borderId="19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69" xfId="3" applyNumberFormat="1" applyFont="1" applyFill="1" applyBorder="1" applyAlignment="1" applyProtection="1">
      <alignment horizontal="center" vertical="center"/>
    </xf>
    <xf numFmtId="0" fontId="11" fillId="2" borderId="56" xfId="0" applyNumberFormat="1" applyFont="1" applyFill="1" applyBorder="1" applyAlignment="1" applyProtection="1">
      <alignment horizontal="left" vertical="center"/>
    </xf>
    <xf numFmtId="0" fontId="11" fillId="2" borderId="57" xfId="0" applyNumberFormat="1" applyFont="1" applyFill="1" applyBorder="1" applyAlignment="1" applyProtection="1">
      <alignment horizontal="left" vertical="center" wrapText="1"/>
    </xf>
    <xf numFmtId="0" fontId="11" fillId="2" borderId="71" xfId="0" applyNumberFormat="1" applyFont="1" applyFill="1" applyBorder="1" applyAlignment="1" applyProtection="1">
      <alignment horizontal="left" vertical="center"/>
    </xf>
    <xf numFmtId="0" fontId="7" fillId="2" borderId="4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29" fillId="2" borderId="42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59" xfId="0" applyNumberFormat="1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49" fontId="7" fillId="2" borderId="71" xfId="0" applyNumberFormat="1" applyFont="1" applyFill="1" applyBorder="1" applyAlignment="1" applyProtection="1">
      <alignment horizontal="center" vertical="center"/>
    </xf>
    <xf numFmtId="49" fontId="11" fillId="2" borderId="56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left" vertical="center" wrapText="1"/>
    </xf>
    <xf numFmtId="171" fontId="7" fillId="2" borderId="22" xfId="0" applyNumberFormat="1" applyFont="1" applyFill="1" applyBorder="1" applyAlignment="1" applyProtection="1">
      <alignment horizontal="center" vertical="center"/>
    </xf>
    <xf numFmtId="171" fontId="7" fillId="2" borderId="23" xfId="0" applyNumberFormat="1" applyFont="1" applyFill="1" applyBorder="1" applyAlignment="1" applyProtection="1">
      <alignment horizontal="center" vertical="center"/>
    </xf>
    <xf numFmtId="49" fontId="11" fillId="2" borderId="58" xfId="0" applyNumberFormat="1" applyFont="1" applyFill="1" applyBorder="1" applyAlignment="1" applyProtection="1">
      <alignment horizontal="center" vertical="center"/>
    </xf>
    <xf numFmtId="171" fontId="7" fillId="2" borderId="31" xfId="0" applyNumberFormat="1" applyFont="1" applyFill="1" applyBorder="1" applyAlignment="1" applyProtection="1">
      <alignment horizontal="center" vertical="center"/>
    </xf>
    <xf numFmtId="171" fontId="7" fillId="2" borderId="55" xfId="0" applyNumberFormat="1" applyFont="1" applyFill="1" applyBorder="1" applyAlignment="1" applyProtection="1">
      <alignment horizontal="center" vertical="center"/>
    </xf>
    <xf numFmtId="167" fontId="11" fillId="2" borderId="84" xfId="0" applyNumberFormat="1" applyFont="1" applyFill="1" applyBorder="1" applyAlignment="1" applyProtection="1">
      <alignment horizontal="center" vertical="center"/>
    </xf>
    <xf numFmtId="1" fontId="11" fillId="2" borderId="84" xfId="0" applyNumberFormat="1" applyFont="1" applyFill="1" applyBorder="1" applyAlignment="1" applyProtection="1">
      <alignment horizontal="center" vertical="center"/>
    </xf>
    <xf numFmtId="171" fontId="11" fillId="2" borderId="68" xfId="0" applyNumberFormat="1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0" fontId="11" fillId="2" borderId="55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1" fontId="29" fillId="2" borderId="34" xfId="0" applyNumberFormat="1" applyFont="1" applyFill="1" applyBorder="1" applyAlignment="1" applyProtection="1">
      <alignment horizontal="center" vertical="center"/>
    </xf>
    <xf numFmtId="167" fontId="11" fillId="2" borderId="73" xfId="0" applyNumberFormat="1" applyFont="1" applyFill="1" applyBorder="1" applyAlignment="1" applyProtection="1">
      <alignment horizontal="center" vertical="center"/>
    </xf>
    <xf numFmtId="0" fontId="7" fillId="2" borderId="72" xfId="3" applyNumberFormat="1" applyFont="1" applyFill="1" applyBorder="1" applyAlignment="1" applyProtection="1">
      <alignment horizontal="center" vertical="center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85" xfId="3" applyNumberFormat="1" applyFont="1" applyFill="1" applyBorder="1" applyAlignment="1" applyProtection="1">
      <alignment horizontal="center" vertical="center"/>
    </xf>
    <xf numFmtId="1" fontId="11" fillId="2" borderId="29" xfId="0" applyNumberFormat="1" applyFont="1" applyFill="1" applyBorder="1" applyAlignment="1">
      <alignment horizontal="center" vertical="center" wrapText="1"/>
    </xf>
    <xf numFmtId="1" fontId="11" fillId="2" borderId="87" xfId="3" applyNumberFormat="1" applyFont="1" applyFill="1" applyBorder="1" applyAlignment="1" applyProtection="1">
      <alignment horizontal="center" vertical="center"/>
    </xf>
    <xf numFmtId="167" fontId="11" fillId="2" borderId="87" xfId="3" applyNumberFormat="1" applyFont="1" applyFill="1" applyBorder="1" applyAlignment="1" applyProtection="1">
      <alignment horizontal="center" vertical="center"/>
    </xf>
    <xf numFmtId="0" fontId="11" fillId="2" borderId="73" xfId="0" applyNumberFormat="1" applyFont="1" applyFill="1" applyBorder="1" applyAlignment="1" applyProtection="1">
      <alignment horizontal="left" vertical="center" wrapText="1"/>
    </xf>
    <xf numFmtId="167" fontId="11" fillId="2" borderId="49" xfId="3" applyNumberFormat="1" applyFont="1" applyFill="1" applyBorder="1" applyAlignment="1" applyProtection="1">
      <alignment horizontal="center" vertical="center"/>
    </xf>
    <xf numFmtId="167" fontId="11" fillId="2" borderId="37" xfId="3" applyNumberFormat="1" applyFont="1" applyFill="1" applyBorder="1" applyAlignment="1" applyProtection="1">
      <alignment horizontal="center" vertical="center"/>
    </xf>
    <xf numFmtId="1" fontId="11" fillId="2" borderId="62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30" xfId="0" applyFont="1" applyFill="1" applyBorder="1" applyAlignment="1">
      <alignment horizontal="left" vertical="top" wrapText="1"/>
    </xf>
    <xf numFmtId="171" fontId="11" fillId="2" borderId="40" xfId="3" applyNumberFormat="1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left" vertical="top" wrapText="1"/>
    </xf>
    <xf numFmtId="0" fontId="11" fillId="2" borderId="75" xfId="0" applyFont="1" applyFill="1" applyBorder="1" applyAlignment="1">
      <alignment horizontal="left" vertical="top" wrapText="1"/>
    </xf>
    <xf numFmtId="49" fontId="7" fillId="0" borderId="66" xfId="0" applyNumberFormat="1" applyFont="1" applyBorder="1" applyAlignment="1">
      <alignment vertical="center" wrapText="1"/>
    </xf>
    <xf numFmtId="1" fontId="11" fillId="2" borderId="25" xfId="3" applyNumberFormat="1" applyFont="1" applyFill="1" applyBorder="1" applyAlignment="1">
      <alignment horizontal="center" vertical="center" wrapText="1"/>
    </xf>
    <xf numFmtId="1" fontId="11" fillId="2" borderId="88" xfId="3" applyNumberFormat="1" applyFont="1" applyFill="1" applyBorder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49" fontId="7" fillId="0" borderId="73" xfId="0" applyNumberFormat="1" applyFont="1" applyFill="1" applyBorder="1" applyAlignment="1" applyProtection="1">
      <alignment horizontal="center" vertical="center"/>
    </xf>
    <xf numFmtId="49" fontId="7" fillId="0" borderId="49" xfId="0" applyNumberFormat="1" applyFont="1" applyFill="1" applyBorder="1" applyAlignment="1">
      <alignment horizontal="left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166" fontId="7" fillId="0" borderId="66" xfId="0" applyNumberFormat="1" applyFont="1" applyFill="1" applyBorder="1" applyAlignment="1" applyProtection="1">
      <alignment horizontal="center" vertical="center"/>
    </xf>
    <xf numFmtId="171" fontId="7" fillId="2" borderId="56" xfId="3" applyNumberFormat="1" applyFont="1" applyFill="1" applyBorder="1" applyAlignment="1" applyProtection="1">
      <alignment horizontal="center" vertical="center"/>
    </xf>
    <xf numFmtId="171" fontId="7" fillId="2" borderId="73" xfId="3" applyNumberFormat="1" applyFont="1" applyFill="1" applyBorder="1" applyAlignment="1" applyProtection="1">
      <alignment horizontal="center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171" fontId="11" fillId="2" borderId="75" xfId="0" applyNumberFormat="1" applyFont="1" applyFill="1" applyBorder="1" applyAlignment="1" applyProtection="1">
      <alignment horizontal="left" vertical="top" wrapText="1"/>
    </xf>
    <xf numFmtId="1" fontId="27" fillId="0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wrapText="1"/>
    </xf>
    <xf numFmtId="49" fontId="7" fillId="2" borderId="45" xfId="0" applyNumberFormat="1" applyFont="1" applyFill="1" applyBorder="1" applyAlignment="1" applyProtection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2" borderId="80" xfId="3" applyNumberFormat="1" applyFont="1" applyFill="1" applyBorder="1" applyAlignment="1" applyProtection="1">
      <alignment horizontal="center" vertical="center"/>
    </xf>
    <xf numFmtId="0" fontId="7" fillId="2" borderId="86" xfId="3" applyNumberFormat="1" applyFont="1" applyFill="1" applyBorder="1" applyAlignment="1" applyProtection="1">
      <alignment horizontal="center" vertical="center"/>
    </xf>
    <xf numFmtId="0" fontId="7" fillId="2" borderId="82" xfId="3" applyNumberFormat="1" applyFont="1" applyFill="1" applyBorder="1" applyAlignment="1" applyProtection="1">
      <alignment horizontal="center" vertical="center"/>
    </xf>
    <xf numFmtId="0" fontId="7" fillId="2" borderId="83" xfId="3" applyNumberFormat="1" applyFont="1" applyFill="1" applyBorder="1" applyAlignment="1" applyProtection="1">
      <alignment horizontal="center" vertical="center"/>
    </xf>
    <xf numFmtId="1" fontId="7" fillId="0" borderId="22" xfId="3" applyNumberFormat="1" applyFont="1" applyFill="1" applyBorder="1" applyAlignment="1" applyProtection="1">
      <alignment horizontal="center" vertical="center"/>
    </xf>
    <xf numFmtId="1" fontId="7" fillId="0" borderId="10" xfId="3" applyNumberFormat="1" applyFont="1" applyFill="1" applyBorder="1" applyAlignment="1">
      <alignment horizontal="center" vertical="center"/>
    </xf>
    <xf numFmtId="49" fontId="7" fillId="0" borderId="35" xfId="3" applyNumberFormat="1" applyFont="1" applyFill="1" applyBorder="1" applyAlignment="1">
      <alignment horizontal="center" vertical="center"/>
    </xf>
    <xf numFmtId="0" fontId="7" fillId="0" borderId="35" xfId="3" applyNumberFormat="1" applyFont="1" applyFill="1" applyBorder="1" applyAlignment="1">
      <alignment horizontal="center" vertical="center"/>
    </xf>
    <xf numFmtId="0" fontId="7" fillId="0" borderId="11" xfId="3" applyNumberFormat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>
      <alignment vertical="center" wrapText="1"/>
    </xf>
    <xf numFmtId="49" fontId="7" fillId="0" borderId="23" xfId="3" applyNumberFormat="1" applyFont="1" applyFill="1" applyBorder="1" applyAlignment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0" fontId="7" fillId="0" borderId="55" xfId="3" applyNumberFormat="1" applyFont="1" applyFill="1" applyBorder="1" applyAlignment="1">
      <alignment horizontal="center" vertical="center"/>
    </xf>
    <xf numFmtId="49" fontId="7" fillId="0" borderId="93" xfId="3" applyNumberFormat="1" applyFont="1" applyFill="1" applyBorder="1" applyAlignment="1">
      <alignment horizontal="center" vertical="center"/>
    </xf>
    <xf numFmtId="0" fontId="7" fillId="0" borderId="94" xfId="3" applyNumberFormat="1" applyFont="1" applyFill="1" applyBorder="1" applyAlignment="1" applyProtection="1">
      <alignment horizontal="center" vertical="center"/>
    </xf>
    <xf numFmtId="1" fontId="7" fillId="0" borderId="95" xfId="3" applyNumberFormat="1" applyFont="1" applyFill="1" applyBorder="1" applyAlignment="1">
      <alignment horizontal="center" vertical="center"/>
    </xf>
    <xf numFmtId="49" fontId="7" fillId="0" borderId="95" xfId="3" applyNumberFormat="1" applyFont="1" applyFill="1" applyBorder="1" applyAlignment="1">
      <alignment horizontal="center" vertical="center"/>
    </xf>
    <xf numFmtId="0" fontId="7" fillId="0" borderId="96" xfId="3" applyNumberFormat="1" applyFont="1" applyFill="1" applyBorder="1" applyAlignment="1">
      <alignment horizontal="center" vertical="center"/>
    </xf>
    <xf numFmtId="172" fontId="7" fillId="0" borderId="97" xfId="3" applyNumberFormat="1" applyFont="1" applyFill="1" applyBorder="1" applyAlignment="1" applyProtection="1">
      <alignment horizontal="center" vertical="center"/>
    </xf>
    <xf numFmtId="171" fontId="7" fillId="0" borderId="98" xfId="3" applyNumberFormat="1" applyFont="1" applyFill="1" applyBorder="1" applyAlignment="1" applyProtection="1">
      <alignment horizontal="center" vertical="center"/>
    </xf>
    <xf numFmtId="171" fontId="7" fillId="0" borderId="95" xfId="3" applyNumberFormat="1" applyFont="1" applyFill="1" applyBorder="1" applyAlignment="1" applyProtection="1">
      <alignment horizontal="center" vertical="center"/>
    </xf>
    <xf numFmtId="49" fontId="7" fillId="0" borderId="32" xfId="3" applyNumberFormat="1" applyFont="1" applyFill="1" applyBorder="1" applyAlignment="1">
      <alignment vertical="center" wrapText="1"/>
    </xf>
    <xf numFmtId="1" fontId="7" fillId="0" borderId="17" xfId="3" applyNumberFormat="1" applyFont="1" applyFill="1" applyBorder="1" applyAlignment="1">
      <alignment horizontal="center" vertical="center"/>
    </xf>
    <xf numFmtId="49" fontId="7" fillId="0" borderId="16" xfId="3" applyNumberFormat="1" applyFont="1" applyFill="1" applyBorder="1" applyAlignment="1">
      <alignment horizontal="center" vertical="center"/>
    </xf>
    <xf numFmtId="49" fontId="7" fillId="0" borderId="31" xfId="3" applyNumberFormat="1" applyFont="1" applyFill="1" applyBorder="1" applyAlignment="1">
      <alignment horizontal="center" vertical="center"/>
    </xf>
    <xf numFmtId="0" fontId="7" fillId="0" borderId="31" xfId="3" applyNumberFormat="1" applyFont="1" applyFill="1" applyBorder="1" applyAlignment="1">
      <alignment horizontal="center" vertical="center"/>
    </xf>
    <xf numFmtId="1" fontId="7" fillId="0" borderId="39" xfId="3" applyNumberFormat="1" applyFont="1" applyFill="1" applyBorder="1" applyAlignment="1">
      <alignment horizontal="center" vertical="center"/>
    </xf>
    <xf numFmtId="49" fontId="7" fillId="0" borderId="55" xfId="3" applyNumberFormat="1" applyFont="1" applyFill="1" applyBorder="1" applyAlignment="1">
      <alignment horizontal="center" vertical="center"/>
    </xf>
    <xf numFmtId="49" fontId="7" fillId="0" borderId="67" xfId="0" applyNumberFormat="1" applyFont="1" applyBorder="1" applyAlignment="1">
      <alignment vertical="center" wrapText="1"/>
    </xf>
    <xf numFmtId="0" fontId="7" fillId="2" borderId="9" xfId="3" applyNumberFormat="1" applyFont="1" applyFill="1" applyBorder="1" applyAlignment="1" applyProtection="1">
      <alignment horizontal="center" vertical="center"/>
    </xf>
    <xf numFmtId="171" fontId="7" fillId="2" borderId="64" xfId="3" applyNumberFormat="1" applyFont="1" applyFill="1" applyBorder="1" applyAlignment="1" applyProtection="1">
      <alignment horizontal="center" vertical="center"/>
    </xf>
    <xf numFmtId="0" fontId="7" fillId="2" borderId="63" xfId="3" applyNumberFormat="1" applyFont="1" applyFill="1" applyBorder="1" applyAlignment="1" applyProtection="1">
      <alignment horizontal="center" vertical="center"/>
    </xf>
    <xf numFmtId="0" fontId="7" fillId="2" borderId="61" xfId="3" applyNumberFormat="1" applyFont="1" applyFill="1" applyBorder="1" applyAlignment="1" applyProtection="1">
      <alignment horizontal="center" vertical="center"/>
    </xf>
    <xf numFmtId="0" fontId="7" fillId="2" borderId="22" xfId="3" applyNumberFormat="1" applyFont="1" applyFill="1" applyBorder="1" applyAlignment="1" applyProtection="1">
      <alignment horizontal="center" vertical="center"/>
    </xf>
    <xf numFmtId="0" fontId="7" fillId="2" borderId="23" xfId="3" applyNumberFormat="1" applyFont="1" applyFill="1" applyBorder="1" applyAlignment="1" applyProtection="1">
      <alignment horizontal="center" vertical="center"/>
    </xf>
    <xf numFmtId="0" fontId="7" fillId="2" borderId="40" xfId="3" applyNumberFormat="1" applyFont="1" applyFill="1" applyBorder="1" applyAlignment="1" applyProtection="1">
      <alignment horizontal="center" vertical="center"/>
    </xf>
    <xf numFmtId="172" fontId="7" fillId="2" borderId="58" xfId="3" applyNumberFormat="1" applyFont="1" applyFill="1" applyBorder="1" applyAlignment="1" applyProtection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37" xfId="3" applyNumberFormat="1" applyFont="1" applyFill="1" applyBorder="1" applyAlignment="1">
      <alignment horizontal="center" vertical="center" wrapText="1"/>
    </xf>
    <xf numFmtId="49" fontId="7" fillId="2" borderId="27" xfId="3" applyNumberFormat="1" applyFont="1" applyFill="1" applyBorder="1" applyAlignment="1" applyProtection="1">
      <alignment vertical="center"/>
    </xf>
    <xf numFmtId="49" fontId="7" fillId="2" borderId="48" xfId="3" applyNumberFormat="1" applyFont="1" applyFill="1" applyBorder="1" applyAlignment="1">
      <alignment horizontal="center" vertical="center" wrapText="1"/>
    </xf>
    <xf numFmtId="49" fontId="7" fillId="2" borderId="27" xfId="3" applyNumberFormat="1" applyFont="1" applyFill="1" applyBorder="1" applyAlignment="1">
      <alignment horizontal="center" vertical="center" wrapText="1"/>
    </xf>
    <xf numFmtId="49" fontId="7" fillId="2" borderId="23" xfId="3" applyNumberFormat="1" applyFont="1" applyFill="1" applyBorder="1" applyAlignment="1">
      <alignment horizontal="center" vertical="center" wrapText="1"/>
    </xf>
    <xf numFmtId="49" fontId="11" fillId="0" borderId="18" xfId="3" applyNumberFormat="1" applyFont="1" applyFill="1" applyBorder="1" applyAlignment="1">
      <alignment horizontal="center" vertical="center" wrapText="1"/>
    </xf>
    <xf numFmtId="49" fontId="7" fillId="0" borderId="15" xfId="3" applyNumberFormat="1" applyFont="1" applyFill="1" applyBorder="1" applyAlignment="1">
      <alignment horizontal="center" vertical="center" wrapText="1"/>
    </xf>
    <xf numFmtId="49" fontId="7" fillId="0" borderId="30" xfId="3" applyNumberFormat="1" applyFont="1" applyFill="1" applyBorder="1" applyAlignment="1">
      <alignment horizontal="center" vertical="center" wrapText="1"/>
    </xf>
    <xf numFmtId="49" fontId="11" fillId="0" borderId="15" xfId="3" applyNumberFormat="1" applyFont="1" applyFill="1" applyBorder="1" applyAlignment="1">
      <alignment horizontal="center"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7" fillId="0" borderId="34" xfId="3" applyNumberFormat="1" applyFont="1" applyFill="1" applyBorder="1" applyAlignment="1">
      <alignment horizontal="center" vertical="center" wrapText="1"/>
    </xf>
    <xf numFmtId="49" fontId="7" fillId="0" borderId="33" xfId="3" applyNumberFormat="1" applyFont="1" applyFill="1" applyBorder="1" applyAlignment="1">
      <alignment horizontal="center" vertical="center" wrapText="1"/>
    </xf>
    <xf numFmtId="49" fontId="7" fillId="0" borderId="49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 wrapText="1"/>
    </xf>
    <xf numFmtId="49" fontId="7" fillId="0" borderId="26" xfId="3" applyNumberFormat="1" applyFont="1" applyFill="1" applyBorder="1" applyAlignment="1">
      <alignment horizontal="center" vertical="center" wrapText="1"/>
    </xf>
    <xf numFmtId="49" fontId="7" fillId="0" borderId="37" xfId="3" applyNumberFormat="1" applyFont="1" applyFill="1" applyBorder="1" applyAlignment="1">
      <alignment horizontal="center" vertical="center" wrapText="1"/>
    </xf>
    <xf numFmtId="49" fontId="7" fillId="0" borderId="27" xfId="3" applyNumberFormat="1" applyFont="1" applyFill="1" applyBorder="1" applyAlignment="1">
      <alignment horizontal="center" vertical="center" wrapText="1"/>
    </xf>
    <xf numFmtId="49" fontId="7" fillId="0" borderId="48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49" fontId="7" fillId="0" borderId="66" xfId="3" applyNumberFormat="1" applyFont="1" applyFill="1" applyBorder="1" applyAlignment="1">
      <alignment horizontal="center" vertical="center" wrapText="1"/>
    </xf>
    <xf numFmtId="49" fontId="7" fillId="2" borderId="114" xfId="3" applyNumberFormat="1" applyFont="1" applyFill="1" applyBorder="1" applyAlignment="1">
      <alignment horizontal="center" vertical="center" wrapText="1"/>
    </xf>
    <xf numFmtId="49" fontId="7" fillId="0" borderId="117" xfId="3" applyNumberFormat="1" applyFont="1" applyFill="1" applyBorder="1" applyAlignment="1">
      <alignment horizontal="center" vertical="center" wrapText="1"/>
    </xf>
    <xf numFmtId="49" fontId="7" fillId="2" borderId="117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horizontal="center" vertical="center" wrapText="1"/>
    </xf>
    <xf numFmtId="49" fontId="7" fillId="2" borderId="22" xfId="3" applyNumberFormat="1" applyFont="1" applyFill="1" applyBorder="1" applyAlignment="1">
      <alignment horizontal="center" vertical="center" wrapText="1"/>
    </xf>
    <xf numFmtId="49" fontId="7" fillId="2" borderId="40" xfId="3" applyNumberFormat="1" applyFont="1" applyFill="1" applyBorder="1" applyAlignment="1">
      <alignment horizontal="center" vertical="center" wrapText="1"/>
    </xf>
    <xf numFmtId="49" fontId="7" fillId="2" borderId="15" xfId="3" applyNumberFormat="1" applyFont="1" applyFill="1" applyBorder="1" applyAlignment="1" applyProtection="1">
      <alignment horizontal="center" vertical="center"/>
    </xf>
    <xf numFmtId="49" fontId="7" fillId="2" borderId="18" xfId="3" applyNumberFormat="1" applyFont="1" applyFill="1" applyBorder="1" applyAlignment="1" applyProtection="1">
      <alignment horizontal="center" vertical="center"/>
    </xf>
    <xf numFmtId="49" fontId="7" fillId="2" borderId="33" xfId="3" applyNumberFormat="1" applyFont="1" applyFill="1" applyBorder="1" applyAlignment="1" applyProtection="1">
      <alignment horizontal="center" vertical="center"/>
    </xf>
    <xf numFmtId="49" fontId="7" fillId="2" borderId="34" xfId="3" applyNumberFormat="1" applyFont="1" applyFill="1" applyBorder="1" applyAlignment="1" applyProtection="1">
      <alignment horizontal="center" vertical="center"/>
    </xf>
    <xf numFmtId="49" fontId="7" fillId="2" borderId="22" xfId="3" applyNumberFormat="1" applyFont="1" applyFill="1" applyBorder="1" applyAlignment="1" applyProtection="1">
      <alignment horizontal="center" vertical="center"/>
    </xf>
    <xf numFmtId="49" fontId="7" fillId="2" borderId="40" xfId="3" applyNumberFormat="1" applyFont="1" applyFill="1" applyBorder="1" applyAlignment="1" applyProtection="1">
      <alignment horizontal="center" vertical="center"/>
    </xf>
    <xf numFmtId="49" fontId="7" fillId="0" borderId="22" xfId="3" applyNumberFormat="1" applyFont="1" applyFill="1" applyBorder="1" applyAlignment="1" applyProtection="1">
      <alignment horizontal="center" vertical="center"/>
    </xf>
    <xf numFmtId="49" fontId="7" fillId="0" borderId="40" xfId="3" applyNumberFormat="1" applyFont="1" applyFill="1" applyBorder="1" applyAlignment="1" applyProtection="1">
      <alignment horizontal="center" vertical="center"/>
    </xf>
    <xf numFmtId="49" fontId="7" fillId="0" borderId="16" xfId="3" applyNumberFormat="1" applyFont="1" applyFill="1" applyBorder="1" applyAlignment="1" applyProtection="1">
      <alignment horizontal="center" vertical="center"/>
    </xf>
    <xf numFmtId="49" fontId="7" fillId="0" borderId="31" xfId="3" applyNumberFormat="1" applyFont="1" applyFill="1" applyBorder="1" applyAlignment="1" applyProtection="1">
      <alignment horizontal="center" vertical="center"/>
    </xf>
    <xf numFmtId="49" fontId="7" fillId="0" borderId="15" xfId="3" applyNumberFormat="1" applyFont="1" applyFill="1" applyBorder="1" applyAlignment="1" applyProtection="1">
      <alignment horizontal="center" vertical="center"/>
    </xf>
    <xf numFmtId="49" fontId="7" fillId="0" borderId="18" xfId="3" applyNumberFormat="1" applyFont="1" applyFill="1" applyBorder="1" applyAlignment="1" applyProtection="1">
      <alignment horizontal="center" vertical="center"/>
    </xf>
    <xf numFmtId="49" fontId="7" fillId="0" borderId="17" xfId="3" applyNumberFormat="1" applyFont="1" applyFill="1" applyBorder="1" applyAlignment="1" applyProtection="1">
      <alignment horizontal="center" vertical="center"/>
    </xf>
    <xf numFmtId="49" fontId="7" fillId="0" borderId="95" xfId="3" applyNumberFormat="1" applyFont="1" applyFill="1" applyBorder="1" applyAlignment="1" applyProtection="1">
      <alignment horizontal="center" vertical="center"/>
    </xf>
    <xf numFmtId="49" fontId="7" fillId="0" borderId="111" xfId="3" applyNumberFormat="1" applyFont="1" applyFill="1" applyBorder="1" applyAlignment="1" applyProtection="1">
      <alignment horizontal="center" vertical="center"/>
    </xf>
    <xf numFmtId="49" fontId="7" fillId="0" borderId="115" xfId="3" applyNumberFormat="1" applyFont="1" applyFill="1" applyBorder="1" applyAlignment="1" applyProtection="1">
      <alignment horizontal="center" vertical="center"/>
    </xf>
    <xf numFmtId="49" fontId="7" fillId="0" borderId="116" xfId="3" applyNumberFormat="1" applyFont="1" applyFill="1" applyBorder="1" applyAlignment="1" applyProtection="1">
      <alignment horizontal="center" vertical="center"/>
    </xf>
    <xf numFmtId="49" fontId="7" fillId="0" borderId="113" xfId="3" applyNumberFormat="1" applyFont="1" applyFill="1" applyBorder="1" applyAlignment="1" applyProtection="1">
      <alignment horizontal="center" vertical="center"/>
    </xf>
    <xf numFmtId="49" fontId="7" fillId="0" borderId="99" xfId="3" applyNumberFormat="1" applyFont="1" applyFill="1" applyBorder="1" applyAlignment="1" applyProtection="1">
      <alignment horizontal="center" vertical="center"/>
    </xf>
    <xf numFmtId="49" fontId="7" fillId="0" borderId="17" xfId="3" applyNumberFormat="1" applyFont="1" applyFill="1" applyBorder="1" applyAlignment="1">
      <alignment horizontal="center" vertical="center" wrapText="1"/>
    </xf>
    <xf numFmtId="49" fontId="7" fillId="0" borderId="31" xfId="3" applyNumberFormat="1" applyFont="1" applyFill="1" applyBorder="1" applyAlignment="1">
      <alignment horizontal="center" vertical="center" wrapText="1"/>
    </xf>
    <xf numFmtId="49" fontId="7" fillId="0" borderId="32" xfId="3" applyNumberFormat="1" applyFont="1" applyFill="1" applyBorder="1" applyAlignment="1">
      <alignment horizontal="center" vertical="center" wrapText="1"/>
    </xf>
    <xf numFmtId="49" fontId="7" fillId="0" borderId="18" xfId="3" applyNumberFormat="1" applyFont="1" applyFill="1" applyBorder="1" applyAlignment="1">
      <alignment horizontal="center" vertical="center" wrapText="1"/>
    </xf>
    <xf numFmtId="49" fontId="7" fillId="0" borderId="39" xfId="3" applyNumberFormat="1" applyFont="1" applyFill="1" applyBorder="1" applyAlignment="1">
      <alignment horizontal="center" vertical="center" wrapText="1"/>
    </xf>
    <xf numFmtId="49" fontId="7" fillId="0" borderId="75" xfId="3" applyNumberFormat="1" applyFont="1" applyFill="1" applyBorder="1" applyAlignment="1">
      <alignment horizontal="center" vertical="center" wrapText="1"/>
    </xf>
    <xf numFmtId="49" fontId="7" fillId="0" borderId="55" xfId="3" applyNumberFormat="1" applyFont="1" applyFill="1" applyBorder="1" applyAlignment="1">
      <alignment horizontal="center" vertical="center" wrapText="1"/>
    </xf>
    <xf numFmtId="49" fontId="7" fillId="0" borderId="22" xfId="3" applyNumberFormat="1" applyFont="1" applyFill="1" applyBorder="1" applyAlignment="1">
      <alignment horizontal="center" vertical="center" wrapText="1"/>
    </xf>
    <xf numFmtId="49" fontId="7" fillId="0" borderId="67" xfId="3" applyNumberFormat="1" applyFont="1" applyFill="1" applyBorder="1" applyAlignment="1">
      <alignment horizontal="center" vertical="center" wrapText="1"/>
    </xf>
    <xf numFmtId="49" fontId="7" fillId="0" borderId="40" xfId="3" applyNumberFormat="1" applyFont="1" applyFill="1" applyBorder="1" applyAlignment="1">
      <alignment horizontal="center" vertical="center" wrapText="1"/>
    </xf>
    <xf numFmtId="49" fontId="7" fillId="0" borderId="35" xfId="3" applyNumberFormat="1" applyFont="1" applyFill="1" applyBorder="1" applyAlignment="1">
      <alignment horizontal="center" vertical="center" wrapText="1"/>
    </xf>
    <xf numFmtId="49" fontId="7" fillId="0" borderId="112" xfId="3" applyNumberFormat="1" applyFont="1" applyFill="1" applyBorder="1" applyAlignment="1">
      <alignment horizontal="center" vertical="center" wrapText="1"/>
    </xf>
    <xf numFmtId="49" fontId="7" fillId="0" borderId="114" xfId="3" applyNumberFormat="1" applyFont="1" applyFill="1" applyBorder="1" applyAlignment="1">
      <alignment horizontal="center" vertical="center" wrapText="1"/>
    </xf>
    <xf numFmtId="49" fontId="11" fillId="2" borderId="54" xfId="3" applyNumberFormat="1" applyFont="1" applyFill="1" applyBorder="1" applyAlignment="1">
      <alignment horizontal="center" vertical="center" wrapText="1"/>
    </xf>
    <xf numFmtId="49" fontId="27" fillId="0" borderId="54" xfId="3" applyNumberFormat="1" applyFont="1" applyFill="1" applyBorder="1" applyAlignment="1">
      <alignment horizontal="center" vertical="center" wrapText="1"/>
    </xf>
    <xf numFmtId="49" fontId="11" fillId="2" borderId="64" xfId="3" applyNumberFormat="1" applyFont="1" applyFill="1" applyBorder="1" applyAlignment="1">
      <alignment horizontal="center" vertical="center" wrapText="1"/>
    </xf>
    <xf numFmtId="49" fontId="11" fillId="2" borderId="25" xfId="3" applyNumberFormat="1" applyFont="1" applyFill="1" applyBorder="1" applyAlignment="1">
      <alignment horizontal="center" vertical="center" wrapText="1"/>
    </xf>
    <xf numFmtId="49" fontId="28" fillId="0" borderId="0" xfId="3" applyNumberFormat="1" applyFont="1" applyFill="1" applyBorder="1" applyAlignment="1" applyProtection="1">
      <alignment vertical="center"/>
    </xf>
    <xf numFmtId="49" fontId="11" fillId="2" borderId="8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49" fontId="11" fillId="2" borderId="70" xfId="3" applyNumberFormat="1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</xf>
    <xf numFmtId="0" fontId="8" fillId="0" borderId="92" xfId="0" applyFont="1" applyFill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49" fontId="7" fillId="2" borderId="124" xfId="3" applyNumberFormat="1" applyFont="1" applyFill="1" applyBorder="1" applyAlignment="1">
      <alignment horizontal="center" vertical="center" wrapText="1"/>
    </xf>
    <xf numFmtId="0" fontId="7" fillId="2" borderId="124" xfId="3" applyFont="1" applyFill="1" applyBorder="1" applyAlignment="1">
      <alignment horizontal="center" vertical="center" wrapText="1"/>
    </xf>
    <xf numFmtId="0" fontId="7" fillId="2" borderId="48" xfId="3" applyNumberFormat="1" applyFont="1" applyFill="1" applyBorder="1" applyAlignment="1" applyProtection="1">
      <alignment horizontal="center" vertical="center"/>
    </xf>
    <xf numFmtId="0" fontId="7" fillId="2" borderId="124" xfId="3" applyNumberFormat="1" applyFont="1" applyFill="1" applyBorder="1" applyAlignment="1" applyProtection="1">
      <alignment horizontal="center" vertical="center"/>
    </xf>
    <xf numFmtId="0" fontId="7" fillId="2" borderId="27" xfId="3" applyNumberFormat="1" applyFont="1" applyFill="1" applyBorder="1" applyAlignment="1" applyProtection="1">
      <alignment horizontal="center" vertical="center"/>
    </xf>
    <xf numFmtId="172" fontId="7" fillId="2" borderId="57" xfId="3" applyNumberFormat="1" applyFont="1" applyFill="1" applyBorder="1" applyAlignment="1" applyProtection="1">
      <alignment horizontal="center" vertical="center"/>
    </xf>
    <xf numFmtId="49" fontId="7" fillId="2" borderId="56" xfId="3" applyNumberFormat="1" applyFont="1" applyFill="1" applyBorder="1" applyAlignment="1">
      <alignment vertical="center" wrapText="1"/>
    </xf>
    <xf numFmtId="49" fontId="7" fillId="2" borderId="48" xfId="3" applyNumberFormat="1" applyFont="1" applyFill="1" applyBorder="1" applyAlignment="1" applyProtection="1">
      <alignment horizontal="center" vertical="center"/>
    </xf>
    <xf numFmtId="49" fontId="7" fillId="2" borderId="27" xfId="3" applyNumberFormat="1" applyFont="1" applyFill="1" applyBorder="1" applyAlignment="1" applyProtection="1">
      <alignment horizontal="center" vertical="center"/>
    </xf>
    <xf numFmtId="172" fontId="7" fillId="2" borderId="27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172" fontId="7" fillId="2" borderId="124" xfId="3" applyNumberFormat="1" applyFont="1" applyFill="1" applyBorder="1" applyAlignment="1" applyProtection="1">
      <alignment horizontal="center" vertical="center"/>
    </xf>
    <xf numFmtId="171" fontId="7" fillId="2" borderId="124" xfId="3" applyNumberFormat="1" applyFont="1" applyFill="1" applyBorder="1" applyAlignment="1" applyProtection="1">
      <alignment horizontal="center" vertical="center"/>
    </xf>
    <xf numFmtId="49" fontId="7" fillId="2" borderId="124" xfId="3" applyNumberFormat="1" applyFont="1" applyFill="1" applyBorder="1" applyAlignment="1" applyProtection="1">
      <alignment horizontal="center" vertical="center"/>
    </xf>
    <xf numFmtId="0" fontId="7" fillId="2" borderId="127" xfId="3" applyNumberFormat="1" applyFont="1" applyFill="1" applyBorder="1" applyAlignment="1" applyProtection="1">
      <alignment horizontal="center" vertical="center"/>
    </xf>
    <xf numFmtId="0" fontId="7" fillId="2" borderId="125" xfId="3" applyNumberFormat="1" applyFont="1" applyFill="1" applyBorder="1" applyAlignment="1" applyProtection="1">
      <alignment horizontal="center" vertical="center"/>
    </xf>
    <xf numFmtId="49" fontId="7" fillId="2" borderId="10" xfId="3" applyNumberFormat="1" applyFont="1" applyFill="1" applyBorder="1" applyAlignment="1" applyProtection="1">
      <alignment horizontal="center" vertical="center"/>
    </xf>
    <xf numFmtId="49" fontId="7" fillId="2" borderId="127" xfId="3" applyNumberFormat="1" applyFont="1" applyFill="1" applyBorder="1" applyAlignment="1" applyProtection="1">
      <alignment horizontal="center" vertical="center"/>
    </xf>
    <xf numFmtId="172" fontId="7" fillId="2" borderId="129" xfId="3" applyNumberFormat="1" applyFont="1" applyFill="1" applyBorder="1" applyAlignment="1" applyProtection="1">
      <alignment horizontal="center" vertical="center"/>
    </xf>
    <xf numFmtId="171" fontId="7" fillId="2" borderId="57" xfId="3" applyNumberFormat="1" applyFont="1" applyFill="1" applyBorder="1" applyAlignment="1" applyProtection="1">
      <alignment horizontal="center" vertical="center"/>
    </xf>
    <xf numFmtId="171" fontId="7" fillId="2" borderId="58" xfId="3" applyNumberFormat="1" applyFont="1" applyFill="1" applyBorder="1" applyAlignment="1" applyProtection="1">
      <alignment horizontal="center" vertical="center"/>
    </xf>
    <xf numFmtId="172" fontId="7" fillId="2" borderId="130" xfId="3" applyNumberFormat="1" applyFont="1" applyFill="1" applyBorder="1" applyAlignment="1" applyProtection="1">
      <alignment horizontal="center" vertical="center"/>
    </xf>
    <xf numFmtId="171" fontId="7" fillId="2" borderId="131" xfId="3" applyNumberFormat="1" applyFont="1" applyFill="1" applyBorder="1" applyAlignment="1" applyProtection="1">
      <alignment horizontal="center" vertical="center"/>
    </xf>
    <xf numFmtId="171" fontId="7" fillId="2" borderId="132" xfId="3" applyNumberFormat="1" applyFont="1" applyFill="1" applyBorder="1" applyAlignment="1" applyProtection="1">
      <alignment horizontal="center" vertical="center"/>
    </xf>
    <xf numFmtId="171" fontId="7" fillId="2" borderId="27" xfId="3" applyNumberFormat="1" applyFont="1" applyFill="1" applyBorder="1" applyAlignment="1" applyProtection="1">
      <alignment horizontal="center" vertical="center"/>
    </xf>
    <xf numFmtId="172" fontId="7" fillId="2" borderId="135" xfId="3" applyNumberFormat="1" applyFont="1" applyFill="1" applyBorder="1" applyAlignment="1" applyProtection="1">
      <alignment horizontal="center" vertical="center"/>
    </xf>
    <xf numFmtId="172" fontId="7" fillId="2" borderId="133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71" fontId="7" fillId="2" borderId="48" xfId="3" applyNumberFormat="1" applyFont="1" applyFill="1" applyBorder="1" applyAlignment="1" applyProtection="1">
      <alignment horizontal="center" vertical="center"/>
    </xf>
    <xf numFmtId="172" fontId="7" fillId="2" borderId="16" xfId="3" applyNumberFormat="1" applyFont="1" applyFill="1" applyBorder="1" applyAlignment="1" applyProtection="1">
      <alignment horizontal="center" vertical="center"/>
    </xf>
    <xf numFmtId="49" fontId="7" fillId="2" borderId="16" xfId="3" applyNumberFormat="1" applyFont="1" applyFill="1" applyBorder="1" applyAlignment="1" applyProtection="1">
      <alignment horizontal="center" vertical="center"/>
    </xf>
    <xf numFmtId="172" fontId="7" fillId="2" borderId="23" xfId="3" applyNumberFormat="1" applyFont="1" applyFill="1" applyBorder="1" applyAlignment="1" applyProtection="1">
      <alignment horizontal="center" vertical="center"/>
    </xf>
    <xf numFmtId="171" fontId="7" fillId="2" borderId="23" xfId="3" applyNumberFormat="1" applyFont="1" applyFill="1" applyBorder="1" applyAlignment="1" applyProtection="1">
      <alignment horizontal="center" vertical="center"/>
    </xf>
    <xf numFmtId="49" fontId="7" fillId="2" borderId="23" xfId="3" applyNumberFormat="1" applyFont="1" applyFill="1" applyBorder="1" applyAlignment="1" applyProtection="1">
      <alignment horizontal="center" vertical="center"/>
    </xf>
    <xf numFmtId="49" fontId="7" fillId="2" borderId="35" xfId="3" applyNumberFormat="1" applyFont="1" applyFill="1" applyBorder="1" applyAlignment="1" applyProtection="1">
      <alignment horizontal="center" vertical="center"/>
    </xf>
    <xf numFmtId="49" fontId="7" fillId="2" borderId="125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39" xfId="3" applyNumberFormat="1" applyFont="1" applyFill="1" applyBorder="1" applyAlignment="1" applyProtection="1">
      <alignment horizontal="center" vertical="center"/>
    </xf>
    <xf numFmtId="49" fontId="7" fillId="0" borderId="57" xfId="3" applyNumberFormat="1" applyFont="1" applyFill="1" applyBorder="1" applyAlignment="1">
      <alignment vertical="center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5" xfId="3" applyNumberFormat="1" applyFont="1" applyFill="1" applyBorder="1" applyAlignment="1" applyProtection="1">
      <alignment horizontal="center" vertical="center"/>
    </xf>
    <xf numFmtId="49" fontId="7" fillId="2" borderId="31" xfId="3" applyNumberFormat="1" applyFont="1" applyFill="1" applyBorder="1" applyAlignment="1" applyProtection="1">
      <alignment horizontal="center" vertical="center"/>
    </xf>
    <xf numFmtId="49" fontId="7" fillId="2" borderId="17" xfId="3" applyNumberFormat="1" applyFont="1" applyFill="1" applyBorder="1" applyAlignment="1" applyProtection="1">
      <alignment horizontal="center" vertical="center"/>
    </xf>
    <xf numFmtId="49" fontId="7" fillId="2" borderId="39" xfId="3" applyNumberFormat="1" applyFont="1" applyFill="1" applyBorder="1" applyAlignment="1" applyProtection="1">
      <alignment horizontal="center" vertical="center"/>
    </xf>
    <xf numFmtId="172" fontId="7" fillId="2" borderId="36" xfId="3" applyNumberFormat="1" applyFont="1" applyFill="1" applyBorder="1" applyAlignment="1" applyProtection="1">
      <alignment horizontal="center" vertical="center"/>
    </xf>
    <xf numFmtId="172" fontId="7" fillId="2" borderId="68" xfId="3" applyNumberFormat="1" applyFont="1" applyFill="1" applyBorder="1" applyAlignment="1" applyProtection="1">
      <alignment horizontal="center" vertical="center"/>
    </xf>
    <xf numFmtId="171" fontId="7" fillId="2" borderId="36" xfId="3" applyNumberFormat="1" applyFont="1" applyFill="1" applyBorder="1" applyAlignment="1" applyProtection="1">
      <alignment horizontal="center" vertical="center"/>
    </xf>
    <xf numFmtId="49" fontId="7" fillId="0" borderId="23" xfId="3" applyNumberFormat="1" applyFont="1" applyFill="1" applyBorder="1" applyAlignment="1" applyProtection="1">
      <alignment horizontal="center" vertical="center"/>
    </xf>
    <xf numFmtId="49" fontId="7" fillId="0" borderId="55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 applyProtection="1">
      <alignment horizontal="center" vertical="center"/>
    </xf>
    <xf numFmtId="0" fontId="7" fillId="2" borderId="130" xfId="3" applyNumberFormat="1" applyFont="1" applyFill="1" applyBorder="1" applyAlignment="1" applyProtection="1">
      <alignment horizontal="center" vertical="center"/>
    </xf>
    <xf numFmtId="0" fontId="7" fillId="2" borderId="131" xfId="3" applyNumberFormat="1" applyFont="1" applyFill="1" applyBorder="1" applyAlignment="1" applyProtection="1">
      <alignment horizontal="center" vertical="center"/>
    </xf>
    <xf numFmtId="0" fontId="7" fillId="2" borderId="132" xfId="3" applyNumberFormat="1" applyFont="1" applyFill="1" applyBorder="1" applyAlignment="1" applyProtection="1">
      <alignment horizontal="center" vertical="center"/>
    </xf>
    <xf numFmtId="49" fontId="7" fillId="2" borderId="130" xfId="3" applyNumberFormat="1" applyFont="1" applyFill="1" applyBorder="1" applyAlignment="1" applyProtection="1">
      <alignment horizontal="center" vertical="center"/>
    </xf>
    <xf numFmtId="49" fontId="7" fillId="2" borderId="131" xfId="3" applyNumberFormat="1" applyFont="1" applyFill="1" applyBorder="1" applyAlignment="1" applyProtection="1">
      <alignment horizontal="center" vertical="center"/>
    </xf>
    <xf numFmtId="49" fontId="7" fillId="2" borderId="137" xfId="3" applyNumberFormat="1" applyFont="1" applyFill="1" applyBorder="1" applyAlignment="1" applyProtection="1">
      <alignment horizontal="center" vertical="center"/>
    </xf>
    <xf numFmtId="49" fontId="7" fillId="2" borderId="132" xfId="3" applyNumberFormat="1" applyFont="1" applyFill="1" applyBorder="1" applyAlignment="1" applyProtection="1">
      <alignment horizontal="center" vertical="center"/>
    </xf>
    <xf numFmtId="49" fontId="7" fillId="2" borderId="134" xfId="3" applyNumberFormat="1" applyFont="1" applyFill="1" applyBorder="1" applyAlignment="1" applyProtection="1">
      <alignment horizontal="center" vertical="center"/>
    </xf>
    <xf numFmtId="49" fontId="7" fillId="2" borderId="73" xfId="3" applyNumberFormat="1" applyFont="1" applyFill="1" applyBorder="1" applyAlignment="1">
      <alignment vertical="center" wrapText="1"/>
    </xf>
    <xf numFmtId="49" fontId="7" fillId="2" borderId="11" xfId="3" applyNumberFormat="1" applyFont="1" applyFill="1" applyBorder="1" applyAlignment="1" applyProtection="1">
      <alignment horizontal="center" vertical="center"/>
    </xf>
    <xf numFmtId="0" fontId="7" fillId="2" borderId="136" xfId="3" applyNumberFormat="1" applyFont="1" applyFill="1" applyBorder="1" applyAlignment="1" applyProtection="1">
      <alignment horizontal="center" vertical="center"/>
    </xf>
    <xf numFmtId="0" fontId="7" fillId="2" borderId="81" xfId="3" applyNumberFormat="1" applyFont="1" applyFill="1" applyBorder="1" applyAlignment="1" applyProtection="1">
      <alignment horizontal="center" vertical="center"/>
    </xf>
    <xf numFmtId="49" fontId="7" fillId="2" borderId="55" xfId="3" applyNumberFormat="1" applyFont="1" applyFill="1" applyBorder="1" applyAlignment="1" applyProtection="1">
      <alignment horizontal="center" vertical="center"/>
    </xf>
    <xf numFmtId="0" fontId="7" fillId="2" borderId="134" xfId="3" applyNumberFormat="1" applyFont="1" applyFill="1" applyBorder="1" applyAlignment="1" applyProtection="1">
      <alignment horizontal="center" vertical="center"/>
    </xf>
    <xf numFmtId="0" fontId="7" fillId="2" borderId="137" xfId="3" applyNumberFormat="1" applyFont="1" applyFill="1" applyBorder="1" applyAlignment="1" applyProtection="1">
      <alignment horizontal="center" vertical="center"/>
    </xf>
    <xf numFmtId="172" fontId="7" fillId="2" borderId="131" xfId="3" applyNumberFormat="1" applyFont="1" applyFill="1" applyBorder="1" applyAlignment="1" applyProtection="1">
      <alignment horizontal="center" vertical="center"/>
    </xf>
    <xf numFmtId="172" fontId="7" fillId="2" borderId="29" xfId="3" applyNumberFormat="1" applyFont="1" applyFill="1" applyBorder="1" applyAlignment="1" applyProtection="1">
      <alignment horizontal="center" vertical="center"/>
    </xf>
    <xf numFmtId="172" fontId="7" fillId="2" borderId="19" xfId="3" applyNumberFormat="1" applyFont="1" applyFill="1" applyBorder="1" applyAlignment="1" applyProtection="1">
      <alignment horizontal="center" vertical="center"/>
    </xf>
    <xf numFmtId="172" fontId="11" fillId="0" borderId="73" xfId="3" applyNumberFormat="1" applyFont="1" applyFill="1" applyBorder="1" applyAlignment="1" applyProtection="1">
      <alignment horizontal="center" vertical="center"/>
    </xf>
    <xf numFmtId="172" fontId="11" fillId="0" borderId="56" xfId="3" applyNumberFormat="1" applyFont="1" applyFill="1" applyBorder="1" applyAlignment="1" applyProtection="1">
      <alignment horizontal="center" vertical="center"/>
    </xf>
    <xf numFmtId="49" fontId="7" fillId="0" borderId="64" xfId="0" applyNumberFormat="1" applyFont="1" applyBorder="1" applyAlignment="1">
      <alignment vertical="center" wrapText="1"/>
    </xf>
    <xf numFmtId="49" fontId="7" fillId="0" borderId="56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167" fontId="11" fillId="2" borderId="28" xfId="0" applyNumberFormat="1" applyFont="1" applyFill="1" applyBorder="1" applyAlignment="1" applyProtection="1">
      <alignment horizontal="center" vertical="center"/>
    </xf>
    <xf numFmtId="167" fontId="11" fillId="2" borderId="54" xfId="0" applyNumberFormat="1" applyFont="1" applyFill="1" applyBorder="1" applyAlignment="1" applyProtection="1">
      <alignment horizontal="center" vertical="center"/>
    </xf>
    <xf numFmtId="0" fontId="7" fillId="2" borderId="15" xfId="3" applyFont="1" applyFill="1" applyBorder="1" applyAlignment="1">
      <alignment horizontal="center" vertical="center" wrapText="1"/>
    </xf>
    <xf numFmtId="49" fontId="7" fillId="2" borderId="16" xfId="3" applyNumberFormat="1" applyFont="1" applyFill="1" applyBorder="1" applyAlignment="1">
      <alignment horizontal="center" vertical="center" wrapText="1"/>
    </xf>
    <xf numFmtId="49" fontId="7" fillId="2" borderId="31" xfId="3" applyNumberFormat="1" applyFont="1" applyFill="1" applyBorder="1" applyAlignment="1">
      <alignment horizontal="center" vertical="center" wrapText="1"/>
    </xf>
    <xf numFmtId="49" fontId="7" fillId="2" borderId="18" xfId="3" applyNumberFormat="1" applyFont="1" applyFill="1" applyBorder="1" applyAlignment="1">
      <alignment horizontal="center" vertical="center" wrapText="1"/>
    </xf>
    <xf numFmtId="49" fontId="7" fillId="2" borderId="15" xfId="3" applyNumberFormat="1" applyFont="1" applyFill="1" applyBorder="1" applyAlignment="1">
      <alignment horizontal="center" vertical="center" wrapText="1"/>
    </xf>
    <xf numFmtId="49" fontId="7" fillId="2" borderId="48" xfId="3" applyNumberFormat="1" applyFont="1" applyFill="1" applyBorder="1" applyAlignment="1" applyProtection="1">
      <alignment vertical="center"/>
    </xf>
    <xf numFmtId="170" fontId="7" fillId="2" borderId="27" xfId="0" applyNumberFormat="1" applyFont="1" applyFill="1" applyBorder="1" applyAlignment="1" applyProtection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48" xfId="0" applyNumberFormat="1" applyFont="1" applyFill="1" applyBorder="1" applyAlignment="1">
      <alignment horizontal="center" vertical="center" wrapText="1"/>
    </xf>
    <xf numFmtId="170" fontId="7" fillId="2" borderId="27" xfId="3" applyNumberFormat="1" applyFont="1" applyFill="1" applyBorder="1" applyAlignment="1" applyProtection="1">
      <alignment horizontal="center" vertical="center"/>
    </xf>
    <xf numFmtId="172" fontId="7" fillId="2" borderId="38" xfId="3" applyNumberFormat="1" applyFont="1" applyFill="1" applyBorder="1" applyAlignment="1" applyProtection="1">
      <alignment horizontal="center" vertical="center"/>
    </xf>
    <xf numFmtId="171" fontId="29" fillId="2" borderId="27" xfId="3" applyNumberFormat="1" applyFont="1" applyFill="1" applyBorder="1" applyAlignment="1" applyProtection="1">
      <alignment horizontal="center" vertical="center"/>
    </xf>
    <xf numFmtId="49" fontId="7" fillId="2" borderId="42" xfId="3" applyNumberFormat="1" applyFont="1" applyFill="1" applyBorder="1" applyAlignment="1">
      <alignment horizontal="center" vertical="center" wrapText="1"/>
    </xf>
    <xf numFmtId="170" fontId="7" fillId="2" borderId="22" xfId="3" applyNumberFormat="1" applyFont="1" applyFill="1" applyBorder="1" applyAlignment="1" applyProtection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2" borderId="125" xfId="3" applyFont="1" applyFill="1" applyBorder="1" applyAlignment="1">
      <alignment horizontal="center" vertical="center" wrapText="1"/>
    </xf>
    <xf numFmtId="166" fontId="7" fillId="0" borderId="56" xfId="0" applyNumberFormat="1" applyFont="1" applyFill="1" applyBorder="1" applyAlignment="1" applyProtection="1">
      <alignment horizontal="center" vertical="center"/>
    </xf>
    <xf numFmtId="1" fontId="7" fillId="0" borderId="29" xfId="0" applyNumberFormat="1" applyFont="1" applyFill="1" applyBorder="1" applyAlignment="1">
      <alignment horizontal="center" vertical="center"/>
    </xf>
    <xf numFmtId="171" fontId="7" fillId="2" borderId="37" xfId="3" applyNumberFormat="1" applyFont="1" applyFill="1" applyBorder="1" applyAlignment="1" applyProtection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2" fillId="0" borderId="124" xfId="0" applyFont="1" applyFill="1" applyBorder="1" applyAlignment="1">
      <alignment horizontal="left" wrapText="1"/>
    </xf>
    <xf numFmtId="167" fontId="2" fillId="0" borderId="124" xfId="0" applyNumberFormat="1" applyFont="1" applyFill="1" applyBorder="1" applyAlignment="1">
      <alignment horizontal="center" vertical="center"/>
    </xf>
    <xf numFmtId="0" fontId="2" fillId="0" borderId="124" xfId="0" applyFont="1" applyFill="1" applyBorder="1" applyAlignment="1">
      <alignment horizontal="center" vertical="center"/>
    </xf>
    <xf numFmtId="165" fontId="3" fillId="0" borderId="124" xfId="0" applyNumberFormat="1" applyFont="1" applyFill="1" applyBorder="1" applyAlignment="1" applyProtection="1">
      <alignment horizontal="center" vertical="center"/>
    </xf>
    <xf numFmtId="168" fontId="3" fillId="0" borderId="124" xfId="0" applyNumberFormat="1" applyFont="1" applyFill="1" applyBorder="1" applyAlignment="1" applyProtection="1">
      <alignment horizontal="center" vertical="center"/>
    </xf>
    <xf numFmtId="0" fontId="2" fillId="0" borderId="124" xfId="0" applyFont="1" applyFill="1" applyBorder="1" applyAlignment="1">
      <alignment horizontal="left" vertical="center" wrapText="1"/>
    </xf>
    <xf numFmtId="0" fontId="2" fillId="7" borderId="0" xfId="0" applyFont="1" applyFill="1"/>
    <xf numFmtId="0" fontId="0" fillId="7" borderId="0" xfId="0" applyFill="1"/>
    <xf numFmtId="49" fontId="7" fillId="6" borderId="1" xfId="3" applyNumberFormat="1" applyFont="1" applyFill="1" applyBorder="1" applyAlignment="1">
      <alignment horizontal="center" vertical="center" wrapText="1"/>
    </xf>
    <xf numFmtId="2" fontId="7" fillId="2" borderId="16" xfId="3" applyNumberFormat="1" applyFont="1" applyFill="1" applyBorder="1" applyAlignment="1" applyProtection="1">
      <alignment horizontal="center" vertical="center"/>
    </xf>
    <xf numFmtId="2" fontId="7" fillId="2" borderId="18" xfId="3" applyNumberFormat="1" applyFont="1" applyFill="1" applyBorder="1" applyAlignment="1" applyProtection="1">
      <alignment horizontal="center" vertical="center"/>
    </xf>
    <xf numFmtId="2" fontId="7" fillId="2" borderId="27" xfId="3" applyNumberFormat="1" applyFont="1" applyFill="1" applyBorder="1" applyAlignment="1">
      <alignment horizontal="center" vertical="center" wrapText="1"/>
    </xf>
    <xf numFmtId="2" fontId="7" fillId="2" borderId="48" xfId="3" applyNumberFormat="1" applyFont="1" applyFill="1" applyBorder="1" applyAlignment="1">
      <alignment horizontal="center" vertical="center" wrapText="1"/>
    </xf>
    <xf numFmtId="2" fontId="7" fillId="2" borderId="27" xfId="0" applyNumberFormat="1" applyFont="1" applyFill="1" applyBorder="1" applyAlignment="1">
      <alignment horizontal="center" vertical="center" wrapText="1"/>
    </xf>
    <xf numFmtId="2" fontId="7" fillId="2" borderId="27" xfId="3" applyNumberFormat="1" applyFont="1" applyFill="1" applyBorder="1" applyAlignment="1" applyProtection="1">
      <alignment horizontal="center" vertical="center"/>
    </xf>
    <xf numFmtId="2" fontId="7" fillId="2" borderId="23" xfId="3" applyNumberFormat="1" applyFont="1" applyFill="1" applyBorder="1" applyAlignment="1">
      <alignment horizontal="center" vertical="center" wrapText="1"/>
    </xf>
    <xf numFmtId="2" fontId="7" fillId="2" borderId="40" xfId="3" applyNumberFormat="1" applyFont="1" applyFill="1" applyBorder="1" applyAlignment="1">
      <alignment horizontal="center" vertical="center" wrapText="1"/>
    </xf>
    <xf numFmtId="0" fontId="7" fillId="2" borderId="124" xfId="3" applyNumberFormat="1" applyFont="1" applyFill="1" applyBorder="1" applyAlignment="1">
      <alignment horizontal="center" vertical="center" wrapText="1"/>
    </xf>
    <xf numFmtId="49" fontId="7" fillId="2" borderId="124" xfId="0" applyNumberFormat="1" applyFont="1" applyFill="1" applyBorder="1" applyAlignment="1">
      <alignment horizontal="center" vertical="center" wrapText="1"/>
    </xf>
    <xf numFmtId="167" fontId="7" fillId="2" borderId="56" xfId="3" applyNumberFormat="1" applyFont="1" applyFill="1" applyBorder="1" applyAlignment="1" applyProtection="1">
      <alignment horizontal="center" vertical="center"/>
    </xf>
    <xf numFmtId="167" fontId="7" fillId="2" borderId="57" xfId="3" applyNumberFormat="1" applyFont="1" applyFill="1" applyBorder="1" applyAlignment="1" applyProtection="1">
      <alignment horizontal="center" vertical="center"/>
    </xf>
    <xf numFmtId="167" fontId="7" fillId="2" borderId="57" xfId="0" applyNumberFormat="1" applyFont="1" applyFill="1" applyBorder="1" applyAlignment="1" applyProtection="1">
      <alignment horizontal="center" vertical="center"/>
    </xf>
    <xf numFmtId="1" fontId="7" fillId="2" borderId="56" xfId="3" applyNumberFormat="1" applyFont="1" applyFill="1" applyBorder="1" applyAlignment="1" applyProtection="1">
      <alignment horizontal="center" vertical="center"/>
    </xf>
    <xf numFmtId="0" fontId="7" fillId="2" borderId="57" xfId="3" applyFont="1" applyFill="1" applyBorder="1" applyAlignment="1">
      <alignment horizontal="center" vertical="center" wrapText="1"/>
    </xf>
    <xf numFmtId="0" fontId="7" fillId="2" borderId="58" xfId="3" applyFont="1" applyFill="1" applyBorder="1" applyAlignment="1">
      <alignment horizontal="center" vertical="center" wrapText="1"/>
    </xf>
    <xf numFmtId="49" fontId="7" fillId="2" borderId="125" xfId="3" applyNumberFormat="1" applyFont="1" applyFill="1" applyBorder="1" applyAlignment="1">
      <alignment horizontal="center" vertical="center" wrapText="1"/>
    </xf>
    <xf numFmtId="49" fontId="7" fillId="2" borderId="125" xfId="0" applyNumberFormat="1" applyFont="1" applyFill="1" applyBorder="1" applyAlignment="1">
      <alignment horizontal="center" vertical="center" wrapText="1"/>
    </xf>
    <xf numFmtId="49" fontId="7" fillId="2" borderId="55" xfId="3" applyNumberFormat="1" applyFont="1" applyFill="1" applyBorder="1" applyAlignment="1">
      <alignment horizontal="center" vertical="center" wrapText="1"/>
    </xf>
    <xf numFmtId="2" fontId="7" fillId="2" borderId="124" xfId="3" applyNumberFormat="1" applyFont="1" applyFill="1" applyBorder="1" applyAlignment="1">
      <alignment horizontal="center" vertical="center" wrapText="1"/>
    </xf>
    <xf numFmtId="2" fontId="7" fillId="2" borderId="124" xfId="0" applyNumberFormat="1" applyFont="1" applyFill="1" applyBorder="1" applyAlignment="1">
      <alignment horizontal="center" vertical="center" wrapText="1"/>
    </xf>
    <xf numFmtId="49" fontId="7" fillId="2" borderId="126" xfId="3" applyNumberFormat="1" applyFont="1" applyFill="1" applyBorder="1" applyAlignment="1">
      <alignment horizontal="center" vertical="center" wrapText="1"/>
    </xf>
    <xf numFmtId="49" fontId="7" fillId="2" borderId="126" xfId="3" applyNumberFormat="1" applyFont="1" applyFill="1" applyBorder="1" applyAlignment="1" applyProtection="1">
      <alignment vertical="center"/>
    </xf>
    <xf numFmtId="49" fontId="7" fillId="0" borderId="126" xfId="3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7" fillId="0" borderId="48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49" fontId="7" fillId="2" borderId="126" xfId="3" applyNumberFormat="1" applyFont="1" applyFill="1" applyBorder="1" applyAlignment="1">
      <alignment vertical="center" wrapText="1"/>
    </xf>
    <xf numFmtId="1" fontId="7" fillId="0" borderId="56" xfId="0" applyNumberFormat="1" applyFont="1" applyFill="1" applyBorder="1" applyAlignment="1">
      <alignment horizontal="center" vertical="center" wrapText="1"/>
    </xf>
    <xf numFmtId="1" fontId="7" fillId="0" borderId="29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2" fontId="7" fillId="0" borderId="48" xfId="0" applyNumberFormat="1" applyFont="1" applyFill="1" applyBorder="1" applyAlignment="1">
      <alignment horizontal="center" vertical="center"/>
    </xf>
    <xf numFmtId="2" fontId="7" fillId="0" borderId="124" xfId="0" applyNumberFormat="1" applyFont="1" applyFill="1" applyBorder="1" applyAlignment="1">
      <alignment horizontal="center" vertical="center"/>
    </xf>
    <xf numFmtId="2" fontId="7" fillId="0" borderId="27" xfId="0" applyNumberFormat="1" applyFont="1" applyFill="1" applyBorder="1" applyAlignment="1">
      <alignment horizontal="center" vertical="center"/>
    </xf>
    <xf numFmtId="2" fontId="7" fillId="6" borderId="27" xfId="3" applyNumberFormat="1" applyFont="1" applyFill="1" applyBorder="1" applyAlignment="1">
      <alignment horizontal="center" vertical="center" wrapText="1"/>
    </xf>
    <xf numFmtId="2" fontId="7" fillId="2" borderId="48" xfId="3" applyNumberFormat="1" applyFont="1" applyFill="1" applyBorder="1" applyAlignment="1" applyProtection="1">
      <alignment horizontal="center" vertical="center"/>
    </xf>
    <xf numFmtId="2" fontId="7" fillId="2" borderId="124" xfId="3" applyNumberFormat="1" applyFont="1" applyFill="1" applyBorder="1" applyAlignment="1" applyProtection="1">
      <alignment horizontal="center" vertical="center"/>
    </xf>
    <xf numFmtId="2" fontId="7" fillId="2" borderId="22" xfId="3" applyNumberFormat="1" applyFont="1" applyFill="1" applyBorder="1" applyAlignment="1">
      <alignment horizontal="center" vertical="center" wrapText="1"/>
    </xf>
    <xf numFmtId="2" fontId="7" fillId="5" borderId="40" xfId="3" applyNumberFormat="1" applyFont="1" applyFill="1" applyBorder="1" applyAlignment="1">
      <alignment horizontal="center" vertical="center" wrapText="1"/>
    </xf>
    <xf numFmtId="170" fontId="7" fillId="0" borderId="56" xfId="3" applyNumberFormat="1" applyFont="1" applyFill="1" applyBorder="1" applyAlignment="1" applyProtection="1">
      <alignment vertical="center"/>
    </xf>
    <xf numFmtId="49" fontId="7" fillId="6" borderId="37" xfId="3" applyNumberFormat="1" applyFont="1" applyFill="1" applyBorder="1" applyAlignment="1">
      <alignment horizontal="center" vertical="center" wrapText="1"/>
    </xf>
    <xf numFmtId="172" fontId="7" fillId="2" borderId="12" xfId="3" applyNumberFormat="1" applyFont="1" applyFill="1" applyBorder="1" applyAlignment="1" applyProtection="1">
      <alignment horizontal="center" vertical="center"/>
    </xf>
    <xf numFmtId="172" fontId="7" fillId="2" borderId="33" xfId="3" applyNumberFormat="1" applyFont="1" applyFill="1" applyBorder="1" applyAlignment="1" applyProtection="1">
      <alignment horizontal="center" vertical="center"/>
    </xf>
    <xf numFmtId="2" fontId="7" fillId="0" borderId="95" xfId="3" applyNumberFormat="1" applyFont="1" applyFill="1" applyBorder="1" applyAlignment="1" applyProtection="1">
      <alignment horizontal="center" vertical="center"/>
    </xf>
    <xf numFmtId="2" fontId="7" fillId="0" borderId="23" xfId="3" applyNumberFormat="1" applyFont="1" applyFill="1" applyBorder="1" applyAlignment="1">
      <alignment horizontal="center" vertical="center"/>
    </xf>
    <xf numFmtId="0" fontId="0" fillId="0" borderId="0" xfId="0" applyFill="1"/>
    <xf numFmtId="166" fontId="2" fillId="0" borderId="124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wrapText="1"/>
    </xf>
    <xf numFmtId="167" fontId="2" fillId="0" borderId="127" xfId="0" applyNumberFormat="1" applyFont="1" applyFill="1" applyBorder="1" applyAlignment="1">
      <alignment horizontal="center" vertical="center"/>
    </xf>
    <xf numFmtId="0" fontId="2" fillId="0" borderId="124" xfId="0" applyFont="1" applyFill="1" applyBorder="1" applyAlignment="1">
      <alignment wrapText="1"/>
    </xf>
    <xf numFmtId="1" fontId="2" fillId="0" borderId="124" xfId="0" applyNumberFormat="1" applyFont="1" applyFill="1" applyBorder="1" applyAlignment="1">
      <alignment horizontal="center" vertical="center"/>
    </xf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2" fontId="0" fillId="0" borderId="0" xfId="0" applyNumberForma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7" fillId="0" borderId="124" xfId="0" applyFont="1" applyFill="1" applyBorder="1" applyAlignment="1">
      <alignment horizontal="center" vertical="center"/>
    </xf>
    <xf numFmtId="172" fontId="7" fillId="2" borderId="15" xfId="3" applyNumberFormat="1" applyFont="1" applyFill="1" applyBorder="1" applyAlignment="1" applyProtection="1">
      <alignment horizontal="center" vertical="center"/>
    </xf>
    <xf numFmtId="172" fontId="7" fillId="2" borderId="18" xfId="3" applyNumberFormat="1" applyFont="1" applyFill="1" applyBorder="1" applyAlignment="1" applyProtection="1">
      <alignment horizontal="center" vertical="center"/>
    </xf>
    <xf numFmtId="171" fontId="7" fillId="2" borderId="22" xfId="3" applyNumberFormat="1" applyFont="1" applyFill="1" applyBorder="1" applyAlignment="1" applyProtection="1">
      <alignment horizontal="center" vertical="center"/>
    </xf>
    <xf numFmtId="171" fontId="7" fillId="2" borderId="40" xfId="3" applyNumberFormat="1" applyFont="1" applyFill="1" applyBorder="1" applyAlignment="1" applyProtection="1">
      <alignment horizontal="center" vertical="center"/>
    </xf>
    <xf numFmtId="172" fontId="7" fillId="2" borderId="132" xfId="3" applyNumberFormat="1" applyFont="1" applyFill="1" applyBorder="1" applyAlignment="1" applyProtection="1">
      <alignment horizontal="center" vertical="center"/>
    </xf>
    <xf numFmtId="2" fontId="7" fillId="2" borderId="11" xfId="3" applyNumberFormat="1" applyFont="1" applyFill="1" applyBorder="1" applyAlignment="1" applyProtection="1">
      <alignment horizontal="center" vertical="center"/>
    </xf>
    <xf numFmtId="2" fontId="7" fillId="2" borderId="34" xfId="3" applyNumberFormat="1" applyFont="1" applyFill="1" applyBorder="1" applyAlignment="1" applyProtection="1">
      <alignment horizontal="center" vertical="center"/>
    </xf>
    <xf numFmtId="171" fontId="7" fillId="2" borderId="130" xfId="3" applyNumberFormat="1" applyFont="1" applyFill="1" applyBorder="1" applyAlignment="1" applyProtection="1">
      <alignment horizontal="center" vertical="center"/>
    </xf>
    <xf numFmtId="49" fontId="7" fillId="2" borderId="58" xfId="3" applyNumberFormat="1" applyFont="1" applyFill="1" applyBorder="1" applyAlignment="1">
      <alignment vertical="center" wrapText="1"/>
    </xf>
    <xf numFmtId="2" fontId="11" fillId="0" borderId="16" xfId="3" applyNumberFormat="1" applyFont="1" applyFill="1" applyBorder="1" applyAlignment="1">
      <alignment horizontal="center" vertical="center"/>
    </xf>
    <xf numFmtId="172" fontId="11" fillId="0" borderId="58" xfId="3" applyNumberFormat="1" applyFont="1" applyFill="1" applyBorder="1" applyAlignment="1" applyProtection="1">
      <alignment horizontal="center" vertical="center"/>
    </xf>
    <xf numFmtId="1" fontId="11" fillId="0" borderId="75" xfId="3" applyNumberFormat="1" applyFont="1" applyFill="1" applyBorder="1" applyAlignment="1">
      <alignment horizontal="center" vertical="center"/>
    </xf>
    <xf numFmtId="1" fontId="11" fillId="0" borderId="22" xfId="3" applyNumberFormat="1" applyFont="1" applyFill="1" applyBorder="1" applyAlignment="1" applyProtection="1">
      <alignment horizontal="center" vertical="center"/>
    </xf>
    <xf numFmtId="2" fontId="11" fillId="0" borderId="23" xfId="3" applyNumberFormat="1" applyFont="1" applyFill="1" applyBorder="1" applyAlignment="1">
      <alignment horizontal="center" vertical="center"/>
    </xf>
    <xf numFmtId="172" fontId="11" fillId="0" borderId="32" xfId="3" applyNumberFormat="1" applyFont="1" applyFill="1" applyBorder="1" applyAlignment="1" applyProtection="1">
      <alignment horizontal="center" vertical="center"/>
    </xf>
    <xf numFmtId="1" fontId="11" fillId="0" borderId="15" xfId="3" applyNumberFormat="1" applyFont="1" applyFill="1" applyBorder="1" applyAlignment="1" applyProtection="1">
      <alignment horizontal="center" vertical="center"/>
    </xf>
    <xf numFmtId="2" fontId="11" fillId="0" borderId="16" xfId="3" applyNumberFormat="1" applyFont="1" applyFill="1" applyBorder="1" applyAlignment="1" applyProtection="1">
      <alignment horizontal="center" vertical="center"/>
    </xf>
    <xf numFmtId="171" fontId="11" fillId="0" borderId="75" xfId="3" applyNumberFormat="1" applyFont="1" applyFill="1" applyBorder="1" applyAlignment="1" applyProtection="1">
      <alignment horizontal="center" vertical="center"/>
    </xf>
    <xf numFmtId="171" fontId="11" fillId="0" borderId="22" xfId="3" applyNumberFormat="1" applyFont="1" applyFill="1" applyBorder="1" applyAlignment="1" applyProtection="1">
      <alignment horizontal="center" vertical="center"/>
    </xf>
    <xf numFmtId="2" fontId="11" fillId="0" borderId="23" xfId="3" applyNumberFormat="1" applyFont="1" applyFill="1" applyBorder="1" applyAlignment="1" applyProtection="1">
      <alignment horizontal="center" vertical="center"/>
    </xf>
    <xf numFmtId="2" fontId="11" fillId="0" borderId="11" xfId="3" applyNumberFormat="1" applyFont="1" applyFill="1" applyBorder="1" applyAlignment="1">
      <alignment horizontal="center" vertical="center"/>
    </xf>
    <xf numFmtId="167" fontId="37" fillId="0" borderId="0" xfId="0" applyNumberFormat="1" applyFont="1" applyFill="1" applyAlignment="1">
      <alignment horizontal="center" vertical="center"/>
    </xf>
    <xf numFmtId="0" fontId="37" fillId="0" borderId="124" xfId="0" applyFont="1" applyFill="1" applyBorder="1" applyAlignment="1">
      <alignment horizontal="left" wrapText="1"/>
    </xf>
    <xf numFmtId="0" fontId="7" fillId="6" borderId="27" xfId="3" applyFont="1" applyFill="1" applyBorder="1" applyAlignment="1">
      <alignment horizontal="center" vertical="center" wrapText="1"/>
    </xf>
    <xf numFmtId="0" fontId="7" fillId="6" borderId="34" xfId="0" applyNumberFormat="1" applyFont="1" applyFill="1" applyBorder="1" applyAlignment="1" applyProtection="1">
      <alignment horizontal="center" vertical="center"/>
    </xf>
    <xf numFmtId="168" fontId="2" fillId="0" borderId="0" xfId="0" applyNumberFormat="1" applyFont="1" applyFill="1"/>
    <xf numFmtId="167" fontId="2" fillId="4" borderId="124" xfId="0" applyNumberFormat="1" applyFont="1" applyFill="1" applyBorder="1" applyAlignment="1">
      <alignment horizontal="center" vertical="center"/>
    </xf>
    <xf numFmtId="167" fontId="11" fillId="5" borderId="54" xfId="3" applyNumberFormat="1" applyFont="1" applyFill="1" applyBorder="1" applyAlignment="1" applyProtection="1">
      <alignment horizontal="center" vertical="center"/>
    </xf>
    <xf numFmtId="1" fontId="11" fillId="5" borderId="54" xfId="3" applyNumberFormat="1" applyFont="1" applyFill="1" applyBorder="1" applyAlignment="1" applyProtection="1">
      <alignment horizontal="center" vertical="center"/>
    </xf>
    <xf numFmtId="49" fontId="11" fillId="5" borderId="54" xfId="3" applyNumberFormat="1" applyFont="1" applyFill="1" applyBorder="1" applyAlignment="1">
      <alignment horizontal="center" vertical="center" wrapText="1"/>
    </xf>
    <xf numFmtId="167" fontId="11" fillId="5" borderId="59" xfId="3" applyNumberFormat="1" applyFont="1" applyFill="1" applyBorder="1" applyAlignment="1">
      <alignment horizontal="center" vertical="center" wrapText="1"/>
    </xf>
    <xf numFmtId="1" fontId="11" fillId="5" borderId="59" xfId="3" applyNumberFormat="1" applyFont="1" applyFill="1" applyBorder="1" applyAlignment="1">
      <alignment horizontal="center" vertical="center" wrapText="1"/>
    </xf>
    <xf numFmtId="49" fontId="11" fillId="5" borderId="59" xfId="3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11" fillId="0" borderId="124" xfId="0" applyNumberFormat="1" applyFont="1" applyFill="1" applyBorder="1" applyAlignment="1">
      <alignment horizontal="center" vertical="center" wrapText="1"/>
    </xf>
    <xf numFmtId="1" fontId="7" fillId="0" borderId="127" xfId="3" applyNumberFormat="1" applyFont="1" applyFill="1" applyBorder="1" applyAlignment="1">
      <alignment horizontal="center" vertical="center"/>
    </xf>
    <xf numFmtId="0" fontId="7" fillId="0" borderId="124" xfId="0" applyFont="1" applyFill="1" applyBorder="1" applyAlignment="1">
      <alignment horizontal="center" vertical="center" wrapText="1"/>
    </xf>
    <xf numFmtId="49" fontId="7" fillId="0" borderId="124" xfId="0" applyNumberFormat="1" applyFont="1" applyFill="1" applyBorder="1" applyAlignment="1" applyProtection="1">
      <alignment horizontal="center" vertical="center"/>
    </xf>
    <xf numFmtId="167" fontId="11" fillId="0" borderId="16" xfId="3" applyNumberFormat="1" applyFont="1" applyFill="1" applyBorder="1" applyAlignment="1" applyProtection="1">
      <alignment horizontal="center" vertical="center"/>
    </xf>
    <xf numFmtId="0" fontId="11" fillId="0" borderId="18" xfId="3" applyNumberFormat="1" applyFont="1" applyFill="1" applyBorder="1" applyAlignment="1" applyProtection="1">
      <alignment horizontal="center" vertical="center"/>
    </xf>
    <xf numFmtId="0" fontId="11" fillId="0" borderId="27" xfId="3" applyNumberFormat="1" applyFont="1" applyFill="1" applyBorder="1" applyAlignment="1" applyProtection="1">
      <alignment horizontal="center" vertical="center"/>
    </xf>
    <xf numFmtId="170" fontId="7" fillId="0" borderId="22" xfId="3" applyNumberFormat="1" applyFont="1" applyFill="1" applyBorder="1" applyAlignment="1" applyProtection="1">
      <alignment horizontal="right" vertical="center"/>
    </xf>
    <xf numFmtId="170" fontId="7" fillId="0" borderId="23" xfId="3" applyNumberFormat="1" applyFont="1" applyFill="1" applyBorder="1" applyAlignment="1" applyProtection="1">
      <alignment horizontal="right" vertical="center"/>
    </xf>
    <xf numFmtId="167" fontId="7" fillId="0" borderId="23" xfId="3" applyNumberFormat="1" applyFont="1" applyFill="1" applyBorder="1" applyAlignment="1" applyProtection="1">
      <alignment horizontal="center" vertical="center"/>
    </xf>
    <xf numFmtId="172" fontId="7" fillId="0" borderId="23" xfId="3" applyNumberFormat="1" applyFont="1" applyFill="1" applyBorder="1" applyAlignment="1" applyProtection="1">
      <alignment horizontal="center" vertical="center"/>
    </xf>
    <xf numFmtId="167" fontId="7" fillId="0" borderId="40" xfId="3" applyNumberFormat="1" applyFont="1" applyFill="1" applyBorder="1" applyAlignment="1" applyProtection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Fill="1" applyBorder="1" applyAlignment="1">
      <alignment horizontal="center" vertical="center" wrapText="1"/>
    </xf>
    <xf numFmtId="167" fontId="11" fillId="0" borderId="16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1" fontId="7" fillId="0" borderId="124" xfId="3" applyNumberFormat="1" applyFont="1" applyFill="1" applyBorder="1" applyAlignment="1">
      <alignment horizontal="center" vertical="center"/>
    </xf>
    <xf numFmtId="167" fontId="11" fillId="0" borderId="124" xfId="3" applyNumberFormat="1" applyFont="1" applyFill="1" applyBorder="1" applyAlignment="1" applyProtection="1">
      <alignment horizontal="center" vertical="center"/>
    </xf>
    <xf numFmtId="170" fontId="7" fillId="0" borderId="55" xfId="3" applyNumberFormat="1" applyFont="1" applyFill="1" applyBorder="1" applyAlignment="1" applyProtection="1">
      <alignment horizontal="right" vertical="center"/>
    </xf>
    <xf numFmtId="167" fontId="7" fillId="0" borderId="39" xfId="3" applyNumberFormat="1" applyFont="1" applyFill="1" applyBorder="1" applyAlignment="1" applyProtection="1">
      <alignment horizontal="center" vertical="center"/>
    </xf>
    <xf numFmtId="167" fontId="7" fillId="0" borderId="22" xfId="3" applyNumberFormat="1" applyFont="1" applyFill="1" applyBorder="1" applyAlignment="1" applyProtection="1">
      <alignment horizontal="center" vertical="center"/>
    </xf>
    <xf numFmtId="0" fontId="7" fillId="0" borderId="31" xfId="0" applyNumberFormat="1" applyFont="1" applyFill="1" applyBorder="1" applyAlignment="1" applyProtection="1">
      <alignment horizontal="center" vertical="center"/>
    </xf>
    <xf numFmtId="49" fontId="7" fillId="0" borderId="125" xfId="0" applyNumberFormat="1" applyFont="1" applyFill="1" applyBorder="1" applyAlignment="1" applyProtection="1">
      <alignment horizontal="center" vertical="center"/>
    </xf>
    <xf numFmtId="172" fontId="7" fillId="0" borderId="55" xfId="3" applyNumberFormat="1" applyFont="1" applyFill="1" applyBorder="1" applyAlignment="1" applyProtection="1">
      <alignment horizontal="center" vertical="center"/>
    </xf>
    <xf numFmtId="0" fontId="11" fillId="0" borderId="17" xfId="3" applyNumberFormat="1" applyFont="1" applyFill="1" applyBorder="1" applyAlignment="1" applyProtection="1">
      <alignment horizontal="center" vertical="center"/>
    </xf>
    <xf numFmtId="0" fontId="11" fillId="0" borderId="127" xfId="3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8" xfId="3" applyNumberFormat="1" applyFont="1" applyFill="1" applyBorder="1" applyAlignment="1" applyProtection="1">
      <alignment vertical="center"/>
    </xf>
    <xf numFmtId="49" fontId="7" fillId="0" borderId="48" xfId="0" applyNumberFormat="1" applyFont="1" applyFill="1" applyBorder="1" applyAlignment="1" applyProtection="1">
      <alignment horizontal="center" vertical="center"/>
    </xf>
    <xf numFmtId="49" fontId="7" fillId="0" borderId="27" xfId="3" applyNumberFormat="1" applyFont="1" applyFill="1" applyBorder="1" applyAlignment="1" applyProtection="1">
      <alignment vertical="center"/>
    </xf>
    <xf numFmtId="165" fontId="11" fillId="0" borderId="31" xfId="0" applyNumberFormat="1" applyFont="1" applyFill="1" applyBorder="1" applyAlignment="1" applyProtection="1">
      <alignment horizontal="center" vertical="center" wrapText="1"/>
    </xf>
    <xf numFmtId="165" fontId="11" fillId="0" borderId="125" xfId="0" applyNumberFormat="1" applyFont="1" applyFill="1" applyBorder="1" applyAlignment="1" applyProtection="1">
      <alignment horizontal="center" vertical="center" wrapText="1"/>
    </xf>
    <xf numFmtId="170" fontId="7" fillId="0" borderId="39" xfId="3" applyNumberFormat="1" applyFont="1" applyFill="1" applyBorder="1" applyAlignment="1" applyProtection="1">
      <alignment horizontal="right" vertical="center"/>
    </xf>
    <xf numFmtId="167" fontId="11" fillId="0" borderId="56" xfId="0" applyNumberFormat="1" applyFont="1" applyFill="1" applyBorder="1" applyAlignment="1" applyProtection="1">
      <alignment horizontal="center" vertical="center"/>
    </xf>
    <xf numFmtId="167" fontId="7" fillId="0" borderId="57" xfId="0" applyNumberFormat="1" applyFont="1" applyFill="1" applyBorder="1" applyAlignment="1" applyProtection="1">
      <alignment horizontal="center" vertical="center"/>
    </xf>
    <xf numFmtId="170" fontId="7" fillId="0" borderId="58" xfId="3" applyNumberFormat="1" applyFont="1" applyFill="1" applyBorder="1" applyAlignment="1" applyProtection="1">
      <alignment horizontal="right" vertical="center"/>
    </xf>
    <xf numFmtId="167" fontId="11" fillId="0" borderId="30" xfId="0" applyNumberFormat="1" applyFont="1" applyFill="1" applyBorder="1" applyAlignment="1" applyProtection="1">
      <alignment horizontal="center" vertical="center"/>
    </xf>
    <xf numFmtId="0" fontId="7" fillId="0" borderId="128" xfId="0" applyFont="1" applyFill="1" applyBorder="1" applyAlignment="1">
      <alignment horizontal="center" vertical="center" wrapText="1"/>
    </xf>
    <xf numFmtId="170" fontId="7" fillId="0" borderId="75" xfId="3" applyNumberFormat="1" applyFont="1" applyFill="1" applyBorder="1" applyAlignment="1" applyProtection="1">
      <alignment horizontal="right" vertical="center"/>
    </xf>
    <xf numFmtId="165" fontId="7" fillId="0" borderId="128" xfId="0" applyNumberFormat="1" applyFont="1" applyFill="1" applyBorder="1" applyAlignment="1">
      <alignment horizontal="center" vertical="center" wrapText="1"/>
    </xf>
    <xf numFmtId="167" fontId="11" fillId="0" borderId="15" xfId="0" applyNumberFormat="1" applyFont="1" applyFill="1" applyBorder="1" applyAlignment="1" applyProtection="1">
      <alignment horizontal="center" vertical="center"/>
    </xf>
    <xf numFmtId="167" fontId="11" fillId="0" borderId="18" xfId="0" applyNumberFormat="1" applyFont="1" applyFill="1" applyBorder="1" applyAlignment="1" applyProtection="1">
      <alignment horizontal="center" vertical="center"/>
    </xf>
    <xf numFmtId="0" fontId="7" fillId="0" borderId="48" xfId="3" applyFont="1" applyFill="1" applyBorder="1" applyAlignment="1">
      <alignment horizontal="center" vertical="center" wrapText="1"/>
    </xf>
    <xf numFmtId="170" fontId="7" fillId="0" borderId="40" xfId="3" applyNumberFormat="1" applyFont="1" applyFill="1" applyBorder="1" applyAlignment="1" applyProtection="1">
      <alignment horizontal="right" vertical="center"/>
    </xf>
    <xf numFmtId="49" fontId="11" fillId="0" borderId="29" xfId="0" applyNumberFormat="1" applyFont="1" applyFill="1" applyBorder="1" applyAlignment="1" applyProtection="1">
      <alignment horizontal="center" vertical="center"/>
    </xf>
    <xf numFmtId="170" fontId="7" fillId="0" borderId="68" xfId="3" applyNumberFormat="1" applyFont="1" applyFill="1" applyBorder="1" applyAlignment="1" applyProtection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56" xfId="3" applyNumberFormat="1" applyFont="1" applyFill="1" applyBorder="1" applyAlignment="1">
      <alignment horizontal="left" vertical="center" wrapText="1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170" fontId="38" fillId="0" borderId="0" xfId="3" applyNumberFormat="1" applyFont="1" applyFill="1" applyBorder="1" applyAlignment="1" applyProtection="1">
      <alignment vertical="center"/>
    </xf>
    <xf numFmtId="49" fontId="38" fillId="0" borderId="0" xfId="3" applyNumberFormat="1" applyFont="1" applyFill="1" applyBorder="1" applyAlignment="1" applyProtection="1">
      <alignment vertical="center"/>
    </xf>
    <xf numFmtId="49" fontId="39" fillId="2" borderId="54" xfId="3" applyNumberFormat="1" applyFont="1" applyFill="1" applyBorder="1" applyAlignment="1">
      <alignment horizontal="center" vertical="center" wrapText="1"/>
    </xf>
    <xf numFmtId="170" fontId="40" fillId="0" borderId="0" xfId="3" applyNumberFormat="1" applyFont="1" applyFill="1" applyBorder="1" applyAlignment="1" applyProtection="1">
      <alignment vertical="center"/>
    </xf>
    <xf numFmtId="170" fontId="41" fillId="0" borderId="0" xfId="3" applyNumberFormat="1" applyFont="1" applyFill="1" applyBorder="1" applyAlignment="1" applyProtection="1">
      <alignment vertical="center"/>
    </xf>
    <xf numFmtId="170" fontId="39" fillId="0" borderId="0" xfId="3" applyNumberFormat="1" applyFont="1" applyFill="1" applyBorder="1" applyAlignment="1" applyProtection="1">
      <alignment vertical="center"/>
    </xf>
    <xf numFmtId="16" fontId="7" fillId="0" borderId="31" xfId="3" applyNumberFormat="1" applyFont="1" applyFill="1" applyBorder="1" applyAlignment="1">
      <alignment horizontal="center" vertical="center"/>
    </xf>
    <xf numFmtId="49" fontId="11" fillId="0" borderId="57" xfId="3" applyNumberFormat="1" applyFont="1" applyFill="1" applyBorder="1" applyAlignment="1">
      <alignment horizontal="left" vertical="center" wrapText="1"/>
    </xf>
    <xf numFmtId="49" fontId="11" fillId="0" borderId="57" xfId="3" applyNumberFormat="1" applyFont="1" applyFill="1" applyBorder="1" applyAlignment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170" fontId="11" fillId="2" borderId="0" xfId="3" applyNumberFormat="1" applyFont="1" applyFill="1" applyBorder="1" applyAlignment="1" applyProtection="1">
      <alignment vertical="center"/>
    </xf>
    <xf numFmtId="49" fontId="7" fillId="0" borderId="62" xfId="3" applyNumberFormat="1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70" xfId="3" applyFont="1" applyFill="1" applyBorder="1" applyAlignment="1">
      <alignment horizontal="center" vertical="center" wrapText="1"/>
    </xf>
    <xf numFmtId="170" fontId="7" fillId="2" borderId="18" xfId="3" applyNumberFormat="1" applyFont="1" applyFill="1" applyBorder="1" applyAlignment="1" applyProtection="1">
      <alignment horizontal="center" vertical="center" wrapText="1"/>
    </xf>
    <xf numFmtId="170" fontId="7" fillId="2" borderId="27" xfId="3" applyNumberFormat="1" applyFont="1" applyFill="1" applyBorder="1" applyAlignment="1" applyProtection="1">
      <alignment horizontal="center" vertical="center" wrapText="1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11" fillId="2" borderId="129" xfId="3" applyNumberFormat="1" applyFont="1" applyFill="1" applyBorder="1" applyAlignment="1">
      <alignment vertical="center" wrapText="1"/>
    </xf>
    <xf numFmtId="49" fontId="7" fillId="0" borderId="124" xfId="3" applyNumberFormat="1" applyFont="1" applyFill="1" applyBorder="1" applyAlignment="1">
      <alignment horizontal="center" vertical="center"/>
    </xf>
    <xf numFmtId="0" fontId="7" fillId="0" borderId="27" xfId="3" applyNumberFormat="1" applyFont="1" applyFill="1" applyBorder="1" applyAlignment="1">
      <alignment horizontal="center" vertical="center"/>
    </xf>
    <xf numFmtId="172" fontId="7" fillId="0" borderId="57" xfId="3" applyNumberFormat="1" applyFont="1" applyFill="1" applyBorder="1" applyAlignment="1" applyProtection="1">
      <alignment horizontal="center" vertical="center"/>
    </xf>
    <xf numFmtId="1" fontId="7" fillId="0" borderId="48" xfId="3" applyNumberFormat="1" applyFont="1" applyFill="1" applyBorder="1" applyAlignment="1" applyProtection="1">
      <alignment horizontal="center" vertical="center"/>
    </xf>
    <xf numFmtId="49" fontId="7" fillId="0" borderId="124" xfId="3" applyNumberFormat="1" applyFont="1" applyFill="1" applyBorder="1" applyAlignment="1">
      <alignment horizontal="center" vertical="center" wrapText="1"/>
    </xf>
    <xf numFmtId="1" fontId="7" fillId="0" borderId="130" xfId="3" applyNumberFormat="1" applyFont="1" applyFill="1" applyBorder="1" applyAlignment="1">
      <alignment horizontal="center" vertical="center"/>
    </xf>
    <xf numFmtId="49" fontId="7" fillId="2" borderId="126" xfId="3" applyNumberFormat="1" applyFont="1" applyFill="1" applyBorder="1" applyAlignment="1" applyProtection="1">
      <alignment horizontal="center" vertical="center"/>
    </xf>
    <xf numFmtId="49" fontId="11" fillId="0" borderId="32" xfId="3" applyNumberFormat="1" applyFont="1" applyFill="1" applyBorder="1" applyAlignment="1">
      <alignment vertical="center" wrapText="1"/>
    </xf>
    <xf numFmtId="172" fontId="7" fillId="0" borderId="56" xfId="3" applyNumberFormat="1" applyFont="1" applyFill="1" applyBorder="1" applyAlignment="1" applyProtection="1">
      <alignment horizontal="center" vertical="center"/>
    </xf>
    <xf numFmtId="1" fontId="7" fillId="0" borderId="36" xfId="3" applyNumberFormat="1" applyFont="1" applyFill="1" applyBorder="1" applyAlignment="1" applyProtection="1">
      <alignment horizontal="center" vertical="center"/>
    </xf>
    <xf numFmtId="49" fontId="11" fillId="2" borderId="126" xfId="3" applyNumberFormat="1" applyFont="1" applyFill="1" applyBorder="1" applyAlignment="1">
      <alignment vertical="center" wrapText="1"/>
    </xf>
    <xf numFmtId="49" fontId="7" fillId="2" borderId="128" xfId="3" applyNumberFormat="1" applyFont="1" applyFill="1" applyBorder="1" applyAlignment="1">
      <alignment horizontal="center" vertical="center" wrapText="1"/>
    </xf>
    <xf numFmtId="49" fontId="7" fillId="0" borderId="57" xfId="0" applyNumberFormat="1" applyFont="1" applyFill="1" applyBorder="1" applyAlignment="1" applyProtection="1">
      <alignment horizontal="center" vertical="center"/>
    </xf>
    <xf numFmtId="49" fontId="7" fillId="2" borderId="57" xfId="0" applyNumberFormat="1" applyFont="1" applyFill="1" applyBorder="1" applyAlignment="1" applyProtection="1">
      <alignment horizontal="center" vertical="center"/>
    </xf>
    <xf numFmtId="49" fontId="7" fillId="2" borderId="129" xfId="3" applyNumberFormat="1" applyFont="1" applyFill="1" applyBorder="1" applyAlignment="1">
      <alignment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 applyProtection="1">
      <alignment horizontal="center" vertical="center"/>
    </xf>
    <xf numFmtId="49" fontId="7" fillId="0" borderId="57" xfId="3" applyNumberFormat="1" applyFont="1" applyFill="1" applyBorder="1" applyAlignment="1">
      <alignment horizontal="left" vertical="center" wrapText="1"/>
    </xf>
    <xf numFmtId="49" fontId="7" fillId="0" borderId="127" xfId="3" applyNumberFormat="1" applyFont="1" applyFill="1" applyBorder="1" applyAlignment="1">
      <alignment horizontal="center" vertical="center" wrapText="1"/>
    </xf>
    <xf numFmtId="49" fontId="7" fillId="0" borderId="125" xfId="3" applyNumberFormat="1" applyFont="1" applyFill="1" applyBorder="1" applyAlignment="1">
      <alignment horizontal="center" vertical="center" wrapText="1"/>
    </xf>
    <xf numFmtId="166" fontId="7" fillId="0" borderId="57" xfId="3" applyNumberFormat="1" applyFont="1" applyFill="1" applyBorder="1" applyAlignment="1" applyProtection="1">
      <alignment horizontal="center" vertical="center"/>
    </xf>
    <xf numFmtId="166" fontId="7" fillId="2" borderId="57" xfId="3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110" xfId="0" applyFont="1" applyBorder="1" applyAlignment="1">
      <alignment horizontal="center" wrapText="1"/>
    </xf>
    <xf numFmtId="0" fontId="8" fillId="0" borderId="103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4" xfId="0" applyFont="1" applyFill="1" applyBorder="1" applyAlignment="1">
      <alignment horizontal="center" vertical="center" wrapText="1"/>
    </xf>
    <xf numFmtId="0" fontId="8" fillId="0" borderId="101" xfId="0" applyFont="1" applyFill="1" applyBorder="1" applyAlignment="1">
      <alignment horizontal="center" vertical="center" wrapText="1"/>
    </xf>
    <xf numFmtId="0" fontId="8" fillId="0" borderId="104" xfId="0" applyFont="1" applyFill="1" applyBorder="1" applyAlignment="1">
      <alignment horizontal="center" vertical="center" wrapText="1"/>
    </xf>
    <xf numFmtId="0" fontId="8" fillId="0" borderId="102" xfId="0" applyFont="1" applyFill="1" applyBorder="1" applyAlignment="1">
      <alignment horizontal="center" vertical="center" wrapText="1"/>
    </xf>
    <xf numFmtId="0" fontId="8" fillId="0" borderId="103" xfId="0" applyFont="1" applyFill="1" applyBorder="1" applyAlignment="1">
      <alignment horizontal="center" vertical="center" wrapText="1"/>
    </xf>
    <xf numFmtId="0" fontId="10" fillId="0" borderId="96" xfId="2" applyFont="1" applyBorder="1" applyAlignment="1">
      <alignment horizontal="center" vertical="center" wrapText="1"/>
    </xf>
    <xf numFmtId="0" fontId="10" fillId="0" borderId="100" xfId="2" applyFont="1" applyBorder="1" applyAlignment="1">
      <alignment horizontal="center" vertical="center" wrapText="1"/>
    </xf>
    <xf numFmtId="0" fontId="10" fillId="0" borderId="98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35" xfId="2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94" xfId="2" applyFont="1" applyFill="1" applyBorder="1" applyAlignment="1">
      <alignment horizontal="center" vertical="center" wrapText="1"/>
    </xf>
    <xf numFmtId="0" fontId="9" fillId="0" borderId="101" xfId="2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3" fillId="0" borderId="37" xfId="0" applyNumberFormat="1" applyFont="1" applyFill="1" applyBorder="1" applyAlignment="1">
      <alignment horizontal="center" vertical="center" wrapText="1"/>
    </xf>
    <xf numFmtId="1" fontId="33" fillId="0" borderId="26" xfId="0" applyNumberFormat="1" applyFont="1" applyFill="1" applyBorder="1" applyAlignment="1">
      <alignment horizontal="center" vertical="center" wrapText="1"/>
    </xf>
    <xf numFmtId="0" fontId="10" fillId="0" borderId="92" xfId="2" applyFont="1" applyBorder="1" applyAlignment="1">
      <alignment horizontal="center" vertical="center" wrapText="1"/>
    </xf>
    <xf numFmtId="0" fontId="10" fillId="0" borderId="118" xfId="2" applyFont="1" applyBorder="1" applyAlignment="1">
      <alignment horizontal="center" vertical="center" wrapText="1"/>
    </xf>
    <xf numFmtId="0" fontId="10" fillId="0" borderId="113" xfId="2" applyFont="1" applyBorder="1" applyAlignment="1">
      <alignment horizontal="center" vertical="center" wrapText="1"/>
    </xf>
    <xf numFmtId="0" fontId="8" fillId="0" borderId="119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36" fillId="0" borderId="96" xfId="2" applyFont="1" applyBorder="1" applyAlignment="1">
      <alignment horizontal="center" vertical="center" wrapText="1"/>
    </xf>
    <xf numFmtId="0" fontId="36" fillId="0" borderId="98" xfId="2" applyFont="1" applyBorder="1" applyAlignment="1">
      <alignment horizontal="center" vertical="center" wrapText="1"/>
    </xf>
    <xf numFmtId="0" fontId="36" fillId="0" borderId="21" xfId="2" applyFont="1" applyBorder="1" applyAlignment="1">
      <alignment horizontal="center" vertical="center" wrapText="1"/>
    </xf>
    <xf numFmtId="0" fontId="36" fillId="0" borderId="20" xfId="2" applyFont="1" applyBorder="1" applyAlignment="1">
      <alignment horizontal="center" vertical="center" wrapText="1"/>
    </xf>
    <xf numFmtId="0" fontId="36" fillId="0" borderId="35" xfId="2" applyFont="1" applyBorder="1" applyAlignment="1">
      <alignment horizontal="center" vertical="center" wrapText="1"/>
    </xf>
    <xf numFmtId="0" fontId="36" fillId="0" borderId="10" xfId="2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0" borderId="9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8" fillId="0" borderId="108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105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horizontal="center" vertical="center" wrapText="1"/>
    </xf>
    <xf numFmtId="0" fontId="8" fillId="0" borderId="107" xfId="0" applyFont="1" applyFill="1" applyBorder="1" applyAlignment="1">
      <alignment horizontal="center" vertical="center" wrapText="1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94" xfId="2" applyFont="1" applyFill="1" applyBorder="1" applyAlignment="1">
      <alignment horizontal="center" vertical="center" wrapText="1"/>
    </xf>
    <xf numFmtId="0" fontId="8" fillId="0" borderId="10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2" xfId="0" applyNumberFormat="1" applyFont="1" applyFill="1" applyBorder="1" applyAlignment="1">
      <alignment horizontal="center" vertical="center" wrapText="1"/>
    </xf>
    <xf numFmtId="0" fontId="8" fillId="0" borderId="53" xfId="0" applyNumberFormat="1" applyFont="1" applyFill="1" applyBorder="1" applyAlignment="1">
      <alignment horizontal="center" vertical="center" wrapText="1"/>
    </xf>
    <xf numFmtId="0" fontId="8" fillId="0" borderId="51" xfId="0" applyNumberFormat="1" applyFont="1" applyFill="1" applyBorder="1" applyAlignment="1">
      <alignment horizontal="center" vertical="center" wrapText="1"/>
    </xf>
    <xf numFmtId="0" fontId="8" fillId="0" borderId="109" xfId="0" applyFont="1" applyFill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35" xfId="0" applyBorder="1" applyAlignment="1">
      <alignment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120" xfId="0" applyFont="1" applyFill="1" applyBorder="1" applyAlignment="1">
      <alignment horizontal="center" vertical="center" wrapText="1"/>
    </xf>
    <xf numFmtId="0" fontId="8" fillId="0" borderId="121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1" fontId="8" fillId="0" borderId="52" xfId="0" applyNumberFormat="1" applyFont="1" applyBorder="1" applyAlignment="1">
      <alignment horizontal="center" vertical="center" wrapText="1"/>
    </xf>
    <xf numFmtId="1" fontId="8" fillId="0" borderId="53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94" xfId="2" applyFont="1" applyBorder="1" applyAlignment="1">
      <alignment horizontal="center" vertical="center" wrapText="1"/>
    </xf>
    <xf numFmtId="0" fontId="8" fillId="0" borderId="101" xfId="2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0" fontId="8" fillId="0" borderId="123" xfId="0" applyFont="1" applyBorder="1" applyAlignment="1">
      <alignment horizontal="center" vertical="center" wrapText="1"/>
    </xf>
    <xf numFmtId="49" fontId="7" fillId="0" borderId="59" xfId="3" applyNumberFormat="1" applyFont="1" applyFill="1" applyBorder="1" applyAlignment="1">
      <alignment horizontal="center" vertical="center" wrapText="1"/>
    </xf>
    <xf numFmtId="49" fontId="7" fillId="0" borderId="64" xfId="3" applyNumberFormat="1" applyFont="1" applyFill="1" applyBorder="1" applyAlignment="1">
      <alignment horizontal="center" vertical="center" wrapText="1"/>
    </xf>
    <xf numFmtId="0" fontId="11" fillId="2" borderId="49" xfId="0" applyFont="1" applyFill="1" applyBorder="1" applyAlignment="1" applyProtection="1">
      <alignment horizontal="right" vertical="center"/>
    </xf>
    <xf numFmtId="0" fontId="31" fillId="2" borderId="49" xfId="0" applyFont="1" applyFill="1" applyBorder="1" applyAlignment="1">
      <alignment horizontal="right" vertical="center"/>
    </xf>
    <xf numFmtId="167" fontId="27" fillId="2" borderId="28" xfId="3" applyNumberFormat="1" applyFont="1" applyFill="1" applyBorder="1" applyAlignment="1" applyProtection="1">
      <alignment horizontal="center" vertical="center"/>
    </xf>
    <xf numFmtId="167" fontId="27" fillId="2" borderId="24" xfId="3" applyNumberFormat="1" applyFont="1" applyFill="1" applyBorder="1" applyAlignment="1" applyProtection="1">
      <alignment horizontal="center" vertical="center"/>
    </xf>
    <xf numFmtId="0" fontId="27" fillId="2" borderId="25" xfId="3" applyNumberFormat="1" applyFont="1" applyFill="1" applyBorder="1" applyAlignment="1" applyProtection="1">
      <alignment horizontal="center" vertical="center"/>
    </xf>
    <xf numFmtId="167" fontId="11" fillId="2" borderId="81" xfId="3" applyNumberFormat="1" applyFont="1" applyFill="1" applyBorder="1" applyAlignment="1" applyProtection="1">
      <alignment horizontal="center" vertical="center"/>
    </xf>
    <xf numFmtId="167" fontId="11" fillId="2" borderId="24" xfId="3" applyNumberFormat="1" applyFont="1" applyFill="1" applyBorder="1" applyAlignment="1" applyProtection="1">
      <alignment horizontal="center" vertical="center"/>
    </xf>
    <xf numFmtId="0" fontId="11" fillId="2" borderId="25" xfId="3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/>
    </xf>
    <xf numFmtId="0" fontId="31" fillId="2" borderId="0" xfId="0" applyFont="1" applyFill="1" applyAlignment="1">
      <alignment horizontal="left" vertical="center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0" fontId="42" fillId="2" borderId="0" xfId="0" applyFont="1" applyFill="1" applyBorder="1" applyAlignment="1">
      <alignment horizontal="left" vertical="center"/>
    </xf>
    <xf numFmtId="170" fontId="32" fillId="2" borderId="0" xfId="3" applyNumberFormat="1" applyFont="1" applyFill="1" applyBorder="1" applyAlignment="1" applyProtection="1">
      <alignment horizontal="left"/>
    </xf>
    <xf numFmtId="49" fontId="7" fillId="2" borderId="59" xfId="3" applyNumberFormat="1" applyFont="1" applyFill="1" applyBorder="1" applyAlignment="1" applyProtection="1">
      <alignment horizontal="center" vertical="center"/>
    </xf>
    <xf numFmtId="49" fontId="7" fillId="2" borderId="62" xfId="3" applyNumberFormat="1" applyFont="1" applyFill="1" applyBorder="1" applyAlignment="1" applyProtection="1">
      <alignment horizontal="center" vertical="center"/>
    </xf>
    <xf numFmtId="49" fontId="7" fillId="2" borderId="64" xfId="3" applyNumberFormat="1" applyFont="1" applyFill="1" applyBorder="1" applyAlignment="1" applyProtection="1">
      <alignment horizontal="center" vertical="center"/>
    </xf>
    <xf numFmtId="49" fontId="7" fillId="2" borderId="12" xfId="3" applyNumberFormat="1" applyFont="1" applyFill="1" applyBorder="1" applyAlignment="1" applyProtection="1">
      <alignment horizontal="center" vertical="center"/>
    </xf>
    <xf numFmtId="49" fontId="7" fillId="2" borderId="19" xfId="3" applyNumberFormat="1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>
      <alignment horizontal="left" vertical="center"/>
    </xf>
    <xf numFmtId="0" fontId="11" fillId="2" borderId="54" xfId="3" applyFont="1" applyFill="1" applyBorder="1" applyAlignment="1">
      <alignment horizontal="right" vertical="center"/>
    </xf>
    <xf numFmtId="0" fontId="11" fillId="2" borderId="54" xfId="3" applyFont="1" applyFill="1" applyBorder="1" applyAlignment="1" applyProtection="1">
      <alignment horizontal="right" vertical="center"/>
    </xf>
    <xf numFmtId="0" fontId="11" fillId="2" borderId="59" xfId="3" applyFont="1" applyFill="1" applyBorder="1" applyAlignment="1" applyProtection="1">
      <alignment horizontal="right" vertical="center"/>
    </xf>
    <xf numFmtId="49" fontId="7" fillId="0" borderId="62" xfId="3" applyNumberFormat="1" applyFont="1" applyFill="1" applyBorder="1" applyAlignment="1">
      <alignment horizontal="center" vertical="center" wrapText="1"/>
    </xf>
    <xf numFmtId="49" fontId="7" fillId="0" borderId="73" xfId="3" applyNumberFormat="1" applyFont="1" applyFill="1" applyBorder="1" applyAlignment="1">
      <alignment horizontal="center" vertical="center" wrapText="1"/>
    </xf>
    <xf numFmtId="0" fontId="11" fillId="2" borderId="69" xfId="3" applyFont="1" applyFill="1" applyBorder="1" applyAlignment="1">
      <alignment horizontal="center" vertical="center" wrapText="1"/>
    </xf>
    <xf numFmtId="0" fontId="11" fillId="2" borderId="72" xfId="3" applyFont="1" applyFill="1" applyBorder="1" applyAlignment="1">
      <alignment horizontal="center" vertical="center" wrapText="1"/>
    </xf>
    <xf numFmtId="0" fontId="11" fillId="2" borderId="70" xfId="3" applyFont="1" applyFill="1" applyBorder="1" applyAlignment="1">
      <alignment horizontal="center" vertical="center" wrapText="1"/>
    </xf>
    <xf numFmtId="171" fontId="11" fillId="5" borderId="69" xfId="3" applyNumberFormat="1" applyFont="1" applyFill="1" applyBorder="1" applyAlignment="1" applyProtection="1">
      <alignment horizontal="center" vertical="center"/>
    </xf>
    <xf numFmtId="171" fontId="11" fillId="5" borderId="72" xfId="3" applyNumberFormat="1" applyFont="1" applyFill="1" applyBorder="1" applyAlignment="1" applyProtection="1">
      <alignment horizontal="center" vertical="center"/>
    </xf>
    <xf numFmtId="171" fontId="11" fillId="5" borderId="70" xfId="3" applyNumberFormat="1" applyFont="1" applyFill="1" applyBorder="1" applyAlignment="1" applyProtection="1">
      <alignment horizontal="center" vertical="center"/>
    </xf>
    <xf numFmtId="171" fontId="11" fillId="2" borderId="64" xfId="3" applyNumberFormat="1" applyFont="1" applyFill="1" applyBorder="1" applyAlignment="1" applyProtection="1">
      <alignment horizontal="center" vertical="center"/>
    </xf>
    <xf numFmtId="171" fontId="11" fillId="2" borderId="22" xfId="3" applyNumberFormat="1" applyFont="1" applyFill="1" applyBorder="1" applyAlignment="1" applyProtection="1">
      <alignment horizontal="center" vertical="center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0" xfId="3" applyNumberFormat="1" applyFont="1" applyFill="1" applyBorder="1" applyAlignment="1" applyProtection="1">
      <alignment horizontal="center" vertical="center"/>
    </xf>
    <xf numFmtId="165" fontId="11" fillId="2" borderId="28" xfId="0" applyNumberFormat="1" applyFont="1" applyFill="1" applyBorder="1" applyAlignment="1" applyProtection="1">
      <alignment horizontal="center" vertical="center" wrapText="1"/>
    </xf>
    <xf numFmtId="165" fontId="11" fillId="2" borderId="24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0" fontId="11" fillId="5" borderId="91" xfId="0" applyFont="1" applyFill="1" applyBorder="1" applyAlignment="1">
      <alignment horizontal="center" vertical="center" wrapText="1"/>
    </xf>
    <xf numFmtId="0" fontId="11" fillId="5" borderId="74" xfId="0" applyFont="1" applyFill="1" applyBorder="1" applyAlignment="1">
      <alignment horizontal="center" vertical="center" wrapText="1"/>
    </xf>
    <xf numFmtId="0" fontId="11" fillId="2" borderId="12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0" fontId="11" fillId="2" borderId="13" xfId="3" applyNumberFormat="1" applyFont="1" applyFill="1" applyBorder="1" applyAlignment="1" applyProtection="1">
      <alignment horizontal="center" vertical="center"/>
    </xf>
    <xf numFmtId="49" fontId="7" fillId="2" borderId="28" xfId="3" applyNumberFormat="1" applyFont="1" applyFill="1" applyBorder="1" applyAlignment="1" applyProtection="1">
      <alignment horizontal="center" vertical="center"/>
    </xf>
    <xf numFmtId="0" fontId="11" fillId="0" borderId="69" xfId="3" applyFont="1" applyFill="1" applyBorder="1" applyAlignment="1">
      <alignment horizontal="center" vertical="center" wrapText="1"/>
    </xf>
    <xf numFmtId="0" fontId="11" fillId="0" borderId="70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49" fontId="11" fillId="2" borderId="32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/>
    </xf>
    <xf numFmtId="165" fontId="11" fillId="2" borderId="89" xfId="0" applyNumberFormat="1" applyFont="1" applyFill="1" applyBorder="1" applyAlignment="1" applyProtection="1">
      <alignment horizontal="center" vertical="center"/>
    </xf>
    <xf numFmtId="165" fontId="11" fillId="2" borderId="78" xfId="0" applyNumberFormat="1" applyFont="1" applyFill="1" applyBorder="1" applyAlignment="1" applyProtection="1">
      <alignment horizontal="center" vertical="center"/>
    </xf>
    <xf numFmtId="165" fontId="11" fillId="2" borderId="65" xfId="0" applyNumberFormat="1" applyFont="1" applyFill="1" applyBorder="1" applyAlignment="1" applyProtection="1">
      <alignment horizontal="center" vertical="center"/>
    </xf>
    <xf numFmtId="165" fontId="11" fillId="2" borderId="90" xfId="0" applyNumberFormat="1" applyFont="1" applyFill="1" applyBorder="1" applyAlignment="1" applyProtection="1">
      <alignment horizontal="center" vertical="center"/>
    </xf>
    <xf numFmtId="171" fontId="11" fillId="2" borderId="48" xfId="3" applyNumberFormat="1" applyFont="1" applyFill="1" applyBorder="1" applyAlignment="1" applyProtection="1">
      <alignment horizontal="center" vertical="center"/>
    </xf>
    <xf numFmtId="171" fontId="11" fillId="2" borderId="42" xfId="3" applyNumberFormat="1" applyFont="1" applyFill="1" applyBorder="1" applyAlignment="1" applyProtection="1">
      <alignment horizontal="center" vertical="center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60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7" xfId="3" applyNumberFormat="1" applyFont="1" applyFill="1" applyBorder="1" applyAlignment="1" applyProtection="1">
      <alignment horizontal="center" vertical="center"/>
    </xf>
    <xf numFmtId="170" fontId="7" fillId="2" borderId="26" xfId="3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1" xfId="3" applyNumberFormat="1" applyFont="1" applyFill="1" applyBorder="1" applyAlignment="1" applyProtection="1">
      <alignment horizontal="center" vertical="center" textRotation="90" wrapText="1"/>
    </xf>
    <xf numFmtId="170" fontId="7" fillId="2" borderId="21" xfId="3" applyNumberFormat="1" applyFont="1" applyFill="1" applyBorder="1" applyAlignment="1" applyProtection="1">
      <alignment horizontal="center" vertical="center" textRotation="90" wrapText="1"/>
    </xf>
    <xf numFmtId="170" fontId="7" fillId="2" borderId="81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27" xfId="3" applyNumberFormat="1" applyFont="1" applyFill="1" applyBorder="1" applyAlignment="1" applyProtection="1">
      <alignment horizontal="center" vertical="center" textRotation="90" wrapText="1"/>
    </xf>
    <xf numFmtId="170" fontId="7" fillId="2" borderId="40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3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170" fontId="10" fillId="2" borderId="12" xfId="3" applyNumberFormat="1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7" fillId="2" borderId="59" xfId="3" applyNumberFormat="1" applyFont="1" applyFill="1" applyBorder="1" applyAlignment="1" applyProtection="1">
      <alignment horizontal="center" vertical="center" textRotation="90"/>
    </xf>
    <xf numFmtId="0" fontId="7" fillId="2" borderId="62" xfId="3" applyNumberFormat="1" applyFont="1" applyFill="1" applyBorder="1" applyAlignment="1" applyProtection="1">
      <alignment horizontal="center" vertical="center" textRotation="90"/>
    </xf>
    <xf numFmtId="0" fontId="7" fillId="2" borderId="64" xfId="3" applyNumberFormat="1" applyFont="1" applyFill="1" applyBorder="1" applyAlignment="1" applyProtection="1">
      <alignment horizontal="center" vertical="center" textRotation="90"/>
    </xf>
    <xf numFmtId="170" fontId="7" fillId="2" borderId="59" xfId="3" applyNumberFormat="1" applyFont="1" applyFill="1" applyBorder="1" applyAlignment="1" applyProtection="1">
      <alignment horizontal="center" vertical="center"/>
    </xf>
    <xf numFmtId="170" fontId="7" fillId="2" borderId="62" xfId="3" applyNumberFormat="1" applyFont="1" applyFill="1" applyBorder="1" applyAlignment="1" applyProtection="1">
      <alignment horizontal="center" vertical="center"/>
    </xf>
    <xf numFmtId="170" fontId="7" fillId="2" borderId="64" xfId="3" applyNumberFormat="1" applyFont="1" applyFill="1" applyBorder="1" applyAlignment="1" applyProtection="1">
      <alignment horizontal="center" vertical="center"/>
    </xf>
    <xf numFmtId="170" fontId="7" fillId="2" borderId="15" xfId="3" applyNumberFormat="1" applyFont="1" applyFill="1" applyBorder="1" applyAlignment="1" applyProtection="1">
      <alignment horizontal="center" vertical="center" wrapText="1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8" xfId="3" applyNumberFormat="1" applyFont="1" applyFill="1" applyBorder="1" applyAlignment="1" applyProtection="1">
      <alignment horizontal="center" vertical="center" wrapText="1"/>
    </xf>
    <xf numFmtId="170" fontId="7" fillId="2" borderId="59" xfId="3" applyNumberFormat="1" applyFont="1" applyFill="1" applyBorder="1" applyAlignment="1" applyProtection="1">
      <alignment horizontal="center" vertical="center" textRotation="90" wrapText="1"/>
    </xf>
    <xf numFmtId="170" fontId="7" fillId="2" borderId="62" xfId="3" applyNumberFormat="1" applyFont="1" applyFill="1" applyBorder="1" applyAlignment="1" applyProtection="1">
      <alignment horizontal="center" vertical="center" textRotation="90" wrapText="1"/>
    </xf>
    <xf numFmtId="170" fontId="7" fillId="2" borderId="64" xfId="3" applyNumberFormat="1" applyFont="1" applyFill="1" applyBorder="1" applyAlignment="1" applyProtection="1">
      <alignment horizontal="center" vertical="center" textRotation="90" wrapText="1"/>
    </xf>
    <xf numFmtId="170" fontId="7" fillId="2" borderId="29" xfId="3" applyNumberFormat="1" applyFont="1" applyFill="1" applyBorder="1" applyAlignment="1" applyProtection="1">
      <alignment horizontal="center" vertical="center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2" xfId="3" applyNumberFormat="1" applyFont="1" applyFill="1" applyBorder="1" applyAlignment="1" applyProtection="1">
      <alignment horizontal="center" vertical="center" wrapText="1"/>
    </xf>
    <xf numFmtId="0" fontId="7" fillId="2" borderId="12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28" xfId="3" applyNumberFormat="1" applyFont="1" applyFill="1" applyBorder="1" applyAlignment="1" applyProtection="1">
      <alignment horizontal="center" vertical="center" wrapText="1"/>
    </xf>
    <xf numFmtId="0" fontId="7" fillId="2" borderId="24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170" fontId="7" fillId="2" borderId="48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7" xfId="3" applyNumberFormat="1" applyFont="1" applyFill="1" applyBorder="1" applyAlignment="1" applyProtection="1">
      <alignment horizontal="center" vertical="center" wrapText="1"/>
    </xf>
    <xf numFmtId="165" fontId="3" fillId="0" borderId="124" xfId="0" applyNumberFormat="1" applyFont="1" applyFill="1" applyBorder="1" applyAlignment="1" applyProtection="1">
      <alignment horizontal="center" vertical="center" textRotation="90" wrapText="1"/>
    </xf>
    <xf numFmtId="165" fontId="3" fillId="0" borderId="124" xfId="0" applyNumberFormat="1" applyFont="1" applyFill="1" applyBorder="1" applyAlignment="1" applyProtection="1">
      <alignment horizontal="center" vertical="center"/>
    </xf>
    <xf numFmtId="0" fontId="3" fillId="0" borderId="124" xfId="0" applyFont="1" applyFill="1" applyBorder="1" applyAlignment="1">
      <alignment horizontal="center" vertical="center" wrapText="1"/>
    </xf>
    <xf numFmtId="0" fontId="3" fillId="0" borderId="124" xfId="0" applyFont="1" applyFill="1" applyBorder="1" applyAlignment="1">
      <alignment horizontal="center" vertical="center"/>
    </xf>
    <xf numFmtId="165" fontId="3" fillId="0" borderId="124" xfId="0" applyNumberFormat="1" applyFont="1" applyFill="1" applyBorder="1" applyAlignment="1" applyProtection="1">
      <alignment horizontal="center" vertical="center" wrapText="1"/>
    </xf>
    <xf numFmtId="165" fontId="3" fillId="0" borderId="124" xfId="0" applyNumberFormat="1" applyFont="1" applyFill="1" applyBorder="1" applyAlignment="1" applyProtection="1">
      <alignment vertical="center" textRotation="90" wrapText="1"/>
    </xf>
    <xf numFmtId="0" fontId="2" fillId="0" borderId="0" xfId="0" applyFont="1" applyFill="1" applyAlignment="1">
      <alignment horizontal="center" wrapText="1"/>
    </xf>
    <xf numFmtId="165" fontId="2" fillId="0" borderId="124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38"/>
  <sheetViews>
    <sheetView view="pageBreakPreview" zoomScale="60" zoomScaleNormal="55" workbookViewId="0">
      <selection activeCell="AB40" sqref="AB40"/>
    </sheetView>
  </sheetViews>
  <sheetFormatPr defaultColWidth="3.28515625" defaultRowHeight="15.75"/>
  <cols>
    <col min="1" max="1" width="6.5703125" style="7" customWidth="1"/>
    <col min="2" max="2" width="5.140625" style="7" customWidth="1"/>
    <col min="3" max="3" width="4.42578125" style="7" customWidth="1"/>
    <col min="4" max="4" width="6.42578125" style="7" customWidth="1"/>
    <col min="5" max="5" width="4.28515625" style="7" customWidth="1"/>
    <col min="6" max="6" width="4.42578125" style="7" customWidth="1"/>
    <col min="7" max="7" width="8" style="7" customWidth="1"/>
    <col min="8" max="8" width="3.85546875" style="7" customWidth="1"/>
    <col min="9" max="9" width="4" style="7" customWidth="1"/>
    <col min="10" max="10" width="4.140625" style="7" customWidth="1"/>
    <col min="11" max="11" width="4.7109375" style="7" customWidth="1"/>
    <col min="12" max="12" width="4.85546875" style="7" customWidth="1"/>
    <col min="13" max="13" width="4" style="7" customWidth="1"/>
    <col min="14" max="14" width="5" style="7" customWidth="1"/>
    <col min="15" max="15" width="5.140625" style="7" customWidth="1"/>
    <col min="16" max="16" width="5.7109375" style="7" customWidth="1"/>
    <col min="17" max="17" width="4" style="7" customWidth="1"/>
    <col min="18" max="18" width="6.42578125" style="7" customWidth="1"/>
    <col min="19" max="19" width="3.85546875" style="7" customWidth="1"/>
    <col min="20" max="20" width="4.85546875" style="7" customWidth="1"/>
    <col min="21" max="21" width="4.7109375" style="7" customWidth="1"/>
    <col min="22" max="22" width="6" style="7" customWidth="1"/>
    <col min="23" max="23" width="6.7109375" style="7" customWidth="1"/>
    <col min="24" max="24" width="6.140625" style="7" customWidth="1"/>
    <col min="25" max="25" width="7" style="7" customWidth="1"/>
    <col min="26" max="26" width="6.85546875" style="7" customWidth="1"/>
    <col min="27" max="27" width="6.7109375" style="7" customWidth="1"/>
    <col min="28" max="28" width="6" style="7" customWidth="1"/>
    <col min="29" max="29" width="7.5703125" style="7" customWidth="1"/>
    <col min="30" max="30" width="7.140625" style="7" customWidth="1"/>
    <col min="31" max="31" width="5.7109375" style="7" customWidth="1"/>
    <col min="32" max="32" width="7.42578125" style="7" customWidth="1"/>
    <col min="33" max="33" width="7" style="7" customWidth="1"/>
    <col min="34" max="34" width="7.42578125" style="7" customWidth="1"/>
    <col min="35" max="35" width="7.85546875" style="7" customWidth="1"/>
    <col min="36" max="36" width="8.140625" style="7" customWidth="1"/>
    <col min="37" max="37" width="7.85546875" style="7" customWidth="1"/>
    <col min="38" max="38" width="6.7109375" style="7" customWidth="1"/>
    <col min="39" max="39" width="6" style="7" customWidth="1"/>
    <col min="40" max="40" width="8.140625" style="7" customWidth="1"/>
    <col min="41" max="41" width="7.42578125" style="7" customWidth="1"/>
    <col min="42" max="42" width="5.140625" style="7" customWidth="1"/>
    <col min="43" max="43" width="4.5703125" style="7" customWidth="1"/>
    <col min="44" max="44" width="4.7109375" style="7" customWidth="1"/>
    <col min="45" max="45" width="3.85546875" style="7" customWidth="1"/>
    <col min="46" max="46" width="4.5703125" style="7" customWidth="1"/>
    <col min="47" max="47" width="5.42578125" style="7" customWidth="1"/>
    <col min="48" max="48" width="4.42578125" style="7" customWidth="1"/>
    <col min="49" max="49" width="6.7109375" style="7" customWidth="1"/>
    <col min="50" max="50" width="4.7109375" style="7" customWidth="1"/>
    <col min="51" max="51" width="5.42578125" style="7" customWidth="1"/>
    <col min="52" max="52" width="5.5703125" style="7" customWidth="1"/>
    <col min="53" max="53" width="4" style="7" customWidth="1"/>
    <col min="54" max="16384" width="3.28515625" style="7"/>
  </cols>
  <sheetData>
    <row r="1" spans="1:53" ht="33.75" customHeight="1">
      <c r="A1" s="655" t="s">
        <v>45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6" t="s">
        <v>44</v>
      </c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656"/>
      <c r="AK1" s="656"/>
      <c r="AL1" s="656"/>
      <c r="AM1" s="656"/>
      <c r="AN1" s="18"/>
      <c r="AU1" s="8" t="s">
        <v>367</v>
      </c>
    </row>
    <row r="2" spans="1:53" ht="30">
      <c r="A2" s="655" t="s">
        <v>46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</row>
    <row r="3" spans="1:53" ht="33" customHeight="1">
      <c r="A3" s="655" t="s">
        <v>73</v>
      </c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7" t="s">
        <v>47</v>
      </c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8" t="s">
        <v>369</v>
      </c>
      <c r="AO3" s="658"/>
      <c r="AP3" s="658"/>
      <c r="AQ3" s="658"/>
      <c r="AR3" s="658"/>
      <c r="AS3" s="658"/>
      <c r="AT3" s="658"/>
      <c r="AU3" s="658"/>
      <c r="AV3" s="658"/>
      <c r="AW3" s="658"/>
      <c r="AX3" s="658"/>
      <c r="AY3" s="658"/>
      <c r="AZ3" s="658"/>
      <c r="BA3" s="658"/>
    </row>
    <row r="4" spans="1:53" ht="30.75">
      <c r="A4" s="654" t="s">
        <v>74</v>
      </c>
      <c r="B4" s="655"/>
      <c r="C4" s="655"/>
      <c r="D4" s="655"/>
      <c r="E4" s="655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658"/>
      <c r="AO4" s="658"/>
      <c r="AP4" s="658"/>
      <c r="AQ4" s="658"/>
      <c r="AR4" s="658"/>
      <c r="AS4" s="658"/>
      <c r="AT4" s="658"/>
      <c r="AU4" s="658"/>
      <c r="AV4" s="658"/>
      <c r="AW4" s="658"/>
      <c r="AX4" s="658"/>
      <c r="AY4" s="658"/>
      <c r="AZ4" s="658"/>
      <c r="BA4" s="658"/>
    </row>
    <row r="5" spans="1:53" ht="36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659" t="s">
        <v>227</v>
      </c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4"/>
      <c r="AO5" s="664"/>
      <c r="AP5" s="664"/>
      <c r="AQ5" s="664"/>
      <c r="AR5" s="664"/>
      <c r="AS5" s="664"/>
      <c r="AT5" s="664"/>
      <c r="AU5" s="664"/>
      <c r="AV5" s="664"/>
      <c r="AW5" s="664"/>
      <c r="AX5" s="664"/>
      <c r="AY5" s="664"/>
      <c r="AZ5" s="664"/>
      <c r="BA5" s="664"/>
    </row>
    <row r="6" spans="1:53" s="8" customFormat="1" ht="24.75" customHeight="1">
      <c r="A6" s="655" t="s">
        <v>75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664"/>
      <c r="AO6" s="664"/>
      <c r="AP6" s="664"/>
      <c r="AQ6" s="664"/>
      <c r="AR6" s="664"/>
      <c r="AS6" s="664"/>
      <c r="AT6" s="664"/>
      <c r="AU6" s="664"/>
      <c r="AV6" s="664"/>
      <c r="AW6" s="664"/>
      <c r="AX6" s="664"/>
      <c r="AY6" s="664"/>
      <c r="AZ6" s="664"/>
      <c r="BA6" s="664"/>
    </row>
    <row r="7" spans="1:53" s="8" customFormat="1" ht="27" customHeight="1">
      <c r="A7" s="655" t="s">
        <v>48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655"/>
      <c r="M7" s="655"/>
      <c r="N7" s="655"/>
      <c r="O7" s="655"/>
      <c r="P7" s="661" t="s">
        <v>76</v>
      </c>
      <c r="Q7" s="661"/>
      <c r="R7" s="661"/>
      <c r="S7" s="661"/>
      <c r="T7" s="661"/>
      <c r="U7" s="661"/>
      <c r="V7" s="661"/>
      <c r="W7" s="661"/>
      <c r="X7" s="661"/>
      <c r="Y7" s="661"/>
      <c r="Z7" s="661"/>
      <c r="AA7" s="661"/>
      <c r="AB7" s="661"/>
      <c r="AC7" s="661"/>
      <c r="AD7" s="661"/>
      <c r="AE7" s="661"/>
      <c r="AF7" s="661"/>
      <c r="AG7" s="661"/>
      <c r="AH7" s="661"/>
      <c r="AI7" s="661"/>
      <c r="AJ7" s="661"/>
      <c r="AK7" s="661"/>
      <c r="AL7" s="661"/>
      <c r="AM7" s="23"/>
      <c r="AN7" s="662" t="s">
        <v>78</v>
      </c>
      <c r="AO7" s="663"/>
      <c r="AP7" s="663"/>
      <c r="AQ7" s="663"/>
      <c r="AR7" s="663"/>
      <c r="AS7" s="663"/>
      <c r="AT7" s="663"/>
      <c r="AU7" s="663"/>
      <c r="AV7" s="663"/>
      <c r="AW7" s="663"/>
      <c r="AX7" s="663"/>
      <c r="AY7" s="663"/>
      <c r="AZ7" s="663"/>
      <c r="BA7" s="663"/>
    </row>
    <row r="8" spans="1:53" s="8" customFormat="1" ht="27.75" customHeight="1">
      <c r="P8" s="661" t="s">
        <v>187</v>
      </c>
      <c r="Q8" s="661"/>
      <c r="R8" s="661"/>
      <c r="S8" s="661"/>
      <c r="T8" s="661"/>
      <c r="U8" s="661"/>
      <c r="V8" s="661"/>
      <c r="W8" s="661"/>
      <c r="X8" s="661"/>
      <c r="Y8" s="661"/>
      <c r="Z8" s="661"/>
      <c r="AA8" s="661"/>
      <c r="AB8" s="661"/>
      <c r="AC8" s="661"/>
      <c r="AD8" s="661"/>
      <c r="AE8" s="661"/>
      <c r="AF8" s="661"/>
      <c r="AG8" s="661"/>
      <c r="AH8" s="661"/>
      <c r="AI8" s="661"/>
      <c r="AJ8" s="661"/>
      <c r="AK8" s="661"/>
      <c r="AL8" s="661"/>
      <c r="AM8" s="23"/>
      <c r="AN8" s="681" t="s">
        <v>168</v>
      </c>
      <c r="AO8" s="681"/>
      <c r="AP8" s="681"/>
      <c r="AQ8" s="681"/>
      <c r="AR8" s="681"/>
      <c r="AS8" s="681"/>
      <c r="AT8" s="681"/>
      <c r="AU8" s="681"/>
      <c r="AV8" s="681"/>
      <c r="AW8" s="681"/>
      <c r="AX8" s="681"/>
      <c r="AY8" s="681"/>
      <c r="AZ8" s="681"/>
      <c r="BA8" s="681"/>
    </row>
    <row r="9" spans="1:53" s="8" customFormat="1" ht="27.75" customHeight="1">
      <c r="P9" s="661" t="s">
        <v>186</v>
      </c>
      <c r="Q9" s="661"/>
      <c r="R9" s="661"/>
      <c r="S9" s="661"/>
      <c r="T9" s="661"/>
      <c r="U9" s="661"/>
      <c r="V9" s="661"/>
      <c r="W9" s="661"/>
      <c r="X9" s="661"/>
      <c r="Y9" s="661"/>
      <c r="Z9" s="661"/>
      <c r="AA9" s="661"/>
      <c r="AB9" s="661"/>
      <c r="AC9" s="661"/>
      <c r="AD9" s="661"/>
      <c r="AE9" s="661"/>
      <c r="AF9" s="661"/>
      <c r="AG9" s="661"/>
      <c r="AH9" s="661"/>
      <c r="AI9" s="661"/>
      <c r="AJ9" s="661"/>
      <c r="AK9" s="661"/>
      <c r="AL9" s="661"/>
      <c r="AM9" s="23"/>
      <c r="AN9" s="681"/>
      <c r="AO9" s="681"/>
      <c r="AP9" s="681"/>
      <c r="AQ9" s="681"/>
      <c r="AR9" s="681"/>
      <c r="AS9" s="681"/>
      <c r="AT9" s="681"/>
      <c r="AU9" s="681"/>
      <c r="AV9" s="681"/>
      <c r="AW9" s="681"/>
      <c r="AX9" s="681"/>
      <c r="AY9" s="681"/>
      <c r="AZ9" s="681"/>
      <c r="BA9" s="681"/>
    </row>
    <row r="10" spans="1:53" s="8" customFormat="1" ht="27.75" customHeight="1">
      <c r="P10" s="672" t="s">
        <v>232</v>
      </c>
      <c r="Q10" s="673"/>
      <c r="R10" s="673"/>
      <c r="S10" s="673"/>
      <c r="T10" s="673"/>
      <c r="U10" s="673"/>
      <c r="V10" s="673"/>
      <c r="W10" s="673"/>
      <c r="X10" s="673"/>
      <c r="Y10" s="673"/>
      <c r="Z10" s="673"/>
      <c r="AA10" s="673"/>
      <c r="AB10" s="673"/>
      <c r="AC10" s="673"/>
      <c r="AD10" s="673"/>
      <c r="AE10" s="673"/>
      <c r="AF10" s="673"/>
      <c r="AG10" s="673"/>
      <c r="AH10" s="673"/>
      <c r="AI10" s="673"/>
      <c r="AJ10" s="673"/>
      <c r="AK10" s="673"/>
      <c r="AL10" s="674"/>
      <c r="AM10" s="674"/>
      <c r="AN10" s="681"/>
      <c r="AO10" s="681"/>
      <c r="AP10" s="681"/>
      <c r="AQ10" s="681"/>
      <c r="AR10" s="681"/>
      <c r="AS10" s="681"/>
      <c r="AT10" s="681"/>
      <c r="AU10" s="681"/>
      <c r="AV10" s="681"/>
      <c r="AW10" s="681"/>
      <c r="AX10" s="681"/>
      <c r="AY10" s="681"/>
      <c r="AZ10" s="681"/>
      <c r="BA10" s="681"/>
    </row>
    <row r="11" spans="1:53" s="8" customFormat="1" ht="27.75" customHeight="1">
      <c r="P11" s="672" t="s">
        <v>226</v>
      </c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s="8" customFormat="1" ht="27.75" customHeight="1"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6"/>
      <c r="AM12" s="26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s="8" customFormat="1" ht="27.75" customHeight="1"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  <c r="AM13" s="26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s="8" customFormat="1" ht="18.75"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s="8" customFormat="1" ht="22.5">
      <c r="A15" s="675" t="s">
        <v>254</v>
      </c>
      <c r="B15" s="675"/>
      <c r="C15" s="675"/>
      <c r="D15" s="675"/>
      <c r="E15" s="675"/>
      <c r="F15" s="675"/>
      <c r="G15" s="675"/>
      <c r="H15" s="675"/>
      <c r="I15" s="675"/>
      <c r="J15" s="675"/>
      <c r="K15" s="675"/>
      <c r="L15" s="675"/>
      <c r="M15" s="675"/>
      <c r="N15" s="675"/>
      <c r="O15" s="675"/>
      <c r="P15" s="675"/>
      <c r="Q15" s="675"/>
      <c r="R15" s="675"/>
      <c r="S15" s="675"/>
      <c r="T15" s="675"/>
      <c r="U15" s="675"/>
      <c r="V15" s="675"/>
      <c r="W15" s="675"/>
      <c r="X15" s="675"/>
      <c r="Y15" s="675"/>
      <c r="Z15" s="675"/>
      <c r="AA15" s="675"/>
      <c r="AB15" s="675"/>
      <c r="AC15" s="675"/>
      <c r="AD15" s="675"/>
      <c r="AE15" s="675"/>
      <c r="AF15" s="675"/>
      <c r="AG15" s="675"/>
      <c r="AH15" s="675"/>
      <c r="AI15" s="675"/>
      <c r="AJ15" s="675"/>
      <c r="AK15" s="675"/>
      <c r="AL15" s="675"/>
      <c r="AM15" s="675"/>
      <c r="AN15" s="675"/>
      <c r="AO15" s="675"/>
      <c r="AP15" s="675"/>
      <c r="AQ15" s="675"/>
      <c r="AR15" s="675"/>
      <c r="AS15" s="675"/>
      <c r="AT15" s="675"/>
      <c r="AU15" s="675"/>
      <c r="AV15" s="675"/>
      <c r="AW15" s="675"/>
      <c r="AX15" s="675"/>
      <c r="AY15" s="675"/>
      <c r="AZ15" s="675"/>
      <c r="BA15" s="675"/>
    </row>
    <row r="16" spans="1:53" s="8" customFormat="1" ht="19.5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</row>
    <row r="17" spans="1:53" ht="18" customHeight="1">
      <c r="A17" s="676" t="s">
        <v>49</v>
      </c>
      <c r="B17" s="665" t="s">
        <v>50</v>
      </c>
      <c r="C17" s="666"/>
      <c r="D17" s="666"/>
      <c r="E17" s="667"/>
      <c r="F17" s="665" t="s">
        <v>51</v>
      </c>
      <c r="G17" s="666"/>
      <c r="H17" s="666"/>
      <c r="I17" s="667"/>
      <c r="J17" s="668" t="s">
        <v>52</v>
      </c>
      <c r="K17" s="671"/>
      <c r="L17" s="671"/>
      <c r="M17" s="671"/>
      <c r="N17" s="668" t="s">
        <v>53</v>
      </c>
      <c r="O17" s="671"/>
      <c r="P17" s="671"/>
      <c r="Q17" s="671"/>
      <c r="R17" s="670"/>
      <c r="S17" s="668" t="s">
        <v>54</v>
      </c>
      <c r="T17" s="669"/>
      <c r="U17" s="669"/>
      <c r="V17" s="669"/>
      <c r="W17" s="670"/>
      <c r="X17" s="668" t="s">
        <v>55</v>
      </c>
      <c r="Y17" s="671"/>
      <c r="Z17" s="671"/>
      <c r="AA17" s="670"/>
      <c r="AB17" s="665" t="s">
        <v>56</v>
      </c>
      <c r="AC17" s="666"/>
      <c r="AD17" s="666"/>
      <c r="AE17" s="667"/>
      <c r="AF17" s="665" t="s">
        <v>57</v>
      </c>
      <c r="AG17" s="666"/>
      <c r="AH17" s="666"/>
      <c r="AI17" s="667"/>
      <c r="AJ17" s="668" t="s">
        <v>58</v>
      </c>
      <c r="AK17" s="669"/>
      <c r="AL17" s="669"/>
      <c r="AM17" s="669"/>
      <c r="AN17" s="670"/>
      <c r="AO17" s="668" t="s">
        <v>59</v>
      </c>
      <c r="AP17" s="671"/>
      <c r="AQ17" s="671"/>
      <c r="AR17" s="671"/>
      <c r="AS17" s="678" t="s">
        <v>60</v>
      </c>
      <c r="AT17" s="679"/>
      <c r="AU17" s="679"/>
      <c r="AV17" s="679"/>
      <c r="AW17" s="680"/>
      <c r="AX17" s="668" t="s">
        <v>61</v>
      </c>
      <c r="AY17" s="671"/>
      <c r="AZ17" s="671"/>
      <c r="BA17" s="670"/>
    </row>
    <row r="18" spans="1:53" s="1" customFormat="1" ht="20.25" customHeight="1" thickBot="1">
      <c r="A18" s="677"/>
      <c r="B18" s="27">
        <v>1</v>
      </c>
      <c r="C18" s="28">
        <v>2</v>
      </c>
      <c r="D18" s="28">
        <v>3</v>
      </c>
      <c r="E18" s="29">
        <v>4</v>
      </c>
      <c r="F18" s="27">
        <v>5</v>
      </c>
      <c r="G18" s="28">
        <v>6</v>
      </c>
      <c r="H18" s="28">
        <v>7</v>
      </c>
      <c r="I18" s="29">
        <v>8</v>
      </c>
      <c r="J18" s="27">
        <v>9</v>
      </c>
      <c r="K18" s="28">
        <v>10</v>
      </c>
      <c r="L18" s="28">
        <v>11</v>
      </c>
      <c r="M18" s="30">
        <v>12</v>
      </c>
      <c r="N18" s="27">
        <v>13</v>
      </c>
      <c r="O18" s="28">
        <v>14</v>
      </c>
      <c r="P18" s="28">
        <v>15</v>
      </c>
      <c r="Q18" s="28">
        <v>16</v>
      </c>
      <c r="R18" s="29">
        <v>17</v>
      </c>
      <c r="S18" s="27">
        <v>18</v>
      </c>
      <c r="T18" s="28">
        <v>19</v>
      </c>
      <c r="U18" s="28">
        <v>20</v>
      </c>
      <c r="V18" s="28">
        <v>21</v>
      </c>
      <c r="W18" s="29">
        <v>22</v>
      </c>
      <c r="X18" s="27">
        <v>23</v>
      </c>
      <c r="Y18" s="28">
        <v>24</v>
      </c>
      <c r="Z18" s="28">
        <v>25</v>
      </c>
      <c r="AA18" s="29">
        <v>26</v>
      </c>
      <c r="AB18" s="27">
        <v>27</v>
      </c>
      <c r="AC18" s="28">
        <v>28</v>
      </c>
      <c r="AD18" s="28">
        <v>29</v>
      </c>
      <c r="AE18" s="29">
        <v>30</v>
      </c>
      <c r="AF18" s="27">
        <v>31</v>
      </c>
      <c r="AG18" s="28">
        <v>32</v>
      </c>
      <c r="AH18" s="28">
        <v>33</v>
      </c>
      <c r="AI18" s="29">
        <v>34</v>
      </c>
      <c r="AJ18" s="27">
        <v>35</v>
      </c>
      <c r="AK18" s="28">
        <v>36</v>
      </c>
      <c r="AL18" s="28">
        <v>37</v>
      </c>
      <c r="AM18" s="28">
        <v>38</v>
      </c>
      <c r="AN18" s="29">
        <v>39</v>
      </c>
      <c r="AO18" s="27">
        <v>40</v>
      </c>
      <c r="AP18" s="28">
        <v>41</v>
      </c>
      <c r="AQ18" s="28">
        <v>42</v>
      </c>
      <c r="AR18" s="30">
        <v>43</v>
      </c>
      <c r="AS18" s="27">
        <v>44</v>
      </c>
      <c r="AT18" s="28">
        <v>45</v>
      </c>
      <c r="AU18" s="28">
        <v>46</v>
      </c>
      <c r="AV18" s="28">
        <v>47</v>
      </c>
      <c r="AW18" s="29">
        <v>48</v>
      </c>
      <c r="AX18" s="27">
        <v>49</v>
      </c>
      <c r="AY18" s="28">
        <v>50</v>
      </c>
      <c r="AZ18" s="28">
        <v>51</v>
      </c>
      <c r="BA18" s="29">
        <v>52</v>
      </c>
    </row>
    <row r="19" spans="1:53" ht="20.100000000000001" customHeight="1">
      <c r="A19" s="60">
        <v>1</v>
      </c>
      <c r="B19" s="31" t="s">
        <v>372</v>
      </c>
      <c r="C19" s="32" t="s">
        <v>62</v>
      </c>
      <c r="D19" s="32" t="s">
        <v>62</v>
      </c>
      <c r="E19" s="33" t="s">
        <v>62</v>
      </c>
      <c r="F19" s="31" t="s">
        <v>62</v>
      </c>
      <c r="G19" s="32" t="s">
        <v>62</v>
      </c>
      <c r="H19" s="32" t="s">
        <v>62</v>
      </c>
      <c r="I19" s="33" t="s">
        <v>62</v>
      </c>
      <c r="J19" s="31" t="s">
        <v>62</v>
      </c>
      <c r="K19" s="32" t="s">
        <v>62</v>
      </c>
      <c r="L19" s="32" t="s">
        <v>62</v>
      </c>
      <c r="M19" s="33" t="s">
        <v>62</v>
      </c>
      <c r="N19" s="31" t="s">
        <v>62</v>
      </c>
      <c r="O19" s="32" t="s">
        <v>62</v>
      </c>
      <c r="P19" s="32" t="s">
        <v>62</v>
      </c>
      <c r="Q19" s="32" t="s">
        <v>14</v>
      </c>
      <c r="R19" s="33" t="s">
        <v>372</v>
      </c>
      <c r="S19" s="31" t="s">
        <v>63</v>
      </c>
      <c r="T19" s="32" t="s">
        <v>63</v>
      </c>
      <c r="U19" s="32" t="s">
        <v>62</v>
      </c>
      <c r="V19" s="32" t="s">
        <v>62</v>
      </c>
      <c r="W19" s="33" t="s">
        <v>62</v>
      </c>
      <c r="X19" s="31" t="s">
        <v>62</v>
      </c>
      <c r="Y19" s="32" t="s">
        <v>62</v>
      </c>
      <c r="Z19" s="32" t="s">
        <v>62</v>
      </c>
      <c r="AA19" s="33" t="s">
        <v>62</v>
      </c>
      <c r="AB19" s="31" t="s">
        <v>62</v>
      </c>
      <c r="AC19" s="32" t="s">
        <v>62</v>
      </c>
      <c r="AD19" s="32" t="s">
        <v>62</v>
      </c>
      <c r="AE19" s="32" t="s">
        <v>62</v>
      </c>
      <c r="AF19" s="33" t="s">
        <v>62</v>
      </c>
      <c r="AG19" s="32" t="s">
        <v>62</v>
      </c>
      <c r="AH19" s="32" t="s">
        <v>62</v>
      </c>
      <c r="AI19" s="33" t="s">
        <v>62</v>
      </c>
      <c r="AJ19" s="32" t="s">
        <v>62</v>
      </c>
      <c r="AK19" s="32" t="s">
        <v>62</v>
      </c>
      <c r="AL19" s="32" t="s">
        <v>62</v>
      </c>
      <c r="AM19" s="32" t="s">
        <v>62</v>
      </c>
      <c r="AN19" s="33" t="s">
        <v>62</v>
      </c>
      <c r="AO19" s="53" t="s">
        <v>62</v>
      </c>
      <c r="AP19" s="32" t="s">
        <v>14</v>
      </c>
      <c r="AQ19" s="32" t="s">
        <v>14</v>
      </c>
      <c r="AR19" s="33" t="s">
        <v>63</v>
      </c>
      <c r="AS19" s="31" t="s">
        <v>63</v>
      </c>
      <c r="AT19" s="32" t="s">
        <v>63</v>
      </c>
      <c r="AU19" s="32" t="s">
        <v>63</v>
      </c>
      <c r="AV19" s="32" t="s">
        <v>63</v>
      </c>
      <c r="AW19" s="33" t="s">
        <v>63</v>
      </c>
      <c r="AX19" s="53" t="s">
        <v>63</v>
      </c>
      <c r="AY19" s="32" t="s">
        <v>63</v>
      </c>
      <c r="AZ19" s="32" t="s">
        <v>63</v>
      </c>
      <c r="BA19" s="33" t="s">
        <v>63</v>
      </c>
    </row>
    <row r="20" spans="1:53" ht="20.100000000000001" customHeight="1">
      <c r="A20" s="61">
        <v>2</v>
      </c>
      <c r="B20" s="34" t="s">
        <v>372</v>
      </c>
      <c r="C20" s="35" t="s">
        <v>62</v>
      </c>
      <c r="D20" s="35" t="s">
        <v>62</v>
      </c>
      <c r="E20" s="38" t="s">
        <v>62</v>
      </c>
      <c r="F20" s="34" t="s">
        <v>62</v>
      </c>
      <c r="G20" s="35" t="s">
        <v>62</v>
      </c>
      <c r="H20" s="35" t="s">
        <v>62</v>
      </c>
      <c r="I20" s="38" t="s">
        <v>62</v>
      </c>
      <c r="J20" s="34" t="s">
        <v>62</v>
      </c>
      <c r="K20" s="35" t="s">
        <v>62</v>
      </c>
      <c r="L20" s="35" t="s">
        <v>62</v>
      </c>
      <c r="M20" s="38" t="s">
        <v>62</v>
      </c>
      <c r="N20" s="34" t="s">
        <v>62</v>
      </c>
      <c r="O20" s="35" t="s">
        <v>62</v>
      </c>
      <c r="P20" s="35" t="s">
        <v>62</v>
      </c>
      <c r="Q20" s="35" t="s">
        <v>14</v>
      </c>
      <c r="R20" s="38" t="s">
        <v>372</v>
      </c>
      <c r="S20" s="34" t="s">
        <v>63</v>
      </c>
      <c r="T20" s="35" t="s">
        <v>63</v>
      </c>
      <c r="U20" s="35" t="s">
        <v>62</v>
      </c>
      <c r="V20" s="35" t="s">
        <v>62</v>
      </c>
      <c r="W20" s="38" t="s">
        <v>62</v>
      </c>
      <c r="X20" s="34" t="s">
        <v>62</v>
      </c>
      <c r="Y20" s="35" t="s">
        <v>62</v>
      </c>
      <c r="Z20" s="35" t="s">
        <v>62</v>
      </c>
      <c r="AA20" s="38" t="s">
        <v>62</v>
      </c>
      <c r="AB20" s="34" t="s">
        <v>62</v>
      </c>
      <c r="AC20" s="35" t="s">
        <v>62</v>
      </c>
      <c r="AD20" s="35" t="s">
        <v>13</v>
      </c>
      <c r="AE20" s="51" t="s">
        <v>13</v>
      </c>
      <c r="AF20" s="34" t="s">
        <v>13</v>
      </c>
      <c r="AG20" s="35" t="s">
        <v>62</v>
      </c>
      <c r="AH20" s="35" t="s">
        <v>62</v>
      </c>
      <c r="AI20" s="51" t="s">
        <v>62</v>
      </c>
      <c r="AJ20" s="34" t="s">
        <v>62</v>
      </c>
      <c r="AK20" s="35" t="s">
        <v>62</v>
      </c>
      <c r="AL20" s="35" t="s">
        <v>62</v>
      </c>
      <c r="AM20" s="35" t="s">
        <v>62</v>
      </c>
      <c r="AN20" s="38" t="s">
        <v>62</v>
      </c>
      <c r="AO20" s="55" t="s">
        <v>62</v>
      </c>
      <c r="AP20" s="35" t="s">
        <v>14</v>
      </c>
      <c r="AQ20" s="35" t="s">
        <v>14</v>
      </c>
      <c r="AR20" s="38" t="s">
        <v>63</v>
      </c>
      <c r="AS20" s="59" t="s">
        <v>63</v>
      </c>
      <c r="AT20" s="37" t="s">
        <v>63</v>
      </c>
      <c r="AU20" s="35" t="s">
        <v>63</v>
      </c>
      <c r="AV20" s="35" t="s">
        <v>63</v>
      </c>
      <c r="AW20" s="38" t="s">
        <v>63</v>
      </c>
      <c r="AX20" s="54" t="s">
        <v>63</v>
      </c>
      <c r="AY20" s="35" t="s">
        <v>63</v>
      </c>
      <c r="AZ20" s="35" t="s">
        <v>63</v>
      </c>
      <c r="BA20" s="38" t="s">
        <v>63</v>
      </c>
    </row>
    <row r="21" spans="1:53" ht="20.100000000000001" customHeight="1">
      <c r="A21" s="61">
        <v>3</v>
      </c>
      <c r="B21" s="34" t="s">
        <v>372</v>
      </c>
      <c r="C21" s="35" t="s">
        <v>373</v>
      </c>
      <c r="D21" s="35" t="s">
        <v>62</v>
      </c>
      <c r="E21" s="38" t="s">
        <v>62</v>
      </c>
      <c r="F21" s="34" t="s">
        <v>62</v>
      </c>
      <c r="G21" s="35" t="s">
        <v>62</v>
      </c>
      <c r="H21" s="35" t="s">
        <v>62</v>
      </c>
      <c r="I21" s="38" t="s">
        <v>62</v>
      </c>
      <c r="J21" s="34" t="s">
        <v>62</v>
      </c>
      <c r="K21" s="35" t="s">
        <v>62</v>
      </c>
      <c r="L21" s="35" t="s">
        <v>62</v>
      </c>
      <c r="M21" s="38" t="s">
        <v>62</v>
      </c>
      <c r="N21" s="34" t="s">
        <v>62</v>
      </c>
      <c r="O21" s="35" t="s">
        <v>62</v>
      </c>
      <c r="P21" s="35" t="s">
        <v>62</v>
      </c>
      <c r="Q21" s="35" t="s">
        <v>14</v>
      </c>
      <c r="R21" s="38" t="s">
        <v>374</v>
      </c>
      <c r="S21" s="34" t="s">
        <v>372</v>
      </c>
      <c r="T21" s="35" t="s">
        <v>63</v>
      </c>
      <c r="U21" s="35" t="s">
        <v>62</v>
      </c>
      <c r="V21" s="35" t="s">
        <v>62</v>
      </c>
      <c r="W21" s="38" t="s">
        <v>62</v>
      </c>
      <c r="X21" s="34" t="s">
        <v>62</v>
      </c>
      <c r="Y21" s="35" t="s">
        <v>62</v>
      </c>
      <c r="Z21" s="35" t="s">
        <v>62</v>
      </c>
      <c r="AA21" s="38" t="s">
        <v>62</v>
      </c>
      <c r="AB21" s="34" t="s">
        <v>62</v>
      </c>
      <c r="AC21" s="35" t="s">
        <v>62</v>
      </c>
      <c r="AD21" s="35" t="s">
        <v>13</v>
      </c>
      <c r="AE21" s="51" t="s">
        <v>13</v>
      </c>
      <c r="AF21" s="34" t="s">
        <v>13</v>
      </c>
      <c r="AG21" s="35" t="s">
        <v>62</v>
      </c>
      <c r="AH21" s="35" t="s">
        <v>62</v>
      </c>
      <c r="AI21" s="51" t="s">
        <v>62</v>
      </c>
      <c r="AJ21" s="34" t="s">
        <v>62</v>
      </c>
      <c r="AK21" s="35" t="s">
        <v>62</v>
      </c>
      <c r="AL21" s="35" t="s">
        <v>62</v>
      </c>
      <c r="AM21" s="35" t="s">
        <v>62</v>
      </c>
      <c r="AN21" s="38" t="s">
        <v>62</v>
      </c>
      <c r="AO21" s="55" t="s">
        <v>62</v>
      </c>
      <c r="AP21" s="35" t="s">
        <v>14</v>
      </c>
      <c r="AQ21" s="35" t="s">
        <v>14</v>
      </c>
      <c r="AR21" s="38" t="s">
        <v>63</v>
      </c>
      <c r="AS21" s="34" t="s">
        <v>63</v>
      </c>
      <c r="AT21" s="35" t="s">
        <v>63</v>
      </c>
      <c r="AU21" s="35" t="s">
        <v>63</v>
      </c>
      <c r="AV21" s="35" t="s">
        <v>63</v>
      </c>
      <c r="AW21" s="38" t="s">
        <v>63</v>
      </c>
      <c r="AX21" s="55" t="s">
        <v>63</v>
      </c>
      <c r="AY21" s="35" t="s">
        <v>63</v>
      </c>
      <c r="AZ21" s="35" t="s">
        <v>63</v>
      </c>
      <c r="BA21" s="38" t="s">
        <v>63</v>
      </c>
    </row>
    <row r="22" spans="1:53" ht="19.5" customHeight="1" thickBot="1">
      <c r="A22" s="62">
        <v>4</v>
      </c>
      <c r="B22" s="40" t="s">
        <v>372</v>
      </c>
      <c r="C22" s="39" t="s">
        <v>373</v>
      </c>
      <c r="D22" s="39" t="s">
        <v>62</v>
      </c>
      <c r="E22" s="56" t="s">
        <v>62</v>
      </c>
      <c r="F22" s="40" t="s">
        <v>62</v>
      </c>
      <c r="G22" s="39" t="s">
        <v>62</v>
      </c>
      <c r="H22" s="39" t="s">
        <v>62</v>
      </c>
      <c r="I22" s="56" t="s">
        <v>62</v>
      </c>
      <c r="J22" s="40" t="s">
        <v>62</v>
      </c>
      <c r="K22" s="39" t="s">
        <v>62</v>
      </c>
      <c r="L22" s="39" t="s">
        <v>62</v>
      </c>
      <c r="M22" s="56" t="s">
        <v>62</v>
      </c>
      <c r="N22" s="40" t="s">
        <v>62</v>
      </c>
      <c r="O22" s="39" t="s">
        <v>62</v>
      </c>
      <c r="P22" s="39" t="s">
        <v>62</v>
      </c>
      <c r="Q22" s="39" t="s">
        <v>14</v>
      </c>
      <c r="R22" s="56" t="s">
        <v>374</v>
      </c>
      <c r="S22" s="40" t="s">
        <v>372</v>
      </c>
      <c r="T22" s="39" t="s">
        <v>63</v>
      </c>
      <c r="U22" s="39" t="s">
        <v>62</v>
      </c>
      <c r="V22" s="39" t="s">
        <v>62</v>
      </c>
      <c r="W22" s="56" t="s">
        <v>62</v>
      </c>
      <c r="X22" s="40" t="s">
        <v>62</v>
      </c>
      <c r="Y22" s="39" t="s">
        <v>62</v>
      </c>
      <c r="Z22" s="39" t="s">
        <v>62</v>
      </c>
      <c r="AA22" s="52" t="s">
        <v>62</v>
      </c>
      <c r="AB22" s="40" t="s">
        <v>62</v>
      </c>
      <c r="AC22" s="39" t="s">
        <v>62</v>
      </c>
      <c r="AD22" s="39" t="s">
        <v>375</v>
      </c>
      <c r="AE22" s="52" t="s">
        <v>376</v>
      </c>
      <c r="AF22" s="40" t="s">
        <v>13</v>
      </c>
      <c r="AG22" s="39" t="s">
        <v>13</v>
      </c>
      <c r="AH22" s="39" t="s">
        <v>13</v>
      </c>
      <c r="AI22" s="52" t="s">
        <v>13</v>
      </c>
      <c r="AJ22" s="40" t="s">
        <v>174</v>
      </c>
      <c r="AK22" s="39" t="s">
        <v>174</v>
      </c>
      <c r="AL22" s="39" t="s">
        <v>174</v>
      </c>
      <c r="AM22" s="39" t="s">
        <v>174</v>
      </c>
      <c r="AN22" s="56" t="s">
        <v>174</v>
      </c>
      <c r="AO22" s="57" t="s">
        <v>174</v>
      </c>
      <c r="AP22" s="39" t="s">
        <v>64</v>
      </c>
      <c r="AQ22" s="39" t="s">
        <v>64</v>
      </c>
      <c r="AR22" s="56"/>
      <c r="AS22" s="723"/>
      <c r="AT22" s="724"/>
      <c r="AU22" s="724"/>
      <c r="AV22" s="724"/>
      <c r="AW22" s="725"/>
      <c r="AX22" s="58"/>
      <c r="AY22" s="41"/>
      <c r="AZ22" s="41"/>
      <c r="BA22" s="42"/>
    </row>
    <row r="23" spans="1:53" ht="19.5" customHeight="1">
      <c r="A23" s="17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4"/>
      <c r="AG23" s="44"/>
      <c r="AH23" s="44"/>
      <c r="AI23" s="44"/>
      <c r="AJ23" s="43"/>
      <c r="AK23" s="43"/>
      <c r="AL23" s="43"/>
      <c r="AM23" s="43"/>
      <c r="AN23" s="43"/>
      <c r="AO23" s="43"/>
      <c r="AP23" s="43"/>
      <c r="AQ23" s="43"/>
      <c r="AR23" s="43"/>
      <c r="AS23" s="45"/>
      <c r="AT23" s="13"/>
      <c r="AU23" s="13"/>
      <c r="AV23" s="13"/>
      <c r="AW23" s="13"/>
      <c r="AX23" s="13"/>
      <c r="AY23" s="13"/>
      <c r="AZ23" s="13"/>
      <c r="BA23" s="13"/>
    </row>
    <row r="24" spans="1:53" ht="19.5" customHeight="1">
      <c r="A24" s="17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4"/>
      <c r="AG24" s="44"/>
      <c r="AH24" s="44"/>
      <c r="AI24" s="44"/>
      <c r="AJ24" s="43"/>
      <c r="AK24" s="43"/>
      <c r="AL24" s="43"/>
      <c r="AM24" s="43"/>
      <c r="AN24" s="43"/>
      <c r="AO24" s="43"/>
      <c r="AP24" s="43"/>
      <c r="AQ24" s="43"/>
      <c r="AR24" s="43"/>
      <c r="AS24" s="45"/>
      <c r="AT24" s="13"/>
      <c r="AU24" s="13"/>
      <c r="AV24" s="13"/>
      <c r="AW24" s="13"/>
      <c r="AX24" s="13"/>
      <c r="AY24" s="13"/>
      <c r="AZ24" s="13"/>
      <c r="BA24" s="13"/>
    </row>
    <row r="25" spans="1:53" ht="19.5" customHeight="1">
      <c r="A25" s="17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4"/>
      <c r="AH25" s="44"/>
      <c r="AI25" s="44"/>
      <c r="AJ25" s="43"/>
      <c r="AK25" s="43"/>
      <c r="AL25" s="43"/>
      <c r="AM25" s="43"/>
      <c r="AN25" s="43"/>
      <c r="AO25" s="43"/>
      <c r="AP25" s="43"/>
      <c r="AQ25" s="43"/>
      <c r="AR25" s="43"/>
      <c r="AS25" s="45"/>
      <c r="AT25" s="13"/>
      <c r="AU25" s="13"/>
      <c r="AV25" s="13"/>
      <c r="AW25" s="13"/>
      <c r="AX25" s="13"/>
      <c r="AY25" s="13"/>
      <c r="AZ25" s="13"/>
      <c r="BA25" s="13"/>
    </row>
    <row r="26" spans="1:53" ht="20.100000000000001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77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s="10" customFormat="1" ht="21" customHeight="1">
      <c r="A27" s="726" t="s">
        <v>370</v>
      </c>
      <c r="B27" s="726"/>
      <c r="C27" s="726"/>
      <c r="D27" s="726"/>
      <c r="E27" s="726"/>
      <c r="F27" s="726"/>
      <c r="G27" s="726"/>
      <c r="H27" s="726"/>
      <c r="I27" s="726"/>
      <c r="J27" s="727"/>
      <c r="K27" s="727"/>
      <c r="L27" s="727"/>
      <c r="M27" s="727"/>
      <c r="N27" s="727"/>
      <c r="O27" s="727"/>
      <c r="P27" s="727"/>
      <c r="Q27" s="727"/>
      <c r="R27" s="727"/>
      <c r="S27" s="727"/>
      <c r="T27" s="727"/>
      <c r="U27" s="727"/>
      <c r="V27" s="727"/>
      <c r="W27" s="727"/>
      <c r="X27" s="727"/>
      <c r="Y27" s="727"/>
      <c r="Z27" s="727"/>
      <c r="AA27" s="727"/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727"/>
      <c r="AO27" s="727"/>
      <c r="AP27" s="727"/>
      <c r="AQ27" s="727"/>
      <c r="AR27" s="727"/>
      <c r="AS27" s="727"/>
      <c r="AT27" s="727"/>
      <c r="AU27" s="727"/>
      <c r="AV27" s="46"/>
      <c r="AW27" s="46"/>
      <c r="AX27" s="46"/>
      <c r="AY27" s="46"/>
      <c r="AZ27" s="46"/>
      <c r="BA27" s="7"/>
    </row>
    <row r="28" spans="1:53">
      <c r="AV28" s="46"/>
      <c r="AW28" s="46"/>
      <c r="AX28" s="46"/>
      <c r="AY28" s="46"/>
      <c r="AZ28" s="46"/>
    </row>
    <row r="29" spans="1:53" ht="21.75" customHeight="1">
      <c r="A29" s="47" t="s">
        <v>79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763" t="s">
        <v>80</v>
      </c>
      <c r="AB29" s="763"/>
      <c r="AC29" s="763"/>
      <c r="AD29" s="763"/>
      <c r="AE29" s="763"/>
      <c r="AF29" s="763"/>
      <c r="AG29" s="763"/>
      <c r="AH29" s="763"/>
      <c r="AI29" s="763"/>
      <c r="AJ29" s="763"/>
      <c r="AK29" s="763"/>
      <c r="AL29" s="763"/>
      <c r="AM29" s="763"/>
      <c r="AN29" s="47"/>
      <c r="AO29" s="763" t="s">
        <v>256</v>
      </c>
      <c r="AP29" s="763"/>
      <c r="AQ29" s="763"/>
      <c r="AR29" s="763"/>
      <c r="AS29" s="763"/>
      <c r="AT29" s="763"/>
      <c r="AU29" s="763"/>
      <c r="AV29" s="763"/>
      <c r="AW29" s="763"/>
      <c r="AX29" s="763"/>
      <c r="AY29" s="763"/>
      <c r="AZ29" s="763"/>
      <c r="BA29" s="763"/>
    </row>
    <row r="30" spans="1:53" ht="11.25" customHeight="1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8"/>
    </row>
    <row r="31" spans="1:53" ht="22.5" customHeight="1">
      <c r="A31" s="728" t="s">
        <v>49</v>
      </c>
      <c r="B31" s="729"/>
      <c r="C31" s="734" t="s">
        <v>65</v>
      </c>
      <c r="D31" s="735"/>
      <c r="E31" s="735"/>
      <c r="F31" s="736"/>
      <c r="G31" s="719" t="s">
        <v>252</v>
      </c>
      <c r="H31" s="720" t="s">
        <v>251</v>
      </c>
      <c r="I31" s="721"/>
      <c r="J31" s="690" t="s">
        <v>66</v>
      </c>
      <c r="K31" s="691"/>
      <c r="L31" s="691"/>
      <c r="M31" s="692"/>
      <c r="N31" s="690" t="s">
        <v>377</v>
      </c>
      <c r="O31" s="691"/>
      <c r="P31" s="692"/>
      <c r="Q31" s="690" t="s">
        <v>255</v>
      </c>
      <c r="R31" s="691"/>
      <c r="S31" s="692"/>
      <c r="T31" s="690" t="s">
        <v>67</v>
      </c>
      <c r="U31" s="691"/>
      <c r="V31" s="692"/>
      <c r="W31" s="690" t="s">
        <v>68</v>
      </c>
      <c r="X31" s="691"/>
      <c r="Y31" s="692"/>
      <c r="Z31" s="13"/>
      <c r="AA31" s="699" t="s">
        <v>69</v>
      </c>
      <c r="AB31" s="700"/>
      <c r="AC31" s="700"/>
      <c r="AD31" s="700"/>
      <c r="AE31" s="700"/>
      <c r="AF31" s="701"/>
      <c r="AG31" s="702"/>
      <c r="AH31" s="707" t="s">
        <v>70</v>
      </c>
      <c r="AI31" s="708"/>
      <c r="AJ31" s="708"/>
      <c r="AK31" s="789" t="s">
        <v>71</v>
      </c>
      <c r="AL31" s="790"/>
      <c r="AM31" s="791"/>
      <c r="AN31" s="49"/>
      <c r="AO31" s="795" t="s">
        <v>257</v>
      </c>
      <c r="AP31" s="796"/>
      <c r="AQ31" s="796"/>
      <c r="AR31" s="796"/>
      <c r="AS31" s="797" t="s">
        <v>72</v>
      </c>
      <c r="AT31" s="798"/>
      <c r="AU31" s="798"/>
      <c r="AV31" s="798"/>
      <c r="AW31" s="799"/>
      <c r="AX31" s="707" t="s">
        <v>70</v>
      </c>
      <c r="AY31" s="707"/>
      <c r="AZ31" s="707"/>
      <c r="BA31" s="788"/>
    </row>
    <row r="32" spans="1:53" ht="15.75" customHeight="1">
      <c r="A32" s="730"/>
      <c r="B32" s="731"/>
      <c r="C32" s="737"/>
      <c r="D32" s="738"/>
      <c r="E32" s="738"/>
      <c r="F32" s="739"/>
      <c r="G32" s="719"/>
      <c r="H32" s="694"/>
      <c r="I32" s="695"/>
      <c r="J32" s="693"/>
      <c r="K32" s="694"/>
      <c r="L32" s="694"/>
      <c r="M32" s="695"/>
      <c r="N32" s="693"/>
      <c r="O32" s="694"/>
      <c r="P32" s="695"/>
      <c r="Q32" s="693"/>
      <c r="R32" s="694"/>
      <c r="S32" s="695"/>
      <c r="T32" s="693"/>
      <c r="U32" s="694"/>
      <c r="V32" s="695"/>
      <c r="W32" s="693"/>
      <c r="X32" s="694"/>
      <c r="Y32" s="695"/>
      <c r="Z32" s="13"/>
      <c r="AA32" s="703"/>
      <c r="AB32" s="704"/>
      <c r="AC32" s="704"/>
      <c r="AD32" s="704"/>
      <c r="AE32" s="704"/>
      <c r="AF32" s="705"/>
      <c r="AG32" s="706"/>
      <c r="AH32" s="708"/>
      <c r="AI32" s="708"/>
      <c r="AJ32" s="708"/>
      <c r="AK32" s="792"/>
      <c r="AL32" s="793"/>
      <c r="AM32" s="794"/>
      <c r="AN32" s="49"/>
      <c r="AO32" s="796"/>
      <c r="AP32" s="796"/>
      <c r="AQ32" s="796"/>
      <c r="AR32" s="796"/>
      <c r="AS32" s="800"/>
      <c r="AT32" s="801"/>
      <c r="AU32" s="801"/>
      <c r="AV32" s="801"/>
      <c r="AW32" s="802"/>
      <c r="AX32" s="707"/>
      <c r="AY32" s="707"/>
      <c r="AZ32" s="707"/>
      <c r="BA32" s="788"/>
    </row>
    <row r="33" spans="1:53" ht="66" customHeight="1">
      <c r="A33" s="732"/>
      <c r="B33" s="733"/>
      <c r="C33" s="740"/>
      <c r="D33" s="741"/>
      <c r="E33" s="741"/>
      <c r="F33" s="742"/>
      <c r="G33" s="719"/>
      <c r="H33" s="697"/>
      <c r="I33" s="698"/>
      <c r="J33" s="696"/>
      <c r="K33" s="697"/>
      <c r="L33" s="697"/>
      <c r="M33" s="698"/>
      <c r="N33" s="696"/>
      <c r="O33" s="697"/>
      <c r="P33" s="698"/>
      <c r="Q33" s="696"/>
      <c r="R33" s="697"/>
      <c r="S33" s="698"/>
      <c r="T33" s="696"/>
      <c r="U33" s="697"/>
      <c r="V33" s="698"/>
      <c r="W33" s="696"/>
      <c r="X33" s="697"/>
      <c r="Y33" s="698"/>
      <c r="Z33" s="13"/>
      <c r="AA33" s="712"/>
      <c r="AB33" s="713"/>
      <c r="AC33" s="713"/>
      <c r="AD33" s="713"/>
      <c r="AE33" s="713"/>
      <c r="AF33" s="714"/>
      <c r="AG33" s="715"/>
      <c r="AH33" s="716"/>
      <c r="AI33" s="717"/>
      <c r="AJ33" s="718"/>
      <c r="AK33" s="767"/>
      <c r="AL33" s="767"/>
      <c r="AM33" s="767"/>
      <c r="AN33" s="49"/>
      <c r="AO33" s="796"/>
      <c r="AP33" s="796"/>
      <c r="AQ33" s="796"/>
      <c r="AR33" s="796"/>
      <c r="AS33" s="800"/>
      <c r="AT33" s="801"/>
      <c r="AU33" s="801"/>
      <c r="AV33" s="801"/>
      <c r="AW33" s="802"/>
      <c r="AX33" s="707"/>
      <c r="AY33" s="707"/>
      <c r="AZ33" s="707"/>
      <c r="BA33" s="788"/>
    </row>
    <row r="34" spans="1:53" ht="26.25" customHeight="1">
      <c r="A34" s="682">
        <v>1</v>
      </c>
      <c r="B34" s="683"/>
      <c r="C34" s="684">
        <f>W34-T34-Q34-N34-J34-H34-G34</f>
        <v>36</v>
      </c>
      <c r="D34" s="685"/>
      <c r="E34" s="685"/>
      <c r="F34" s="686"/>
      <c r="G34" s="353">
        <v>2</v>
      </c>
      <c r="H34" s="688">
        <v>2</v>
      </c>
      <c r="I34" s="722"/>
      <c r="J34" s="687"/>
      <c r="K34" s="688"/>
      <c r="L34" s="688"/>
      <c r="M34" s="689"/>
      <c r="N34" s="687"/>
      <c r="O34" s="688"/>
      <c r="P34" s="689"/>
      <c r="Q34" s="709"/>
      <c r="R34" s="710"/>
      <c r="S34" s="711"/>
      <c r="T34" s="687">
        <v>12</v>
      </c>
      <c r="U34" s="688"/>
      <c r="V34" s="689"/>
      <c r="W34" s="687">
        <v>52</v>
      </c>
      <c r="X34" s="688"/>
      <c r="Y34" s="749"/>
      <c r="Z34" s="13"/>
      <c r="AA34" s="712" t="s">
        <v>206</v>
      </c>
      <c r="AB34" s="713"/>
      <c r="AC34" s="713"/>
      <c r="AD34" s="713"/>
      <c r="AE34" s="713"/>
      <c r="AF34" s="714"/>
      <c r="AG34" s="715"/>
      <c r="AH34" s="716">
        <v>4</v>
      </c>
      <c r="AI34" s="717"/>
      <c r="AJ34" s="718"/>
      <c r="AK34" s="767">
        <v>3</v>
      </c>
      <c r="AL34" s="767"/>
      <c r="AM34" s="767"/>
      <c r="AN34" s="49"/>
      <c r="AO34" s="796"/>
      <c r="AP34" s="796"/>
      <c r="AQ34" s="796"/>
      <c r="AR34" s="796"/>
      <c r="AS34" s="803"/>
      <c r="AT34" s="804"/>
      <c r="AU34" s="804"/>
      <c r="AV34" s="804"/>
      <c r="AW34" s="805"/>
      <c r="AX34" s="707"/>
      <c r="AY34" s="707"/>
      <c r="AZ34" s="707"/>
      <c r="BA34" s="788"/>
    </row>
    <row r="35" spans="1:53" ht="27" customHeight="1">
      <c r="A35" s="761">
        <v>2</v>
      </c>
      <c r="B35" s="762"/>
      <c r="C35" s="684">
        <f t="shared" ref="C35:C37" si="0">W35-T35-Q35-N35-J35-H35-G35</f>
        <v>33</v>
      </c>
      <c r="D35" s="685"/>
      <c r="E35" s="685"/>
      <c r="F35" s="686"/>
      <c r="G35" s="353">
        <v>2</v>
      </c>
      <c r="H35" s="806">
        <v>2</v>
      </c>
      <c r="I35" s="807"/>
      <c r="J35" s="750">
        <v>3</v>
      </c>
      <c r="K35" s="751"/>
      <c r="L35" s="751"/>
      <c r="M35" s="752"/>
      <c r="N35" s="750"/>
      <c r="O35" s="751"/>
      <c r="P35" s="752"/>
      <c r="Q35" s="709"/>
      <c r="R35" s="710"/>
      <c r="S35" s="711"/>
      <c r="T35" s="750">
        <v>12</v>
      </c>
      <c r="U35" s="751"/>
      <c r="V35" s="752"/>
      <c r="W35" s="753">
        <v>52</v>
      </c>
      <c r="X35" s="754"/>
      <c r="Y35" s="755"/>
      <c r="Z35" s="13"/>
      <c r="AA35" s="712" t="s">
        <v>207</v>
      </c>
      <c r="AB35" s="756"/>
      <c r="AC35" s="756"/>
      <c r="AD35" s="756"/>
      <c r="AE35" s="756"/>
      <c r="AF35" s="756"/>
      <c r="AG35" s="757"/>
      <c r="AH35" s="758">
        <v>6</v>
      </c>
      <c r="AI35" s="759"/>
      <c r="AJ35" s="760"/>
      <c r="AK35" s="767">
        <v>3</v>
      </c>
      <c r="AL35" s="767"/>
      <c r="AM35" s="767"/>
      <c r="AN35" s="49"/>
      <c r="AO35" s="758" t="s">
        <v>255</v>
      </c>
      <c r="AP35" s="759"/>
      <c r="AQ35" s="759"/>
      <c r="AR35" s="760"/>
      <c r="AS35" s="787" t="s">
        <v>267</v>
      </c>
      <c r="AT35" s="787"/>
      <c r="AU35" s="787"/>
      <c r="AV35" s="787"/>
      <c r="AW35" s="787"/>
      <c r="AX35" s="780">
        <v>8</v>
      </c>
      <c r="AY35" s="780"/>
      <c r="AZ35" s="780"/>
      <c r="BA35" s="780"/>
    </row>
    <row r="36" spans="1:53" ht="21.75" customHeight="1">
      <c r="A36" s="761">
        <v>3</v>
      </c>
      <c r="B36" s="762"/>
      <c r="C36" s="684">
        <f t="shared" si="0"/>
        <v>32</v>
      </c>
      <c r="D36" s="685"/>
      <c r="E36" s="685"/>
      <c r="F36" s="686"/>
      <c r="G36" s="353">
        <v>3</v>
      </c>
      <c r="H36" s="806">
        <v>3</v>
      </c>
      <c r="I36" s="807"/>
      <c r="J36" s="750">
        <v>3</v>
      </c>
      <c r="K36" s="751"/>
      <c r="L36" s="751"/>
      <c r="M36" s="752"/>
      <c r="N36" s="750"/>
      <c r="O36" s="751"/>
      <c r="P36" s="752"/>
      <c r="Q36" s="709"/>
      <c r="R36" s="710"/>
      <c r="S36" s="711"/>
      <c r="T36" s="750">
        <v>11</v>
      </c>
      <c r="U36" s="751"/>
      <c r="V36" s="752"/>
      <c r="W36" s="687">
        <v>52</v>
      </c>
      <c r="X36" s="688"/>
      <c r="Y36" s="749"/>
      <c r="Z36" s="13"/>
      <c r="AA36" s="772" t="s">
        <v>175</v>
      </c>
      <c r="AB36" s="701"/>
      <c r="AC36" s="701"/>
      <c r="AD36" s="701"/>
      <c r="AE36" s="701"/>
      <c r="AF36" s="701"/>
      <c r="AG36" s="702"/>
      <c r="AH36" s="758">
        <v>8</v>
      </c>
      <c r="AI36" s="774"/>
      <c r="AJ36" s="775"/>
      <c r="AK36" s="767">
        <v>4</v>
      </c>
      <c r="AL36" s="779"/>
      <c r="AM36" s="779"/>
      <c r="AN36" s="49"/>
      <c r="AO36" s="781"/>
      <c r="AP36" s="782"/>
      <c r="AQ36" s="782"/>
      <c r="AR36" s="783"/>
      <c r="AS36" s="787"/>
      <c r="AT36" s="787"/>
      <c r="AU36" s="787"/>
      <c r="AV36" s="787"/>
      <c r="AW36" s="787"/>
      <c r="AX36" s="780"/>
      <c r="AY36" s="780"/>
      <c r="AZ36" s="780"/>
      <c r="BA36" s="780"/>
    </row>
    <row r="37" spans="1:53" ht="25.5" customHeight="1">
      <c r="A37" s="761">
        <v>4</v>
      </c>
      <c r="B37" s="762"/>
      <c r="C37" s="684">
        <f t="shared" si="0"/>
        <v>23</v>
      </c>
      <c r="D37" s="685"/>
      <c r="E37" s="685"/>
      <c r="F37" s="686"/>
      <c r="G37" s="353">
        <v>3</v>
      </c>
      <c r="H37" s="806">
        <v>3</v>
      </c>
      <c r="I37" s="807"/>
      <c r="J37" s="750">
        <v>4</v>
      </c>
      <c r="K37" s="751"/>
      <c r="L37" s="751"/>
      <c r="M37" s="752"/>
      <c r="N37" s="750">
        <v>6</v>
      </c>
      <c r="O37" s="751"/>
      <c r="P37" s="752"/>
      <c r="Q37" s="764">
        <v>2</v>
      </c>
      <c r="R37" s="765"/>
      <c r="S37" s="766"/>
      <c r="T37" s="768">
        <v>1</v>
      </c>
      <c r="U37" s="769"/>
      <c r="V37" s="770"/>
      <c r="W37" s="750">
        <v>42</v>
      </c>
      <c r="X37" s="751"/>
      <c r="Y37" s="771"/>
      <c r="Z37" s="13"/>
      <c r="AA37" s="773"/>
      <c r="AB37" s="705"/>
      <c r="AC37" s="705"/>
      <c r="AD37" s="705"/>
      <c r="AE37" s="705"/>
      <c r="AF37" s="705"/>
      <c r="AG37" s="706"/>
      <c r="AH37" s="776"/>
      <c r="AI37" s="777"/>
      <c r="AJ37" s="778"/>
      <c r="AK37" s="779"/>
      <c r="AL37" s="779"/>
      <c r="AM37" s="779"/>
      <c r="AN37" s="50"/>
      <c r="AO37" s="781"/>
      <c r="AP37" s="782"/>
      <c r="AQ37" s="782"/>
      <c r="AR37" s="783"/>
      <c r="AS37" s="787"/>
      <c r="AT37" s="787"/>
      <c r="AU37" s="787"/>
      <c r="AV37" s="787"/>
      <c r="AW37" s="787"/>
      <c r="AX37" s="780"/>
      <c r="AY37" s="780"/>
      <c r="AZ37" s="780"/>
      <c r="BA37" s="780"/>
    </row>
    <row r="38" spans="1:53" ht="34.5" customHeight="1">
      <c r="A38" s="808" t="s">
        <v>22</v>
      </c>
      <c r="B38" s="809"/>
      <c r="C38" s="810">
        <f>SUM(C34:F37)</f>
        <v>124</v>
      </c>
      <c r="D38" s="811"/>
      <c r="E38" s="811"/>
      <c r="F38" s="812"/>
      <c r="G38" s="354">
        <f>SUM(G34:G37)</f>
        <v>10</v>
      </c>
      <c r="H38" s="821">
        <f t="shared" ref="H38" si="1">SUM(H34:H37)</f>
        <v>10</v>
      </c>
      <c r="I38" s="822"/>
      <c r="J38" s="813">
        <f>SUM(J34:M37)</f>
        <v>10</v>
      </c>
      <c r="K38" s="814"/>
      <c r="L38" s="814"/>
      <c r="M38" s="815"/>
      <c r="N38" s="813">
        <f>SUM(N34:P37)</f>
        <v>6</v>
      </c>
      <c r="O38" s="814"/>
      <c r="P38" s="815"/>
      <c r="Q38" s="816">
        <f>SUM(Q34:S37)</f>
        <v>2</v>
      </c>
      <c r="R38" s="817"/>
      <c r="S38" s="818"/>
      <c r="T38" s="819">
        <f>SUM(T34:V37)</f>
        <v>36</v>
      </c>
      <c r="U38" s="820"/>
      <c r="V38" s="809"/>
      <c r="W38" s="819">
        <f>SUM(W34:Y37)</f>
        <v>198</v>
      </c>
      <c r="X38" s="820"/>
      <c r="Y38" s="809"/>
      <c r="Z38" s="13"/>
      <c r="AA38" s="743"/>
      <c r="AB38" s="714"/>
      <c r="AC38" s="714"/>
      <c r="AD38" s="714"/>
      <c r="AE38" s="714"/>
      <c r="AF38" s="714"/>
      <c r="AG38" s="715"/>
      <c r="AH38" s="744"/>
      <c r="AI38" s="745"/>
      <c r="AJ38" s="746"/>
      <c r="AK38" s="744"/>
      <c r="AL38" s="747"/>
      <c r="AM38" s="748"/>
      <c r="AN38" s="14"/>
      <c r="AO38" s="784"/>
      <c r="AP38" s="785"/>
      <c r="AQ38" s="785"/>
      <c r="AR38" s="786"/>
      <c r="AS38" s="787"/>
      <c r="AT38" s="787"/>
      <c r="AU38" s="787"/>
      <c r="AV38" s="787"/>
      <c r="AW38" s="787"/>
      <c r="AX38" s="780"/>
      <c r="AY38" s="780"/>
      <c r="AZ38" s="780"/>
      <c r="BA38" s="780"/>
    </row>
  </sheetData>
  <mergeCells count="109">
    <mergeCell ref="H35:I35"/>
    <mergeCell ref="A38:B38"/>
    <mergeCell ref="C38:F38"/>
    <mergeCell ref="J38:M38"/>
    <mergeCell ref="N38:P38"/>
    <mergeCell ref="Q38:S38"/>
    <mergeCell ref="T38:V38"/>
    <mergeCell ref="W38:Y38"/>
    <mergeCell ref="W36:Y36"/>
    <mergeCell ref="A37:B37"/>
    <mergeCell ref="C37:F37"/>
    <mergeCell ref="J37:M37"/>
    <mergeCell ref="A36:B36"/>
    <mergeCell ref="C36:F36"/>
    <mergeCell ref="Q36:S36"/>
    <mergeCell ref="H36:I36"/>
    <mergeCell ref="H37:I37"/>
    <mergeCell ref="H38:I38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J35:M35"/>
    <mergeCell ref="A34:B34"/>
    <mergeCell ref="C34:F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G31:G33"/>
    <mergeCell ref="H31:I33"/>
    <mergeCell ref="H34:I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P7:AL7"/>
    <mergeCell ref="AN7:BA7"/>
    <mergeCell ref="AN5:BA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AR135"/>
  <sheetViews>
    <sheetView tabSelected="1" view="pageBreakPreview" zoomScale="73" zoomScaleNormal="100" zoomScaleSheetLayoutView="73" workbookViewId="0">
      <pane xSplit="1" ySplit="7" topLeftCell="B104" activePane="bottomRight" state="frozen"/>
      <selection activeCell="C94" sqref="C94:C100"/>
      <selection pane="topRight" activeCell="C94" sqref="C94:C100"/>
      <selection pane="bottomLeft" activeCell="C94" sqref="C94:C100"/>
      <selection pane="bottomRight" activeCell="H24" sqref="H24"/>
    </sheetView>
  </sheetViews>
  <sheetFormatPr defaultColWidth="9.140625" defaultRowHeight="15.75"/>
  <cols>
    <col min="1" max="1" width="11.28515625" style="129" customWidth="1"/>
    <col min="2" max="2" width="44.140625" style="130" customWidth="1"/>
    <col min="3" max="3" width="6.7109375" style="131" customWidth="1"/>
    <col min="4" max="4" width="6.140625" style="132" customWidth="1"/>
    <col min="5" max="5" width="7.28515625" style="132" customWidth="1"/>
    <col min="6" max="6" width="6.42578125" style="131" customWidth="1"/>
    <col min="7" max="7" width="7.42578125" style="131" customWidth="1"/>
    <col min="8" max="8" width="9.85546875" style="131" customWidth="1"/>
    <col min="9" max="9" width="14.140625" style="130" customWidth="1"/>
    <col min="10" max="10" width="8" style="130" customWidth="1"/>
    <col min="11" max="11" width="7" style="130" customWidth="1"/>
    <col min="12" max="12" width="7.85546875" style="130" customWidth="1"/>
    <col min="13" max="13" width="11" style="130" customWidth="1"/>
    <col min="14" max="14" width="7.140625" style="130" customWidth="1"/>
    <col min="15" max="15" width="6.7109375" style="130" customWidth="1"/>
    <col min="16" max="16" width="6.140625" style="130" hidden="1" customWidth="1"/>
    <col min="17" max="17" width="7" style="130" customWidth="1"/>
    <col min="18" max="18" width="7.140625" style="130" customWidth="1"/>
    <col min="19" max="19" width="5.42578125" style="130" hidden="1" customWidth="1"/>
    <col min="20" max="20" width="7.5703125" style="130" customWidth="1"/>
    <col min="21" max="21" width="6.85546875" style="130" customWidth="1"/>
    <col min="22" max="22" width="0.7109375" style="130" hidden="1" customWidth="1"/>
    <col min="23" max="24" width="8.140625" style="130" customWidth="1"/>
    <col min="25" max="29" width="0" style="74" hidden="1" customWidth="1"/>
    <col min="30" max="30" width="9.140625" style="74"/>
    <col min="31" max="31" width="8.85546875" style="74" customWidth="1"/>
    <col min="32" max="32" width="9.140625" style="74" hidden="1" customWidth="1"/>
    <col min="33" max="33" width="9.140625" style="74"/>
    <col min="34" max="34" width="9" style="74" customWidth="1"/>
    <col min="35" max="35" width="0.5703125" style="74" hidden="1" customWidth="1"/>
    <col min="36" max="36" width="9.140625" style="74"/>
    <col min="37" max="37" width="8.7109375" style="74" customWidth="1"/>
    <col min="38" max="38" width="9.140625" style="74" hidden="1" customWidth="1"/>
    <col min="39" max="39" width="9.5703125" style="74" customWidth="1"/>
    <col min="40" max="16384" width="9.140625" style="74"/>
  </cols>
  <sheetData>
    <row r="1" spans="1:29" s="63" customFormat="1" ht="18.75" thickBot="1">
      <c r="A1" s="908" t="s">
        <v>253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909"/>
      <c r="P1" s="909"/>
      <c r="Q1" s="909"/>
      <c r="R1" s="909"/>
      <c r="S1" s="909"/>
      <c r="T1" s="909"/>
      <c r="U1" s="909"/>
      <c r="V1" s="909"/>
      <c r="W1" s="909"/>
      <c r="X1" s="910"/>
    </row>
    <row r="2" spans="1:29" s="63" customFormat="1">
      <c r="A2" s="911" t="s">
        <v>220</v>
      </c>
      <c r="B2" s="914" t="s">
        <v>81</v>
      </c>
      <c r="C2" s="917" t="s">
        <v>82</v>
      </c>
      <c r="D2" s="918"/>
      <c r="E2" s="918"/>
      <c r="F2" s="919"/>
      <c r="G2" s="920" t="s">
        <v>83</v>
      </c>
      <c r="H2" s="923" t="s">
        <v>84</v>
      </c>
      <c r="I2" s="924"/>
      <c r="J2" s="924"/>
      <c r="K2" s="924"/>
      <c r="L2" s="924"/>
      <c r="M2" s="925"/>
      <c r="N2" s="926" t="s">
        <v>249</v>
      </c>
      <c r="O2" s="927"/>
      <c r="P2" s="927"/>
      <c r="Q2" s="927"/>
      <c r="R2" s="927"/>
      <c r="S2" s="927"/>
      <c r="T2" s="927"/>
      <c r="U2" s="927"/>
      <c r="V2" s="927"/>
      <c r="W2" s="927"/>
      <c r="X2" s="928"/>
    </row>
    <row r="3" spans="1:29" s="63" customFormat="1" ht="16.5" thickBot="1">
      <c r="A3" s="912"/>
      <c r="B3" s="915"/>
      <c r="C3" s="932" t="s">
        <v>85</v>
      </c>
      <c r="D3" s="901" t="s">
        <v>86</v>
      </c>
      <c r="E3" s="934" t="s">
        <v>87</v>
      </c>
      <c r="F3" s="935"/>
      <c r="G3" s="921"/>
      <c r="H3" s="891" t="s">
        <v>6</v>
      </c>
      <c r="I3" s="894" t="s">
        <v>88</v>
      </c>
      <c r="J3" s="895"/>
      <c r="K3" s="895"/>
      <c r="L3" s="896"/>
      <c r="M3" s="897" t="s">
        <v>89</v>
      </c>
      <c r="N3" s="929"/>
      <c r="O3" s="930"/>
      <c r="P3" s="930"/>
      <c r="Q3" s="930"/>
      <c r="R3" s="930"/>
      <c r="S3" s="930"/>
      <c r="T3" s="930"/>
      <c r="U3" s="930"/>
      <c r="V3" s="930"/>
      <c r="W3" s="930"/>
      <c r="X3" s="931"/>
    </row>
    <row r="4" spans="1:29" s="63" customFormat="1" ht="16.5" thickBot="1">
      <c r="A4" s="912"/>
      <c r="B4" s="915"/>
      <c r="C4" s="932"/>
      <c r="D4" s="901"/>
      <c r="E4" s="901" t="s">
        <v>90</v>
      </c>
      <c r="F4" s="903" t="s">
        <v>91</v>
      </c>
      <c r="G4" s="921"/>
      <c r="H4" s="892"/>
      <c r="I4" s="905" t="s">
        <v>22</v>
      </c>
      <c r="J4" s="905" t="s">
        <v>26</v>
      </c>
      <c r="K4" s="905" t="s">
        <v>92</v>
      </c>
      <c r="L4" s="905" t="s">
        <v>93</v>
      </c>
      <c r="M4" s="898"/>
      <c r="N4" s="882" t="s">
        <v>94</v>
      </c>
      <c r="O4" s="883"/>
      <c r="P4" s="884"/>
      <c r="Q4" s="882" t="s">
        <v>95</v>
      </c>
      <c r="R4" s="883"/>
      <c r="S4" s="884"/>
      <c r="T4" s="882" t="s">
        <v>96</v>
      </c>
      <c r="U4" s="883"/>
      <c r="V4" s="884"/>
      <c r="W4" s="882" t="s">
        <v>97</v>
      </c>
      <c r="X4" s="884"/>
    </row>
    <row r="5" spans="1:29" s="63" customFormat="1" ht="16.5" thickBot="1">
      <c r="A5" s="912"/>
      <c r="B5" s="915"/>
      <c r="C5" s="932"/>
      <c r="D5" s="901"/>
      <c r="E5" s="901"/>
      <c r="F5" s="903"/>
      <c r="G5" s="921"/>
      <c r="H5" s="892"/>
      <c r="I5" s="906"/>
      <c r="J5" s="906"/>
      <c r="K5" s="906"/>
      <c r="L5" s="906"/>
      <c r="M5" s="898"/>
      <c r="N5" s="170">
        <v>1</v>
      </c>
      <c r="O5" s="204">
        <v>2</v>
      </c>
      <c r="P5" s="205"/>
      <c r="Q5" s="170">
        <v>3</v>
      </c>
      <c r="R5" s="204">
        <v>4</v>
      </c>
      <c r="S5" s="171"/>
      <c r="T5" s="206">
        <v>5</v>
      </c>
      <c r="U5" s="204">
        <v>6</v>
      </c>
      <c r="V5" s="171"/>
      <c r="W5" s="170">
        <v>7</v>
      </c>
      <c r="X5" s="171">
        <v>8</v>
      </c>
    </row>
    <row r="6" spans="1:29" s="63" customFormat="1" ht="16.5" thickBot="1">
      <c r="A6" s="912"/>
      <c r="B6" s="915"/>
      <c r="C6" s="932"/>
      <c r="D6" s="901"/>
      <c r="E6" s="901"/>
      <c r="F6" s="903"/>
      <c r="G6" s="921"/>
      <c r="H6" s="892"/>
      <c r="I6" s="906"/>
      <c r="J6" s="906"/>
      <c r="K6" s="906"/>
      <c r="L6" s="906"/>
      <c r="M6" s="899"/>
      <c r="N6" s="246"/>
      <c r="O6" s="247"/>
      <c r="P6" s="248"/>
      <c r="Q6" s="248"/>
      <c r="R6" s="248"/>
      <c r="S6" s="248"/>
      <c r="T6" s="248"/>
      <c r="U6" s="248"/>
      <c r="V6" s="248"/>
      <c r="W6" s="248"/>
      <c r="X6" s="249"/>
    </row>
    <row r="7" spans="1:29" s="63" customFormat="1" ht="16.5" thickBot="1">
      <c r="A7" s="913"/>
      <c r="B7" s="916"/>
      <c r="C7" s="933"/>
      <c r="D7" s="902"/>
      <c r="E7" s="902"/>
      <c r="F7" s="904"/>
      <c r="G7" s="922"/>
      <c r="H7" s="893"/>
      <c r="I7" s="907"/>
      <c r="J7" s="907"/>
      <c r="K7" s="907"/>
      <c r="L7" s="907"/>
      <c r="M7" s="900"/>
      <c r="N7" s="170"/>
      <c r="O7" s="204"/>
      <c r="P7" s="171"/>
      <c r="Q7" s="170"/>
      <c r="R7" s="204"/>
      <c r="S7" s="171"/>
      <c r="T7" s="170"/>
      <c r="U7" s="204"/>
      <c r="V7" s="171"/>
      <c r="W7" s="170"/>
      <c r="X7" s="171"/>
    </row>
    <row r="8" spans="1:29" s="63" customFormat="1" ht="16.5" thickBot="1">
      <c r="A8" s="64">
        <v>1</v>
      </c>
      <c r="B8" s="133">
        <v>2</v>
      </c>
      <c r="C8" s="65">
        <v>3</v>
      </c>
      <c r="D8" s="64">
        <v>4</v>
      </c>
      <c r="E8" s="64">
        <v>5</v>
      </c>
      <c r="F8" s="64">
        <v>6</v>
      </c>
      <c r="G8" s="64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169">
        <v>13</v>
      </c>
      <c r="N8" s="170">
        <v>14</v>
      </c>
      <c r="O8" s="172">
        <v>15</v>
      </c>
      <c r="P8" s="170"/>
      <c r="Q8" s="172">
        <v>16</v>
      </c>
      <c r="R8" s="170">
        <v>17</v>
      </c>
      <c r="S8" s="172"/>
      <c r="T8" s="170">
        <v>18</v>
      </c>
      <c r="U8" s="172">
        <v>19</v>
      </c>
      <c r="V8" s="170"/>
      <c r="W8" s="172">
        <v>20</v>
      </c>
      <c r="X8" s="133">
        <v>21</v>
      </c>
      <c r="Y8" s="65">
        <v>25</v>
      </c>
      <c r="Z8" s="64">
        <v>26</v>
      </c>
      <c r="AA8" s="169">
        <v>27</v>
      </c>
      <c r="AB8" s="64">
        <v>28</v>
      </c>
      <c r="AC8" s="169">
        <v>29</v>
      </c>
    </row>
    <row r="9" spans="1:29" s="63" customFormat="1" ht="16.5" thickBot="1">
      <c r="A9" s="885" t="s">
        <v>98</v>
      </c>
      <c r="B9" s="886"/>
      <c r="C9" s="887"/>
      <c r="D9" s="887"/>
      <c r="E9" s="887"/>
      <c r="F9" s="887"/>
      <c r="G9" s="887"/>
      <c r="H9" s="887"/>
      <c r="I9" s="887"/>
      <c r="J9" s="887"/>
      <c r="K9" s="887"/>
      <c r="L9" s="887"/>
      <c r="M9" s="887"/>
      <c r="N9" s="886"/>
      <c r="O9" s="886"/>
      <c r="P9" s="886"/>
      <c r="Q9" s="886"/>
      <c r="R9" s="886"/>
      <c r="S9" s="886"/>
      <c r="T9" s="886"/>
      <c r="U9" s="886"/>
      <c r="V9" s="886"/>
      <c r="W9" s="886"/>
      <c r="X9" s="888"/>
    </row>
    <row r="10" spans="1:29" s="63" customFormat="1" ht="16.5" thickBot="1">
      <c r="A10" s="889" t="s">
        <v>99</v>
      </c>
      <c r="B10" s="860"/>
      <c r="C10" s="860"/>
      <c r="D10" s="860"/>
      <c r="E10" s="860"/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60"/>
      <c r="W10" s="860"/>
      <c r="X10" s="890"/>
    </row>
    <row r="11" spans="1:29" s="68" customFormat="1">
      <c r="A11" s="351" t="s">
        <v>100</v>
      </c>
      <c r="B11" s="66" t="s">
        <v>16</v>
      </c>
      <c r="C11" s="430"/>
      <c r="D11" s="431"/>
      <c r="E11" s="431"/>
      <c r="F11" s="625"/>
      <c r="G11" s="471">
        <f>G12+G13+G14+G15</f>
        <v>15</v>
      </c>
      <c r="H11" s="471">
        <f t="shared" ref="H11" si="0">H12+H13+H14+H15</f>
        <v>450</v>
      </c>
      <c r="I11" s="471"/>
      <c r="J11" s="461"/>
      <c r="K11" s="461"/>
      <c r="L11" s="462"/>
      <c r="M11" s="474"/>
      <c r="N11" s="434"/>
      <c r="O11" s="431"/>
      <c r="P11" s="433"/>
      <c r="Q11" s="434"/>
      <c r="R11" s="432"/>
      <c r="S11" s="433"/>
      <c r="T11" s="434"/>
      <c r="U11" s="431"/>
      <c r="V11" s="433"/>
      <c r="W11" s="434"/>
      <c r="X11" s="433"/>
    </row>
    <row r="12" spans="1:29" s="68" customFormat="1">
      <c r="A12" s="627" t="s">
        <v>101</v>
      </c>
      <c r="B12" s="69" t="s">
        <v>16</v>
      </c>
      <c r="C12" s="72"/>
      <c r="D12" s="469">
        <v>1</v>
      </c>
      <c r="E12" s="469"/>
      <c r="F12" s="626"/>
      <c r="G12" s="472">
        <f>'семестровка для заоч.2020_21'!D10</f>
        <v>4</v>
      </c>
      <c r="H12" s="472">
        <f>'семестровка для заоч.2020_21'!E10</f>
        <v>120</v>
      </c>
      <c r="I12" s="472">
        <f>'семестровка для заоч.2020_21'!F10</f>
        <v>6</v>
      </c>
      <c r="J12" s="480" t="str">
        <f>'семестровка для заоч.2020_21'!O10</f>
        <v>0/0</v>
      </c>
      <c r="K12" s="480"/>
      <c r="L12" s="463" t="str">
        <f>'семестровка для заоч.2020_21'!Q10</f>
        <v>4/2</v>
      </c>
      <c r="M12" s="475">
        <f t="shared" ref="M12:M29" si="1">H12-I12</f>
        <v>114</v>
      </c>
      <c r="N12" s="286" t="str">
        <f>L12</f>
        <v>4/2</v>
      </c>
      <c r="O12" s="355"/>
      <c r="P12" s="287"/>
      <c r="Q12" s="286"/>
      <c r="R12" s="477"/>
      <c r="S12" s="287"/>
      <c r="T12" s="286"/>
      <c r="U12" s="355"/>
      <c r="V12" s="287"/>
      <c r="W12" s="286"/>
      <c r="X12" s="287"/>
    </row>
    <row r="13" spans="1:29" s="68" customFormat="1">
      <c r="A13" s="627" t="s">
        <v>102</v>
      </c>
      <c r="B13" s="69" t="s">
        <v>16</v>
      </c>
      <c r="C13" s="72"/>
      <c r="D13" s="469" t="s">
        <v>155</v>
      </c>
      <c r="E13" s="469"/>
      <c r="F13" s="626"/>
      <c r="G13" s="472">
        <f>'семестровка для заоч.2020_21'!D26</f>
        <v>3</v>
      </c>
      <c r="H13" s="472">
        <f>'семестровка для заоч.2020_21'!E26</f>
        <v>90</v>
      </c>
      <c r="I13" s="472">
        <f>'семестровка для заоч.2020_21'!F26</f>
        <v>8</v>
      </c>
      <c r="J13" s="480" t="str">
        <f>'семестровка для заоч.2020_21'!O26</f>
        <v>0/0</v>
      </c>
      <c r="K13" s="480"/>
      <c r="L13" s="463" t="str">
        <f>'семестровка для заоч.2020_21'!Q26</f>
        <v>6/2</v>
      </c>
      <c r="M13" s="475">
        <f t="shared" si="1"/>
        <v>82</v>
      </c>
      <c r="N13" s="286"/>
      <c r="O13" s="355" t="s">
        <v>238</v>
      </c>
      <c r="P13" s="287"/>
      <c r="Q13" s="286"/>
      <c r="R13" s="477"/>
      <c r="S13" s="287"/>
      <c r="T13" s="286"/>
      <c r="U13" s="355"/>
      <c r="V13" s="287"/>
      <c r="W13" s="286"/>
      <c r="X13" s="287"/>
    </row>
    <row r="14" spans="1:29" s="68" customFormat="1">
      <c r="A14" s="627" t="s">
        <v>103</v>
      </c>
      <c r="B14" s="69" t="s">
        <v>16</v>
      </c>
      <c r="C14" s="72"/>
      <c r="D14" s="469">
        <v>3</v>
      </c>
      <c r="E14" s="355"/>
      <c r="F14" s="626"/>
      <c r="G14" s="472">
        <v>4</v>
      </c>
      <c r="H14" s="472">
        <v>120</v>
      </c>
      <c r="I14" s="472">
        <f>'семестровка для заоч.2020_21'!F26</f>
        <v>8</v>
      </c>
      <c r="J14" s="472"/>
      <c r="K14" s="472"/>
      <c r="L14" s="472" t="str">
        <f>'семестровка для заоч.2020_21'!Q26</f>
        <v>6/2</v>
      </c>
      <c r="M14" s="475">
        <f t="shared" si="1"/>
        <v>112</v>
      </c>
      <c r="N14" s="286"/>
      <c r="O14" s="355"/>
      <c r="P14" s="287"/>
      <c r="Q14" s="286" t="s">
        <v>238</v>
      </c>
      <c r="R14" s="477"/>
      <c r="S14" s="287"/>
      <c r="T14" s="286"/>
      <c r="U14" s="355"/>
      <c r="V14" s="287"/>
      <c r="W14" s="435"/>
      <c r="X14" s="285"/>
    </row>
    <row r="15" spans="1:29" s="68" customFormat="1">
      <c r="A15" s="627" t="s">
        <v>105</v>
      </c>
      <c r="B15" s="69" t="s">
        <v>16</v>
      </c>
      <c r="C15" s="59"/>
      <c r="D15" s="470" t="s">
        <v>154</v>
      </c>
      <c r="E15" s="470"/>
      <c r="F15" s="436"/>
      <c r="G15" s="473">
        <f>'семестровка для заоч.2020_21'!D65</f>
        <v>4</v>
      </c>
      <c r="H15" s="473">
        <f>'семестровка для заоч.2020_21'!E65</f>
        <v>120</v>
      </c>
      <c r="I15" s="473">
        <f>'семестровка для заоч.2020_21'!F65</f>
        <v>8</v>
      </c>
      <c r="J15" s="480"/>
      <c r="K15" s="481"/>
      <c r="L15" s="465"/>
      <c r="M15" s="475">
        <f t="shared" si="1"/>
        <v>112</v>
      </c>
      <c r="N15" s="438"/>
      <c r="O15" s="470"/>
      <c r="P15" s="437"/>
      <c r="Q15" s="438"/>
      <c r="R15" s="478" t="s">
        <v>235</v>
      </c>
      <c r="S15" s="437"/>
      <c r="T15" s="438"/>
      <c r="U15" s="470"/>
      <c r="V15" s="437"/>
      <c r="W15" s="438"/>
      <c r="X15" s="437"/>
    </row>
    <row r="16" spans="1:29" s="68" customFormat="1">
      <c r="A16" s="75" t="s">
        <v>106</v>
      </c>
      <c r="B16" s="76" t="s">
        <v>258</v>
      </c>
      <c r="C16" s="72"/>
      <c r="D16" s="355" t="s">
        <v>208</v>
      </c>
      <c r="E16" s="355"/>
      <c r="F16" s="439"/>
      <c r="G16" s="360">
        <f>'семестровка для заоч.2020_21'!D15</f>
        <v>1</v>
      </c>
      <c r="H16" s="360">
        <f>'семестровка для заоч.2020_21'!E15</f>
        <v>30</v>
      </c>
      <c r="I16" s="360">
        <f>'семестровка для заоч.2020_21'!F15</f>
        <v>4</v>
      </c>
      <c r="J16" s="480" t="str">
        <f>'семестровка для заоч.2020_21'!O15</f>
        <v>2/0</v>
      </c>
      <c r="K16" s="480"/>
      <c r="L16" s="463" t="str">
        <f>'семестровка для заоч.2020_21'!Q15</f>
        <v>2/0</v>
      </c>
      <c r="M16" s="475">
        <f t="shared" si="1"/>
        <v>26</v>
      </c>
      <c r="N16" s="286" t="s">
        <v>234</v>
      </c>
      <c r="O16" s="355"/>
      <c r="P16" s="287"/>
      <c r="Q16" s="286"/>
      <c r="R16" s="477"/>
      <c r="S16" s="287"/>
      <c r="T16" s="286"/>
      <c r="U16" s="355"/>
      <c r="V16" s="287"/>
      <c r="W16" s="286"/>
      <c r="X16" s="363"/>
    </row>
    <row r="17" spans="1:29" s="68" customFormat="1">
      <c r="A17" s="75" t="s">
        <v>209</v>
      </c>
      <c r="B17" s="148" t="s">
        <v>203</v>
      </c>
      <c r="C17" s="72">
        <v>2</v>
      </c>
      <c r="D17" s="356"/>
      <c r="E17" s="356"/>
      <c r="F17" s="441"/>
      <c r="G17" s="360">
        <f>'семестровка для заоч.2020_21'!D27</f>
        <v>3</v>
      </c>
      <c r="H17" s="360">
        <f>'семестровка для заоч.2020_21'!E27</f>
        <v>90</v>
      </c>
      <c r="I17" s="360">
        <f>'семестровка для заоч.2020_21'!F27</f>
        <v>8</v>
      </c>
      <c r="J17" s="480" t="str">
        <f>'семестровка для заоч.2020_21'!O27</f>
        <v>4/4</v>
      </c>
      <c r="K17" s="480"/>
      <c r="L17" s="463" t="str">
        <f>'семестровка для заоч.2020_21'!Q27</f>
        <v>0/0</v>
      </c>
      <c r="M17" s="475">
        <f t="shared" si="1"/>
        <v>82</v>
      </c>
      <c r="N17" s="286"/>
      <c r="O17" s="355" t="s">
        <v>235</v>
      </c>
      <c r="P17" s="285"/>
      <c r="Q17" s="286"/>
      <c r="R17" s="477"/>
      <c r="S17" s="287"/>
      <c r="T17" s="286"/>
      <c r="U17" s="355"/>
      <c r="V17" s="287"/>
      <c r="W17" s="286"/>
      <c r="X17" s="363"/>
    </row>
    <row r="18" spans="1:29" s="68" customFormat="1" ht="38.25" customHeight="1">
      <c r="A18" s="75" t="s">
        <v>107</v>
      </c>
      <c r="B18" s="76" t="s">
        <v>185</v>
      </c>
      <c r="C18" s="72">
        <v>1</v>
      </c>
      <c r="D18" s="355"/>
      <c r="E18" s="355"/>
      <c r="F18" s="439"/>
      <c r="G18" s="360">
        <f>'семестровка для заоч.2020_21'!D11</f>
        <v>7</v>
      </c>
      <c r="H18" s="360">
        <f>'семестровка для заоч.2020_21'!E11</f>
        <v>210</v>
      </c>
      <c r="I18" s="360">
        <f>'семестровка для заоч.2020_21'!F11</f>
        <v>12</v>
      </c>
      <c r="J18" s="480" t="str">
        <f>'семестровка для заоч.2020_21'!O11</f>
        <v>4/0</v>
      </c>
      <c r="K18" s="480"/>
      <c r="L18" s="463" t="str">
        <f>'семестровка для заоч.2020_21'!Q11</f>
        <v>4/4</v>
      </c>
      <c r="M18" s="475">
        <f t="shared" si="1"/>
        <v>198</v>
      </c>
      <c r="N18" s="286" t="s">
        <v>239</v>
      </c>
      <c r="O18" s="355"/>
      <c r="P18" s="287"/>
      <c r="Q18" s="286"/>
      <c r="R18" s="477"/>
      <c r="S18" s="287"/>
      <c r="T18" s="286"/>
      <c r="U18" s="355"/>
      <c r="V18" s="287"/>
      <c r="W18" s="286"/>
      <c r="X18" s="363"/>
    </row>
    <row r="19" spans="1:29" s="68" customFormat="1" ht="36.75" customHeight="1">
      <c r="A19" s="75" t="s">
        <v>109</v>
      </c>
      <c r="B19" s="76" t="s">
        <v>108</v>
      </c>
      <c r="C19" s="72"/>
      <c r="D19" s="356" t="s">
        <v>155</v>
      </c>
      <c r="E19" s="356"/>
      <c r="F19" s="441"/>
      <c r="G19" s="360">
        <f>'семестровка для заоч.2020_21'!D32</f>
        <v>3.5</v>
      </c>
      <c r="H19" s="360">
        <f>'семестровка для заоч.2020_21'!E32</f>
        <v>105</v>
      </c>
      <c r="I19" s="360">
        <f>'семестровка для заоч.2020_21'!F32</f>
        <v>8</v>
      </c>
      <c r="J19" s="480" t="str">
        <f>'семестровка для заоч.2020_21'!O32</f>
        <v>4/0</v>
      </c>
      <c r="K19" s="480"/>
      <c r="L19" s="463" t="str">
        <f>'семестровка для заоч.2020_21'!Q32</f>
        <v>2/2</v>
      </c>
      <c r="M19" s="475">
        <f t="shared" si="1"/>
        <v>97</v>
      </c>
      <c r="N19" s="286"/>
      <c r="O19" s="355" t="s">
        <v>238</v>
      </c>
      <c r="P19" s="363"/>
      <c r="Q19" s="286"/>
      <c r="R19" s="477"/>
      <c r="S19" s="287"/>
      <c r="T19" s="286"/>
      <c r="U19" s="355"/>
      <c r="V19" s="287"/>
      <c r="W19" s="286"/>
      <c r="X19" s="287"/>
    </row>
    <row r="20" spans="1:29" s="68" customFormat="1">
      <c r="A20" s="75" t="s">
        <v>110</v>
      </c>
      <c r="B20" s="76" t="s">
        <v>30</v>
      </c>
      <c r="C20" s="72"/>
      <c r="D20" s="356">
        <v>2</v>
      </c>
      <c r="E20" s="356"/>
      <c r="F20" s="441"/>
      <c r="G20" s="360">
        <f>'семестровка для заоч.2020_21'!D30</f>
        <v>4</v>
      </c>
      <c r="H20" s="360">
        <f>'семестровка для заоч.2020_21'!E30</f>
        <v>120</v>
      </c>
      <c r="I20" s="360">
        <f>'семестровка для заоч.2020_21'!F30</f>
        <v>10</v>
      </c>
      <c r="J20" s="480" t="str">
        <f>'семестровка для заоч.2020_21'!O30</f>
        <v>4/0</v>
      </c>
      <c r="K20" s="480"/>
      <c r="L20" s="463" t="str">
        <f>'семестровка для заоч.2020_21'!Q30</f>
        <v>4/2</v>
      </c>
      <c r="M20" s="475">
        <f>H20-I20</f>
        <v>110</v>
      </c>
      <c r="N20" s="286"/>
      <c r="O20" s="355" t="s">
        <v>244</v>
      </c>
      <c r="P20" s="363"/>
      <c r="Q20" s="286"/>
      <c r="R20" s="477"/>
      <c r="S20" s="287"/>
      <c r="T20" s="286"/>
      <c r="U20" s="355"/>
      <c r="V20" s="287"/>
      <c r="W20" s="286"/>
      <c r="X20" s="287"/>
    </row>
    <row r="21" spans="1:29" s="136" customFormat="1">
      <c r="A21" s="75" t="s">
        <v>111</v>
      </c>
      <c r="B21" s="76" t="s">
        <v>19</v>
      </c>
      <c r="C21" s="72">
        <v>1</v>
      </c>
      <c r="D21" s="356"/>
      <c r="E21" s="356"/>
      <c r="F21" s="441"/>
      <c r="G21" s="360">
        <f>'семестровка для заоч.2020_21'!D12</f>
        <v>6</v>
      </c>
      <c r="H21" s="360">
        <f>'семестровка для заоч.2020_21'!E12</f>
        <v>180</v>
      </c>
      <c r="I21" s="360">
        <f>'семестровка для заоч.2020_21'!F12</f>
        <v>12</v>
      </c>
      <c r="J21" s="480" t="str">
        <f>'семестровка для заоч.2020_21'!O12</f>
        <v>4/0</v>
      </c>
      <c r="K21" s="480"/>
      <c r="L21" s="463" t="str">
        <f>'семестровка для заоч.2020_21'!Q12</f>
        <v>4/4</v>
      </c>
      <c r="M21" s="475">
        <f t="shared" si="1"/>
        <v>168</v>
      </c>
      <c r="N21" s="286" t="s">
        <v>239</v>
      </c>
      <c r="O21" s="355"/>
      <c r="P21" s="285"/>
      <c r="Q21" s="286"/>
      <c r="R21" s="477"/>
      <c r="S21" s="287"/>
      <c r="T21" s="286"/>
      <c r="U21" s="355"/>
      <c r="V21" s="287"/>
      <c r="W21" s="286"/>
      <c r="X21" s="287"/>
    </row>
    <row r="22" spans="1:29" s="68" customFormat="1" ht="31.5">
      <c r="A22" s="75" t="s">
        <v>112</v>
      </c>
      <c r="B22" s="77" t="s">
        <v>34</v>
      </c>
      <c r="C22" s="108"/>
      <c r="D22" s="356" t="s">
        <v>155</v>
      </c>
      <c r="E22" s="356"/>
      <c r="F22" s="103"/>
      <c r="G22" s="360">
        <f>'семестровка для заоч.2020_21'!D28</f>
        <v>6</v>
      </c>
      <c r="H22" s="360">
        <f>'семестровка для заоч.2020_21'!E28</f>
        <v>180</v>
      </c>
      <c r="I22" s="360">
        <f>'семестровка для заоч.2020_21'!F28</f>
        <v>16</v>
      </c>
      <c r="J22" s="480" t="str">
        <f>'семестровка для заоч.2020_21'!O28</f>
        <v>4/0</v>
      </c>
      <c r="K22" s="480" t="str">
        <f>'семестровка для заоч.2020_21'!P28</f>
        <v>4/8</v>
      </c>
      <c r="L22" s="463"/>
      <c r="M22" s="475">
        <f t="shared" si="1"/>
        <v>164</v>
      </c>
      <c r="N22" s="286"/>
      <c r="O22" s="355" t="s">
        <v>247</v>
      </c>
      <c r="P22" s="287"/>
      <c r="Q22" s="286"/>
      <c r="R22" s="477"/>
      <c r="S22" s="287"/>
      <c r="T22" s="286"/>
      <c r="U22" s="355"/>
      <c r="V22" s="287"/>
      <c r="W22" s="286"/>
      <c r="X22" s="287"/>
    </row>
    <row r="23" spans="1:29" s="68" customFormat="1">
      <c r="A23" s="75" t="s">
        <v>140</v>
      </c>
      <c r="B23" s="619" t="s">
        <v>360</v>
      </c>
      <c r="C23" s="108"/>
      <c r="D23" s="356">
        <v>1</v>
      </c>
      <c r="E23" s="356"/>
      <c r="F23" s="103"/>
      <c r="G23" s="360">
        <v>5</v>
      </c>
      <c r="H23" s="653">
        <f>G23*30</f>
        <v>150</v>
      </c>
      <c r="I23" s="360">
        <f>'семестровка для заоч.2020_21'!F14</f>
        <v>12</v>
      </c>
      <c r="J23" s="480" t="str">
        <f>'семестровка для заоч.2020_21'!O14</f>
        <v>4/0</v>
      </c>
      <c r="K23" s="480" t="str">
        <f>'семестровка для заоч.2020_21'!P14</f>
        <v>4/4</v>
      </c>
      <c r="L23" s="463"/>
      <c r="M23" s="475">
        <f t="shared" si="1"/>
        <v>138</v>
      </c>
      <c r="N23" s="286" t="s">
        <v>239</v>
      </c>
      <c r="O23" s="355"/>
      <c r="P23" s="287"/>
      <c r="Q23" s="286"/>
      <c r="R23" s="477"/>
      <c r="S23" s="287"/>
      <c r="T23" s="286"/>
      <c r="U23" s="355"/>
      <c r="V23" s="287"/>
      <c r="W23" s="286"/>
      <c r="X23" s="287"/>
    </row>
    <row r="24" spans="1:29" s="68" customFormat="1" ht="31.5">
      <c r="A24" s="75" t="s">
        <v>141</v>
      </c>
      <c r="B24" s="618" t="s">
        <v>361</v>
      </c>
      <c r="C24" s="108">
        <v>1</v>
      </c>
      <c r="D24" s="356"/>
      <c r="E24" s="356"/>
      <c r="F24" s="103"/>
      <c r="G24" s="360">
        <v>7</v>
      </c>
      <c r="H24" s="360">
        <v>210</v>
      </c>
      <c r="I24" s="360">
        <f>'семестровка для заоч.2020_21'!F13</f>
        <v>14</v>
      </c>
      <c r="J24" s="480" t="str">
        <f>'семестровка для заоч.2020_21'!O13</f>
        <v>4/4</v>
      </c>
      <c r="K24" s="480"/>
      <c r="L24" s="463" t="str">
        <f>'семестровка для заоч.2020_21'!Q13</f>
        <v>2/4</v>
      </c>
      <c r="M24" s="475">
        <f t="shared" si="1"/>
        <v>196</v>
      </c>
      <c r="N24" s="286" t="s">
        <v>368</v>
      </c>
      <c r="O24" s="355"/>
      <c r="P24" s="287"/>
      <c r="Q24" s="286"/>
      <c r="R24" s="477"/>
      <c r="S24" s="287"/>
      <c r="T24" s="286"/>
      <c r="U24" s="355"/>
      <c r="V24" s="287"/>
      <c r="W24" s="286"/>
      <c r="X24" s="287"/>
    </row>
    <row r="25" spans="1:29" s="68" customFormat="1">
      <c r="A25" s="75" t="s">
        <v>142</v>
      </c>
      <c r="B25" s="77" t="s">
        <v>204</v>
      </c>
      <c r="C25" s="108">
        <v>2</v>
      </c>
      <c r="D25" s="356"/>
      <c r="E25" s="356"/>
      <c r="F25" s="103"/>
      <c r="G25" s="360">
        <f>'семестровка для заоч.2020_21'!D29</f>
        <v>6</v>
      </c>
      <c r="H25" s="360">
        <f>'семестровка для заоч.2020_21'!E29</f>
        <v>180</v>
      </c>
      <c r="I25" s="360">
        <f>'семестровка для заоч.2020_21'!F29</f>
        <v>18</v>
      </c>
      <c r="J25" s="480" t="str">
        <f>'семестровка для заоч.2020_21'!O29</f>
        <v>4/2</v>
      </c>
      <c r="K25" s="480"/>
      <c r="L25" s="463" t="str">
        <f>'семестровка для заоч.2020_21'!Q29</f>
        <v>4/8</v>
      </c>
      <c r="M25" s="475">
        <f t="shared" si="1"/>
        <v>162</v>
      </c>
      <c r="N25" s="286"/>
      <c r="O25" s="355" t="s">
        <v>318</v>
      </c>
      <c r="P25" s="287"/>
      <c r="Q25" s="286"/>
      <c r="R25" s="477"/>
      <c r="S25" s="287"/>
      <c r="T25" s="286"/>
      <c r="U25" s="355"/>
      <c r="V25" s="287"/>
      <c r="W25" s="286"/>
      <c r="X25" s="287"/>
    </row>
    <row r="26" spans="1:29" s="68" customFormat="1" ht="16.5" thickBot="1">
      <c r="A26" s="75" t="s">
        <v>143</v>
      </c>
      <c r="B26" s="137" t="s">
        <v>36</v>
      </c>
      <c r="C26" s="108"/>
      <c r="D26" s="356" t="s">
        <v>183</v>
      </c>
      <c r="E26" s="356"/>
      <c r="F26" s="103"/>
      <c r="G26" s="360">
        <f>'семестровка для заоч.2020_21'!D51</f>
        <v>5</v>
      </c>
      <c r="H26" s="360">
        <f>'семестровка для заоч.2020_21'!E51</f>
        <v>150</v>
      </c>
      <c r="I26" s="360">
        <f>'семестровка для заоч.2020_21'!F51</f>
        <v>8</v>
      </c>
      <c r="J26" s="480" t="str">
        <f>'семестровка для заоч.2020_21'!O51</f>
        <v>4/0</v>
      </c>
      <c r="K26" s="480"/>
      <c r="L26" s="463" t="str">
        <f>'семестровка для заоч.2020_21'!Q51</f>
        <v>2/2</v>
      </c>
      <c r="M26" s="475">
        <f t="shared" si="1"/>
        <v>142</v>
      </c>
      <c r="N26" s="286"/>
      <c r="O26" s="355"/>
      <c r="P26" s="442"/>
      <c r="Q26" s="286" t="s">
        <v>238</v>
      </c>
      <c r="R26" s="477"/>
      <c r="S26" s="442"/>
      <c r="T26" s="286"/>
      <c r="U26" s="355"/>
      <c r="V26" s="442"/>
      <c r="W26" s="286"/>
      <c r="X26" s="287"/>
    </row>
    <row r="27" spans="1:29" s="68" customFormat="1">
      <c r="A27" s="75" t="s">
        <v>259</v>
      </c>
      <c r="B27" s="628" t="s">
        <v>217</v>
      </c>
      <c r="C27" s="142">
        <v>5</v>
      </c>
      <c r="D27" s="629"/>
      <c r="E27" s="629"/>
      <c r="F27" s="630"/>
      <c r="G27" s="631">
        <v>5</v>
      </c>
      <c r="H27" s="652">
        <f>G27*30</f>
        <v>150</v>
      </c>
      <c r="I27" s="632">
        <v>12</v>
      </c>
      <c r="J27" s="480" t="str">
        <f>'семестровка для заоч.2020_21'!O93</f>
        <v>4/4</v>
      </c>
      <c r="K27" s="480"/>
      <c r="L27" s="287" t="s">
        <v>241</v>
      </c>
      <c r="M27" s="631">
        <f t="shared" si="1"/>
        <v>138</v>
      </c>
      <c r="N27" s="301"/>
      <c r="O27" s="633"/>
      <c r="P27" s="331"/>
      <c r="Q27" s="301"/>
      <c r="R27" s="300"/>
      <c r="S27" s="332"/>
      <c r="T27" s="301" t="s">
        <v>248</v>
      </c>
      <c r="U27" s="633"/>
      <c r="V27" s="333"/>
      <c r="W27" s="301"/>
      <c r="X27" s="287"/>
    </row>
    <row r="28" spans="1:29" s="68" customFormat="1">
      <c r="A28" s="75" t="s">
        <v>260</v>
      </c>
      <c r="B28" s="628" t="s">
        <v>342</v>
      </c>
      <c r="C28" s="634"/>
      <c r="D28" s="164" t="s">
        <v>152</v>
      </c>
      <c r="E28" s="164"/>
      <c r="F28" s="106"/>
      <c r="G28" s="380">
        <v>3</v>
      </c>
      <c r="H28" s="380">
        <v>90</v>
      </c>
      <c r="I28" s="506">
        <v>8</v>
      </c>
      <c r="J28" s="480" t="s">
        <v>234</v>
      </c>
      <c r="K28" s="165"/>
      <c r="L28" s="168" t="s">
        <v>279</v>
      </c>
      <c r="M28" s="235">
        <f>H28-I28</f>
        <v>82</v>
      </c>
      <c r="N28" s="313"/>
      <c r="O28" s="414"/>
      <c r="P28" s="414"/>
      <c r="Q28" s="414"/>
      <c r="R28" s="414"/>
      <c r="S28" s="389"/>
      <c r="T28" s="313"/>
      <c r="U28" s="314"/>
      <c r="V28" s="371"/>
      <c r="W28" s="414"/>
      <c r="X28" s="314" t="s">
        <v>235</v>
      </c>
    </row>
    <row r="29" spans="1:29" s="68" customFormat="1" ht="32.25" thickBot="1">
      <c r="A29" s="75" t="s">
        <v>343</v>
      </c>
      <c r="B29" s="80" t="s">
        <v>41</v>
      </c>
      <c r="C29" s="443"/>
      <c r="D29" s="236" t="s">
        <v>158</v>
      </c>
      <c r="E29" s="236"/>
      <c r="F29" s="237"/>
      <c r="G29" s="282">
        <f>'семестровка для заоч.2020_21'!D130</f>
        <v>3</v>
      </c>
      <c r="H29" s="282">
        <f>'семестровка для заоч.2020_21'!E130</f>
        <v>90</v>
      </c>
      <c r="I29" s="282">
        <f>'семестровка для заоч.2020_21'!F130</f>
        <v>4</v>
      </c>
      <c r="J29" s="467" t="str">
        <f>'семестровка для заоч.2020_21'!O130</f>
        <v>4/0</v>
      </c>
      <c r="K29" s="467"/>
      <c r="L29" s="468"/>
      <c r="M29" s="476">
        <f t="shared" si="1"/>
        <v>86</v>
      </c>
      <c r="N29" s="309"/>
      <c r="O29" s="288"/>
      <c r="P29" s="442"/>
      <c r="Q29" s="309"/>
      <c r="R29" s="479"/>
      <c r="S29" s="442"/>
      <c r="T29" s="309"/>
      <c r="U29" s="288"/>
      <c r="V29" s="442"/>
      <c r="W29" s="309" t="s">
        <v>234</v>
      </c>
      <c r="X29" s="310"/>
    </row>
    <row r="30" spans="1:29" s="63" customFormat="1" ht="27.75" customHeight="1" thickBot="1">
      <c r="A30" s="871" t="s">
        <v>113</v>
      </c>
      <c r="B30" s="872"/>
      <c r="C30" s="624"/>
      <c r="D30" s="138"/>
      <c r="E30" s="623"/>
      <c r="F30" s="623"/>
      <c r="G30" s="139">
        <f>SUM(G12:G29)</f>
        <v>79.5</v>
      </c>
      <c r="H30" s="139">
        <f>H11+H16+H17+H18+H19+H20+H21+H22+H23+H24+H25+H26+H27+H28+H29</f>
        <v>2385</v>
      </c>
      <c r="I30" s="139">
        <f t="shared" ref="I30" si="2">SUM(I12:I29)</f>
        <v>176</v>
      </c>
      <c r="J30" s="140"/>
      <c r="K30" s="140"/>
      <c r="L30" s="140"/>
      <c r="M30" s="139">
        <f>H30-I30</f>
        <v>2209</v>
      </c>
      <c r="N30" s="344" t="s">
        <v>316</v>
      </c>
      <c r="O30" s="344" t="s">
        <v>313</v>
      </c>
      <c r="P30" s="344"/>
      <c r="Q30" s="344" t="s">
        <v>245</v>
      </c>
      <c r="R30" s="344" t="s">
        <v>235</v>
      </c>
      <c r="S30" s="344"/>
      <c r="T30" s="344" t="s">
        <v>248</v>
      </c>
      <c r="U30" s="344"/>
      <c r="V30" s="344"/>
      <c r="W30" s="344" t="s">
        <v>234</v>
      </c>
      <c r="X30" s="344" t="s">
        <v>235</v>
      </c>
      <c r="Y30" s="239">
        <f t="shared" ref="Y30:AC30" si="3">SUM(Y11:Y29)</f>
        <v>0</v>
      </c>
      <c r="Z30" s="140">
        <f t="shared" si="3"/>
        <v>0</v>
      </c>
      <c r="AA30" s="140">
        <f t="shared" si="3"/>
        <v>0</v>
      </c>
      <c r="AB30" s="140">
        <f t="shared" si="3"/>
        <v>0</v>
      </c>
      <c r="AC30" s="140">
        <f t="shared" si="3"/>
        <v>0</v>
      </c>
    </row>
    <row r="31" spans="1:29" ht="16.5" thickBot="1">
      <c r="A31" s="873" t="s">
        <v>114</v>
      </c>
      <c r="B31" s="874"/>
      <c r="C31" s="874"/>
      <c r="D31" s="874"/>
      <c r="E31" s="874"/>
      <c r="F31" s="874"/>
      <c r="G31" s="874"/>
      <c r="H31" s="874"/>
      <c r="I31" s="874"/>
      <c r="J31" s="874"/>
      <c r="K31" s="874"/>
      <c r="L31" s="874"/>
      <c r="M31" s="874"/>
      <c r="N31" s="875"/>
      <c r="O31" s="875"/>
      <c r="P31" s="875"/>
      <c r="Q31" s="875"/>
      <c r="R31" s="875"/>
      <c r="S31" s="875"/>
      <c r="T31" s="875"/>
      <c r="U31" s="875"/>
      <c r="V31" s="875"/>
      <c r="W31" s="875"/>
      <c r="X31" s="876"/>
    </row>
    <row r="32" spans="1:29">
      <c r="A32" s="150" t="s">
        <v>115</v>
      </c>
      <c r="B32" s="146" t="s">
        <v>122</v>
      </c>
      <c r="C32" s="444"/>
      <c r="D32" s="445"/>
      <c r="E32" s="445"/>
      <c r="F32" s="446"/>
      <c r="G32" s="448">
        <f>SUM(G33:G34)</f>
        <v>7</v>
      </c>
      <c r="H32" s="449">
        <f>SUM(H33:H34)</f>
        <v>210</v>
      </c>
      <c r="I32" s="491">
        <f>I34+I33</f>
        <v>16</v>
      </c>
      <c r="J32" s="492"/>
      <c r="K32" s="493"/>
      <c r="L32" s="494"/>
      <c r="M32" s="490">
        <f>M33+M34</f>
        <v>194</v>
      </c>
      <c r="N32" s="485"/>
      <c r="O32" s="486"/>
      <c r="P32" s="303"/>
      <c r="Q32" s="290"/>
      <c r="R32" s="333"/>
      <c r="S32" s="303"/>
      <c r="T32" s="292"/>
      <c r="U32" s="303"/>
      <c r="V32" s="303"/>
      <c r="W32" s="293"/>
      <c r="X32" s="289"/>
    </row>
    <row r="33" spans="1:24">
      <c r="A33" s="227" t="s">
        <v>211</v>
      </c>
      <c r="B33" s="228" t="s">
        <v>122</v>
      </c>
      <c r="C33" s="229" t="s">
        <v>104</v>
      </c>
      <c r="D33" s="230"/>
      <c r="E33" s="231"/>
      <c r="F33" s="232"/>
      <c r="G33" s="233">
        <f>'семестровка для заоч.2020_21'!D50</f>
        <v>6</v>
      </c>
      <c r="H33" s="233">
        <f>'семестровка для заоч.2020_21'!E50</f>
        <v>180</v>
      </c>
      <c r="I33" s="233">
        <f>'семестровка для заоч.2020_21'!F50</f>
        <v>16</v>
      </c>
      <c r="J33" s="495" t="str">
        <f>'семестровка для заоч.2020_21'!O50</f>
        <v>4/4</v>
      </c>
      <c r="K33" s="495"/>
      <c r="L33" s="495" t="str">
        <f>'семестровка для заоч.2020_21'!Q50</f>
        <v>4/4</v>
      </c>
      <c r="M33" s="475">
        <f t="shared" ref="M33:M53" si="4">H33-I33</f>
        <v>164</v>
      </c>
      <c r="N33" s="487"/>
      <c r="O33" s="488"/>
      <c r="P33" s="304"/>
      <c r="Q33" s="301" t="s">
        <v>247</v>
      </c>
      <c r="R33" s="300"/>
      <c r="S33" s="304"/>
      <c r="T33" s="295"/>
      <c r="U33" s="304"/>
      <c r="V33" s="304"/>
      <c r="W33" s="297"/>
      <c r="X33" s="294"/>
    </row>
    <row r="34" spans="1:24">
      <c r="A34" s="227" t="s">
        <v>212</v>
      </c>
      <c r="B34" s="228" t="s">
        <v>189</v>
      </c>
      <c r="C34" s="229"/>
      <c r="D34" s="230"/>
      <c r="E34" s="231"/>
      <c r="F34" s="547" t="s">
        <v>154</v>
      </c>
      <c r="G34" s="233">
        <f>'семестровка для заоч.2020_21'!D71</f>
        <v>1</v>
      </c>
      <c r="H34" s="233">
        <f>'семестровка для заоч.2020_21'!E71</f>
        <v>30</v>
      </c>
      <c r="I34" s="233">
        <f>'семестровка для заоч.2020_21'!F71</f>
        <v>0</v>
      </c>
      <c r="J34" s="495"/>
      <c r="K34" s="496"/>
      <c r="L34" s="497"/>
      <c r="M34" s="475">
        <f t="shared" si="4"/>
        <v>30</v>
      </c>
      <c r="N34" s="487"/>
      <c r="O34" s="488"/>
      <c r="P34" s="304"/>
      <c r="Q34" s="301"/>
      <c r="R34" s="300"/>
      <c r="S34" s="304"/>
      <c r="T34" s="295"/>
      <c r="U34" s="304"/>
      <c r="V34" s="304"/>
      <c r="W34" s="297"/>
      <c r="X34" s="294"/>
    </row>
    <row r="35" spans="1:24" ht="31.5">
      <c r="A35" s="151" t="s">
        <v>144</v>
      </c>
      <c r="B35" s="148" t="s">
        <v>37</v>
      </c>
      <c r="C35" s="72">
        <v>4</v>
      </c>
      <c r="D35" s="73"/>
      <c r="E35" s="244"/>
      <c r="F35" s="441"/>
      <c r="G35" s="440">
        <f>'семестровка для заоч.2020_21'!D66</f>
        <v>4</v>
      </c>
      <c r="H35" s="440">
        <f>'семестровка для заоч.2020_21'!E66</f>
        <v>120</v>
      </c>
      <c r="I35" s="440">
        <f>'семестровка для заоч.2020_21'!F66</f>
        <v>14</v>
      </c>
      <c r="J35" s="464" t="str">
        <f>'семестровка для заоч.2020_21'!O66</f>
        <v>4/4</v>
      </c>
      <c r="K35" s="464"/>
      <c r="L35" s="464" t="str">
        <f>'семестровка для заоч.2020_21'!Q66</f>
        <v>4/2</v>
      </c>
      <c r="M35" s="475">
        <f t="shared" si="4"/>
        <v>106</v>
      </c>
      <c r="N35" s="286"/>
      <c r="O35" s="287"/>
      <c r="P35" s="635"/>
      <c r="Q35" s="286"/>
      <c r="R35" s="287" t="s">
        <v>243</v>
      </c>
      <c r="S35" s="482"/>
      <c r="T35" s="286"/>
      <c r="U35" s="305"/>
      <c r="V35" s="305"/>
      <c r="W35" s="286"/>
      <c r="X35" s="287"/>
    </row>
    <row r="36" spans="1:24">
      <c r="A36" s="151" t="s">
        <v>261</v>
      </c>
      <c r="B36" s="149" t="s">
        <v>40</v>
      </c>
      <c r="C36" s="108"/>
      <c r="D36" s="73" t="s">
        <v>183</v>
      </c>
      <c r="E36" s="244"/>
      <c r="F36" s="103"/>
      <c r="G36" s="440">
        <f>'семестровка для заоч.2020_21'!D49</f>
        <v>5</v>
      </c>
      <c r="H36" s="440">
        <f>'семестровка для заоч.2020_21'!E49</f>
        <v>150</v>
      </c>
      <c r="I36" s="440">
        <f>'семестровка для заоч.2020_21'!F49</f>
        <v>10</v>
      </c>
      <c r="J36" s="464" t="str">
        <f>'семестровка для заоч.2020_21'!O49</f>
        <v>4/0</v>
      </c>
      <c r="K36" s="464"/>
      <c r="L36" s="464" t="str">
        <f>'семестровка для заоч.2020_21'!Q49</f>
        <v>4/2</v>
      </c>
      <c r="M36" s="475">
        <f>H36-I36</f>
        <v>140</v>
      </c>
      <c r="N36" s="286"/>
      <c r="O36" s="287"/>
      <c r="P36" s="482"/>
      <c r="Q36" s="286" t="s">
        <v>244</v>
      </c>
      <c r="R36" s="287"/>
      <c r="S36" s="482"/>
      <c r="T36" s="286"/>
      <c r="U36" s="305"/>
      <c r="V36" s="305"/>
      <c r="W36" s="286"/>
      <c r="X36" s="287"/>
    </row>
    <row r="37" spans="1:24">
      <c r="A37" s="151" t="s">
        <v>145</v>
      </c>
      <c r="B37" s="149" t="s">
        <v>205</v>
      </c>
      <c r="C37" s="108"/>
      <c r="D37" s="73" t="s">
        <v>157</v>
      </c>
      <c r="E37" s="244"/>
      <c r="F37" s="103"/>
      <c r="G37" s="440">
        <f>'семестровка для заоч.2020_21'!D89</f>
        <v>4</v>
      </c>
      <c r="H37" s="440">
        <f>'семестровка для заоч.2020_21'!E89</f>
        <v>120</v>
      </c>
      <c r="I37" s="440">
        <f>'семестровка для заоч.2020_21'!F89</f>
        <v>10</v>
      </c>
      <c r="J37" s="464" t="str">
        <f>'семестровка для заоч.2020_21'!O89</f>
        <v>4/4</v>
      </c>
      <c r="K37" s="464"/>
      <c r="L37" s="464" t="str">
        <f>'семестровка для заоч.2020_21'!Q89</f>
        <v>2/0</v>
      </c>
      <c r="M37" s="475">
        <f>H37-I37</f>
        <v>110</v>
      </c>
      <c r="N37" s="286"/>
      <c r="O37" s="287"/>
      <c r="P37" s="482"/>
      <c r="Q37" s="286"/>
      <c r="R37" s="287"/>
      <c r="S37" s="482"/>
      <c r="T37" s="286" t="s">
        <v>246</v>
      </c>
      <c r="U37" s="305"/>
      <c r="V37" s="305"/>
      <c r="W37" s="286"/>
      <c r="X37" s="287"/>
    </row>
    <row r="38" spans="1:24">
      <c r="A38" s="151" t="s">
        <v>262</v>
      </c>
      <c r="B38" s="148" t="s">
        <v>188</v>
      </c>
      <c r="C38" s="72"/>
      <c r="D38" s="73" t="s">
        <v>154</v>
      </c>
      <c r="E38" s="244"/>
      <c r="F38" s="441"/>
      <c r="G38" s="440">
        <f>'семестровка для заоч.2020_21'!D67</f>
        <v>5</v>
      </c>
      <c r="H38" s="440">
        <f>'семестровка для заоч.2020_21'!E67</f>
        <v>150</v>
      </c>
      <c r="I38" s="440">
        <f>'семестровка для заоч.2020_21'!F67</f>
        <v>16</v>
      </c>
      <c r="J38" s="464" t="str">
        <f>'семестровка для заоч.2020_21'!O67</f>
        <v>8/0</v>
      </c>
      <c r="K38" s="464"/>
      <c r="L38" s="464" t="str">
        <f>'семестровка для заоч.2020_21'!Q67</f>
        <v>4/4</v>
      </c>
      <c r="M38" s="475">
        <f>H38-I38</f>
        <v>134</v>
      </c>
      <c r="N38" s="286"/>
      <c r="O38" s="287"/>
      <c r="P38" s="483"/>
      <c r="Q38" s="286"/>
      <c r="R38" s="287" t="s">
        <v>245</v>
      </c>
      <c r="S38" s="482"/>
      <c r="T38" s="286"/>
      <c r="U38" s="305"/>
      <c r="V38" s="305"/>
      <c r="W38" s="286"/>
      <c r="X38" s="287"/>
    </row>
    <row r="39" spans="1:24">
      <c r="A39" s="151" t="s">
        <v>146</v>
      </c>
      <c r="B39" s="148" t="s">
        <v>38</v>
      </c>
      <c r="C39" s="72">
        <v>4</v>
      </c>
      <c r="D39" s="73"/>
      <c r="E39" s="244"/>
      <c r="F39" s="441"/>
      <c r="G39" s="440">
        <f>'семестровка для заоч.2020_21'!D68</f>
        <v>4</v>
      </c>
      <c r="H39" s="440">
        <f>'семестровка для заоч.2020_21'!E68</f>
        <v>120</v>
      </c>
      <c r="I39" s="440">
        <f>'семестровка для заоч.2020_21'!F68</f>
        <v>8</v>
      </c>
      <c r="J39" s="464" t="str">
        <f>'семестровка для заоч.2020_21'!O68</f>
        <v>4/4</v>
      </c>
      <c r="K39" s="464"/>
      <c r="L39" s="464" t="str">
        <f>'семестровка для заоч.2020_21'!Q68</f>
        <v>0/0</v>
      </c>
      <c r="M39" s="475">
        <f t="shared" si="4"/>
        <v>112</v>
      </c>
      <c r="N39" s="286"/>
      <c r="O39" s="287"/>
      <c r="P39" s="483"/>
      <c r="Q39" s="286"/>
      <c r="R39" s="287" t="s">
        <v>235</v>
      </c>
      <c r="S39" s="482"/>
      <c r="T39" s="286"/>
      <c r="U39" s="305"/>
      <c r="V39" s="305"/>
      <c r="W39" s="286"/>
      <c r="X39" s="287"/>
    </row>
    <row r="40" spans="1:24" ht="16.5" thickBot="1">
      <c r="A40" s="151" t="s">
        <v>147</v>
      </c>
      <c r="B40" s="148" t="s">
        <v>39</v>
      </c>
      <c r="C40" s="72">
        <v>5</v>
      </c>
      <c r="D40" s="73"/>
      <c r="E40" s="244"/>
      <c r="F40" s="441"/>
      <c r="G40" s="440">
        <f>'семестровка для заоч.2020_21'!D88</f>
        <v>5</v>
      </c>
      <c r="H40" s="440">
        <f>'семестровка для заоч.2020_21'!E88</f>
        <v>150</v>
      </c>
      <c r="I40" s="440">
        <f>'семестровка для заоч.2020_21'!F88</f>
        <v>8</v>
      </c>
      <c r="J40" s="464" t="str">
        <f>'семестровка для заоч.2020_21'!O88</f>
        <v>8/0</v>
      </c>
      <c r="K40" s="464"/>
      <c r="L40" s="464" t="str">
        <f>'семестровка для заоч.2020_21'!Q88</f>
        <v>0/0</v>
      </c>
      <c r="M40" s="475">
        <f t="shared" si="4"/>
        <v>142</v>
      </c>
      <c r="N40" s="286"/>
      <c r="O40" s="287"/>
      <c r="P40" s="483"/>
      <c r="Q40" s="286"/>
      <c r="R40" s="287"/>
      <c r="S40" s="482"/>
      <c r="T40" s="286" t="s">
        <v>240</v>
      </c>
      <c r="U40" s="305"/>
      <c r="V40" s="305"/>
      <c r="W40" s="286"/>
      <c r="X40" s="287"/>
    </row>
    <row r="41" spans="1:24">
      <c r="A41" s="151" t="s">
        <v>148</v>
      </c>
      <c r="B41" s="636" t="s">
        <v>371</v>
      </c>
      <c r="C41" s="268"/>
      <c r="D41" s="269" t="s">
        <v>153</v>
      </c>
      <c r="E41" s="270"/>
      <c r="F41" s="271"/>
      <c r="G41" s="637">
        <v>4.5</v>
      </c>
      <c r="H41" s="637">
        <v>135</v>
      </c>
      <c r="I41" s="638">
        <v>12</v>
      </c>
      <c r="J41" s="464" t="str">
        <f>'семестровка для заоч.2020_21'!O48</f>
        <v>2/2</v>
      </c>
      <c r="K41" s="464"/>
      <c r="L41" s="464" t="str">
        <f>'семестровка для заоч.2020_21'!Q48</f>
        <v>2/2</v>
      </c>
      <c r="M41" s="631">
        <f t="shared" si="4"/>
        <v>123</v>
      </c>
      <c r="N41" s="301"/>
      <c r="O41" s="300"/>
      <c r="P41" s="291"/>
      <c r="Q41" s="301" t="s">
        <v>235</v>
      </c>
      <c r="R41" s="287"/>
      <c r="S41" s="482"/>
      <c r="T41" s="286"/>
      <c r="U41" s="305"/>
      <c r="V41" s="305"/>
      <c r="W41" s="286"/>
      <c r="X41" s="287"/>
    </row>
    <row r="42" spans="1:24" ht="33" customHeight="1">
      <c r="A42" s="151" t="s">
        <v>149</v>
      </c>
      <c r="B42" s="148" t="s">
        <v>218</v>
      </c>
      <c r="C42" s="72">
        <v>7</v>
      </c>
      <c r="D42" s="73"/>
      <c r="E42" s="244"/>
      <c r="F42" s="441"/>
      <c r="G42" s="440">
        <f>'семестровка для заоч.2020_21'!D107</f>
        <v>5</v>
      </c>
      <c r="H42" s="440">
        <f>'семестровка для заоч.2020_21'!E107</f>
        <v>150</v>
      </c>
      <c r="I42" s="440">
        <f>'семестровка для заоч.2020_21'!F107</f>
        <v>14</v>
      </c>
      <c r="J42" s="464" t="str">
        <f>'семестровка для заоч.2020_21'!O107</f>
        <v>4/4</v>
      </c>
      <c r="K42" s="464"/>
      <c r="L42" s="464" t="str">
        <f>'семестровка для заоч.2020_21'!Q107</f>
        <v>4/2</v>
      </c>
      <c r="M42" s="475">
        <f t="shared" si="4"/>
        <v>136</v>
      </c>
      <c r="N42" s="286"/>
      <c r="O42" s="287"/>
      <c r="P42" s="483"/>
      <c r="Q42" s="286"/>
      <c r="R42" s="287"/>
      <c r="S42" s="482"/>
      <c r="T42" s="286"/>
      <c r="U42" s="284" t="s">
        <v>243</v>
      </c>
      <c r="V42" s="287"/>
      <c r="W42" s="286"/>
      <c r="X42" s="287"/>
    </row>
    <row r="43" spans="1:24">
      <c r="A43" s="151" t="s">
        <v>150</v>
      </c>
      <c r="B43" s="149" t="s">
        <v>290</v>
      </c>
      <c r="C43" s="108">
        <v>4</v>
      </c>
      <c r="D43" s="73"/>
      <c r="E43" s="73"/>
      <c r="F43" s="103"/>
      <c r="G43" s="79">
        <f>'семестровка для заоч.2020_21'!D70</f>
        <v>4</v>
      </c>
      <c r="H43" s="79">
        <f>'семестровка для заоч.2020_21'!E70</f>
        <v>120</v>
      </c>
      <c r="I43" s="79">
        <f>'семестровка для заоч.2020_21'!F70</f>
        <v>14</v>
      </c>
      <c r="J43" s="464" t="str">
        <f>'семестровка для заоч.2020_21'!O70</f>
        <v>4/4</v>
      </c>
      <c r="K43" s="464"/>
      <c r="L43" s="464" t="str">
        <f>'семестровка для заоч.2020_21'!Q70</f>
        <v>4/2</v>
      </c>
      <c r="M43" s="475">
        <f t="shared" si="4"/>
        <v>106</v>
      </c>
      <c r="N43" s="286"/>
      <c r="O43" s="287"/>
      <c r="P43" s="482"/>
      <c r="Q43" s="286"/>
      <c r="R43" s="287" t="s">
        <v>243</v>
      </c>
      <c r="S43" s="482"/>
      <c r="T43" s="286"/>
      <c r="U43" s="284"/>
      <c r="V43" s="287"/>
      <c r="W43" s="286"/>
      <c r="X43" s="287"/>
    </row>
    <row r="44" spans="1:24" ht="48" customHeight="1">
      <c r="A44" s="151" t="s">
        <v>151</v>
      </c>
      <c r="B44" s="639" t="s">
        <v>344</v>
      </c>
      <c r="C44" s="108"/>
      <c r="D44" s="356" t="s">
        <v>157</v>
      </c>
      <c r="E44" s="447"/>
      <c r="F44" s="103"/>
      <c r="G44" s="79">
        <f>'семестровка для заоч.2020_21'!D91</f>
        <v>4</v>
      </c>
      <c r="H44" s="79">
        <f>'семестровка для заоч.2020_21'!E91</f>
        <v>120</v>
      </c>
      <c r="I44" s="79">
        <f>'семестровка для заоч.2020_21'!F91</f>
        <v>8</v>
      </c>
      <c r="J44" s="464" t="str">
        <f>'семестровка для заоч.2020_21'!O91</f>
        <v>4/4</v>
      </c>
      <c r="K44" s="464"/>
      <c r="L44" s="464" t="str">
        <f>'семестровка для заоч.2020_21'!Q91</f>
        <v>0/0</v>
      </c>
      <c r="M44" s="475">
        <f t="shared" ref="M44" si="5">H44-I44</f>
        <v>112</v>
      </c>
      <c r="N44" s="286"/>
      <c r="O44" s="287"/>
      <c r="P44" s="482"/>
      <c r="Q44" s="286"/>
      <c r="R44" s="287"/>
      <c r="S44" s="482"/>
      <c r="T44" s="286" t="s">
        <v>235</v>
      </c>
      <c r="U44" s="640"/>
      <c r="V44" s="287"/>
      <c r="W44" s="286"/>
      <c r="X44" s="287"/>
    </row>
    <row r="45" spans="1:24" s="68" customFormat="1">
      <c r="A45" s="151" t="s">
        <v>210</v>
      </c>
      <c r="B45" s="77" t="s">
        <v>196</v>
      </c>
      <c r="C45" s="108"/>
      <c r="D45" s="73"/>
      <c r="E45" s="244"/>
      <c r="F45" s="103"/>
      <c r="G45" s="440">
        <f>G46+G47</f>
        <v>7</v>
      </c>
      <c r="H45" s="71">
        <f>H46+H47</f>
        <v>210</v>
      </c>
      <c r="I45" s="71"/>
      <c r="J45" s="464"/>
      <c r="K45" s="480"/>
      <c r="L45" s="463"/>
      <c r="M45" s="475"/>
      <c r="N45" s="286"/>
      <c r="O45" s="287"/>
      <c r="P45" s="482"/>
      <c r="Q45" s="286"/>
      <c r="R45" s="287"/>
      <c r="S45" s="482"/>
      <c r="T45" s="286"/>
      <c r="U45" s="284"/>
      <c r="V45" s="287"/>
      <c r="W45" s="286"/>
      <c r="X45" s="287"/>
    </row>
    <row r="46" spans="1:24" s="68" customFormat="1">
      <c r="A46" s="243"/>
      <c r="B46" s="69" t="s">
        <v>196</v>
      </c>
      <c r="C46" s="108">
        <v>6</v>
      </c>
      <c r="D46" s="73"/>
      <c r="E46" s="244"/>
      <c r="F46" s="103"/>
      <c r="G46" s="79">
        <f>'семестровка для заоч.2020_21'!D106</f>
        <v>6</v>
      </c>
      <c r="H46" s="79">
        <f>'семестровка для заоч.2020_21'!E106</f>
        <v>180</v>
      </c>
      <c r="I46" s="79">
        <f>'семестровка для заоч.2020_21'!F106</f>
        <v>16</v>
      </c>
      <c r="J46" s="464" t="str">
        <f>'семестровка для заоч.2020_21'!O106</f>
        <v>8/0</v>
      </c>
      <c r="K46" s="464"/>
      <c r="L46" s="464" t="str">
        <f>'семестровка для заоч.2020_21'!Q106</f>
        <v>4/4</v>
      </c>
      <c r="M46" s="475">
        <f t="shared" ref="M46:M47" si="6">H46-I46</f>
        <v>164</v>
      </c>
      <c r="N46" s="286"/>
      <c r="O46" s="287"/>
      <c r="P46" s="482"/>
      <c r="Q46" s="286"/>
      <c r="R46" s="287"/>
      <c r="S46" s="482"/>
      <c r="T46" s="286"/>
      <c r="U46" s="284" t="s">
        <v>245</v>
      </c>
      <c r="V46" s="287"/>
      <c r="W46" s="286"/>
      <c r="X46" s="287"/>
    </row>
    <row r="47" spans="1:24" s="68" customFormat="1" ht="31.5">
      <c r="A47" s="243"/>
      <c r="B47" s="69" t="s">
        <v>223</v>
      </c>
      <c r="C47" s="108"/>
      <c r="D47" s="73"/>
      <c r="E47" s="244"/>
      <c r="F47" s="546" t="s">
        <v>153</v>
      </c>
      <c r="G47" s="79">
        <f>'семестровка для заоч.2020_21'!D109</f>
        <v>1</v>
      </c>
      <c r="H47" s="79">
        <f>'семестровка для заоч.2020_21'!E109</f>
        <v>30</v>
      </c>
      <c r="I47" s="79">
        <f>'семестровка для заоч.2020_21'!F109</f>
        <v>0</v>
      </c>
      <c r="J47" s="464"/>
      <c r="K47" s="480"/>
      <c r="L47" s="498"/>
      <c r="M47" s="475">
        <f t="shared" si="6"/>
        <v>30</v>
      </c>
      <c r="N47" s="286"/>
      <c r="O47" s="287"/>
      <c r="P47" s="482"/>
      <c r="Q47" s="286"/>
      <c r="R47" s="287"/>
      <c r="S47" s="482"/>
      <c r="T47" s="286"/>
      <c r="U47" s="504"/>
      <c r="V47" s="287"/>
      <c r="W47" s="286"/>
      <c r="X47" s="287"/>
    </row>
    <row r="48" spans="1:24">
      <c r="A48" s="151" t="s">
        <v>263</v>
      </c>
      <c r="B48" s="149" t="s">
        <v>345</v>
      </c>
      <c r="C48" s="108">
        <v>6</v>
      </c>
      <c r="D48" s="73"/>
      <c r="E48" s="73"/>
      <c r="F48" s="103"/>
      <c r="G48" s="79">
        <v>5</v>
      </c>
      <c r="H48" s="79">
        <v>150</v>
      </c>
      <c r="I48" s="79">
        <f>'семестровка для заоч.2020_21'!F110</f>
        <v>16</v>
      </c>
      <c r="J48" s="464" t="str">
        <f>'семестровка для заоч.2020_21'!O110</f>
        <v>8/0</v>
      </c>
      <c r="K48" s="464"/>
      <c r="L48" s="464" t="str">
        <f>'семестровка для заоч.2020_21'!Q110</f>
        <v>4/4</v>
      </c>
      <c r="M48" s="475">
        <f t="shared" si="4"/>
        <v>134</v>
      </c>
      <c r="N48" s="286"/>
      <c r="O48" s="287"/>
      <c r="P48" s="482"/>
      <c r="Q48" s="286"/>
      <c r="R48" s="287"/>
      <c r="S48" s="482"/>
      <c r="T48" s="286"/>
      <c r="U48" s="284" t="s">
        <v>245</v>
      </c>
      <c r="V48" s="287"/>
      <c r="W48" s="286"/>
      <c r="X48" s="287"/>
    </row>
    <row r="49" spans="1:30" ht="39" hidden="1" customHeight="1">
      <c r="A49" s="151"/>
      <c r="B49" s="149"/>
      <c r="C49" s="108"/>
      <c r="D49" s="73"/>
      <c r="E49" s="73"/>
      <c r="F49" s="103"/>
      <c r="G49" s="79"/>
      <c r="H49" s="79"/>
      <c r="I49" s="79"/>
      <c r="J49" s="464"/>
      <c r="K49" s="464"/>
      <c r="L49" s="464"/>
      <c r="M49" s="475"/>
      <c r="N49" s="286"/>
      <c r="O49" s="287"/>
      <c r="P49" s="482"/>
      <c r="Q49" s="286"/>
      <c r="R49" s="287"/>
      <c r="S49" s="482"/>
      <c r="T49" s="286"/>
      <c r="U49" s="284"/>
      <c r="V49" s="287"/>
      <c r="W49" s="286"/>
      <c r="X49" s="287"/>
    </row>
    <row r="50" spans="1:30">
      <c r="A50" s="151" t="s">
        <v>222</v>
      </c>
      <c r="B50" s="148" t="s">
        <v>215</v>
      </c>
      <c r="C50" s="72"/>
      <c r="D50" s="73"/>
      <c r="E50" s="244"/>
      <c r="F50" s="441"/>
      <c r="G50" s="440">
        <v>10</v>
      </c>
      <c r="H50" s="450">
        <f t="shared" ref="H50" si="7">H51+H52+H53</f>
        <v>300</v>
      </c>
      <c r="I50" s="401"/>
      <c r="J50" s="499"/>
      <c r="K50" s="500"/>
      <c r="L50" s="466"/>
      <c r="M50" s="374"/>
      <c r="N50" s="286"/>
      <c r="O50" s="287"/>
      <c r="P50" s="483"/>
      <c r="Q50" s="286"/>
      <c r="R50" s="287"/>
      <c r="S50" s="482"/>
      <c r="T50" s="286"/>
      <c r="U50" s="284"/>
      <c r="V50" s="287"/>
      <c r="W50" s="286"/>
      <c r="X50" s="287"/>
    </row>
    <row r="51" spans="1:30">
      <c r="A51" s="641"/>
      <c r="B51" s="147" t="s">
        <v>216</v>
      </c>
      <c r="C51" s="142"/>
      <c r="D51" s="142" t="s">
        <v>158</v>
      </c>
      <c r="E51" s="96"/>
      <c r="F51" s="143"/>
      <c r="G51" s="79">
        <v>5</v>
      </c>
      <c r="H51" s="79">
        <v>150</v>
      </c>
      <c r="I51" s="79">
        <f>'семестровка для заоч.2020_21'!F125</f>
        <v>8</v>
      </c>
      <c r="J51" s="464" t="str">
        <f>'семестровка для заоч.2020_21'!O125</f>
        <v>4/0</v>
      </c>
      <c r="K51" s="464"/>
      <c r="L51" s="464" t="str">
        <f>'семестровка для заоч.2020_21'!Q125</f>
        <v>4/0</v>
      </c>
      <c r="M51" s="475">
        <f>H51-I51</f>
        <v>142</v>
      </c>
      <c r="N51" s="301"/>
      <c r="O51" s="300"/>
      <c r="P51" s="484"/>
      <c r="Q51" s="301"/>
      <c r="R51" s="300"/>
      <c r="S51" s="484"/>
      <c r="T51" s="301"/>
      <c r="U51" s="300"/>
      <c r="V51" s="306"/>
      <c r="W51" s="302" t="s">
        <v>240</v>
      </c>
      <c r="X51" s="300"/>
    </row>
    <row r="52" spans="1:30" ht="31.5">
      <c r="A52" s="642"/>
      <c r="B52" s="141" t="s">
        <v>228</v>
      </c>
      <c r="C52" s="144">
        <v>8</v>
      </c>
      <c r="D52" s="87"/>
      <c r="E52" s="88"/>
      <c r="F52" s="145"/>
      <c r="G52" s="79">
        <f>'семестровка для заоч.2020_21'!D145</f>
        <v>4</v>
      </c>
      <c r="H52" s="79">
        <f>'семестровка для заоч.2020_21'!E145</f>
        <v>120</v>
      </c>
      <c r="I52" s="79">
        <f>'семестровка для заоч.2020_21'!F145</f>
        <v>18</v>
      </c>
      <c r="J52" s="464" t="str">
        <f>'семестровка для заоч.2020_21'!O145</f>
        <v>4/4</v>
      </c>
      <c r="K52" s="464" t="str">
        <f>'семестровка для заоч.2020_21'!P145</f>
        <v>6/4</v>
      </c>
      <c r="L52" s="463"/>
      <c r="M52" s="475">
        <f>H52-I52</f>
        <v>102</v>
      </c>
      <c r="N52" s="286"/>
      <c r="O52" s="287"/>
      <c r="P52" s="482"/>
      <c r="Q52" s="286"/>
      <c r="R52" s="287"/>
      <c r="S52" s="489"/>
      <c r="T52" s="286"/>
      <c r="U52" s="287"/>
      <c r="V52" s="307"/>
      <c r="W52" s="283"/>
      <c r="X52" s="287" t="s">
        <v>302</v>
      </c>
    </row>
    <row r="53" spans="1:30" ht="16.5" thickBot="1">
      <c r="A53" s="183"/>
      <c r="B53" s="86" t="s">
        <v>193</v>
      </c>
      <c r="C53" s="108"/>
      <c r="D53" s="73"/>
      <c r="E53" s="73"/>
      <c r="F53" s="546" t="s">
        <v>152</v>
      </c>
      <c r="G53" s="79">
        <f>'семестровка для заоч.2020_21'!D146</f>
        <v>1</v>
      </c>
      <c r="H53" s="79">
        <f>'семестровка для заоч.2020_21'!E146</f>
        <v>30</v>
      </c>
      <c r="I53" s="79">
        <f>'семестровка для заоч.2020_21'!F146</f>
        <v>0</v>
      </c>
      <c r="J53" s="501"/>
      <c r="K53" s="467"/>
      <c r="L53" s="502"/>
      <c r="M53" s="476">
        <f t="shared" si="4"/>
        <v>30</v>
      </c>
      <c r="N53" s="309"/>
      <c r="O53" s="310"/>
      <c r="P53" s="482"/>
      <c r="Q53" s="309"/>
      <c r="R53" s="310"/>
      <c r="S53" s="482"/>
      <c r="T53" s="309"/>
      <c r="U53" s="310"/>
      <c r="V53" s="308"/>
      <c r="W53" s="288"/>
      <c r="X53" s="287"/>
    </row>
    <row r="54" spans="1:30" ht="16.5" thickBot="1">
      <c r="A54" s="851" t="s">
        <v>160</v>
      </c>
      <c r="B54" s="852"/>
      <c r="C54" s="852"/>
      <c r="D54" s="852"/>
      <c r="E54" s="852"/>
      <c r="F54" s="853"/>
      <c r="G54" s="84">
        <f>G33+G34+G35+G36+G37+G38+G39+G40+G41+G42+G43+G44+G46+G47+G48+G49+G51+G52+G53</f>
        <v>73.5</v>
      </c>
      <c r="H54" s="84">
        <f>H33+H34+H35+H36+H37+H38+H39+H40+H41+H42+H43+H44+H46+H47+H48+H51+H52+H53</f>
        <v>2205</v>
      </c>
      <c r="I54" s="84">
        <f t="shared" ref="I54" si="8">I33+I34+I35+I36+I37+I38+I39+I40+I41+I42+I43+I44+I46+I47+I48+I49+I51+I52+I53</f>
        <v>188</v>
      </c>
      <c r="J54" s="85"/>
      <c r="K54" s="85"/>
      <c r="L54" s="85"/>
      <c r="M54" s="85">
        <f>H54-I54</f>
        <v>2017</v>
      </c>
      <c r="N54" s="343"/>
      <c r="O54" s="343"/>
      <c r="P54" s="343"/>
      <c r="Q54" s="343" t="s">
        <v>319</v>
      </c>
      <c r="R54" s="343" t="s">
        <v>309</v>
      </c>
      <c r="S54" s="343"/>
      <c r="T54" s="343" t="s">
        <v>280</v>
      </c>
      <c r="U54" s="343" t="s">
        <v>311</v>
      </c>
      <c r="V54" s="343"/>
      <c r="W54" s="343" t="s">
        <v>301</v>
      </c>
      <c r="X54" s="343" t="s">
        <v>302</v>
      </c>
      <c r="Y54" s="85">
        <f t="shared" ref="Y54:AC54" si="9">SUM(Y32:Y53)</f>
        <v>0</v>
      </c>
      <c r="Z54" s="85">
        <f t="shared" si="9"/>
        <v>0</v>
      </c>
      <c r="AA54" s="85">
        <f t="shared" si="9"/>
        <v>0</v>
      </c>
      <c r="AB54" s="85">
        <f t="shared" si="9"/>
        <v>0</v>
      </c>
      <c r="AC54" s="85">
        <f t="shared" si="9"/>
        <v>0</v>
      </c>
      <c r="AD54" s="74">
        <v>178</v>
      </c>
    </row>
    <row r="55" spans="1:30" ht="16.5" thickBot="1">
      <c r="A55" s="877" t="s">
        <v>310</v>
      </c>
      <c r="B55" s="878"/>
      <c r="C55" s="878"/>
      <c r="D55" s="878"/>
      <c r="E55" s="878"/>
      <c r="F55" s="878"/>
      <c r="G55" s="878"/>
      <c r="H55" s="878"/>
      <c r="I55" s="879"/>
      <c r="J55" s="879"/>
      <c r="K55" s="879"/>
      <c r="L55" s="879"/>
      <c r="M55" s="879"/>
      <c r="N55" s="878"/>
      <c r="O55" s="878"/>
      <c r="P55" s="878"/>
      <c r="Q55" s="878"/>
      <c r="R55" s="878"/>
      <c r="S55" s="878"/>
      <c r="T55" s="878"/>
      <c r="U55" s="878"/>
      <c r="V55" s="878"/>
      <c r="W55" s="878"/>
      <c r="X55" s="880"/>
    </row>
    <row r="56" spans="1:30" s="63" customFormat="1">
      <c r="A56" s="503"/>
      <c r="B56" s="173"/>
      <c r="C56" s="112"/>
      <c r="D56" s="113"/>
      <c r="E56" s="113"/>
      <c r="F56" s="114"/>
      <c r="G56" s="155"/>
      <c r="H56" s="207"/>
      <c r="I56" s="67"/>
      <c r="J56" s="159"/>
      <c r="K56" s="159"/>
      <c r="L56" s="159"/>
      <c r="M56" s="160"/>
      <c r="N56" s="152"/>
      <c r="O56" s="208"/>
      <c r="P56" s="110"/>
      <c r="Q56" s="111"/>
      <c r="R56" s="209"/>
      <c r="S56" s="110"/>
      <c r="T56" s="111"/>
      <c r="U56" s="209"/>
      <c r="V56" s="110"/>
      <c r="W56" s="111"/>
      <c r="X56" s="110"/>
    </row>
    <row r="57" spans="1:30" s="63" customFormat="1">
      <c r="A57" s="151" t="s">
        <v>131</v>
      </c>
      <c r="B57" s="210" t="s">
        <v>230</v>
      </c>
      <c r="C57" s="200"/>
      <c r="D57" s="201" t="s">
        <v>154</v>
      </c>
      <c r="E57" s="201"/>
      <c r="F57" s="202"/>
      <c r="G57" s="203">
        <f>'семестровка для заоч.2020_21'!D64</f>
        <v>4.5</v>
      </c>
      <c r="H57" s="203">
        <f>'семестровка для заоч.2020_21'!E64</f>
        <v>135</v>
      </c>
      <c r="I57" s="70">
        <f>J57+K57+L57</f>
        <v>0</v>
      </c>
      <c r="J57" s="134"/>
      <c r="K57" s="134"/>
      <c r="L57" s="134"/>
      <c r="M57" s="78">
        <f t="shared" ref="M57:M59" si="10">H57-I57</f>
        <v>135</v>
      </c>
      <c r="N57" s="153"/>
      <c r="O57" s="211"/>
      <c r="P57" s="116"/>
      <c r="Q57" s="115"/>
      <c r="R57" s="211"/>
      <c r="S57" s="116"/>
      <c r="T57" s="115"/>
      <c r="U57" s="211"/>
      <c r="V57" s="116"/>
      <c r="W57" s="115"/>
      <c r="X57" s="116"/>
    </row>
    <row r="58" spans="1:30" s="63" customFormat="1">
      <c r="A58" s="151" t="s">
        <v>132</v>
      </c>
      <c r="B58" s="174" t="s">
        <v>231</v>
      </c>
      <c r="C58" s="59"/>
      <c r="D58" s="36" t="s">
        <v>153</v>
      </c>
      <c r="E58" s="36"/>
      <c r="F58" s="109"/>
      <c r="G58" s="156">
        <f>'семестровка для заоч.2020_21'!D104</f>
        <v>4.5</v>
      </c>
      <c r="H58" s="156">
        <f>'семестровка для заоч.2020_21'!E104</f>
        <v>135</v>
      </c>
      <c r="I58" s="70">
        <f>J58+K58+L58</f>
        <v>0</v>
      </c>
      <c r="J58" s="134"/>
      <c r="K58" s="134"/>
      <c r="L58" s="134"/>
      <c r="M58" s="78">
        <f t="shared" si="10"/>
        <v>135</v>
      </c>
      <c r="N58" s="153"/>
      <c r="O58" s="211"/>
      <c r="P58" s="116"/>
      <c r="Q58" s="115"/>
      <c r="R58" s="211"/>
      <c r="S58" s="116"/>
      <c r="T58" s="115"/>
      <c r="U58" s="211"/>
      <c r="V58" s="116"/>
      <c r="W58" s="115"/>
      <c r="X58" s="116"/>
    </row>
    <row r="59" spans="1:30" s="63" customFormat="1" ht="16.5" thickBot="1">
      <c r="A59" s="188" t="s">
        <v>133</v>
      </c>
      <c r="B59" s="175" t="s">
        <v>134</v>
      </c>
      <c r="C59" s="176"/>
      <c r="D59" s="177" t="s">
        <v>152</v>
      </c>
      <c r="E59" s="177"/>
      <c r="F59" s="178"/>
      <c r="G59" s="157">
        <f>'семестровка для заоч.2020_21'!D141</f>
        <v>6</v>
      </c>
      <c r="H59" s="157">
        <f>'семестровка для заоч.2020_21'!E141</f>
        <v>180</v>
      </c>
      <c r="I59" s="83">
        <f>J59+K59+L59</f>
        <v>0</v>
      </c>
      <c r="J59" s="81"/>
      <c r="K59" s="81"/>
      <c r="L59" s="81"/>
      <c r="M59" s="82">
        <f t="shared" si="10"/>
        <v>180</v>
      </c>
      <c r="N59" s="154"/>
      <c r="O59" s="212"/>
      <c r="P59" s="104"/>
      <c r="Q59" s="117"/>
      <c r="R59" s="212"/>
      <c r="S59" s="104"/>
      <c r="T59" s="117"/>
      <c r="U59" s="212"/>
      <c r="V59" s="104"/>
      <c r="W59" s="117"/>
      <c r="X59" s="104"/>
    </row>
    <row r="60" spans="1:30" s="63" customFormat="1" ht="16.5" thickBot="1">
      <c r="A60" s="877" t="s">
        <v>161</v>
      </c>
      <c r="B60" s="879"/>
      <c r="C60" s="879"/>
      <c r="D60" s="879"/>
      <c r="E60" s="879"/>
      <c r="F60" s="881"/>
      <c r="G60" s="179">
        <f>SUM(G56:G59)</f>
        <v>15</v>
      </c>
      <c r="H60" s="180">
        <f>SUM(H56:H59)</f>
        <v>450</v>
      </c>
      <c r="I60" s="213">
        <f t="shared" ref="I60:X60" si="11">SUM(I56:I59)</f>
        <v>0</v>
      </c>
      <c r="J60" s="213">
        <f t="shared" si="11"/>
        <v>0</v>
      </c>
      <c r="K60" s="213">
        <f t="shared" si="11"/>
        <v>0</v>
      </c>
      <c r="L60" s="213">
        <f t="shared" si="11"/>
        <v>0</v>
      </c>
      <c r="M60" s="213">
        <f t="shared" si="11"/>
        <v>450</v>
      </c>
      <c r="N60" s="180">
        <f t="shared" si="11"/>
        <v>0</v>
      </c>
      <c r="O60" s="180">
        <f t="shared" si="11"/>
        <v>0</v>
      </c>
      <c r="P60" s="180">
        <f t="shared" si="11"/>
        <v>0</v>
      </c>
      <c r="Q60" s="180">
        <f t="shared" si="11"/>
        <v>0</v>
      </c>
      <c r="R60" s="180">
        <f t="shared" si="11"/>
        <v>0</v>
      </c>
      <c r="S60" s="180">
        <f t="shared" si="11"/>
        <v>0</v>
      </c>
      <c r="T60" s="180">
        <f t="shared" si="11"/>
        <v>0</v>
      </c>
      <c r="U60" s="180">
        <f t="shared" si="11"/>
        <v>0</v>
      </c>
      <c r="V60" s="180">
        <f t="shared" si="11"/>
        <v>0</v>
      </c>
      <c r="W60" s="180">
        <f t="shared" si="11"/>
        <v>0</v>
      </c>
      <c r="X60" s="180">
        <f t="shared" si="11"/>
        <v>0</v>
      </c>
    </row>
    <row r="61" spans="1:30" ht="16.5" thickBot="1">
      <c r="A61" s="877" t="s">
        <v>266</v>
      </c>
      <c r="B61" s="879"/>
      <c r="C61" s="879"/>
      <c r="D61" s="879"/>
      <c r="E61" s="879"/>
      <c r="F61" s="879"/>
      <c r="G61" s="879"/>
      <c r="H61" s="879"/>
      <c r="I61" s="879"/>
      <c r="J61" s="879"/>
      <c r="K61" s="879"/>
      <c r="L61" s="879"/>
      <c r="M61" s="879"/>
      <c r="N61" s="879"/>
      <c r="O61" s="879"/>
      <c r="P61" s="879"/>
      <c r="Q61" s="879"/>
      <c r="R61" s="879"/>
      <c r="S61" s="879"/>
      <c r="T61" s="879"/>
      <c r="U61" s="879"/>
      <c r="V61" s="879"/>
      <c r="W61" s="879"/>
      <c r="X61" s="881"/>
    </row>
    <row r="62" spans="1:30" s="63" customFormat="1" ht="16.5" thickBot="1">
      <c r="A62" s="184" t="s">
        <v>135</v>
      </c>
      <c r="B62" s="185" t="s">
        <v>267</v>
      </c>
      <c r="C62" s="118">
        <v>8</v>
      </c>
      <c r="D62" s="119"/>
      <c r="E62" s="119"/>
      <c r="F62" s="189"/>
      <c r="G62" s="429">
        <v>10.5</v>
      </c>
      <c r="H62" s="429">
        <f>'семестровка для заоч.2020_21'!E143</f>
        <v>315</v>
      </c>
      <c r="I62" s="158">
        <f>J62+K62+L62</f>
        <v>0</v>
      </c>
      <c r="J62" s="120"/>
      <c r="K62" s="120"/>
      <c r="L62" s="120"/>
      <c r="M62" s="160">
        <f t="shared" ref="M62" si="12">H62-I62</f>
        <v>315</v>
      </c>
      <c r="N62" s="214"/>
      <c r="O62" s="215"/>
      <c r="P62" s="198"/>
      <c r="Q62" s="122"/>
      <c r="R62" s="215"/>
      <c r="S62" s="198"/>
      <c r="T62" s="122"/>
      <c r="U62" s="215"/>
      <c r="V62" s="198"/>
      <c r="W62" s="122"/>
      <c r="X62" s="121"/>
    </row>
    <row r="63" spans="1:30" s="63" customFormat="1" ht="16.5" thickBot="1">
      <c r="A63" s="188"/>
      <c r="B63" s="238"/>
      <c r="C63" s="186"/>
      <c r="D63" s="187"/>
      <c r="E63" s="187"/>
      <c r="F63" s="190"/>
      <c r="G63" s="428"/>
      <c r="H63" s="193"/>
      <c r="I63" s="194"/>
      <c r="J63" s="195"/>
      <c r="K63" s="195"/>
      <c r="L63" s="195"/>
      <c r="M63" s="216"/>
      <c r="N63" s="217"/>
      <c r="O63" s="218"/>
      <c r="P63" s="199"/>
      <c r="Q63" s="196"/>
      <c r="R63" s="218"/>
      <c r="S63" s="199"/>
      <c r="T63" s="196"/>
      <c r="U63" s="218"/>
      <c r="V63" s="199"/>
      <c r="W63" s="196"/>
      <c r="X63" s="197"/>
    </row>
    <row r="64" spans="1:30" s="63" customFormat="1" ht="16.5" thickBot="1">
      <c r="A64" s="862" t="s">
        <v>162</v>
      </c>
      <c r="B64" s="863"/>
      <c r="C64" s="863"/>
      <c r="D64" s="863"/>
      <c r="E64" s="863"/>
      <c r="F64" s="864"/>
      <c r="G64" s="191">
        <f>SUM(G62:G63)</f>
        <v>10.5</v>
      </c>
      <c r="H64" s="192">
        <f>SUM(H62:H63)</f>
        <v>315</v>
      </c>
      <c r="I64" s="192">
        <f t="shared" ref="I64:X64" si="13">I62</f>
        <v>0</v>
      </c>
      <c r="J64" s="192">
        <f t="shared" si="13"/>
        <v>0</v>
      </c>
      <c r="K64" s="192">
        <f t="shared" si="13"/>
        <v>0</v>
      </c>
      <c r="L64" s="192">
        <f t="shared" si="13"/>
        <v>0</v>
      </c>
      <c r="M64" s="192">
        <f>SUM(M62:M63)</f>
        <v>315</v>
      </c>
      <c r="N64" s="348">
        <f t="shared" si="13"/>
        <v>0</v>
      </c>
      <c r="O64" s="348">
        <f t="shared" si="13"/>
        <v>0</v>
      </c>
      <c r="P64" s="348">
        <f t="shared" si="13"/>
        <v>0</v>
      </c>
      <c r="Q64" s="348">
        <f t="shared" si="13"/>
        <v>0</v>
      </c>
      <c r="R64" s="348">
        <f t="shared" si="13"/>
        <v>0</v>
      </c>
      <c r="S64" s="348">
        <f t="shared" si="13"/>
        <v>0</v>
      </c>
      <c r="T64" s="348">
        <f t="shared" si="13"/>
        <v>0</v>
      </c>
      <c r="U64" s="348">
        <f t="shared" si="13"/>
        <v>0</v>
      </c>
      <c r="V64" s="348">
        <f t="shared" si="13"/>
        <v>0</v>
      </c>
      <c r="W64" s="348">
        <f t="shared" si="13"/>
        <v>0</v>
      </c>
      <c r="X64" s="349">
        <f t="shared" si="13"/>
        <v>0</v>
      </c>
    </row>
    <row r="65" spans="1:31" ht="16.5" thickBot="1">
      <c r="A65" s="865" t="s">
        <v>163</v>
      </c>
      <c r="B65" s="866"/>
      <c r="C65" s="866"/>
      <c r="D65" s="866"/>
      <c r="E65" s="866"/>
      <c r="F65" s="866"/>
      <c r="G65" s="553">
        <f>G64+G60+G54+G30</f>
        <v>178.5</v>
      </c>
      <c r="H65" s="554">
        <f>H64+H60+H54+H30</f>
        <v>5355</v>
      </c>
      <c r="I65" s="554">
        <f t="shared" ref="I65:M65" si="14">I54+I30+I60+I64</f>
        <v>364</v>
      </c>
      <c r="J65" s="554"/>
      <c r="K65" s="554"/>
      <c r="L65" s="554"/>
      <c r="M65" s="554">
        <f t="shared" si="14"/>
        <v>4991</v>
      </c>
      <c r="N65" s="555" t="s">
        <v>316</v>
      </c>
      <c r="O65" s="555" t="s">
        <v>313</v>
      </c>
      <c r="P65" s="555"/>
      <c r="Q65" s="555" t="s">
        <v>320</v>
      </c>
      <c r="R65" s="555" t="s">
        <v>312</v>
      </c>
      <c r="S65" s="555"/>
      <c r="T65" s="555" t="s">
        <v>308</v>
      </c>
      <c r="U65" s="555" t="s">
        <v>311</v>
      </c>
      <c r="V65" s="555"/>
      <c r="W65" s="555" t="s">
        <v>325</v>
      </c>
      <c r="X65" s="555" t="s">
        <v>358</v>
      </c>
      <c r="Y65" s="63">
        <f>30*G65</f>
        <v>5355</v>
      </c>
      <c r="AD65" s="63">
        <v>60</v>
      </c>
      <c r="AE65" s="63"/>
    </row>
    <row r="66" spans="1:31">
      <c r="A66" s="867" t="s">
        <v>116</v>
      </c>
      <c r="B66" s="868"/>
      <c r="C66" s="868"/>
      <c r="D66" s="868"/>
      <c r="E66" s="868"/>
      <c r="F66" s="868"/>
      <c r="G66" s="868"/>
      <c r="H66" s="868"/>
      <c r="I66" s="868"/>
      <c r="J66" s="868"/>
      <c r="K66" s="868"/>
      <c r="L66" s="868"/>
      <c r="M66" s="868"/>
      <c r="N66" s="868"/>
      <c r="O66" s="868"/>
      <c r="P66" s="868"/>
      <c r="Q66" s="868"/>
      <c r="R66" s="868"/>
      <c r="S66" s="868"/>
      <c r="T66" s="868"/>
      <c r="U66" s="868"/>
      <c r="V66" s="868"/>
      <c r="W66" s="868"/>
      <c r="X66" s="869"/>
    </row>
    <row r="67" spans="1:31" ht="16.5" thickBot="1">
      <c r="A67" s="858" t="s">
        <v>117</v>
      </c>
      <c r="B67" s="859"/>
      <c r="C67" s="859"/>
      <c r="D67" s="859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61"/>
    </row>
    <row r="68" spans="1:31" ht="16.5" thickBot="1">
      <c r="A68" s="840" t="s">
        <v>118</v>
      </c>
      <c r="B68" s="361" t="s">
        <v>120</v>
      </c>
      <c r="C68" s="90"/>
      <c r="D68" s="102">
        <v>3</v>
      </c>
      <c r="E68" s="102"/>
      <c r="F68" s="162"/>
      <c r="G68" s="421">
        <f>'семестровка для заоч.2020_21'!D52</f>
        <v>4</v>
      </c>
      <c r="H68" s="421">
        <f>'семестровка для заоч.2020_21'!E52</f>
        <v>120</v>
      </c>
      <c r="I68" s="523">
        <f>'семестровка для заоч.2020_21'!F52</f>
        <v>8</v>
      </c>
      <c r="J68" s="384" t="str">
        <f>'семестровка для заоч.2020_21'!O52</f>
        <v>4/4</v>
      </c>
      <c r="K68" s="384">
        <f>'семестровка для заоч.2020_21'!P52</f>
        <v>0</v>
      </c>
      <c r="L68" s="524" t="str">
        <f>'семестровка для заоч.2020_21'!Q52</f>
        <v>0/0</v>
      </c>
      <c r="M68" s="505">
        <f>H68-I68</f>
        <v>112</v>
      </c>
      <c r="N68" s="311"/>
      <c r="O68" s="385"/>
      <c r="P68" s="385"/>
      <c r="Q68" s="385" t="s">
        <v>235</v>
      </c>
      <c r="R68" s="385"/>
      <c r="S68" s="396"/>
      <c r="T68" s="311"/>
      <c r="U68" s="312"/>
      <c r="V68" s="397"/>
      <c r="W68" s="385"/>
      <c r="X68" s="312"/>
    </row>
    <row r="69" spans="1:31">
      <c r="A69" s="841"/>
      <c r="B69" s="69" t="s">
        <v>269</v>
      </c>
      <c r="C69" s="357"/>
      <c r="D69" s="358"/>
      <c r="E69" s="358"/>
      <c r="F69" s="359"/>
      <c r="G69" s="399"/>
      <c r="H69" s="360"/>
      <c r="I69" s="365"/>
      <c r="J69" s="366"/>
      <c r="K69" s="367"/>
      <c r="L69" s="364"/>
      <c r="M69" s="105"/>
      <c r="N69" s="362"/>
      <c r="O69" s="368"/>
      <c r="P69" s="368"/>
      <c r="Q69" s="366"/>
      <c r="R69" s="368"/>
      <c r="S69" s="390"/>
      <c r="T69" s="362"/>
      <c r="U69" s="363"/>
      <c r="V69" s="372"/>
      <c r="W69" s="368"/>
      <c r="X69" s="363"/>
    </row>
    <row r="70" spans="1:31" ht="16.5" thickBot="1">
      <c r="A70" s="842"/>
      <c r="B70" s="531" t="s">
        <v>268</v>
      </c>
      <c r="C70" s="405"/>
      <c r="D70" s="406"/>
      <c r="E70" s="406"/>
      <c r="F70" s="407"/>
      <c r="G70" s="381"/>
      <c r="H70" s="373"/>
      <c r="I70" s="376"/>
      <c r="J70" s="420"/>
      <c r="K70" s="377"/>
      <c r="L70" s="527"/>
      <c r="M70" s="373"/>
      <c r="N70" s="408"/>
      <c r="O70" s="409"/>
      <c r="P70" s="409"/>
      <c r="Q70" s="420"/>
      <c r="R70" s="409"/>
      <c r="S70" s="410"/>
      <c r="T70" s="408"/>
      <c r="U70" s="411"/>
      <c r="V70" s="412"/>
      <c r="W70" s="409"/>
      <c r="X70" s="411"/>
    </row>
    <row r="71" spans="1:31">
      <c r="A71" s="841" t="s">
        <v>119</v>
      </c>
      <c r="B71" s="361" t="s">
        <v>156</v>
      </c>
      <c r="C71" s="90"/>
      <c r="D71" s="102">
        <v>4</v>
      </c>
      <c r="E71" s="102"/>
      <c r="F71" s="162"/>
      <c r="G71" s="421">
        <f>'семестровка для заоч.2020_21'!D69</f>
        <v>3.5</v>
      </c>
      <c r="H71" s="421">
        <f>'семестровка для заоч.2020_21'!E69</f>
        <v>105</v>
      </c>
      <c r="I71" s="523">
        <f>'семестровка для заоч.2020_21'!F69</f>
        <v>8</v>
      </c>
      <c r="J71" s="384" t="str">
        <f>'семестровка для заоч.2020_21'!O69</f>
        <v>4/4</v>
      </c>
      <c r="K71" s="384">
        <f>'семестровка для заоч.2020_21'!P69</f>
        <v>0</v>
      </c>
      <c r="L71" s="524" t="str">
        <f>'семестровка для заоч.2020_21'!Q69</f>
        <v>0/0</v>
      </c>
      <c r="M71" s="105">
        <f>H71-I71</f>
        <v>97</v>
      </c>
      <c r="N71" s="311"/>
      <c r="O71" s="385"/>
      <c r="P71" s="385"/>
      <c r="Q71" s="385"/>
      <c r="R71" s="385" t="s">
        <v>235</v>
      </c>
      <c r="S71" s="396"/>
      <c r="T71" s="311"/>
      <c r="U71" s="312"/>
      <c r="V71" s="397"/>
      <c r="W71" s="385"/>
      <c r="X71" s="312"/>
    </row>
    <row r="72" spans="1:31">
      <c r="A72" s="841"/>
      <c r="B72" s="69" t="s">
        <v>213</v>
      </c>
      <c r="C72" s="357"/>
      <c r="D72" s="358"/>
      <c r="E72" s="358"/>
      <c r="F72" s="359"/>
      <c r="G72" s="399"/>
      <c r="H72" s="360"/>
      <c r="I72" s="365"/>
      <c r="J72" s="366"/>
      <c r="K72" s="366"/>
      <c r="L72" s="364"/>
      <c r="M72" s="360"/>
      <c r="N72" s="362"/>
      <c r="O72" s="368"/>
      <c r="P72" s="368"/>
      <c r="Q72" s="368"/>
      <c r="R72" s="366"/>
      <c r="S72" s="390"/>
      <c r="T72" s="362"/>
      <c r="U72" s="363"/>
      <c r="V72" s="372"/>
      <c r="W72" s="368"/>
      <c r="X72" s="363"/>
    </row>
    <row r="73" spans="1:31" ht="16.5" thickBot="1">
      <c r="A73" s="841"/>
      <c r="B73" s="531" t="s">
        <v>268</v>
      </c>
      <c r="C73" s="279"/>
      <c r="D73" s="280"/>
      <c r="E73" s="280"/>
      <c r="F73" s="281"/>
      <c r="G73" s="400"/>
      <c r="H73" s="373"/>
      <c r="I73" s="376"/>
      <c r="J73" s="420"/>
      <c r="K73" s="420"/>
      <c r="L73" s="527"/>
      <c r="M73" s="373"/>
      <c r="N73" s="315"/>
      <c r="O73" s="388"/>
      <c r="P73" s="388"/>
      <c r="Q73" s="388"/>
      <c r="R73" s="386"/>
      <c r="S73" s="417"/>
      <c r="T73" s="315"/>
      <c r="U73" s="316"/>
      <c r="V73" s="398"/>
      <c r="W73" s="388"/>
      <c r="X73" s="316"/>
    </row>
    <row r="74" spans="1:31" ht="31.5">
      <c r="A74" s="840" t="s">
        <v>123</v>
      </c>
      <c r="B74" s="413" t="s">
        <v>270</v>
      </c>
      <c r="C74" s="107"/>
      <c r="D74" s="164">
        <v>5</v>
      </c>
      <c r="E74" s="164"/>
      <c r="F74" s="106"/>
      <c r="G74" s="380">
        <f>'семестровка для заоч.2020_21'!D87</f>
        <v>3</v>
      </c>
      <c r="H74" s="421">
        <f>'семестровка для заоч.2020_21'!E87</f>
        <v>90</v>
      </c>
      <c r="I74" s="523">
        <f>'семестровка для заоч.2020_21'!F87</f>
        <v>8</v>
      </c>
      <c r="J74" s="384"/>
      <c r="K74" s="384"/>
      <c r="L74" s="524" t="str">
        <f>'семестровка для заоч.2020_21'!Q87</f>
        <v>4/4</v>
      </c>
      <c r="M74" s="105">
        <f>H74-I74</f>
        <v>82</v>
      </c>
      <c r="N74" s="313"/>
      <c r="O74" s="414"/>
      <c r="P74" s="414"/>
      <c r="Q74" s="414"/>
      <c r="R74" s="414"/>
      <c r="S74" s="389"/>
      <c r="T74" s="506" t="s">
        <v>235</v>
      </c>
      <c r="U74" s="314"/>
      <c r="V74" s="371"/>
      <c r="W74" s="414"/>
      <c r="X74" s="314"/>
    </row>
    <row r="75" spans="1:31">
      <c r="A75" s="841"/>
      <c r="B75" s="69" t="s">
        <v>172</v>
      </c>
      <c r="C75" s="357"/>
      <c r="D75" s="358"/>
      <c r="E75" s="358"/>
      <c r="F75" s="359"/>
      <c r="G75" s="399"/>
      <c r="H75" s="360"/>
      <c r="I75" s="365"/>
      <c r="J75" s="366"/>
      <c r="K75" s="366"/>
      <c r="L75" s="364"/>
      <c r="M75" s="360"/>
      <c r="N75" s="362"/>
      <c r="O75" s="368"/>
      <c r="P75" s="368"/>
      <c r="Q75" s="368"/>
      <c r="R75" s="368"/>
      <c r="S75" s="390"/>
      <c r="T75" s="365"/>
      <c r="U75" s="363"/>
      <c r="V75" s="372"/>
      <c r="W75" s="368"/>
      <c r="X75" s="363"/>
    </row>
    <row r="76" spans="1:31" ht="16.5" thickBot="1">
      <c r="A76" s="841"/>
      <c r="B76" s="643" t="s">
        <v>268</v>
      </c>
      <c r="C76" s="405"/>
      <c r="D76" s="406"/>
      <c r="E76" s="406"/>
      <c r="F76" s="407"/>
      <c r="G76" s="381"/>
      <c r="H76" s="373">
        <f t="shared" ref="H76:H82" si="15">G76*30</f>
        <v>0</v>
      </c>
      <c r="I76" s="376"/>
      <c r="J76" s="420"/>
      <c r="K76" s="420"/>
      <c r="L76" s="527"/>
      <c r="M76" s="373"/>
      <c r="N76" s="408"/>
      <c r="O76" s="409"/>
      <c r="P76" s="409"/>
      <c r="Q76" s="409"/>
      <c r="R76" s="409"/>
      <c r="S76" s="410"/>
      <c r="T76" s="376"/>
      <c r="U76" s="411"/>
      <c r="V76" s="412"/>
      <c r="W76" s="409"/>
      <c r="X76" s="411"/>
    </row>
    <row r="77" spans="1:31" ht="31.5">
      <c r="A77" s="843" t="s">
        <v>124</v>
      </c>
      <c r="B77" s="361" t="s">
        <v>271</v>
      </c>
      <c r="C77" s="391"/>
      <c r="D77" s="102">
        <v>6</v>
      </c>
      <c r="E77" s="102"/>
      <c r="F77" s="394"/>
      <c r="G77" s="421">
        <f>'семестровка для заоч.2020_21'!D105</f>
        <v>4</v>
      </c>
      <c r="H77" s="421">
        <f>'семестровка для заоч.2020_21'!E105</f>
        <v>120</v>
      </c>
      <c r="I77" s="523">
        <f>'семестровка для заоч.2020_21'!F105</f>
        <v>8</v>
      </c>
      <c r="J77" s="384"/>
      <c r="K77" s="163"/>
      <c r="L77" s="167" t="str">
        <f>'семестровка для заоч.2020_21'!Q105</f>
        <v>8/0</v>
      </c>
      <c r="M77" s="234">
        <f>H77-I77</f>
        <v>112</v>
      </c>
      <c r="N77" s="311"/>
      <c r="O77" s="385"/>
      <c r="P77" s="385"/>
      <c r="Q77" s="385"/>
      <c r="R77" s="385"/>
      <c r="S77" s="396"/>
      <c r="T77" s="311"/>
      <c r="U77" s="312" t="s">
        <v>240</v>
      </c>
      <c r="V77" s="397"/>
      <c r="W77" s="385"/>
      <c r="X77" s="312"/>
    </row>
    <row r="78" spans="1:31">
      <c r="A78" s="844"/>
      <c r="B78" s="69" t="s">
        <v>346</v>
      </c>
      <c r="C78" s="369"/>
      <c r="D78" s="358"/>
      <c r="E78" s="358"/>
      <c r="F78" s="370"/>
      <c r="G78" s="399"/>
      <c r="H78" s="374"/>
      <c r="I78" s="383"/>
      <c r="J78" s="366"/>
      <c r="K78" s="367"/>
      <c r="L78" s="379"/>
      <c r="M78" s="374"/>
      <c r="N78" s="362"/>
      <c r="O78" s="368"/>
      <c r="P78" s="368"/>
      <c r="Q78" s="368"/>
      <c r="R78" s="368"/>
      <c r="S78" s="390"/>
      <c r="T78" s="362"/>
      <c r="U78" s="363"/>
      <c r="V78" s="372"/>
      <c r="W78" s="368"/>
      <c r="X78" s="363"/>
    </row>
    <row r="79" spans="1:31" ht="16.5" thickBot="1">
      <c r="A79" s="870"/>
      <c r="B79" s="531" t="s">
        <v>268</v>
      </c>
      <c r="C79" s="415"/>
      <c r="D79" s="275"/>
      <c r="E79" s="275"/>
      <c r="F79" s="416"/>
      <c r="G79" s="400"/>
      <c r="H79" s="276">
        <f t="shared" si="15"/>
        <v>0</v>
      </c>
      <c r="I79" s="530"/>
      <c r="J79" s="420"/>
      <c r="K79" s="377"/>
      <c r="L79" s="378"/>
      <c r="M79" s="375"/>
      <c r="N79" s="315"/>
      <c r="O79" s="388"/>
      <c r="P79" s="388"/>
      <c r="Q79" s="388"/>
      <c r="R79" s="388"/>
      <c r="S79" s="417"/>
      <c r="T79" s="315"/>
      <c r="U79" s="316"/>
      <c r="V79" s="398"/>
      <c r="W79" s="388"/>
      <c r="X79" s="316"/>
    </row>
    <row r="80" spans="1:31" ht="31.5">
      <c r="A80" s="841" t="s">
        <v>125</v>
      </c>
      <c r="B80" s="413" t="s">
        <v>272</v>
      </c>
      <c r="C80" s="107"/>
      <c r="D80" s="164">
        <v>7</v>
      </c>
      <c r="E80" s="164"/>
      <c r="F80" s="106"/>
      <c r="G80" s="380">
        <f>'семестровка для заоч.2020_21'!D124</f>
        <v>3</v>
      </c>
      <c r="H80" s="380">
        <f>'семестровка для заоч.2020_21'!E124</f>
        <v>90</v>
      </c>
      <c r="I80" s="523">
        <f>'семестровка для заоч.2020_21'!F124</f>
        <v>8</v>
      </c>
      <c r="J80" s="163"/>
      <c r="K80" s="163"/>
      <c r="L80" s="167" t="str">
        <f>'семестровка для заоч.2020_21'!Q124</f>
        <v>4/4</v>
      </c>
      <c r="M80" s="235">
        <f>H80-I80</f>
        <v>82</v>
      </c>
      <c r="N80" s="313"/>
      <c r="O80" s="414"/>
      <c r="P80" s="414"/>
      <c r="Q80" s="414"/>
      <c r="R80" s="414"/>
      <c r="S80" s="389"/>
      <c r="T80" s="313"/>
      <c r="U80" s="314"/>
      <c r="V80" s="371"/>
      <c r="W80" s="414" t="s">
        <v>235</v>
      </c>
      <c r="X80" s="314"/>
    </row>
    <row r="81" spans="1:30">
      <c r="A81" s="841"/>
      <c r="B81" s="69" t="s">
        <v>35</v>
      </c>
      <c r="C81" s="64"/>
      <c r="D81" s="277"/>
      <c r="E81" s="277"/>
      <c r="F81" s="278"/>
      <c r="G81" s="399"/>
      <c r="H81" s="374"/>
      <c r="I81" s="383"/>
      <c r="J81" s="367"/>
      <c r="K81" s="367"/>
      <c r="L81" s="379"/>
      <c r="M81" s="374"/>
      <c r="N81" s="362"/>
      <c r="O81" s="368"/>
      <c r="P81" s="368"/>
      <c r="Q81" s="368"/>
      <c r="R81" s="368"/>
      <c r="S81" s="390"/>
      <c r="T81" s="362"/>
      <c r="U81" s="363"/>
      <c r="V81" s="372"/>
      <c r="W81" s="368"/>
      <c r="X81" s="363"/>
    </row>
    <row r="82" spans="1:30" ht="16.5" thickBot="1">
      <c r="A82" s="841"/>
      <c r="B82" s="643" t="s">
        <v>268</v>
      </c>
      <c r="C82" s="405"/>
      <c r="D82" s="406"/>
      <c r="E82" s="406"/>
      <c r="F82" s="407"/>
      <c r="G82" s="422"/>
      <c r="H82" s="276">
        <f t="shared" si="15"/>
        <v>0</v>
      </c>
      <c r="I82" s="525"/>
      <c r="J82" s="387">
        <v>0</v>
      </c>
      <c r="K82" s="387"/>
      <c r="L82" s="526"/>
      <c r="M82" s="276"/>
      <c r="N82" s="408"/>
      <c r="O82" s="409"/>
      <c r="P82" s="409"/>
      <c r="Q82" s="409"/>
      <c r="R82" s="409"/>
      <c r="S82" s="410"/>
      <c r="T82" s="408"/>
      <c r="U82" s="411"/>
      <c r="V82" s="412"/>
      <c r="W82" s="409"/>
      <c r="X82" s="411"/>
    </row>
    <row r="83" spans="1:30" hidden="1">
      <c r="A83" s="843"/>
      <c r="B83" s="361"/>
      <c r="C83" s="391"/>
      <c r="D83" s="102"/>
      <c r="E83" s="102"/>
      <c r="F83" s="394"/>
      <c r="G83" s="421"/>
      <c r="H83" s="421"/>
      <c r="I83" s="421"/>
      <c r="J83" s="528"/>
      <c r="K83" s="165"/>
      <c r="L83" s="529"/>
      <c r="M83" s="235"/>
      <c r="N83" s="311"/>
      <c r="O83" s="385"/>
      <c r="P83" s="385"/>
      <c r="Q83" s="385"/>
      <c r="R83" s="385"/>
      <c r="S83" s="396"/>
      <c r="T83" s="311"/>
      <c r="U83" s="312"/>
      <c r="V83" s="397"/>
      <c r="W83" s="385"/>
      <c r="X83" s="312"/>
    </row>
    <row r="84" spans="1:30" hidden="1">
      <c r="A84" s="844"/>
      <c r="B84" s="69"/>
      <c r="C84" s="369"/>
      <c r="D84" s="358"/>
      <c r="E84" s="358"/>
      <c r="F84" s="370"/>
      <c r="G84" s="399"/>
      <c r="H84" s="374"/>
      <c r="I84" s="383"/>
      <c r="J84" s="367"/>
      <c r="K84" s="367"/>
      <c r="L84" s="379"/>
      <c r="M84" s="374"/>
      <c r="N84" s="362"/>
      <c r="O84" s="368"/>
      <c r="P84" s="368"/>
      <c r="Q84" s="368"/>
      <c r="R84" s="368"/>
      <c r="S84" s="390"/>
      <c r="T84" s="362"/>
      <c r="U84" s="363"/>
      <c r="V84" s="372"/>
      <c r="W84" s="368"/>
      <c r="X84" s="363"/>
    </row>
    <row r="85" spans="1:30" ht="16.5" hidden="1" thickBot="1">
      <c r="A85" s="844"/>
      <c r="B85" s="643"/>
      <c r="C85" s="418"/>
      <c r="D85" s="406"/>
      <c r="E85" s="406"/>
      <c r="F85" s="419"/>
      <c r="G85" s="381"/>
      <c r="H85" s="375"/>
      <c r="I85" s="525"/>
      <c r="J85" s="387"/>
      <c r="K85" s="387"/>
      <c r="L85" s="526"/>
      <c r="M85" s="375"/>
      <c r="N85" s="408"/>
      <c r="O85" s="409"/>
      <c r="P85" s="409"/>
      <c r="Q85" s="409"/>
      <c r="R85" s="409"/>
      <c r="S85" s="410"/>
      <c r="T85" s="408"/>
      <c r="U85" s="411"/>
      <c r="V85" s="412"/>
      <c r="W85" s="409"/>
      <c r="X85" s="411"/>
    </row>
    <row r="86" spans="1:30" ht="16.5" hidden="1" thickBot="1">
      <c r="A86" s="840"/>
      <c r="B86" s="361"/>
      <c r="C86" s="391"/>
      <c r="D86" s="102"/>
      <c r="E86" s="102"/>
      <c r="F86" s="394"/>
      <c r="G86" s="421"/>
      <c r="H86" s="421"/>
      <c r="I86" s="421"/>
      <c r="J86" s="165"/>
      <c r="K86" s="165"/>
      <c r="L86" s="168"/>
      <c r="M86" s="235"/>
      <c r="N86" s="311"/>
      <c r="O86" s="385"/>
      <c r="P86" s="385"/>
      <c r="Q86" s="385"/>
      <c r="R86" s="385"/>
      <c r="S86" s="396"/>
      <c r="T86" s="311"/>
      <c r="U86" s="312"/>
      <c r="V86" s="397"/>
      <c r="W86" s="385"/>
      <c r="X86" s="312"/>
    </row>
    <row r="87" spans="1:30" hidden="1">
      <c r="A87" s="841"/>
      <c r="B87" s="361"/>
      <c r="C87" s="369"/>
      <c r="D87" s="358"/>
      <c r="E87" s="358"/>
      <c r="F87" s="370"/>
      <c r="G87" s="399"/>
      <c r="H87" s="374"/>
      <c r="I87" s="383"/>
      <c r="J87" s="367"/>
      <c r="K87" s="367"/>
      <c r="L87" s="379"/>
      <c r="M87" s="374"/>
      <c r="N87" s="362"/>
      <c r="O87" s="368"/>
      <c r="P87" s="368"/>
      <c r="Q87" s="368"/>
      <c r="R87" s="368"/>
      <c r="S87" s="390"/>
      <c r="T87" s="362"/>
      <c r="U87" s="363"/>
      <c r="V87" s="372"/>
      <c r="W87" s="368"/>
      <c r="X87" s="363"/>
    </row>
    <row r="88" spans="1:30" ht="16.5" hidden="1" thickBot="1">
      <c r="A88" s="842"/>
      <c r="B88" s="531"/>
      <c r="C88" s="392"/>
      <c r="D88" s="280"/>
      <c r="E88" s="280"/>
      <c r="F88" s="395"/>
      <c r="G88" s="400"/>
      <c r="H88" s="375"/>
      <c r="I88" s="525"/>
      <c r="J88" s="387"/>
      <c r="K88" s="387"/>
      <c r="L88" s="526"/>
      <c r="M88" s="375"/>
      <c r="N88" s="315"/>
      <c r="O88" s="388"/>
      <c r="P88" s="388"/>
      <c r="Q88" s="388"/>
      <c r="R88" s="388"/>
      <c r="S88" s="417"/>
      <c r="T88" s="315"/>
      <c r="U88" s="316"/>
      <c r="V88" s="398"/>
      <c r="W88" s="388"/>
      <c r="X88" s="316"/>
    </row>
    <row r="89" spans="1:30" hidden="1">
      <c r="A89" s="841"/>
      <c r="B89" s="413"/>
      <c r="C89" s="107"/>
      <c r="D89" s="164"/>
      <c r="E89" s="164"/>
      <c r="F89" s="106"/>
      <c r="G89" s="380"/>
      <c r="H89" s="380"/>
      <c r="I89" s="506"/>
      <c r="J89" s="165"/>
      <c r="K89" s="165"/>
      <c r="L89" s="168"/>
      <c r="M89" s="235"/>
      <c r="N89" s="313"/>
      <c r="O89" s="414"/>
      <c r="P89" s="414"/>
      <c r="Q89" s="414"/>
      <c r="R89" s="414"/>
      <c r="S89" s="389"/>
      <c r="T89" s="313"/>
      <c r="U89" s="314"/>
      <c r="V89" s="371"/>
      <c r="W89" s="414"/>
      <c r="X89" s="314"/>
    </row>
    <row r="90" spans="1:30" hidden="1">
      <c r="A90" s="841"/>
      <c r="B90" s="393"/>
      <c r="C90" s="64"/>
      <c r="D90" s="277"/>
      <c r="E90" s="277"/>
      <c r="F90" s="278"/>
      <c r="G90" s="381"/>
      <c r="H90" s="374"/>
      <c r="I90" s="383"/>
      <c r="J90" s="367"/>
      <c r="K90" s="367"/>
      <c r="L90" s="379"/>
      <c r="M90" s="374"/>
      <c r="N90" s="362"/>
      <c r="O90" s="368"/>
      <c r="P90" s="368"/>
      <c r="Q90" s="368"/>
      <c r="R90" s="368"/>
      <c r="S90" s="390"/>
      <c r="T90" s="362"/>
      <c r="U90" s="363"/>
      <c r="V90" s="372"/>
      <c r="W90" s="368"/>
      <c r="X90" s="363"/>
    </row>
    <row r="91" spans="1:30" ht="16.5" hidden="1" thickBot="1">
      <c r="A91" s="842"/>
      <c r="B91" s="531"/>
      <c r="C91" s="91"/>
      <c r="D91" s="94"/>
      <c r="E91" s="94"/>
      <c r="F91" s="92"/>
      <c r="G91" s="382"/>
      <c r="H91" s="166"/>
      <c r="I91" s="525"/>
      <c r="J91" s="387"/>
      <c r="K91" s="387"/>
      <c r="L91" s="526"/>
      <c r="M91" s="276"/>
      <c r="N91" s="317"/>
      <c r="O91" s="402"/>
      <c r="P91" s="402"/>
      <c r="Q91" s="402"/>
      <c r="R91" s="402"/>
      <c r="S91" s="403"/>
      <c r="T91" s="317"/>
      <c r="U91" s="318"/>
      <c r="V91" s="404"/>
      <c r="W91" s="402"/>
      <c r="X91" s="318"/>
    </row>
    <row r="92" spans="1:30" ht="16.5" customHeight="1" thickBot="1">
      <c r="A92" s="851" t="s">
        <v>121</v>
      </c>
      <c r="B92" s="852"/>
      <c r="C92" s="852"/>
      <c r="D92" s="852"/>
      <c r="E92" s="852"/>
      <c r="F92" s="853"/>
      <c r="G92" s="84">
        <f>SUM(G68:G91)</f>
        <v>17.5</v>
      </c>
      <c r="H92" s="85">
        <f t="shared" ref="H92:M92" si="16">SUM(H68:H91)</f>
        <v>525</v>
      </c>
      <c r="I92" s="85">
        <f t="shared" si="16"/>
        <v>40</v>
      </c>
      <c r="J92" s="85"/>
      <c r="K92" s="85"/>
      <c r="L92" s="85"/>
      <c r="M92" s="85">
        <f t="shared" si="16"/>
        <v>485</v>
      </c>
      <c r="N92" s="343" t="s">
        <v>237</v>
      </c>
      <c r="O92" s="343" t="s">
        <v>237</v>
      </c>
      <c r="P92" s="343"/>
      <c r="Q92" s="343" t="s">
        <v>235</v>
      </c>
      <c r="R92" s="343" t="s">
        <v>235</v>
      </c>
      <c r="S92" s="343"/>
      <c r="T92" s="343" t="s">
        <v>235</v>
      </c>
      <c r="U92" s="343" t="s">
        <v>240</v>
      </c>
      <c r="V92" s="343"/>
      <c r="W92" s="343" t="s">
        <v>235</v>
      </c>
      <c r="X92" s="343" t="s">
        <v>237</v>
      </c>
      <c r="Y92" s="346">
        <f t="shared" ref="Y92:AC92" si="17">SUM(Y68:Y91)</f>
        <v>0</v>
      </c>
      <c r="Z92" s="345">
        <f t="shared" si="17"/>
        <v>0</v>
      </c>
      <c r="AA92" s="345">
        <f t="shared" si="17"/>
        <v>0</v>
      </c>
      <c r="AB92" s="345">
        <f t="shared" si="17"/>
        <v>0</v>
      </c>
      <c r="AC92" s="345">
        <f t="shared" si="17"/>
        <v>0</v>
      </c>
      <c r="AD92" s="347"/>
    </row>
    <row r="93" spans="1:30" ht="16.5" thickBot="1">
      <c r="A93" s="858" t="s">
        <v>173</v>
      </c>
      <c r="B93" s="859"/>
      <c r="C93" s="859"/>
      <c r="D93" s="859"/>
      <c r="E93" s="859"/>
      <c r="F93" s="859"/>
      <c r="G93" s="859"/>
      <c r="H93" s="859"/>
      <c r="I93" s="860"/>
      <c r="J93" s="860"/>
      <c r="K93" s="860"/>
      <c r="L93" s="860"/>
      <c r="M93" s="860"/>
      <c r="N93" s="859"/>
      <c r="O93" s="859"/>
      <c r="P93" s="859"/>
      <c r="Q93" s="859"/>
      <c r="R93" s="859"/>
      <c r="S93" s="859"/>
      <c r="T93" s="859"/>
      <c r="U93" s="859"/>
      <c r="V93" s="859"/>
      <c r="W93" s="859"/>
      <c r="X93" s="861"/>
    </row>
    <row r="94" spans="1:30">
      <c r="A94" s="849" t="s">
        <v>126</v>
      </c>
      <c r="B94" s="255" t="s">
        <v>347</v>
      </c>
      <c r="C94" s="99">
        <v>5</v>
      </c>
      <c r="D94" s="99"/>
      <c r="E94" s="99"/>
      <c r="F94" s="257"/>
      <c r="G94" s="424">
        <v>4</v>
      </c>
      <c r="H94" s="424">
        <v>120</v>
      </c>
      <c r="I94" s="424">
        <f>'семестровка для заоч.2020_21'!F90</f>
        <v>8</v>
      </c>
      <c r="J94" s="539" t="str">
        <f>'семестровка для заоч.2020_21'!O90</f>
        <v>4/0</v>
      </c>
      <c r="K94" s="539"/>
      <c r="L94" s="539" t="str">
        <f>'семестровка для заоч.2020_21'!Q90</f>
        <v>0/4</v>
      </c>
      <c r="M94" s="424">
        <f t="shared" ref="M94" si="18">H94-I94</f>
        <v>112</v>
      </c>
      <c r="N94" s="319"/>
      <c r="O94" s="319"/>
      <c r="P94" s="320"/>
      <c r="Q94" s="321"/>
      <c r="R94" s="322"/>
      <c r="S94" s="323"/>
      <c r="T94" s="319" t="s">
        <v>235</v>
      </c>
      <c r="U94" s="319"/>
      <c r="V94" s="319"/>
      <c r="W94" s="319"/>
      <c r="X94" s="322"/>
    </row>
    <row r="95" spans="1:30" ht="16.5" thickBot="1">
      <c r="A95" s="849"/>
      <c r="B95" s="425" t="s">
        <v>274</v>
      </c>
      <c r="C95" s="261"/>
      <c r="D95" s="262"/>
      <c r="E95" s="262"/>
      <c r="F95" s="263"/>
      <c r="G95" s="264"/>
      <c r="H95" s="265"/>
      <c r="I95" s="266"/>
      <c r="J95" s="507"/>
      <c r="K95" s="507"/>
      <c r="L95" s="507"/>
      <c r="M95" s="264"/>
      <c r="N95" s="324"/>
      <c r="O95" s="324"/>
      <c r="P95" s="325"/>
      <c r="Q95" s="326"/>
      <c r="R95" s="327"/>
      <c r="S95" s="328"/>
      <c r="T95" s="324"/>
      <c r="U95" s="324"/>
      <c r="V95" s="324"/>
      <c r="W95" s="324"/>
      <c r="X95" s="329"/>
    </row>
    <row r="96" spans="1:30" ht="31.5">
      <c r="A96" s="823" t="s">
        <v>127</v>
      </c>
      <c r="B96" s="426" t="s">
        <v>219</v>
      </c>
      <c r="C96" s="268">
        <v>6</v>
      </c>
      <c r="D96" s="269"/>
      <c r="E96" s="270"/>
      <c r="F96" s="271"/>
      <c r="G96" s="424">
        <f>'семестровка для заоч.2020_21'!D108</f>
        <v>5</v>
      </c>
      <c r="H96" s="424">
        <f>'семестровка для заоч.2020_21'!E108</f>
        <v>150</v>
      </c>
      <c r="I96" s="424">
        <f>'семестровка для заоч.2020_21'!F108</f>
        <v>10</v>
      </c>
      <c r="J96" s="532" t="str">
        <f>'семестровка для заоч.2020_21'!O108</f>
        <v>4/2</v>
      </c>
      <c r="K96" s="532"/>
      <c r="L96" s="532" t="str">
        <f>'семестровка для заоч.2020_21'!Q108</f>
        <v>2/2</v>
      </c>
      <c r="M96" s="424">
        <f t="shared" ref="M96" si="19">H96-I96</f>
        <v>140</v>
      </c>
      <c r="N96" s="330"/>
      <c r="O96" s="291"/>
      <c r="P96" s="331"/>
      <c r="Q96" s="290"/>
      <c r="R96" s="332"/>
      <c r="S96" s="332"/>
      <c r="T96" s="290"/>
      <c r="U96" s="291" t="s">
        <v>246</v>
      </c>
      <c r="V96" s="333"/>
      <c r="W96" s="290"/>
      <c r="X96" s="322"/>
    </row>
    <row r="97" spans="1:44" ht="16.5" thickBot="1">
      <c r="A97" s="824"/>
      <c r="B97" s="425" t="s">
        <v>194</v>
      </c>
      <c r="C97" s="272"/>
      <c r="D97" s="256"/>
      <c r="E97" s="273"/>
      <c r="F97" s="258"/>
      <c r="G97" s="533"/>
      <c r="H97" s="534"/>
      <c r="I97" s="535"/>
      <c r="J97" s="536"/>
      <c r="K97" s="536"/>
      <c r="L97" s="536"/>
      <c r="M97" s="533"/>
      <c r="N97" s="334"/>
      <c r="O97" s="335"/>
      <c r="P97" s="336"/>
      <c r="Q97" s="337"/>
      <c r="R97" s="338"/>
      <c r="S97" s="338"/>
      <c r="T97" s="337"/>
      <c r="U97" s="335"/>
      <c r="V97" s="339"/>
      <c r="W97" s="337"/>
      <c r="X97" s="318"/>
    </row>
    <row r="98" spans="1:44">
      <c r="A98" s="823" t="s">
        <v>127</v>
      </c>
      <c r="B98" s="427" t="s">
        <v>348</v>
      </c>
      <c r="C98" s="268"/>
      <c r="D98" s="269"/>
      <c r="E98" s="270"/>
      <c r="F98" s="271"/>
      <c r="G98" s="424"/>
      <c r="H98" s="537"/>
      <c r="I98" s="538"/>
      <c r="J98" s="539"/>
      <c r="K98" s="539"/>
      <c r="L98" s="539"/>
      <c r="M98" s="424"/>
      <c r="N98" s="330"/>
      <c r="O98" s="291"/>
      <c r="P98" s="331"/>
      <c r="Q98" s="290"/>
      <c r="R98" s="332"/>
      <c r="S98" s="332"/>
      <c r="T98" s="290"/>
      <c r="U98" s="291"/>
      <c r="V98" s="333"/>
      <c r="W98" s="290"/>
      <c r="X98" s="322"/>
    </row>
    <row r="99" spans="1:44" ht="32.25" thickBot="1">
      <c r="A99" s="824"/>
      <c r="B99" s="274" t="s">
        <v>275</v>
      </c>
      <c r="C99" s="272"/>
      <c r="D99" s="256" t="s">
        <v>349</v>
      </c>
      <c r="E99" s="273"/>
      <c r="F99" s="258"/>
      <c r="G99" s="533">
        <f>'семестровка для заоч.2020_21'!D128</f>
        <v>5</v>
      </c>
      <c r="H99" s="533">
        <f>'семестровка для заоч.2020_21'!E128</f>
        <v>150</v>
      </c>
      <c r="I99" s="533">
        <f>'семестровка для заоч.2020_21'!F128</f>
        <v>14</v>
      </c>
      <c r="J99" s="536" t="str">
        <f>'семестровка для заоч.2020_21'!O128</f>
        <v>4/4</v>
      </c>
      <c r="K99" s="536" t="str">
        <f>'семестровка для заоч.2020_21'!P128</f>
        <v>0/6</v>
      </c>
      <c r="L99" s="536"/>
      <c r="M99" s="533">
        <f>H99-I99</f>
        <v>136</v>
      </c>
      <c r="N99" s="334"/>
      <c r="O99" s="335"/>
      <c r="P99" s="336"/>
      <c r="Q99" s="337"/>
      <c r="R99" s="338"/>
      <c r="S99" s="338"/>
      <c r="T99" s="337"/>
      <c r="U99" s="335"/>
      <c r="V99" s="339"/>
      <c r="W99" s="337" t="s">
        <v>329</v>
      </c>
      <c r="X99" s="318"/>
    </row>
    <row r="100" spans="1:44">
      <c r="A100" s="823" t="s">
        <v>128</v>
      </c>
      <c r="B100" s="267" t="s">
        <v>221</v>
      </c>
      <c r="C100" s="268">
        <v>7</v>
      </c>
      <c r="D100" s="269"/>
      <c r="E100" s="270"/>
      <c r="F100" s="271"/>
      <c r="G100" s="424">
        <f>'семестровка для заоч.2020_21'!D126</f>
        <v>5</v>
      </c>
      <c r="H100" s="424">
        <f>'семестровка для заоч.2020_21'!E126</f>
        <v>150</v>
      </c>
      <c r="I100" s="424">
        <f>'семестровка для заоч.2020_21'!F126</f>
        <v>8</v>
      </c>
      <c r="J100" s="532" t="str">
        <f>'семестровка для заоч.2020_21'!O126</f>
        <v>2/2</v>
      </c>
      <c r="K100" s="532"/>
      <c r="L100" s="532" t="str">
        <f>'семестровка для заоч.2020_21'!Q126</f>
        <v>2/2</v>
      </c>
      <c r="M100" s="424">
        <f t="shared" ref="M100" si="20">H100-I100</f>
        <v>142</v>
      </c>
      <c r="N100" s="330"/>
      <c r="O100" s="291"/>
      <c r="P100" s="331"/>
      <c r="Q100" s="290"/>
      <c r="R100" s="332"/>
      <c r="S100" s="332"/>
      <c r="T100" s="290"/>
      <c r="U100" s="291"/>
      <c r="V100" s="333"/>
      <c r="W100" s="290" t="s">
        <v>235</v>
      </c>
      <c r="X100" s="322"/>
    </row>
    <row r="101" spans="1:44" ht="16.5" thickBot="1">
      <c r="A101" s="824"/>
      <c r="B101" s="161" t="s">
        <v>276</v>
      </c>
      <c r="C101" s="272"/>
      <c r="D101" s="256"/>
      <c r="E101" s="273"/>
      <c r="F101" s="258"/>
      <c r="G101" s="533"/>
      <c r="H101" s="534"/>
      <c r="I101" s="535"/>
      <c r="J101" s="536"/>
      <c r="K101" s="536"/>
      <c r="L101" s="536"/>
      <c r="M101" s="533"/>
      <c r="N101" s="334"/>
      <c r="O101" s="335"/>
      <c r="P101" s="336"/>
      <c r="Q101" s="337"/>
      <c r="R101" s="338"/>
      <c r="S101" s="338"/>
      <c r="T101" s="337"/>
      <c r="U101" s="335"/>
      <c r="V101" s="339"/>
      <c r="W101" s="337"/>
      <c r="X101" s="318"/>
    </row>
    <row r="102" spans="1:44">
      <c r="A102" s="823" t="s">
        <v>129</v>
      </c>
      <c r="B102" s="267" t="s">
        <v>224</v>
      </c>
      <c r="C102" s="268"/>
      <c r="D102" s="269" t="s">
        <v>349</v>
      </c>
      <c r="E102" s="270"/>
      <c r="F102" s="270"/>
      <c r="G102" s="424">
        <v>4</v>
      </c>
      <c r="H102" s="424">
        <v>120</v>
      </c>
      <c r="I102" s="424">
        <f>'семестровка для заоч.2020_21'!F127</f>
        <v>8</v>
      </c>
      <c r="J102" s="532" t="str">
        <f>'семестровка для заоч.2020_21'!O127</f>
        <v>4/0</v>
      </c>
      <c r="K102" s="532"/>
      <c r="L102" s="532" t="str">
        <f>'семестровка для заоч.2020_21'!Q127</f>
        <v>0/4</v>
      </c>
      <c r="M102" s="424">
        <f t="shared" ref="M102" si="21">H102-I102</f>
        <v>112</v>
      </c>
      <c r="N102" s="330"/>
      <c r="O102" s="291"/>
      <c r="P102" s="331"/>
      <c r="Q102" s="290"/>
      <c r="R102" s="332"/>
      <c r="S102" s="332"/>
      <c r="T102" s="330"/>
      <c r="U102" s="291"/>
      <c r="V102" s="333"/>
      <c r="W102" s="290" t="s">
        <v>235</v>
      </c>
      <c r="X102" s="322"/>
    </row>
    <row r="103" spans="1:44" ht="16.5" thickBot="1">
      <c r="A103" s="824"/>
      <c r="B103" s="161" t="s">
        <v>350</v>
      </c>
      <c r="C103" s="272"/>
      <c r="D103" s="256"/>
      <c r="E103" s="273"/>
      <c r="F103" s="273"/>
      <c r="G103" s="533"/>
      <c r="H103" s="540"/>
      <c r="I103" s="541"/>
      <c r="J103" s="542"/>
      <c r="K103" s="542"/>
      <c r="L103" s="542"/>
      <c r="M103" s="533"/>
      <c r="N103" s="334"/>
      <c r="O103" s="335"/>
      <c r="P103" s="336"/>
      <c r="Q103" s="337"/>
      <c r="R103" s="338"/>
      <c r="S103" s="338"/>
      <c r="T103" s="334"/>
      <c r="U103" s="335"/>
      <c r="V103" s="339"/>
      <c r="W103" s="337"/>
      <c r="X103" s="318"/>
    </row>
    <row r="104" spans="1:44">
      <c r="A104" s="823" t="s">
        <v>351</v>
      </c>
      <c r="B104" s="267" t="s">
        <v>225</v>
      </c>
      <c r="C104" s="268">
        <v>3</v>
      </c>
      <c r="D104" s="269"/>
      <c r="E104" s="270"/>
      <c r="F104" s="270"/>
      <c r="G104" s="424">
        <v>6</v>
      </c>
      <c r="H104" s="424">
        <v>180</v>
      </c>
      <c r="I104" s="424">
        <v>8</v>
      </c>
      <c r="J104" s="532" t="s">
        <v>241</v>
      </c>
      <c r="K104" s="532"/>
      <c r="L104" s="532" t="s">
        <v>241</v>
      </c>
      <c r="M104" s="424">
        <v>172</v>
      </c>
      <c r="N104" s="330"/>
      <c r="O104" s="291"/>
      <c r="P104" s="331"/>
      <c r="Q104" s="290" t="s">
        <v>235</v>
      </c>
      <c r="R104" s="332"/>
      <c r="S104" s="332"/>
      <c r="T104" s="330"/>
      <c r="U104" s="291"/>
      <c r="V104" s="333"/>
      <c r="W104" s="290"/>
      <c r="X104" s="823"/>
    </row>
    <row r="105" spans="1:44" ht="16.5" thickBot="1">
      <c r="A105" s="824"/>
      <c r="B105" s="161" t="s">
        <v>352</v>
      </c>
      <c r="C105" s="272"/>
      <c r="D105" s="256"/>
      <c r="E105" s="273"/>
      <c r="F105" s="273"/>
      <c r="G105" s="533"/>
      <c r="H105" s="540"/>
      <c r="I105" s="541"/>
      <c r="J105" s="542"/>
      <c r="K105" s="542"/>
      <c r="L105" s="542"/>
      <c r="M105" s="533"/>
      <c r="N105" s="334"/>
      <c r="O105" s="335"/>
      <c r="P105" s="336"/>
      <c r="Q105" s="337"/>
      <c r="R105" s="338"/>
      <c r="S105" s="338"/>
      <c r="T105" s="334"/>
      <c r="U105" s="335"/>
      <c r="V105" s="339"/>
      <c r="W105" s="337"/>
      <c r="X105" s="824"/>
    </row>
    <row r="106" spans="1:44" ht="16.5" thickBot="1">
      <c r="A106" s="622" t="s">
        <v>353</v>
      </c>
      <c r="B106" s="161" t="s">
        <v>273</v>
      </c>
      <c r="C106" s="268"/>
      <c r="D106" s="269" t="s">
        <v>152</v>
      </c>
      <c r="E106" s="270"/>
      <c r="F106" s="270"/>
      <c r="G106" s="424">
        <v>5</v>
      </c>
      <c r="H106" s="424">
        <v>150</v>
      </c>
      <c r="I106" s="424">
        <v>18</v>
      </c>
      <c r="J106" s="532" t="s">
        <v>235</v>
      </c>
      <c r="K106" s="532"/>
      <c r="L106" s="532" t="s">
        <v>246</v>
      </c>
      <c r="M106" s="424">
        <v>132</v>
      </c>
      <c r="N106" s="330"/>
      <c r="O106" s="291"/>
      <c r="P106" s="331"/>
      <c r="Q106" s="290"/>
      <c r="R106" s="332"/>
      <c r="S106" s="332"/>
      <c r="T106" s="330"/>
      <c r="U106" s="291"/>
      <c r="V106" s="333"/>
      <c r="W106" s="290"/>
      <c r="X106" s="322" t="s">
        <v>302</v>
      </c>
    </row>
    <row r="107" spans="1:44" ht="32.25" thickBot="1">
      <c r="A107" s="622"/>
      <c r="B107" s="161" t="s">
        <v>354</v>
      </c>
      <c r="C107" s="272"/>
      <c r="D107" s="256"/>
      <c r="E107" s="273"/>
      <c r="F107" s="273"/>
      <c r="G107" s="533"/>
      <c r="H107" s="540"/>
      <c r="I107" s="541"/>
      <c r="J107" s="542"/>
      <c r="K107" s="542"/>
      <c r="L107" s="542"/>
      <c r="M107" s="533"/>
      <c r="N107" s="334"/>
      <c r="O107" s="335"/>
      <c r="P107" s="336"/>
      <c r="Q107" s="337"/>
      <c r="R107" s="338"/>
      <c r="S107" s="338"/>
      <c r="T107" s="334"/>
      <c r="U107" s="335"/>
      <c r="V107" s="339"/>
      <c r="W107" s="337"/>
      <c r="X107" s="318"/>
    </row>
    <row r="108" spans="1:44" ht="31.5">
      <c r="A108" s="823" t="s">
        <v>130</v>
      </c>
      <c r="B108" s="427" t="s">
        <v>355</v>
      </c>
      <c r="C108" s="268"/>
      <c r="D108" s="269" t="s">
        <v>152</v>
      </c>
      <c r="E108" s="270"/>
      <c r="F108" s="271"/>
      <c r="G108" s="424">
        <v>5</v>
      </c>
      <c r="H108" s="537">
        <v>150</v>
      </c>
      <c r="I108" s="538">
        <v>8</v>
      </c>
      <c r="J108" s="539" t="s">
        <v>234</v>
      </c>
      <c r="K108" s="539"/>
      <c r="L108" s="539" t="s">
        <v>279</v>
      </c>
      <c r="M108" s="424">
        <v>142</v>
      </c>
      <c r="N108" s="330"/>
      <c r="O108" s="291"/>
      <c r="P108" s="331"/>
      <c r="Q108" s="290"/>
      <c r="R108" s="332"/>
      <c r="S108" s="823"/>
      <c r="T108" s="427"/>
      <c r="U108" s="268"/>
      <c r="V108" s="269"/>
      <c r="W108" s="270"/>
      <c r="X108" s="617" t="s">
        <v>235</v>
      </c>
    </row>
    <row r="109" spans="1:44" ht="16.5" thickBot="1">
      <c r="A109" s="824"/>
      <c r="B109" s="274" t="s">
        <v>356</v>
      </c>
      <c r="C109" s="272"/>
      <c r="D109" s="256"/>
      <c r="E109" s="273"/>
      <c r="F109" s="258"/>
      <c r="G109" s="533"/>
      <c r="H109" s="533"/>
      <c r="I109" s="533"/>
      <c r="J109" s="536"/>
      <c r="K109" s="536"/>
      <c r="L109" s="536"/>
      <c r="M109" s="533"/>
      <c r="N109" s="334"/>
      <c r="O109" s="335"/>
      <c r="P109" s="336"/>
      <c r="Q109" s="337"/>
      <c r="R109" s="338"/>
      <c r="S109" s="824"/>
      <c r="T109" s="274"/>
      <c r="U109" s="272"/>
      <c r="V109" s="256"/>
      <c r="W109" s="273"/>
      <c r="X109" s="258"/>
    </row>
    <row r="110" spans="1:44">
      <c r="A110" s="849" t="s">
        <v>130</v>
      </c>
      <c r="B110" s="219" t="s">
        <v>277</v>
      </c>
      <c r="C110" s="251">
        <v>5</v>
      </c>
      <c r="D110" s="254"/>
      <c r="E110" s="253"/>
      <c r="F110" s="252"/>
      <c r="G110" s="423">
        <f>'семестровка для заоч.2020_21'!D92</f>
        <v>5</v>
      </c>
      <c r="H110" s="423">
        <f>'семестровка для заоч.2020_21'!E92</f>
        <v>150</v>
      </c>
      <c r="I110" s="423">
        <f>'семестровка для заоч.2020_21'!F92</f>
        <v>12</v>
      </c>
      <c r="J110" s="543" t="str">
        <f>'семестровка для заоч.2020_21'!O92</f>
        <v>4/4</v>
      </c>
      <c r="K110" s="543"/>
      <c r="L110" s="543" t="str">
        <f>'семестровка для заоч.2020_21'!Q92</f>
        <v>2/2</v>
      </c>
      <c r="M110" s="423">
        <f t="shared" ref="M110" si="22">H110-I110</f>
        <v>138</v>
      </c>
      <c r="N110" s="297"/>
      <c r="O110" s="296"/>
      <c r="P110" s="340"/>
      <c r="Q110" s="295"/>
      <c r="R110" s="304"/>
      <c r="S110" s="304"/>
      <c r="T110" s="297" t="s">
        <v>248</v>
      </c>
      <c r="U110" s="296"/>
      <c r="V110" s="294"/>
      <c r="W110" s="295"/>
      <c r="X110" s="294"/>
    </row>
    <row r="111" spans="1:44" ht="32.25" thickBot="1">
      <c r="A111" s="850"/>
      <c r="B111" s="219" t="s">
        <v>357</v>
      </c>
      <c r="C111" s="95"/>
      <c r="D111" s="98"/>
      <c r="E111" s="97"/>
      <c r="F111" s="259"/>
      <c r="G111" s="93"/>
      <c r="H111" s="260"/>
      <c r="I111" s="250"/>
      <c r="J111" s="508"/>
      <c r="K111" s="508"/>
      <c r="L111" s="508"/>
      <c r="M111" s="93"/>
      <c r="N111" s="298"/>
      <c r="O111" s="299"/>
      <c r="P111" s="341"/>
      <c r="Q111" s="337"/>
      <c r="R111" s="338"/>
      <c r="S111" s="342"/>
      <c r="T111" s="298"/>
      <c r="U111" s="299"/>
      <c r="V111" s="300"/>
      <c r="W111" s="301"/>
      <c r="X111" s="300"/>
    </row>
    <row r="112" spans="1:44" ht="16.5" thickBot="1">
      <c r="A112" s="851" t="s">
        <v>159</v>
      </c>
      <c r="B112" s="852"/>
      <c r="C112" s="852"/>
      <c r="D112" s="852"/>
      <c r="E112" s="852"/>
      <c r="F112" s="853"/>
      <c r="G112" s="84">
        <f>SUM(G94:G111)</f>
        <v>44</v>
      </c>
      <c r="H112" s="85">
        <f>SUM(H94:H111)</f>
        <v>1320</v>
      </c>
      <c r="I112" s="85">
        <f>SUM(I94:I111)</f>
        <v>94</v>
      </c>
      <c r="J112" s="85"/>
      <c r="K112" s="85"/>
      <c r="L112" s="85"/>
      <c r="M112" s="85">
        <f>SUM(M94:M111)</f>
        <v>1226</v>
      </c>
      <c r="N112" s="343" t="s">
        <v>237</v>
      </c>
      <c r="O112" s="343" t="s">
        <v>237</v>
      </c>
      <c r="P112" s="343"/>
      <c r="Q112" s="343" t="s">
        <v>237</v>
      </c>
      <c r="R112" s="343" t="s">
        <v>237</v>
      </c>
      <c r="S112" s="343"/>
      <c r="T112" s="343" t="s">
        <v>321</v>
      </c>
      <c r="U112" s="343" t="s">
        <v>246</v>
      </c>
      <c r="V112" s="343"/>
      <c r="W112" s="343" t="s">
        <v>334</v>
      </c>
      <c r="X112" s="343" t="s">
        <v>358</v>
      </c>
      <c r="Y112" s="240">
        <f>SUM(Y94:Y111)</f>
        <v>0</v>
      </c>
      <c r="Z112" s="85">
        <f>SUM(Z94:Z111)</f>
        <v>0</v>
      </c>
      <c r="AA112" s="85">
        <f>SUM(AA94:AA111)</f>
        <v>0</v>
      </c>
      <c r="AB112" s="85">
        <f>SUM(AB94:AB111)</f>
        <v>0</v>
      </c>
      <c r="AC112" s="85">
        <f>SUM(AC94:AC111)</f>
        <v>0</v>
      </c>
      <c r="AD112" s="611"/>
      <c r="AE112" s="611"/>
      <c r="AF112" s="611"/>
      <c r="AG112" s="611"/>
      <c r="AH112" s="611"/>
      <c r="AI112" s="611"/>
      <c r="AJ112" s="611"/>
      <c r="AK112" s="611"/>
      <c r="AL112" s="611"/>
      <c r="AM112" s="611"/>
      <c r="AN112" s="611"/>
      <c r="AO112" s="611"/>
      <c r="AP112" s="611"/>
      <c r="AQ112" s="611"/>
      <c r="AR112" s="611"/>
    </row>
    <row r="113" spans="1:44" ht="24.75" customHeight="1" thickBot="1">
      <c r="A113" s="854" t="s">
        <v>164</v>
      </c>
      <c r="B113" s="855"/>
      <c r="C113" s="855"/>
      <c r="D113" s="855"/>
      <c r="E113" s="855"/>
      <c r="F113" s="856"/>
      <c r="G113" s="550">
        <f>G112+G92</f>
        <v>61.5</v>
      </c>
      <c r="H113" s="550">
        <f>H112+H92</f>
        <v>1845</v>
      </c>
      <c r="I113" s="550">
        <f>I112+I92</f>
        <v>134</v>
      </c>
      <c r="J113" s="551"/>
      <c r="K113" s="551"/>
      <c r="L113" s="551"/>
      <c r="M113" s="551">
        <f>M112+M92</f>
        <v>1711</v>
      </c>
      <c r="N113" s="552" t="s">
        <v>237</v>
      </c>
      <c r="O113" s="552" t="s">
        <v>237</v>
      </c>
      <c r="P113" s="552"/>
      <c r="Q113" s="552" t="s">
        <v>235</v>
      </c>
      <c r="R113" s="552" t="s">
        <v>235</v>
      </c>
      <c r="S113" s="552"/>
      <c r="T113" s="552" t="s">
        <v>322</v>
      </c>
      <c r="U113" s="552" t="s">
        <v>307</v>
      </c>
      <c r="V113" s="552"/>
      <c r="W113" s="552" t="s">
        <v>335</v>
      </c>
      <c r="X113" s="552" t="s">
        <v>358</v>
      </c>
      <c r="Y113" s="350">
        <f>Y112+Y92</f>
        <v>0</v>
      </c>
      <c r="Z113" s="343">
        <f>Z112+Z92</f>
        <v>0</v>
      </c>
      <c r="AA113" s="343">
        <f>AA112+AA92</f>
        <v>0</v>
      </c>
      <c r="AB113" s="343">
        <f>AB112+AB92</f>
        <v>0</v>
      </c>
      <c r="AC113" s="343">
        <f>AC112+AC92</f>
        <v>0</v>
      </c>
      <c r="AD113" s="612"/>
      <c r="AE113" s="611"/>
      <c r="AF113" s="611"/>
      <c r="AG113" s="611"/>
      <c r="AH113" s="611"/>
      <c r="AI113" s="611"/>
      <c r="AJ113" s="611"/>
      <c r="AK113" s="611"/>
      <c r="AL113" s="611"/>
      <c r="AM113" s="611"/>
      <c r="AN113" s="611"/>
      <c r="AO113" s="611"/>
      <c r="AP113" s="611"/>
      <c r="AQ113" s="611"/>
      <c r="AR113" s="611"/>
    </row>
    <row r="114" spans="1:44" s="63" customFormat="1" ht="16.5" thickBot="1">
      <c r="A114" s="857" t="s">
        <v>165</v>
      </c>
      <c r="B114" s="857"/>
      <c r="C114" s="857"/>
      <c r="D114" s="857"/>
      <c r="E114" s="857"/>
      <c r="F114" s="857"/>
      <c r="G114" s="100">
        <f t="shared" ref="G114:M114" si="23">G113+G65</f>
        <v>240</v>
      </c>
      <c r="H114" s="100">
        <f t="shared" si="23"/>
        <v>7200</v>
      </c>
      <c r="I114" s="101">
        <f t="shared" si="23"/>
        <v>498</v>
      </c>
      <c r="J114" s="101">
        <f t="shared" si="23"/>
        <v>0</v>
      </c>
      <c r="K114" s="101">
        <f t="shared" si="23"/>
        <v>0</v>
      </c>
      <c r="L114" s="101">
        <f t="shared" si="23"/>
        <v>0</v>
      </c>
      <c r="M114" s="101">
        <f t="shared" si="23"/>
        <v>6702</v>
      </c>
      <c r="N114" s="343"/>
      <c r="O114" s="343"/>
      <c r="P114" s="343"/>
      <c r="Q114" s="343"/>
      <c r="R114" s="343"/>
      <c r="S114" s="343"/>
      <c r="T114" s="343"/>
      <c r="U114" s="343"/>
      <c r="V114" s="343"/>
      <c r="W114" s="343"/>
      <c r="X114" s="343"/>
      <c r="AA114" s="123">
        <v>22</v>
      </c>
      <c r="AB114" s="123">
        <v>22</v>
      </c>
      <c r="AC114" s="123">
        <v>22</v>
      </c>
      <c r="AD114" s="613" t="s">
        <v>304</v>
      </c>
      <c r="AE114" s="613" t="s">
        <v>305</v>
      </c>
      <c r="AF114" s="613"/>
      <c r="AG114" s="613" t="s">
        <v>304</v>
      </c>
      <c r="AH114" s="613" t="s">
        <v>305</v>
      </c>
      <c r="AI114" s="613"/>
      <c r="AJ114" s="613" t="s">
        <v>324</v>
      </c>
      <c r="AK114" s="613" t="s">
        <v>306</v>
      </c>
      <c r="AL114" s="613"/>
      <c r="AM114" s="613" t="s">
        <v>331</v>
      </c>
      <c r="AN114" s="613" t="s">
        <v>250</v>
      </c>
      <c r="AO114" s="614" t="s">
        <v>315</v>
      </c>
      <c r="AP114" s="614"/>
      <c r="AQ114" s="614" t="s">
        <v>326</v>
      </c>
      <c r="AR114" s="614"/>
    </row>
    <row r="115" spans="1:44" s="63" customFormat="1" ht="16.5" thickBot="1">
      <c r="A115" s="846" t="s">
        <v>84</v>
      </c>
      <c r="B115" s="846"/>
      <c r="C115" s="846"/>
      <c r="D115" s="846"/>
      <c r="E115" s="846"/>
      <c r="F115" s="846"/>
      <c r="G115" s="846"/>
      <c r="H115" s="846"/>
      <c r="I115" s="846"/>
      <c r="J115" s="846"/>
      <c r="K115" s="846"/>
      <c r="L115" s="846"/>
      <c r="M115" s="846"/>
      <c r="N115" s="343" t="s">
        <v>316</v>
      </c>
      <c r="O115" s="343" t="s">
        <v>313</v>
      </c>
      <c r="P115" s="343"/>
      <c r="Q115" s="343" t="s">
        <v>316</v>
      </c>
      <c r="R115" s="343" t="s">
        <v>313</v>
      </c>
      <c r="S115" s="343"/>
      <c r="T115" s="343" t="s">
        <v>323</v>
      </c>
      <c r="U115" s="343" t="s">
        <v>314</v>
      </c>
      <c r="V115" s="343"/>
      <c r="W115" s="343" t="s">
        <v>336</v>
      </c>
      <c r="X115" s="343" t="s">
        <v>359</v>
      </c>
      <c r="Y115" s="240">
        <f t="shared" ref="Y115:AC115" si="24">Y114</f>
        <v>0</v>
      </c>
      <c r="Z115" s="85">
        <f t="shared" si="24"/>
        <v>0</v>
      </c>
      <c r="AA115" s="85">
        <f t="shared" si="24"/>
        <v>22</v>
      </c>
      <c r="AB115" s="85">
        <f t="shared" si="24"/>
        <v>22</v>
      </c>
      <c r="AC115" s="85">
        <f t="shared" si="24"/>
        <v>22</v>
      </c>
      <c r="AD115" s="615">
        <v>60</v>
      </c>
      <c r="AE115" s="614">
        <v>68</v>
      </c>
      <c r="AF115" s="614"/>
      <c r="AG115" s="614">
        <v>60</v>
      </c>
      <c r="AH115" s="614">
        <v>68</v>
      </c>
      <c r="AI115" s="614"/>
      <c r="AJ115" s="614">
        <v>62</v>
      </c>
      <c r="AK115" s="614">
        <v>64</v>
      </c>
      <c r="AL115" s="614"/>
      <c r="AM115" s="614">
        <v>54</v>
      </c>
      <c r="AN115" s="614">
        <v>50</v>
      </c>
      <c r="AO115" s="614" t="s">
        <v>327</v>
      </c>
      <c r="AP115" s="614"/>
      <c r="AQ115" s="614"/>
      <c r="AR115" s="614"/>
    </row>
    <row r="116" spans="1:44" s="63" customFormat="1" ht="16.5" thickBot="1">
      <c r="A116" s="847" t="s">
        <v>136</v>
      </c>
      <c r="B116" s="847"/>
      <c r="C116" s="847"/>
      <c r="D116" s="847"/>
      <c r="E116" s="847"/>
      <c r="F116" s="847"/>
      <c r="G116" s="847"/>
      <c r="H116" s="847"/>
      <c r="I116" s="847"/>
      <c r="J116" s="847"/>
      <c r="K116" s="847"/>
      <c r="L116" s="847"/>
      <c r="M116" s="847"/>
      <c r="N116" s="85">
        <v>3</v>
      </c>
      <c r="O116" s="220">
        <v>2</v>
      </c>
      <c r="P116" s="181"/>
      <c r="Q116" s="181">
        <v>2</v>
      </c>
      <c r="R116" s="181">
        <v>3</v>
      </c>
      <c r="S116" s="181"/>
      <c r="T116" s="181">
        <v>3</v>
      </c>
      <c r="U116" s="181">
        <v>3</v>
      </c>
      <c r="V116" s="181">
        <v>3</v>
      </c>
      <c r="W116" s="181">
        <v>2</v>
      </c>
      <c r="X116" s="181">
        <v>2</v>
      </c>
      <c r="AD116" s="614">
        <f t="shared" ref="AD116:AL116" si="25">AD114-AD115</f>
        <v>0</v>
      </c>
      <c r="AE116" s="614">
        <f t="shared" si="25"/>
        <v>0</v>
      </c>
      <c r="AF116" s="614">
        <f t="shared" si="25"/>
        <v>0</v>
      </c>
      <c r="AG116" s="614">
        <f t="shared" si="25"/>
        <v>0</v>
      </c>
      <c r="AH116" s="614">
        <f t="shared" si="25"/>
        <v>0</v>
      </c>
      <c r="AI116" s="614">
        <f t="shared" si="25"/>
        <v>0</v>
      </c>
      <c r="AJ116" s="614">
        <f t="shared" si="25"/>
        <v>0</v>
      </c>
      <c r="AK116" s="614">
        <f t="shared" si="25"/>
        <v>0</v>
      </c>
      <c r="AL116" s="614">
        <f t="shared" si="25"/>
        <v>0</v>
      </c>
      <c r="AM116" s="616">
        <f>AM114-AM115</f>
        <v>4</v>
      </c>
      <c r="AN116" s="616">
        <f>AN114-AN115</f>
        <v>2</v>
      </c>
      <c r="AO116" s="614"/>
      <c r="AP116" s="614"/>
      <c r="AQ116" s="614"/>
      <c r="AR116" s="614"/>
    </row>
    <row r="117" spans="1:44" s="63" customFormat="1" ht="16.5" thickBot="1">
      <c r="A117" s="847" t="s">
        <v>137</v>
      </c>
      <c r="B117" s="847"/>
      <c r="C117" s="847"/>
      <c r="D117" s="847"/>
      <c r="E117" s="847"/>
      <c r="F117" s="847"/>
      <c r="G117" s="847"/>
      <c r="H117" s="847"/>
      <c r="I117" s="847"/>
      <c r="J117" s="847"/>
      <c r="K117" s="847"/>
      <c r="L117" s="847"/>
      <c r="M117" s="847"/>
      <c r="N117" s="89">
        <v>3</v>
      </c>
      <c r="O117" s="221">
        <v>5</v>
      </c>
      <c r="P117" s="222"/>
      <c r="Q117" s="222">
        <v>4</v>
      </c>
      <c r="R117" s="222">
        <v>4</v>
      </c>
      <c r="S117" s="222"/>
      <c r="T117" s="222">
        <v>4</v>
      </c>
      <c r="U117" s="222">
        <v>3</v>
      </c>
      <c r="V117" s="222">
        <v>3</v>
      </c>
      <c r="W117" s="222">
        <v>5</v>
      </c>
      <c r="X117" s="222">
        <v>4</v>
      </c>
      <c r="AD117" s="614"/>
      <c r="AE117" s="614"/>
      <c r="AF117" s="614"/>
      <c r="AG117" s="614"/>
      <c r="AH117" s="614"/>
      <c r="AI117" s="614"/>
      <c r="AJ117" s="614"/>
      <c r="AK117" s="614"/>
      <c r="AL117" s="614"/>
      <c r="AM117" s="614"/>
      <c r="AN117" s="614"/>
      <c r="AO117" s="614"/>
      <c r="AP117" s="614"/>
      <c r="AQ117" s="614"/>
      <c r="AR117" s="614"/>
    </row>
    <row r="118" spans="1:44" s="63" customFormat="1" ht="16.5" thickBot="1">
      <c r="A118" s="847" t="s">
        <v>138</v>
      </c>
      <c r="B118" s="847"/>
      <c r="C118" s="847"/>
      <c r="D118" s="847"/>
      <c r="E118" s="847"/>
      <c r="F118" s="847"/>
      <c r="G118" s="847"/>
      <c r="H118" s="847"/>
      <c r="I118" s="847"/>
      <c r="J118" s="847"/>
      <c r="K118" s="847"/>
      <c r="L118" s="847"/>
      <c r="M118" s="847"/>
      <c r="N118" s="223"/>
      <c r="O118" s="224"/>
      <c r="P118" s="224"/>
      <c r="Q118" s="225"/>
      <c r="R118" s="225"/>
      <c r="S118" s="225"/>
      <c r="T118" s="225"/>
      <c r="U118" s="225"/>
      <c r="V118" s="225"/>
      <c r="W118" s="225"/>
      <c r="X118" s="225"/>
      <c r="AD118" s="614"/>
      <c r="AE118" s="614"/>
      <c r="AF118" s="614"/>
      <c r="AG118" s="614"/>
      <c r="AH118" s="614"/>
      <c r="AI118" s="614"/>
      <c r="AJ118" s="614"/>
      <c r="AK118" s="614"/>
      <c r="AL118" s="614"/>
      <c r="AM118" s="614"/>
      <c r="AN118" s="614"/>
      <c r="AO118" s="614"/>
      <c r="AP118" s="614"/>
      <c r="AQ118" s="614"/>
      <c r="AR118" s="614"/>
    </row>
    <row r="119" spans="1:44" s="63" customFormat="1" ht="16.5" thickBot="1">
      <c r="A119" s="848" t="s">
        <v>139</v>
      </c>
      <c r="B119" s="848"/>
      <c r="C119" s="848"/>
      <c r="D119" s="848"/>
      <c r="E119" s="848"/>
      <c r="F119" s="848"/>
      <c r="G119" s="848"/>
      <c r="H119" s="848"/>
      <c r="I119" s="848"/>
      <c r="J119" s="848"/>
      <c r="K119" s="848"/>
      <c r="L119" s="848"/>
      <c r="M119" s="848"/>
      <c r="N119" s="226"/>
      <c r="O119" s="224"/>
      <c r="P119" s="224"/>
      <c r="Q119" s="124"/>
      <c r="R119" s="182">
        <v>1</v>
      </c>
      <c r="S119" s="182"/>
      <c r="T119" s="182"/>
      <c r="U119" s="182">
        <v>1</v>
      </c>
      <c r="V119" s="182">
        <v>1</v>
      </c>
      <c r="W119" s="182"/>
      <c r="X119" s="182">
        <v>1</v>
      </c>
    </row>
    <row r="120" spans="1:44" s="63" customFormat="1" ht="16.5" thickBot="1">
      <c r="A120" s="835" t="s">
        <v>167</v>
      </c>
      <c r="B120" s="836"/>
      <c r="C120" s="836"/>
      <c r="D120" s="836"/>
      <c r="E120" s="836"/>
      <c r="F120" s="836"/>
      <c r="G120" s="836"/>
      <c r="H120" s="836"/>
      <c r="I120" s="836"/>
      <c r="J120" s="836"/>
      <c r="K120" s="836"/>
      <c r="L120" s="836"/>
      <c r="M120" s="837"/>
      <c r="N120" s="827" t="s">
        <v>166</v>
      </c>
      <c r="O120" s="828"/>
      <c r="P120" s="829"/>
      <c r="Q120" s="830">
        <f>G65/G114*100</f>
        <v>74.375</v>
      </c>
      <c r="R120" s="831"/>
      <c r="S120" s="832"/>
      <c r="T120" s="830" t="s">
        <v>43</v>
      </c>
      <c r="U120" s="831"/>
      <c r="V120" s="832"/>
      <c r="W120" s="830">
        <f>G113/G114*100</f>
        <v>25.624999999999996</v>
      </c>
      <c r="X120" s="832"/>
      <c r="Y120" s="125">
        <f>SUM(N120:X120)</f>
        <v>100</v>
      </c>
    </row>
    <row r="121" spans="1:44" s="63" customFormat="1" ht="47.25">
      <c r="A121" s="604" t="s">
        <v>208</v>
      </c>
      <c r="B121" s="607" t="s">
        <v>339</v>
      </c>
      <c r="C121" s="606"/>
      <c r="D121" s="572"/>
      <c r="E121" s="573"/>
      <c r="F121" s="590"/>
      <c r="G121" s="593">
        <f>SUM(G122:G125)</f>
        <v>18</v>
      </c>
      <c r="H121" s="596">
        <f t="shared" ref="H121:M121" si="26">SUM(H122:H125)</f>
        <v>540</v>
      </c>
      <c r="I121" s="600">
        <f t="shared" si="26"/>
        <v>96</v>
      </c>
      <c r="J121" s="574">
        <f t="shared" si="26"/>
        <v>0</v>
      </c>
      <c r="K121" s="574">
        <f t="shared" si="26"/>
        <v>0</v>
      </c>
      <c r="L121" s="601">
        <f t="shared" si="26"/>
        <v>96</v>
      </c>
      <c r="M121" s="596">
        <f t="shared" si="26"/>
        <v>444</v>
      </c>
      <c r="N121" s="644"/>
      <c r="O121" s="645"/>
      <c r="P121" s="646"/>
      <c r="Q121" s="647"/>
      <c r="R121" s="575"/>
      <c r="S121" s="581"/>
      <c r="T121" s="586"/>
      <c r="U121" s="587"/>
      <c r="V121" s="584"/>
      <c r="W121" s="564"/>
      <c r="X121" s="565"/>
      <c r="Y121" s="125"/>
    </row>
    <row r="122" spans="1:44" s="63" customFormat="1">
      <c r="A122" s="648"/>
      <c r="B122" s="649" t="s">
        <v>340</v>
      </c>
      <c r="C122" s="561">
        <v>2</v>
      </c>
      <c r="D122" s="576" t="s">
        <v>208</v>
      </c>
      <c r="E122" s="560"/>
      <c r="F122" s="591"/>
      <c r="G122" s="594">
        <v>6</v>
      </c>
      <c r="H122" s="597">
        <f>G122*30</f>
        <v>180</v>
      </c>
      <c r="I122" s="602">
        <f>J122+K122+L122</f>
        <v>24</v>
      </c>
      <c r="J122" s="562"/>
      <c r="K122" s="562"/>
      <c r="L122" s="38">
        <v>24</v>
      </c>
      <c r="M122" s="599">
        <f>H122-I122</f>
        <v>156</v>
      </c>
      <c r="N122" s="301" t="s">
        <v>317</v>
      </c>
      <c r="O122" s="300" t="s">
        <v>317</v>
      </c>
      <c r="P122" s="650"/>
      <c r="Q122" s="633"/>
      <c r="R122" s="563"/>
      <c r="S122" s="582"/>
      <c r="T122" s="588"/>
      <c r="U122" s="589"/>
      <c r="V122" s="585"/>
      <c r="W122" s="577"/>
      <c r="X122" s="566"/>
      <c r="Y122" s="125"/>
    </row>
    <row r="123" spans="1:44" s="63" customFormat="1">
      <c r="A123" s="648"/>
      <c r="B123" s="649" t="s">
        <v>340</v>
      </c>
      <c r="C123" s="561">
        <v>4</v>
      </c>
      <c r="D123" s="576" t="s">
        <v>104</v>
      </c>
      <c r="E123" s="560"/>
      <c r="F123" s="591"/>
      <c r="G123" s="594">
        <v>6</v>
      </c>
      <c r="H123" s="597">
        <f t="shared" ref="H123:H125" si="27">G123*30</f>
        <v>180</v>
      </c>
      <c r="I123" s="602">
        <f t="shared" ref="I123:I125" si="28">J123+K123+L123</f>
        <v>24</v>
      </c>
      <c r="J123" s="562"/>
      <c r="K123" s="562"/>
      <c r="L123" s="38">
        <v>24</v>
      </c>
      <c r="M123" s="599">
        <f t="shared" ref="M123:M125" si="29">H123-I123</f>
        <v>156</v>
      </c>
      <c r="N123" s="301"/>
      <c r="O123" s="300"/>
      <c r="P123" s="650"/>
      <c r="Q123" s="633" t="s">
        <v>317</v>
      </c>
      <c r="R123" s="633" t="s">
        <v>317</v>
      </c>
      <c r="S123" s="582"/>
      <c r="T123" s="588"/>
      <c r="U123" s="589"/>
      <c r="V123" s="585"/>
      <c r="W123" s="577"/>
      <c r="X123" s="566"/>
      <c r="Y123" s="125"/>
    </row>
    <row r="124" spans="1:44" s="63" customFormat="1">
      <c r="A124" s="648"/>
      <c r="B124" s="649" t="s">
        <v>340</v>
      </c>
      <c r="C124" s="561">
        <v>6</v>
      </c>
      <c r="D124" s="576" t="s">
        <v>341</v>
      </c>
      <c r="E124" s="560"/>
      <c r="F124" s="591"/>
      <c r="G124" s="594">
        <v>4</v>
      </c>
      <c r="H124" s="597">
        <f t="shared" si="27"/>
        <v>120</v>
      </c>
      <c r="I124" s="602">
        <f t="shared" si="28"/>
        <v>24</v>
      </c>
      <c r="J124" s="562"/>
      <c r="K124" s="562"/>
      <c r="L124" s="38">
        <v>24</v>
      </c>
      <c r="M124" s="599">
        <f t="shared" si="29"/>
        <v>96</v>
      </c>
      <c r="N124" s="301"/>
      <c r="O124" s="300"/>
      <c r="P124" s="650"/>
      <c r="Q124" s="633"/>
      <c r="R124" s="633"/>
      <c r="S124" s="651" t="s">
        <v>317</v>
      </c>
      <c r="T124" s="301" t="s">
        <v>317</v>
      </c>
      <c r="U124" s="300" t="s">
        <v>317</v>
      </c>
      <c r="V124" s="585"/>
      <c r="W124" s="577"/>
      <c r="X124" s="566"/>
      <c r="Y124" s="125"/>
    </row>
    <row r="125" spans="1:44" s="63" customFormat="1">
      <c r="A125" s="648"/>
      <c r="B125" s="649" t="s">
        <v>340</v>
      </c>
      <c r="C125" s="561">
        <v>7</v>
      </c>
      <c r="D125" s="576"/>
      <c r="E125" s="560"/>
      <c r="F125" s="591"/>
      <c r="G125" s="594">
        <v>2</v>
      </c>
      <c r="H125" s="597">
        <f t="shared" si="27"/>
        <v>60</v>
      </c>
      <c r="I125" s="602">
        <f t="shared" si="28"/>
        <v>24</v>
      </c>
      <c r="J125" s="562"/>
      <c r="K125" s="562"/>
      <c r="L125" s="38">
        <v>24</v>
      </c>
      <c r="M125" s="599">
        <f t="shared" si="29"/>
        <v>36</v>
      </c>
      <c r="N125" s="301"/>
      <c r="O125" s="300"/>
      <c r="P125" s="650"/>
      <c r="Q125" s="633"/>
      <c r="R125" s="563"/>
      <c r="S125" s="582"/>
      <c r="T125" s="588"/>
      <c r="U125" s="589"/>
      <c r="V125" s="585"/>
      <c r="W125" s="633" t="s">
        <v>317</v>
      </c>
      <c r="X125" s="566"/>
      <c r="Y125" s="125"/>
    </row>
    <row r="126" spans="1:44" s="63" customFormat="1" ht="16.5" thickBot="1">
      <c r="A126" s="605"/>
      <c r="B126" s="595"/>
      <c r="C126" s="592"/>
      <c r="D126" s="568"/>
      <c r="E126" s="568"/>
      <c r="F126" s="578"/>
      <c r="G126" s="595"/>
      <c r="H126" s="598"/>
      <c r="I126" s="567"/>
      <c r="J126" s="568"/>
      <c r="K126" s="568"/>
      <c r="L126" s="603"/>
      <c r="M126" s="598"/>
      <c r="N126" s="580"/>
      <c r="O126" s="571"/>
      <c r="P126" s="579"/>
      <c r="Q126" s="570"/>
      <c r="R126" s="570"/>
      <c r="S126" s="583"/>
      <c r="T126" s="580"/>
      <c r="U126" s="571"/>
      <c r="V126" s="579"/>
      <c r="W126" s="569"/>
      <c r="X126" s="571"/>
    </row>
    <row r="127" spans="1:44" s="63" customFormat="1">
      <c r="A127" s="608"/>
      <c r="B127" s="608"/>
      <c r="C127" s="608"/>
      <c r="D127" s="608"/>
      <c r="E127" s="608"/>
      <c r="F127" s="608"/>
      <c r="G127" s="608"/>
      <c r="H127" s="608"/>
      <c r="I127" s="608"/>
      <c r="J127" s="608"/>
      <c r="K127" s="608"/>
      <c r="L127" s="608"/>
      <c r="M127" s="608"/>
      <c r="N127" s="609"/>
      <c r="O127" s="609"/>
      <c r="P127" s="609"/>
      <c r="Q127" s="610"/>
      <c r="R127" s="610"/>
      <c r="S127" s="610"/>
      <c r="T127" s="609"/>
      <c r="U127" s="609"/>
      <c r="V127" s="609"/>
      <c r="W127" s="609"/>
      <c r="X127" s="609"/>
    </row>
    <row r="128" spans="1:44" s="63" customFormat="1">
      <c r="A128" s="126"/>
      <c r="B128" s="557" t="s">
        <v>362</v>
      </c>
      <c r="C128" s="126"/>
      <c r="D128" s="825"/>
      <c r="E128" s="825"/>
      <c r="F128" s="826"/>
      <c r="G128" s="826"/>
      <c r="H128" s="126"/>
      <c r="I128" s="621" t="s">
        <v>363</v>
      </c>
      <c r="J128" s="833"/>
      <c r="K128" s="834"/>
      <c r="L128" s="834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</row>
    <row r="129" spans="1:24" s="63" customFormat="1">
      <c r="A129" s="126"/>
      <c r="B129" s="557"/>
      <c r="C129" s="126"/>
      <c r="D129" s="126"/>
      <c r="E129" s="126"/>
      <c r="F129" s="126"/>
      <c r="G129" s="126"/>
      <c r="H129" s="126"/>
      <c r="I129" s="126"/>
      <c r="J129" s="558"/>
      <c r="K129" s="559"/>
      <c r="L129" s="559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</row>
    <row r="130" spans="1:24" s="63" customFormat="1">
      <c r="A130" s="126"/>
      <c r="B130" s="557" t="s">
        <v>364</v>
      </c>
      <c r="C130" s="126"/>
      <c r="D130" s="825"/>
      <c r="E130" s="825"/>
      <c r="F130" s="826"/>
      <c r="G130" s="826"/>
      <c r="H130" s="126"/>
      <c r="I130" s="621" t="s">
        <v>365</v>
      </c>
      <c r="J130" s="620"/>
      <c r="K130" s="559"/>
      <c r="L130" s="559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</row>
    <row r="131" spans="1:24" s="63" customFormat="1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</row>
    <row r="132" spans="1:24" s="63" customFormat="1">
      <c r="A132" s="126"/>
      <c r="B132" s="557" t="s">
        <v>366</v>
      </c>
      <c r="C132" s="352"/>
      <c r="D132" s="825"/>
      <c r="E132" s="825"/>
      <c r="F132" s="826"/>
      <c r="G132" s="826"/>
      <c r="H132" s="352"/>
      <c r="I132" s="833" t="s">
        <v>184</v>
      </c>
      <c r="J132" s="845"/>
      <c r="K132" s="845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</row>
    <row r="133" spans="1:24" s="63" customFormat="1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1:24" s="63" customFormat="1">
      <c r="A134" s="126"/>
      <c r="B134" s="352" t="s">
        <v>337</v>
      </c>
      <c r="C134" s="352"/>
      <c r="D134" s="825"/>
      <c r="E134" s="825"/>
      <c r="F134" s="826"/>
      <c r="G134" s="826"/>
      <c r="H134" s="352"/>
      <c r="I134" s="833" t="s">
        <v>338</v>
      </c>
      <c r="J134" s="838"/>
      <c r="K134" s="838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</row>
    <row r="135" spans="1:24" s="63" customFormat="1">
      <c r="A135" s="65"/>
      <c r="B135" s="127"/>
      <c r="C135" s="839" t="s">
        <v>77</v>
      </c>
      <c r="D135" s="839"/>
      <c r="E135" s="839"/>
      <c r="F135" s="839"/>
      <c r="G135" s="839"/>
      <c r="H135" s="839"/>
      <c r="I135" s="839"/>
      <c r="J135" s="839"/>
      <c r="K135" s="839"/>
      <c r="L135" s="128"/>
      <c r="M135" s="128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</row>
  </sheetData>
  <mergeCells count="76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X61"/>
    <mergeCell ref="N4:P4"/>
    <mergeCell ref="Q4:S4"/>
    <mergeCell ref="T4:V4"/>
    <mergeCell ref="W4:X4"/>
    <mergeCell ref="A9:X9"/>
    <mergeCell ref="A10:X10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30:B30"/>
    <mergeCell ref="A31:X31"/>
    <mergeCell ref="A54:F54"/>
    <mergeCell ref="A55:X55"/>
    <mergeCell ref="A60:F60"/>
    <mergeCell ref="A93:X93"/>
    <mergeCell ref="A64:F64"/>
    <mergeCell ref="A65:F65"/>
    <mergeCell ref="A66:X66"/>
    <mergeCell ref="A67:X67"/>
    <mergeCell ref="A68:A70"/>
    <mergeCell ref="A71:A73"/>
    <mergeCell ref="A74:A76"/>
    <mergeCell ref="A77:A79"/>
    <mergeCell ref="A80:A82"/>
    <mergeCell ref="A89:A91"/>
    <mergeCell ref="A92:F92"/>
    <mergeCell ref="A94:A95"/>
    <mergeCell ref="A96:A97"/>
    <mergeCell ref="A98:A99"/>
    <mergeCell ref="A100:A101"/>
    <mergeCell ref="A102:A103"/>
    <mergeCell ref="D134:G134"/>
    <mergeCell ref="I134:K134"/>
    <mergeCell ref="C135:K135"/>
    <mergeCell ref="A86:A88"/>
    <mergeCell ref="A83:A85"/>
    <mergeCell ref="D132:G132"/>
    <mergeCell ref="I132:K132"/>
    <mergeCell ref="A115:M115"/>
    <mergeCell ref="A116:M116"/>
    <mergeCell ref="A117:M117"/>
    <mergeCell ref="A118:M118"/>
    <mergeCell ref="A119:M119"/>
    <mergeCell ref="A110:A111"/>
    <mergeCell ref="A112:F112"/>
    <mergeCell ref="A113:F113"/>
    <mergeCell ref="A114:F114"/>
    <mergeCell ref="X104:X105"/>
    <mergeCell ref="D128:G128"/>
    <mergeCell ref="D130:G130"/>
    <mergeCell ref="A108:A109"/>
    <mergeCell ref="S108:S109"/>
    <mergeCell ref="A104:A105"/>
    <mergeCell ref="N120:P120"/>
    <mergeCell ref="Q120:S120"/>
    <mergeCell ref="T120:V120"/>
    <mergeCell ref="W120:X120"/>
    <mergeCell ref="J128:L128"/>
    <mergeCell ref="A120:M120"/>
  </mergeCells>
  <pageMargins left="0.19685039370078741" right="0.19685039370078741" top="0" bottom="0" header="0.31496062992125984" footer="0.31496062992125984"/>
  <pageSetup paperSize="9" scale="59" orientation="landscape" r:id="rId1"/>
  <rowBreaks count="2" manualBreakCount="2">
    <brk id="41" max="16383" man="1"/>
    <brk id="9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O162"/>
  <sheetViews>
    <sheetView view="pageBreakPreview" topLeftCell="A71" zoomScaleNormal="100" zoomScaleSheetLayoutView="100" workbookViewId="0">
      <selection activeCell="Q147" sqref="Q147"/>
    </sheetView>
  </sheetViews>
  <sheetFormatPr defaultColWidth="9.140625" defaultRowHeight="1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8.7109375" style="135" customWidth="1"/>
    <col min="16" max="16" width="7" style="135" customWidth="1"/>
    <col min="17" max="17" width="8.42578125" style="135" customWidth="1"/>
    <col min="18" max="18" width="9.140625" style="135"/>
    <col min="19" max="19" width="7.140625" style="135" customWidth="1"/>
    <col min="20" max="20" width="7.28515625" style="135" customWidth="1"/>
    <col min="21" max="23" width="4.42578125" style="135" customWidth="1"/>
    <col min="24" max="24" width="5.5703125" style="135" customWidth="1"/>
    <col min="25" max="25" width="7" style="135" customWidth="1"/>
    <col min="26" max="26" width="11" style="135" customWidth="1"/>
    <col min="27" max="28" width="9.140625" style="135"/>
    <col min="29" max="29" width="3.85546875" style="135" customWidth="1"/>
    <col min="30" max="30" width="4.5703125" style="135" customWidth="1"/>
    <col min="31" max="31" width="33.28515625" style="135" customWidth="1"/>
    <col min="32" max="32" width="9.140625" style="135"/>
    <col min="33" max="33" width="7.140625" style="135" customWidth="1"/>
    <col min="34" max="34" width="7.28515625" style="135" customWidth="1"/>
    <col min="35" max="37" width="4.42578125" style="135" customWidth="1"/>
    <col min="38" max="38" width="5.5703125" style="135" customWidth="1"/>
    <col min="39" max="39" width="7" style="135" customWidth="1"/>
    <col min="40" max="41" width="9.140625" style="135"/>
    <col min="42" max="16384" width="9.140625" style="3"/>
  </cols>
  <sheetData>
    <row r="1" spans="1:41">
      <c r="A1" s="245"/>
      <c r="B1" s="245"/>
      <c r="C1" s="942" t="s">
        <v>293</v>
      </c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241"/>
      <c r="O1" s="509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>
      <c r="A2" s="245"/>
      <c r="B2" s="245"/>
      <c r="C2" s="2" t="s">
        <v>176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509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>
      <c r="A3" s="245"/>
      <c r="B3" s="245"/>
      <c r="C3" s="943" t="s">
        <v>0</v>
      </c>
      <c r="D3" s="936" t="s">
        <v>1</v>
      </c>
      <c r="E3" s="940" t="s">
        <v>2</v>
      </c>
      <c r="F3" s="940"/>
      <c r="G3" s="940"/>
      <c r="H3" s="940"/>
      <c r="I3" s="940"/>
      <c r="J3" s="938"/>
      <c r="K3" s="936" t="s">
        <v>3</v>
      </c>
      <c r="L3" s="936" t="s">
        <v>4</v>
      </c>
      <c r="M3" s="936" t="s">
        <v>5</v>
      </c>
      <c r="N3" s="241"/>
      <c r="O3" s="509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>
      <c r="A4" s="245"/>
      <c r="B4" s="245"/>
      <c r="C4" s="943"/>
      <c r="D4" s="936"/>
      <c r="E4" s="936" t="s">
        <v>6</v>
      </c>
      <c r="F4" s="937" t="s">
        <v>7</v>
      </c>
      <c r="G4" s="937"/>
      <c r="H4" s="937"/>
      <c r="I4" s="937"/>
      <c r="J4" s="936" t="s">
        <v>8</v>
      </c>
      <c r="K4" s="936"/>
      <c r="L4" s="936"/>
      <c r="M4" s="936"/>
      <c r="N4" s="241"/>
      <c r="O4" s="509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>
      <c r="A5" s="245"/>
      <c r="B5" s="245"/>
      <c r="C5" s="943"/>
      <c r="D5" s="936"/>
      <c r="E5" s="938"/>
      <c r="F5" s="936" t="s">
        <v>9</v>
      </c>
      <c r="G5" s="940" t="s">
        <v>10</v>
      </c>
      <c r="H5" s="938"/>
      <c r="I5" s="938"/>
      <c r="J5" s="938"/>
      <c r="K5" s="936"/>
      <c r="L5" s="936"/>
      <c r="M5" s="936"/>
      <c r="N5" s="241"/>
      <c r="O5" s="936" t="s">
        <v>11</v>
      </c>
      <c r="P5" s="936" t="s">
        <v>12</v>
      </c>
      <c r="Q5" s="936" t="s">
        <v>13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>
      <c r="A6" s="245"/>
      <c r="B6" s="245"/>
      <c r="C6" s="943"/>
      <c r="D6" s="936"/>
      <c r="E6" s="938"/>
      <c r="F6" s="939"/>
      <c r="G6" s="936" t="s">
        <v>11</v>
      </c>
      <c r="H6" s="936" t="s">
        <v>12</v>
      </c>
      <c r="I6" s="936" t="s">
        <v>13</v>
      </c>
      <c r="J6" s="938"/>
      <c r="K6" s="936"/>
      <c r="L6" s="936"/>
      <c r="M6" s="936"/>
      <c r="N6" s="241"/>
      <c r="O6" s="936"/>
      <c r="P6" s="936"/>
      <c r="Q6" s="93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>
      <c r="A7" s="245"/>
      <c r="B7" s="245"/>
      <c r="C7" s="943"/>
      <c r="D7" s="936"/>
      <c r="E7" s="938"/>
      <c r="F7" s="939"/>
      <c r="G7" s="936"/>
      <c r="H7" s="936"/>
      <c r="I7" s="936"/>
      <c r="J7" s="938"/>
      <c r="K7" s="936"/>
      <c r="L7" s="936"/>
      <c r="M7" s="936"/>
      <c r="N7" s="241"/>
      <c r="O7" s="936"/>
      <c r="P7" s="936"/>
      <c r="Q7" s="93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ht="15" customHeight="1">
      <c r="A8" s="245"/>
      <c r="B8" s="245"/>
      <c r="C8" s="943"/>
      <c r="D8" s="936"/>
      <c r="E8" s="938"/>
      <c r="F8" s="939"/>
      <c r="G8" s="936"/>
      <c r="H8" s="936"/>
      <c r="I8" s="936"/>
      <c r="J8" s="938"/>
      <c r="K8" s="936"/>
      <c r="L8" s="936"/>
      <c r="M8" s="936"/>
      <c r="N8" s="241"/>
      <c r="O8" s="936"/>
      <c r="P8" s="936"/>
      <c r="Q8" s="93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>
      <c r="A9" s="245"/>
      <c r="B9" s="245"/>
      <c r="C9" s="943"/>
      <c r="D9" s="936"/>
      <c r="E9" s="938"/>
      <c r="F9" s="939"/>
      <c r="G9" s="936"/>
      <c r="H9" s="936"/>
      <c r="I9" s="936"/>
      <c r="J9" s="938"/>
      <c r="K9" s="936"/>
      <c r="L9" s="936"/>
      <c r="M9" s="936"/>
      <c r="N9" s="241"/>
      <c r="O9" s="50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s="458" customFormat="1" ht="15.75">
      <c r="A10" s="245" t="s">
        <v>17</v>
      </c>
      <c r="B10" s="245" t="s">
        <v>15</v>
      </c>
      <c r="C10" s="452" t="s">
        <v>16</v>
      </c>
      <c r="D10" s="510">
        <v>4</v>
      </c>
      <c r="E10" s="454">
        <f t="shared" ref="E10:E15" si="0">D10*30</f>
        <v>120</v>
      </c>
      <c r="F10" s="454">
        <f t="shared" ref="F10:F15" si="1">G10+H10+I10</f>
        <v>6</v>
      </c>
      <c r="G10" s="454"/>
      <c r="H10" s="454"/>
      <c r="I10" s="454">
        <v>6</v>
      </c>
      <c r="J10" s="454">
        <f t="shared" ref="J10:J15" si="2">E10-F10</f>
        <v>114</v>
      </c>
      <c r="K10" s="453">
        <f t="shared" ref="K10:K15" si="3">F10/15</f>
        <v>0.4</v>
      </c>
      <c r="L10" s="454" t="s">
        <v>17</v>
      </c>
      <c r="M10" s="453">
        <f t="shared" ref="M10:M15" si="4">F10/E10*100</f>
        <v>5</v>
      </c>
      <c r="N10" s="241" t="s">
        <v>284</v>
      </c>
      <c r="O10" s="302" t="s">
        <v>237</v>
      </c>
      <c r="P10" s="451"/>
      <c r="Q10" s="460" t="s">
        <v>233</v>
      </c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</row>
    <row r="11" spans="1:41" s="458" customFormat="1" ht="15.75">
      <c r="A11" s="245" t="s">
        <v>17</v>
      </c>
      <c r="B11" s="245" t="s">
        <v>15</v>
      </c>
      <c r="C11" s="452" t="s">
        <v>185</v>
      </c>
      <c r="D11" s="453">
        <v>7</v>
      </c>
      <c r="E11" s="454">
        <f t="shared" si="0"/>
        <v>210</v>
      </c>
      <c r="F11" s="454">
        <f t="shared" si="1"/>
        <v>12</v>
      </c>
      <c r="G11" s="454">
        <v>4</v>
      </c>
      <c r="H11" s="454"/>
      <c r="I11" s="454">
        <v>8</v>
      </c>
      <c r="J11" s="454">
        <f t="shared" si="2"/>
        <v>198</v>
      </c>
      <c r="K11" s="453">
        <f t="shared" si="3"/>
        <v>0.8</v>
      </c>
      <c r="L11" s="454" t="s">
        <v>18</v>
      </c>
      <c r="M11" s="453">
        <f t="shared" si="4"/>
        <v>5.7142857142857144</v>
      </c>
      <c r="N11" s="241" t="s">
        <v>198</v>
      </c>
      <c r="O11" s="302" t="s">
        <v>234</v>
      </c>
      <c r="P11" s="451"/>
      <c r="Q11" s="460" t="s">
        <v>235</v>
      </c>
      <c r="R11" s="459"/>
      <c r="S11" s="459"/>
      <c r="T11" s="459"/>
      <c r="U11" s="459"/>
      <c r="V11" s="459"/>
      <c r="W11" s="459"/>
      <c r="X11" s="459"/>
      <c r="Y11" s="459"/>
      <c r="Z11" s="459"/>
      <c r="AA11" s="459"/>
      <c r="AB11" s="459"/>
    </row>
    <row r="12" spans="1:41" s="458" customFormat="1" ht="15.75">
      <c r="A12" s="245" t="s">
        <v>17</v>
      </c>
      <c r="B12" s="245" t="s">
        <v>15</v>
      </c>
      <c r="C12" s="452" t="s">
        <v>19</v>
      </c>
      <c r="D12" s="453">
        <v>6</v>
      </c>
      <c r="E12" s="454">
        <f t="shared" si="0"/>
        <v>180</v>
      </c>
      <c r="F12" s="454">
        <f t="shared" si="1"/>
        <v>12</v>
      </c>
      <c r="G12" s="454">
        <v>4</v>
      </c>
      <c r="H12" s="454"/>
      <c r="I12" s="454">
        <v>8</v>
      </c>
      <c r="J12" s="454">
        <f t="shared" si="2"/>
        <v>168</v>
      </c>
      <c r="K12" s="453">
        <f t="shared" si="3"/>
        <v>0.8</v>
      </c>
      <c r="L12" s="454" t="s">
        <v>18</v>
      </c>
      <c r="M12" s="453">
        <f t="shared" si="4"/>
        <v>6.666666666666667</v>
      </c>
      <c r="N12" s="241" t="s">
        <v>281</v>
      </c>
      <c r="O12" s="302" t="s">
        <v>234</v>
      </c>
      <c r="P12" s="451"/>
      <c r="Q12" s="460" t="s">
        <v>235</v>
      </c>
      <c r="R12" s="459"/>
      <c r="S12" s="459"/>
      <c r="T12" s="459"/>
      <c r="U12" s="459"/>
      <c r="V12" s="459"/>
      <c r="W12" s="459"/>
      <c r="X12" s="459"/>
      <c r="Y12" s="459"/>
      <c r="Z12" s="459"/>
      <c r="AA12" s="459"/>
      <c r="AB12" s="459"/>
    </row>
    <row r="13" spans="1:41" s="458" customFormat="1" ht="15.75">
      <c r="A13" s="245" t="s">
        <v>17</v>
      </c>
      <c r="B13" s="245" t="s">
        <v>15</v>
      </c>
      <c r="C13" s="452" t="s">
        <v>20</v>
      </c>
      <c r="D13" s="453">
        <v>6</v>
      </c>
      <c r="E13" s="454">
        <f t="shared" si="0"/>
        <v>180</v>
      </c>
      <c r="F13" s="454">
        <f t="shared" si="1"/>
        <v>14</v>
      </c>
      <c r="G13" s="454">
        <v>8</v>
      </c>
      <c r="H13" s="454"/>
      <c r="I13" s="454">
        <v>6</v>
      </c>
      <c r="J13" s="454">
        <f t="shared" si="2"/>
        <v>166</v>
      </c>
      <c r="K13" s="453">
        <f t="shared" si="3"/>
        <v>0.93333333333333335</v>
      </c>
      <c r="L13" s="454" t="s">
        <v>18</v>
      </c>
      <c r="M13" s="453">
        <f t="shared" si="4"/>
        <v>7.7777777777777777</v>
      </c>
      <c r="N13" s="241" t="s">
        <v>199</v>
      </c>
      <c r="O13" s="302" t="s">
        <v>235</v>
      </c>
      <c r="P13" s="451"/>
      <c r="Q13" s="460" t="s">
        <v>242</v>
      </c>
      <c r="R13" s="459"/>
      <c r="S13" s="459"/>
      <c r="T13" s="459"/>
      <c r="U13" s="459"/>
      <c r="V13" s="459"/>
      <c r="W13" s="459"/>
      <c r="X13" s="459"/>
      <c r="Y13" s="459"/>
      <c r="Z13" s="459"/>
      <c r="AA13" s="459"/>
      <c r="AB13" s="459"/>
    </row>
    <row r="14" spans="1:41" s="458" customFormat="1" ht="15.75">
      <c r="A14" s="245" t="s">
        <v>17</v>
      </c>
      <c r="B14" s="245" t="s">
        <v>15</v>
      </c>
      <c r="C14" s="452" t="s">
        <v>21</v>
      </c>
      <c r="D14" s="453">
        <v>6</v>
      </c>
      <c r="E14" s="454">
        <f t="shared" si="0"/>
        <v>180</v>
      </c>
      <c r="F14" s="454">
        <f t="shared" si="1"/>
        <v>12</v>
      </c>
      <c r="G14" s="454">
        <v>4</v>
      </c>
      <c r="H14" s="454">
        <v>8</v>
      </c>
      <c r="I14" s="454"/>
      <c r="J14" s="454">
        <f t="shared" si="2"/>
        <v>168</v>
      </c>
      <c r="K14" s="453">
        <f t="shared" si="3"/>
        <v>0.8</v>
      </c>
      <c r="L14" s="454" t="s">
        <v>29</v>
      </c>
      <c r="M14" s="453">
        <f t="shared" si="4"/>
        <v>6.666666666666667</v>
      </c>
      <c r="N14" s="241" t="s">
        <v>18</v>
      </c>
      <c r="O14" s="302" t="s">
        <v>234</v>
      </c>
      <c r="P14" s="460" t="s">
        <v>235</v>
      </c>
      <c r="Q14" s="460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</row>
    <row r="15" spans="1:41" s="458" customFormat="1" ht="15.75">
      <c r="A15" s="245" t="s">
        <v>17</v>
      </c>
      <c r="B15" s="245" t="s">
        <v>15</v>
      </c>
      <c r="C15" s="452" t="s">
        <v>258</v>
      </c>
      <c r="D15" s="453">
        <v>1</v>
      </c>
      <c r="E15" s="454">
        <f t="shared" si="0"/>
        <v>30</v>
      </c>
      <c r="F15" s="454">
        <f t="shared" si="1"/>
        <v>4</v>
      </c>
      <c r="G15" s="454">
        <v>2</v>
      </c>
      <c r="H15" s="454"/>
      <c r="I15" s="454">
        <v>2</v>
      </c>
      <c r="J15" s="454">
        <f t="shared" si="2"/>
        <v>26</v>
      </c>
      <c r="K15" s="453">
        <f t="shared" si="3"/>
        <v>0.26666666666666666</v>
      </c>
      <c r="L15" s="454" t="s">
        <v>17</v>
      </c>
      <c r="M15" s="453">
        <f t="shared" si="4"/>
        <v>13.333333333333334</v>
      </c>
      <c r="N15" s="241" t="s">
        <v>199</v>
      </c>
      <c r="O15" s="302" t="s">
        <v>236</v>
      </c>
      <c r="P15" s="451"/>
      <c r="Q15" s="460" t="s">
        <v>236</v>
      </c>
      <c r="R15" s="459"/>
      <c r="S15" s="459"/>
      <c r="T15" s="459"/>
      <c r="U15" s="459"/>
      <c r="V15" s="459"/>
      <c r="W15" s="459"/>
      <c r="X15" s="459"/>
      <c r="Y15" s="459"/>
      <c r="Z15" s="459"/>
      <c r="AA15" s="459"/>
      <c r="AB15" s="459"/>
    </row>
    <row r="16" spans="1:41">
      <c r="A16" s="245"/>
      <c r="B16" s="245"/>
      <c r="C16" s="457" t="s">
        <v>22</v>
      </c>
      <c r="D16" s="456">
        <f t="shared" ref="D16:K16" si="5">SUM(D10:D15)</f>
        <v>30</v>
      </c>
      <c r="E16" s="455">
        <f t="shared" si="5"/>
        <v>900</v>
      </c>
      <c r="F16" s="455">
        <f t="shared" si="5"/>
        <v>60</v>
      </c>
      <c r="G16" s="455">
        <f t="shared" si="5"/>
        <v>22</v>
      </c>
      <c r="H16" s="455">
        <f t="shared" si="5"/>
        <v>8</v>
      </c>
      <c r="I16" s="455">
        <f t="shared" si="5"/>
        <v>30</v>
      </c>
      <c r="J16" s="455">
        <f t="shared" si="5"/>
        <v>840</v>
      </c>
      <c r="K16" s="455">
        <f t="shared" si="5"/>
        <v>4</v>
      </c>
      <c r="L16" s="455"/>
      <c r="M16" s="455"/>
      <c r="N16" s="241"/>
      <c r="O16" s="509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>
      <c r="A17" s="245"/>
      <c r="B17" s="245"/>
      <c r="C17" s="4" t="s">
        <v>23</v>
      </c>
      <c r="D17" s="5">
        <f>30-D16</f>
        <v>0</v>
      </c>
      <c r="E17" s="5"/>
      <c r="F17" s="5"/>
      <c r="G17" s="5"/>
      <c r="H17" s="5"/>
      <c r="I17" s="5"/>
      <c r="J17" s="5"/>
      <c r="K17" s="5"/>
      <c r="L17" s="5"/>
      <c r="M17" s="241"/>
      <c r="N17" s="241"/>
      <c r="O17" s="509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>
      <c r="A18" s="245"/>
      <c r="B18" s="245"/>
      <c r="C18" s="2" t="s">
        <v>24</v>
      </c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509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>
      <c r="A19" s="245"/>
      <c r="B19" s="245"/>
      <c r="C19" s="943" t="s">
        <v>0</v>
      </c>
      <c r="D19" s="936" t="s">
        <v>1</v>
      </c>
      <c r="E19" s="940" t="s">
        <v>2</v>
      </c>
      <c r="F19" s="940"/>
      <c r="G19" s="940"/>
      <c r="H19" s="940"/>
      <c r="I19" s="940"/>
      <c r="J19" s="938"/>
      <c r="K19" s="936" t="s">
        <v>3</v>
      </c>
      <c r="L19" s="936" t="s">
        <v>4</v>
      </c>
      <c r="M19" s="936" t="s">
        <v>5</v>
      </c>
      <c r="N19" s="241"/>
      <c r="O19" s="509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>
      <c r="A20" s="245"/>
      <c r="B20" s="245"/>
      <c r="C20" s="943"/>
      <c r="D20" s="936"/>
      <c r="E20" s="936" t="s">
        <v>6</v>
      </c>
      <c r="F20" s="937" t="s">
        <v>7</v>
      </c>
      <c r="G20" s="937"/>
      <c r="H20" s="937"/>
      <c r="I20" s="937"/>
      <c r="J20" s="936" t="s">
        <v>25</v>
      </c>
      <c r="K20" s="936"/>
      <c r="L20" s="936"/>
      <c r="M20" s="936"/>
      <c r="N20" s="241"/>
      <c r="O20" s="509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>
      <c r="A21" s="245"/>
      <c r="B21" s="245"/>
      <c r="C21" s="943"/>
      <c r="D21" s="936"/>
      <c r="E21" s="938"/>
      <c r="F21" s="936" t="s">
        <v>9</v>
      </c>
      <c r="G21" s="940" t="s">
        <v>10</v>
      </c>
      <c r="H21" s="938"/>
      <c r="I21" s="938"/>
      <c r="J21" s="938"/>
      <c r="K21" s="936"/>
      <c r="L21" s="936"/>
      <c r="M21" s="936"/>
      <c r="N21" s="241"/>
      <c r="O21" s="509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>
      <c r="A22" s="245"/>
      <c r="B22" s="245"/>
      <c r="C22" s="943"/>
      <c r="D22" s="936"/>
      <c r="E22" s="938"/>
      <c r="F22" s="939"/>
      <c r="G22" s="941" t="s">
        <v>26</v>
      </c>
      <c r="H22" s="941" t="s">
        <v>27</v>
      </c>
      <c r="I22" s="941" t="s">
        <v>28</v>
      </c>
      <c r="J22" s="938"/>
      <c r="K22" s="936"/>
      <c r="L22" s="936"/>
      <c r="M22" s="936"/>
      <c r="N22" s="241"/>
      <c r="O22" s="509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245"/>
      <c r="B23" s="245"/>
      <c r="C23" s="943"/>
      <c r="D23" s="936"/>
      <c r="E23" s="938"/>
      <c r="F23" s="939"/>
      <c r="G23" s="941"/>
      <c r="H23" s="941"/>
      <c r="I23" s="941"/>
      <c r="J23" s="938"/>
      <c r="K23" s="936"/>
      <c r="L23" s="936"/>
      <c r="M23" s="936"/>
      <c r="N23" s="241"/>
      <c r="O23" s="509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>
      <c r="A24" s="245"/>
      <c r="B24" s="245"/>
      <c r="C24" s="943"/>
      <c r="D24" s="936"/>
      <c r="E24" s="938"/>
      <c r="F24" s="939"/>
      <c r="G24" s="941"/>
      <c r="H24" s="941"/>
      <c r="I24" s="941"/>
      <c r="J24" s="938"/>
      <c r="K24" s="936"/>
      <c r="L24" s="936"/>
      <c r="M24" s="936"/>
      <c r="N24" s="241"/>
      <c r="O24" s="509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>
      <c r="A25" s="245"/>
      <c r="B25" s="245"/>
      <c r="C25" s="943"/>
      <c r="D25" s="936"/>
      <c r="E25" s="938"/>
      <c r="F25" s="939"/>
      <c r="G25" s="941"/>
      <c r="H25" s="941"/>
      <c r="I25" s="941"/>
      <c r="J25" s="938"/>
      <c r="K25" s="936"/>
      <c r="L25" s="936"/>
      <c r="M25" s="936"/>
      <c r="N25" s="241"/>
      <c r="O25" s="509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458" customFormat="1" ht="15.75">
      <c r="A26" s="245" t="s">
        <v>17</v>
      </c>
      <c r="B26" s="245" t="s">
        <v>15</v>
      </c>
      <c r="C26" s="452" t="s">
        <v>16</v>
      </c>
      <c r="D26" s="510">
        <v>3</v>
      </c>
      <c r="E26" s="454">
        <f t="shared" ref="E26:E32" si="6">D26*30</f>
        <v>90</v>
      </c>
      <c r="F26" s="454">
        <f t="shared" ref="F26:F32" si="7">G26+H26+I26</f>
        <v>8</v>
      </c>
      <c r="G26" s="454"/>
      <c r="H26" s="454"/>
      <c r="I26" s="454">
        <v>8</v>
      </c>
      <c r="J26" s="454">
        <f t="shared" ref="J26:J32" si="8">E26-F26</f>
        <v>82</v>
      </c>
      <c r="K26" s="453">
        <f t="shared" ref="K26:K32" si="9">F26/18</f>
        <v>0.44444444444444442</v>
      </c>
      <c r="L26" s="454" t="s">
        <v>29</v>
      </c>
      <c r="M26" s="453">
        <f>F26/E26*100</f>
        <v>8.8888888888888893</v>
      </c>
      <c r="N26" s="241" t="s">
        <v>284</v>
      </c>
      <c r="O26" s="302" t="s">
        <v>237</v>
      </c>
      <c r="P26" s="451"/>
      <c r="Q26" s="460" t="s">
        <v>238</v>
      </c>
      <c r="R26" s="459"/>
      <c r="S26" s="459"/>
      <c r="T26" s="459"/>
      <c r="U26" s="459"/>
      <c r="V26" s="459"/>
      <c r="W26" s="459"/>
      <c r="X26" s="459"/>
      <c r="Y26" s="459"/>
      <c r="Z26" s="459"/>
      <c r="AA26" s="459"/>
      <c r="AB26" s="459"/>
    </row>
    <row r="27" spans="1:41" s="458" customFormat="1" ht="15.75">
      <c r="A27" s="245" t="s">
        <v>17</v>
      </c>
      <c r="B27" s="245" t="s">
        <v>15</v>
      </c>
      <c r="C27" s="452" t="s">
        <v>203</v>
      </c>
      <c r="D27" s="453">
        <v>3</v>
      </c>
      <c r="E27" s="454">
        <f t="shared" si="6"/>
        <v>90</v>
      </c>
      <c r="F27" s="454">
        <f t="shared" si="7"/>
        <v>8</v>
      </c>
      <c r="G27" s="454">
        <v>8</v>
      </c>
      <c r="H27" s="454"/>
      <c r="I27" s="454">
        <v>0</v>
      </c>
      <c r="J27" s="454">
        <f t="shared" si="8"/>
        <v>82</v>
      </c>
      <c r="K27" s="453">
        <f t="shared" si="9"/>
        <v>0.44444444444444442</v>
      </c>
      <c r="L27" s="454" t="s">
        <v>17</v>
      </c>
      <c r="M27" s="453">
        <f>F27/E27*100</f>
        <v>8.8888888888888893</v>
      </c>
      <c r="N27" s="241" t="s">
        <v>200</v>
      </c>
      <c r="O27" s="302" t="s">
        <v>235</v>
      </c>
      <c r="P27" s="451"/>
      <c r="Q27" s="460" t="s">
        <v>237</v>
      </c>
      <c r="R27" s="459"/>
      <c r="S27" s="459"/>
      <c r="T27" s="459"/>
      <c r="U27" s="459"/>
      <c r="V27" s="459"/>
      <c r="W27" s="459"/>
      <c r="X27" s="459"/>
      <c r="Y27" s="459"/>
      <c r="Z27" s="459"/>
      <c r="AA27" s="459"/>
      <c r="AB27" s="459"/>
    </row>
    <row r="28" spans="1:41" s="458" customFormat="1" ht="15.75">
      <c r="A28" s="245" t="s">
        <v>17</v>
      </c>
      <c r="B28" s="245" t="s">
        <v>15</v>
      </c>
      <c r="C28" s="452" t="s">
        <v>34</v>
      </c>
      <c r="D28" s="453">
        <v>6</v>
      </c>
      <c r="E28" s="454">
        <f t="shared" si="6"/>
        <v>180</v>
      </c>
      <c r="F28" s="454">
        <f t="shared" si="7"/>
        <v>16</v>
      </c>
      <c r="G28" s="454">
        <v>4</v>
      </c>
      <c r="H28" s="454">
        <v>12</v>
      </c>
      <c r="I28" s="454"/>
      <c r="J28" s="454">
        <f t="shared" si="8"/>
        <v>164</v>
      </c>
      <c r="K28" s="453">
        <f t="shared" si="9"/>
        <v>0.88888888888888884</v>
      </c>
      <c r="L28" s="454" t="s">
        <v>18</v>
      </c>
      <c r="M28" s="453">
        <f>F28/E28*100</f>
        <v>8.8888888888888893</v>
      </c>
      <c r="N28" s="241" t="s">
        <v>281</v>
      </c>
      <c r="O28" s="302" t="s">
        <v>234</v>
      </c>
      <c r="P28" s="460" t="s">
        <v>317</v>
      </c>
      <c r="Q28" s="460"/>
      <c r="R28" s="459"/>
      <c r="S28" s="459"/>
      <c r="T28" s="459"/>
      <c r="U28" s="459"/>
      <c r="V28" s="459"/>
      <c r="W28" s="459"/>
      <c r="X28" s="459"/>
      <c r="Y28" s="459"/>
      <c r="Z28" s="459"/>
      <c r="AA28" s="459"/>
      <c r="AB28" s="459"/>
    </row>
    <row r="29" spans="1:41" s="458" customFormat="1" ht="15.75">
      <c r="A29" s="245" t="s">
        <v>17</v>
      </c>
      <c r="B29" s="245" t="s">
        <v>15</v>
      </c>
      <c r="C29" s="452" t="s">
        <v>204</v>
      </c>
      <c r="D29" s="453">
        <v>6</v>
      </c>
      <c r="E29" s="454">
        <f t="shared" si="6"/>
        <v>180</v>
      </c>
      <c r="F29" s="454">
        <f t="shared" si="7"/>
        <v>18</v>
      </c>
      <c r="G29" s="454">
        <v>6</v>
      </c>
      <c r="H29" s="454"/>
      <c r="I29" s="454">
        <v>12</v>
      </c>
      <c r="J29" s="454">
        <f t="shared" si="8"/>
        <v>162</v>
      </c>
      <c r="K29" s="453">
        <f t="shared" si="9"/>
        <v>1</v>
      </c>
      <c r="L29" s="454" t="s">
        <v>18</v>
      </c>
      <c r="M29" s="453">
        <f>F29/E29*100</f>
        <v>10</v>
      </c>
      <c r="N29" s="241" t="s">
        <v>199</v>
      </c>
      <c r="O29" s="302" t="s">
        <v>233</v>
      </c>
      <c r="P29" s="451"/>
      <c r="Q29" s="460" t="s">
        <v>317</v>
      </c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</row>
    <row r="30" spans="1:41" s="458" customFormat="1" ht="15.75">
      <c r="A30" s="245" t="s">
        <v>17</v>
      </c>
      <c r="B30" s="245" t="s">
        <v>15</v>
      </c>
      <c r="C30" s="452" t="s">
        <v>30</v>
      </c>
      <c r="D30" s="453">
        <v>4</v>
      </c>
      <c r="E30" s="454">
        <f t="shared" si="6"/>
        <v>120</v>
      </c>
      <c r="F30" s="454">
        <f t="shared" si="7"/>
        <v>10</v>
      </c>
      <c r="G30" s="454">
        <v>4</v>
      </c>
      <c r="H30" s="454"/>
      <c r="I30" s="454">
        <v>6</v>
      </c>
      <c r="J30" s="454">
        <f t="shared" si="8"/>
        <v>110</v>
      </c>
      <c r="K30" s="453">
        <f t="shared" si="9"/>
        <v>0.55555555555555558</v>
      </c>
      <c r="L30" s="454" t="s">
        <v>18</v>
      </c>
      <c r="M30" s="453">
        <f>F30/E30*100</f>
        <v>8.3333333333333321</v>
      </c>
      <c r="N30" s="241" t="s">
        <v>198</v>
      </c>
      <c r="O30" s="302" t="s">
        <v>234</v>
      </c>
      <c r="P30" s="451"/>
      <c r="Q30" s="460" t="s">
        <v>233</v>
      </c>
      <c r="R30" s="459"/>
      <c r="S30" s="459"/>
      <c r="T30" s="459"/>
      <c r="U30" s="459"/>
      <c r="V30" s="459"/>
      <c r="W30" s="459"/>
      <c r="X30" s="459"/>
      <c r="Y30" s="459"/>
      <c r="Z30" s="459"/>
      <c r="AA30" s="459"/>
      <c r="AB30" s="459"/>
    </row>
    <row r="31" spans="1:41" s="458" customFormat="1" ht="15.75">
      <c r="A31" s="245" t="s">
        <v>17</v>
      </c>
      <c r="B31" s="245" t="s">
        <v>15</v>
      </c>
      <c r="C31" s="452" t="s">
        <v>292</v>
      </c>
      <c r="D31" s="453">
        <v>0</v>
      </c>
      <c r="E31" s="454">
        <f t="shared" si="6"/>
        <v>0</v>
      </c>
      <c r="F31" s="454">
        <f t="shared" si="7"/>
        <v>0</v>
      </c>
      <c r="G31" s="454"/>
      <c r="H31" s="454"/>
      <c r="I31" s="454">
        <v>0</v>
      </c>
      <c r="J31" s="454">
        <f t="shared" si="8"/>
        <v>0</v>
      </c>
      <c r="K31" s="453">
        <f t="shared" si="9"/>
        <v>0</v>
      </c>
      <c r="L31" s="454"/>
      <c r="M31" s="453"/>
      <c r="N31" s="241" t="s">
        <v>200</v>
      </c>
      <c r="O31" s="302" t="s">
        <v>295</v>
      </c>
      <c r="P31" s="451"/>
      <c r="Q31" s="460" t="s">
        <v>295</v>
      </c>
      <c r="R31" s="459"/>
      <c r="S31" s="459"/>
      <c r="T31" s="459"/>
      <c r="U31" s="459"/>
      <c r="V31" s="459"/>
      <c r="W31" s="459"/>
      <c r="X31" s="459"/>
      <c r="Y31" s="459"/>
      <c r="Z31" s="459"/>
      <c r="AA31" s="459"/>
      <c r="AB31" s="459"/>
    </row>
    <row r="32" spans="1:41" s="458" customFormat="1" ht="15.75">
      <c r="A32" s="245" t="s">
        <v>17</v>
      </c>
      <c r="B32" s="245" t="s">
        <v>15</v>
      </c>
      <c r="C32" s="452" t="s">
        <v>32</v>
      </c>
      <c r="D32" s="453">
        <v>3.5</v>
      </c>
      <c r="E32" s="454">
        <f t="shared" si="6"/>
        <v>105</v>
      </c>
      <c r="F32" s="454">
        <f t="shared" si="7"/>
        <v>8</v>
      </c>
      <c r="G32" s="454">
        <v>4</v>
      </c>
      <c r="H32" s="454"/>
      <c r="I32" s="454">
        <v>4</v>
      </c>
      <c r="J32" s="454">
        <f t="shared" si="8"/>
        <v>97</v>
      </c>
      <c r="K32" s="453">
        <f t="shared" si="9"/>
        <v>0.44444444444444442</v>
      </c>
      <c r="L32" s="454" t="s">
        <v>29</v>
      </c>
      <c r="M32" s="453">
        <f>F32/E32*100</f>
        <v>7.6190476190476195</v>
      </c>
      <c r="N32" s="241" t="s">
        <v>284</v>
      </c>
      <c r="O32" s="302" t="s">
        <v>234</v>
      </c>
      <c r="P32" s="451"/>
      <c r="Q32" s="460" t="s">
        <v>241</v>
      </c>
      <c r="R32" s="459"/>
      <c r="S32" s="459"/>
      <c r="T32" s="459"/>
      <c r="U32" s="459"/>
      <c r="V32" s="459"/>
      <c r="W32" s="459"/>
      <c r="X32" s="459"/>
      <c r="Y32" s="459"/>
      <c r="Z32" s="459"/>
      <c r="AA32" s="459"/>
      <c r="AB32" s="459"/>
    </row>
    <row r="33" spans="1:41">
      <c r="A33" s="245"/>
      <c r="B33" s="245"/>
      <c r="C33" s="452"/>
      <c r="D33" s="453"/>
      <c r="E33" s="454"/>
      <c r="F33" s="454"/>
      <c r="G33" s="454"/>
      <c r="H33" s="454"/>
      <c r="I33" s="454"/>
      <c r="J33" s="454"/>
      <c r="K33" s="453"/>
      <c r="L33" s="454"/>
      <c r="M33" s="453"/>
      <c r="N33" s="241"/>
      <c r="O33" s="509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>
      <c r="A34" s="245"/>
      <c r="B34" s="245"/>
      <c r="C34" s="457" t="s">
        <v>22</v>
      </c>
      <c r="D34" s="456">
        <f t="shared" ref="D34:K34" si="10">SUM(D26:D33)</f>
        <v>25.5</v>
      </c>
      <c r="E34" s="455">
        <f t="shared" si="10"/>
        <v>765</v>
      </c>
      <c r="F34" s="455">
        <f t="shared" si="10"/>
        <v>68</v>
      </c>
      <c r="G34" s="455">
        <f t="shared" si="10"/>
        <v>26</v>
      </c>
      <c r="H34" s="455">
        <f t="shared" si="10"/>
        <v>12</v>
      </c>
      <c r="I34" s="455">
        <f t="shared" si="10"/>
        <v>30</v>
      </c>
      <c r="J34" s="455">
        <f t="shared" si="10"/>
        <v>697</v>
      </c>
      <c r="K34" s="455">
        <f t="shared" si="10"/>
        <v>3.7777777777777777</v>
      </c>
      <c r="L34" s="455"/>
      <c r="M34" s="455"/>
      <c r="N34" s="241"/>
      <c r="O34" s="509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>
      <c r="A35" s="245"/>
      <c r="B35" s="245"/>
      <c r="C35" s="4" t="s">
        <v>23</v>
      </c>
      <c r="D35" s="6">
        <f>30-D34</f>
        <v>4.5</v>
      </c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509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>
      <c r="A36" s="245"/>
      <c r="B36" s="245"/>
      <c r="C36" s="4"/>
      <c r="D36" s="6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50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>
      <c r="A37" s="245"/>
      <c r="B37" s="245"/>
      <c r="C37" s="4"/>
      <c r="D37" s="6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50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245"/>
      <c r="B38" s="245"/>
      <c r="C38" s="4"/>
      <c r="D38" s="5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509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>
      <c r="A39" s="245"/>
      <c r="B39" s="245"/>
      <c r="C39" s="2" t="s">
        <v>177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509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>
      <c r="A40" s="245"/>
      <c r="B40" s="245"/>
      <c r="C40" s="943" t="s">
        <v>0</v>
      </c>
      <c r="D40" s="936" t="s">
        <v>1</v>
      </c>
      <c r="E40" s="940" t="s">
        <v>2</v>
      </c>
      <c r="F40" s="940"/>
      <c r="G40" s="940"/>
      <c r="H40" s="940"/>
      <c r="I40" s="940"/>
      <c r="J40" s="938"/>
      <c r="K40" s="936" t="s">
        <v>3</v>
      </c>
      <c r="L40" s="936" t="s">
        <v>4</v>
      </c>
      <c r="M40" s="936" t="s">
        <v>5</v>
      </c>
      <c r="N40" s="241"/>
      <c r="O40" s="509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>
      <c r="A41" s="245"/>
      <c r="B41" s="245"/>
      <c r="C41" s="943"/>
      <c r="D41" s="936"/>
      <c r="E41" s="936" t="s">
        <v>6</v>
      </c>
      <c r="F41" s="937" t="s">
        <v>7</v>
      </c>
      <c r="G41" s="937"/>
      <c r="H41" s="937"/>
      <c r="I41" s="937"/>
      <c r="J41" s="936" t="s">
        <v>25</v>
      </c>
      <c r="K41" s="936"/>
      <c r="L41" s="936"/>
      <c r="M41" s="936"/>
      <c r="N41" s="241"/>
      <c r="O41" s="50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>
      <c r="A42" s="245"/>
      <c r="B42" s="245"/>
      <c r="C42" s="943"/>
      <c r="D42" s="936"/>
      <c r="E42" s="938"/>
      <c r="F42" s="936" t="s">
        <v>9</v>
      </c>
      <c r="G42" s="940" t="s">
        <v>10</v>
      </c>
      <c r="H42" s="938"/>
      <c r="I42" s="938"/>
      <c r="J42" s="938"/>
      <c r="K42" s="936"/>
      <c r="L42" s="936"/>
      <c r="M42" s="936"/>
      <c r="N42" s="241"/>
      <c r="O42" s="50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>
      <c r="A43" s="245"/>
      <c r="B43" s="245"/>
      <c r="C43" s="943"/>
      <c r="D43" s="936"/>
      <c r="E43" s="938"/>
      <c r="F43" s="939"/>
      <c r="G43" s="936" t="s">
        <v>26</v>
      </c>
      <c r="H43" s="936" t="s">
        <v>27</v>
      </c>
      <c r="I43" s="936" t="s">
        <v>28</v>
      </c>
      <c r="J43" s="938"/>
      <c r="K43" s="936"/>
      <c r="L43" s="936"/>
      <c r="M43" s="936"/>
      <c r="N43" s="241"/>
      <c r="O43" s="509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>
      <c r="A44" s="245"/>
      <c r="B44" s="245"/>
      <c r="C44" s="943"/>
      <c r="D44" s="936"/>
      <c r="E44" s="938"/>
      <c r="F44" s="939"/>
      <c r="G44" s="936"/>
      <c r="H44" s="936"/>
      <c r="I44" s="936"/>
      <c r="J44" s="938"/>
      <c r="K44" s="936"/>
      <c r="L44" s="936"/>
      <c r="M44" s="936"/>
      <c r="N44" s="241"/>
      <c r="O44" s="509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>
      <c r="A45" s="245"/>
      <c r="B45" s="245"/>
      <c r="C45" s="943"/>
      <c r="D45" s="936"/>
      <c r="E45" s="938"/>
      <c r="F45" s="939"/>
      <c r="G45" s="936"/>
      <c r="H45" s="936"/>
      <c r="I45" s="936"/>
      <c r="J45" s="938"/>
      <c r="K45" s="936"/>
      <c r="L45" s="936"/>
      <c r="M45" s="936"/>
      <c r="N45" s="241"/>
      <c r="O45" s="509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>
      <c r="A46" s="245"/>
      <c r="B46" s="245"/>
      <c r="C46" s="943"/>
      <c r="D46" s="936"/>
      <c r="E46" s="938"/>
      <c r="F46" s="939"/>
      <c r="G46" s="936"/>
      <c r="H46" s="936"/>
      <c r="I46" s="936"/>
      <c r="J46" s="938"/>
      <c r="K46" s="936"/>
      <c r="L46" s="936"/>
      <c r="M46" s="936"/>
      <c r="N46" s="241"/>
      <c r="O46" s="509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s="458" customFormat="1" ht="15.75">
      <c r="A47" s="245" t="s">
        <v>17</v>
      </c>
      <c r="B47" s="245" t="s">
        <v>15</v>
      </c>
      <c r="C47" s="452" t="s">
        <v>33</v>
      </c>
      <c r="D47" s="510">
        <v>4</v>
      </c>
      <c r="E47" s="454">
        <f t="shared" ref="E47:E52" si="11">D47*30</f>
        <v>120</v>
      </c>
      <c r="F47" s="454">
        <f t="shared" ref="F47:F52" si="12">G47+H47+I47</f>
        <v>8</v>
      </c>
      <c r="G47" s="454"/>
      <c r="H47" s="454"/>
      <c r="I47" s="454">
        <v>8</v>
      </c>
      <c r="J47" s="454">
        <f t="shared" ref="J47:J52" si="13">E47-F47</f>
        <v>112</v>
      </c>
      <c r="K47" s="453">
        <f t="shared" ref="K47:K52" si="14">F47/15</f>
        <v>0.53333333333333333</v>
      </c>
      <c r="L47" s="454" t="s">
        <v>17</v>
      </c>
      <c r="M47" s="453">
        <f t="shared" ref="M47:M52" si="15">F47/E47*100</f>
        <v>6.666666666666667</v>
      </c>
      <c r="N47" s="241" t="s">
        <v>284</v>
      </c>
      <c r="O47" s="302" t="s">
        <v>237</v>
      </c>
      <c r="P47" s="451"/>
      <c r="Q47" s="460" t="s">
        <v>235</v>
      </c>
      <c r="R47" s="459"/>
      <c r="S47" s="459"/>
      <c r="T47" s="459"/>
      <c r="U47" s="459"/>
      <c r="V47" s="459"/>
      <c r="W47" s="459"/>
      <c r="X47" s="459"/>
      <c r="Y47" s="459"/>
      <c r="Z47" s="459"/>
      <c r="AA47" s="459"/>
      <c r="AB47" s="459"/>
    </row>
    <row r="48" spans="1:41" s="458" customFormat="1" ht="15.75">
      <c r="A48" s="245" t="s">
        <v>13</v>
      </c>
      <c r="B48" s="245" t="s">
        <v>15</v>
      </c>
      <c r="C48" s="452" t="s">
        <v>291</v>
      </c>
      <c r="D48" s="453">
        <v>6</v>
      </c>
      <c r="E48" s="454">
        <f t="shared" si="11"/>
        <v>180</v>
      </c>
      <c r="F48" s="454">
        <f t="shared" si="12"/>
        <v>8</v>
      </c>
      <c r="G48" s="454">
        <v>4</v>
      </c>
      <c r="H48" s="454"/>
      <c r="I48" s="454">
        <v>4</v>
      </c>
      <c r="J48" s="454">
        <f t="shared" si="13"/>
        <v>172</v>
      </c>
      <c r="K48" s="453">
        <f t="shared" si="14"/>
        <v>0.53333333333333333</v>
      </c>
      <c r="L48" s="454" t="s">
        <v>29</v>
      </c>
      <c r="M48" s="453">
        <f t="shared" si="15"/>
        <v>4.4444444444444446</v>
      </c>
      <c r="N48" s="241" t="s">
        <v>200</v>
      </c>
      <c r="O48" s="302" t="s">
        <v>241</v>
      </c>
      <c r="P48" s="451"/>
      <c r="Q48" s="460" t="s">
        <v>241</v>
      </c>
      <c r="R48" s="459"/>
      <c r="S48" s="459"/>
      <c r="T48" s="459"/>
      <c r="U48" s="459"/>
      <c r="V48" s="459"/>
      <c r="W48" s="459"/>
      <c r="X48" s="459"/>
      <c r="Y48" s="459"/>
      <c r="Z48" s="459"/>
      <c r="AA48" s="459"/>
      <c r="AB48" s="459"/>
    </row>
    <row r="49" spans="1:41" s="458" customFormat="1" ht="15.75">
      <c r="A49" s="245" t="s">
        <v>13</v>
      </c>
      <c r="B49" s="245" t="s">
        <v>15</v>
      </c>
      <c r="C49" s="452" t="s">
        <v>40</v>
      </c>
      <c r="D49" s="453">
        <v>5</v>
      </c>
      <c r="E49" s="454">
        <f t="shared" si="11"/>
        <v>150</v>
      </c>
      <c r="F49" s="454">
        <f t="shared" si="12"/>
        <v>10</v>
      </c>
      <c r="G49" s="454">
        <v>4</v>
      </c>
      <c r="H49" s="454"/>
      <c r="I49" s="454">
        <v>6</v>
      </c>
      <c r="J49" s="454">
        <f t="shared" si="13"/>
        <v>140</v>
      </c>
      <c r="K49" s="453">
        <f t="shared" si="14"/>
        <v>0.66666666666666663</v>
      </c>
      <c r="L49" s="454" t="s">
        <v>18</v>
      </c>
      <c r="M49" s="453">
        <f t="shared" si="15"/>
        <v>6.666666666666667</v>
      </c>
      <c r="N49" s="241" t="s">
        <v>199</v>
      </c>
      <c r="O49" s="302" t="s">
        <v>234</v>
      </c>
      <c r="P49" s="451"/>
      <c r="Q49" s="460" t="s">
        <v>233</v>
      </c>
      <c r="R49" s="459"/>
      <c r="S49" s="459"/>
      <c r="T49" s="459"/>
      <c r="U49" s="459"/>
      <c r="V49" s="459"/>
      <c r="W49" s="459"/>
      <c r="X49" s="459"/>
      <c r="Y49" s="459"/>
      <c r="Z49" s="459"/>
      <c r="AA49" s="459"/>
      <c r="AB49" s="459"/>
    </row>
    <row r="50" spans="1:41" s="458" customFormat="1" ht="15.75">
      <c r="A50" s="245" t="s">
        <v>13</v>
      </c>
      <c r="B50" s="245" t="s">
        <v>15</v>
      </c>
      <c r="C50" s="452" t="s">
        <v>122</v>
      </c>
      <c r="D50" s="453">
        <v>6</v>
      </c>
      <c r="E50" s="454">
        <f t="shared" si="11"/>
        <v>180</v>
      </c>
      <c r="F50" s="454">
        <f t="shared" si="12"/>
        <v>16</v>
      </c>
      <c r="G50" s="454">
        <v>8</v>
      </c>
      <c r="H50" s="454"/>
      <c r="I50" s="454">
        <v>8</v>
      </c>
      <c r="J50" s="454">
        <f t="shared" si="13"/>
        <v>164</v>
      </c>
      <c r="K50" s="453">
        <f t="shared" si="14"/>
        <v>1.0666666666666667</v>
      </c>
      <c r="L50" s="454" t="s">
        <v>18</v>
      </c>
      <c r="M50" s="453">
        <f t="shared" si="15"/>
        <v>8.8888888888888893</v>
      </c>
      <c r="N50" s="241" t="s">
        <v>200</v>
      </c>
      <c r="O50" s="302" t="s">
        <v>235</v>
      </c>
      <c r="P50" s="451"/>
      <c r="Q50" s="460" t="s">
        <v>235</v>
      </c>
      <c r="R50" s="459"/>
      <c r="S50" s="459"/>
      <c r="T50" s="459"/>
      <c r="U50" s="459"/>
      <c r="V50" s="459"/>
      <c r="W50" s="459"/>
      <c r="X50" s="459"/>
      <c r="Y50" s="459"/>
      <c r="Z50" s="459"/>
      <c r="AA50" s="459"/>
      <c r="AB50" s="459"/>
    </row>
    <row r="51" spans="1:41" s="458" customFormat="1" ht="15.75">
      <c r="A51" s="245" t="s">
        <v>17</v>
      </c>
      <c r="B51" s="245" t="s">
        <v>15</v>
      </c>
      <c r="C51" s="452" t="s">
        <v>36</v>
      </c>
      <c r="D51" s="453">
        <v>5</v>
      </c>
      <c r="E51" s="454">
        <f t="shared" si="11"/>
        <v>150</v>
      </c>
      <c r="F51" s="454">
        <f t="shared" si="12"/>
        <v>8</v>
      </c>
      <c r="G51" s="454">
        <v>4</v>
      </c>
      <c r="H51" s="454"/>
      <c r="I51" s="454">
        <v>4</v>
      </c>
      <c r="J51" s="454">
        <f t="shared" si="13"/>
        <v>142</v>
      </c>
      <c r="K51" s="453">
        <f t="shared" si="14"/>
        <v>0.53333333333333333</v>
      </c>
      <c r="L51" s="454" t="s">
        <v>18</v>
      </c>
      <c r="M51" s="453">
        <f t="shared" si="15"/>
        <v>5.3333333333333339</v>
      </c>
      <c r="N51" s="241" t="s">
        <v>201</v>
      </c>
      <c r="O51" s="302" t="s">
        <v>234</v>
      </c>
      <c r="P51" s="451"/>
      <c r="Q51" s="460" t="s">
        <v>241</v>
      </c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</row>
    <row r="52" spans="1:41" s="458" customFormat="1" ht="15.75">
      <c r="A52" s="245" t="s">
        <v>17</v>
      </c>
      <c r="B52" s="245" t="s">
        <v>31</v>
      </c>
      <c r="C52" s="452" t="s">
        <v>171</v>
      </c>
      <c r="D52" s="453">
        <v>4</v>
      </c>
      <c r="E52" s="454">
        <f t="shared" si="11"/>
        <v>120</v>
      </c>
      <c r="F52" s="454">
        <f t="shared" si="12"/>
        <v>8</v>
      </c>
      <c r="G52" s="454">
        <v>8</v>
      </c>
      <c r="H52" s="454"/>
      <c r="I52" s="454">
        <v>0</v>
      </c>
      <c r="J52" s="454">
        <f t="shared" si="13"/>
        <v>112</v>
      </c>
      <c r="K52" s="453">
        <f t="shared" si="14"/>
        <v>0.53333333333333333</v>
      </c>
      <c r="L52" s="454" t="s">
        <v>17</v>
      </c>
      <c r="M52" s="453">
        <f t="shared" si="15"/>
        <v>6.666666666666667</v>
      </c>
      <c r="N52" s="241" t="s">
        <v>199</v>
      </c>
      <c r="O52" s="302" t="s">
        <v>235</v>
      </c>
      <c r="P52" s="451"/>
      <c r="Q52" s="460" t="s">
        <v>237</v>
      </c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</row>
    <row r="53" spans="1:41" ht="15.75">
      <c r="A53" s="245"/>
      <c r="B53" s="245"/>
      <c r="C53" s="452"/>
      <c r="D53" s="453"/>
      <c r="E53" s="454"/>
      <c r="F53" s="454"/>
      <c r="G53" s="454"/>
      <c r="H53" s="454"/>
      <c r="I53" s="454"/>
      <c r="J53" s="454"/>
      <c r="K53" s="453"/>
      <c r="L53" s="454"/>
      <c r="M53" s="453"/>
      <c r="N53" s="241"/>
      <c r="O53" s="302" t="s">
        <v>234</v>
      </c>
      <c r="P53" s="451"/>
      <c r="Q53" s="460" t="s">
        <v>241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>
      <c r="A54" s="245"/>
      <c r="B54" s="245"/>
      <c r="C54" s="457" t="s">
        <v>22</v>
      </c>
      <c r="D54" s="456">
        <f t="shared" ref="D54:L54" si="16">SUM(D47:D53)</f>
        <v>30</v>
      </c>
      <c r="E54" s="455">
        <f t="shared" si="16"/>
        <v>900</v>
      </c>
      <c r="F54" s="455">
        <f t="shared" si="16"/>
        <v>58</v>
      </c>
      <c r="G54" s="455">
        <f t="shared" si="16"/>
        <v>28</v>
      </c>
      <c r="H54" s="455">
        <f t="shared" si="16"/>
        <v>0</v>
      </c>
      <c r="I54" s="455">
        <f t="shared" si="16"/>
        <v>30</v>
      </c>
      <c r="J54" s="455">
        <f t="shared" si="16"/>
        <v>842</v>
      </c>
      <c r="K54" s="455">
        <f t="shared" si="16"/>
        <v>3.8666666666666663</v>
      </c>
      <c r="L54" s="455">
        <f t="shared" si="16"/>
        <v>0</v>
      </c>
      <c r="M54" s="455"/>
      <c r="N54" s="241"/>
      <c r="O54" s="509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>
      <c r="A55" s="245"/>
      <c r="B55" s="245"/>
      <c r="C55" s="4" t="s">
        <v>23</v>
      </c>
      <c r="D55" s="5">
        <f>30-D54</f>
        <v>0</v>
      </c>
      <c r="E55" s="5"/>
      <c r="F55" s="5"/>
      <c r="G55" s="5"/>
      <c r="H55" s="5"/>
      <c r="I55" s="5"/>
      <c r="J55" s="5"/>
      <c r="K55" s="5"/>
      <c r="L55" s="5"/>
      <c r="M55" s="5"/>
      <c r="N55" s="241"/>
      <c r="O55" s="509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>
      <c r="A56" s="245"/>
      <c r="B56" s="245"/>
      <c r="C56" s="2" t="s">
        <v>178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509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>
      <c r="A57" s="245"/>
      <c r="B57" s="245"/>
      <c r="C57" s="943" t="s">
        <v>0</v>
      </c>
      <c r="D57" s="936" t="s">
        <v>1</v>
      </c>
      <c r="E57" s="940" t="s">
        <v>2</v>
      </c>
      <c r="F57" s="940"/>
      <c r="G57" s="940"/>
      <c r="H57" s="940"/>
      <c r="I57" s="940"/>
      <c r="J57" s="938"/>
      <c r="K57" s="936" t="s">
        <v>3</v>
      </c>
      <c r="L57" s="936" t="s">
        <v>4</v>
      </c>
      <c r="M57" s="936" t="s">
        <v>5</v>
      </c>
      <c r="N57" s="241"/>
      <c r="O57" s="509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>
      <c r="A58" s="245"/>
      <c r="B58" s="245"/>
      <c r="C58" s="943"/>
      <c r="D58" s="936"/>
      <c r="E58" s="936" t="s">
        <v>6</v>
      </c>
      <c r="F58" s="937" t="s">
        <v>7</v>
      </c>
      <c r="G58" s="937"/>
      <c r="H58" s="937"/>
      <c r="I58" s="937"/>
      <c r="J58" s="936" t="s">
        <v>25</v>
      </c>
      <c r="K58" s="936"/>
      <c r="L58" s="936"/>
      <c r="M58" s="936"/>
      <c r="N58" s="241"/>
      <c r="O58" s="509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>
      <c r="A59" s="245"/>
      <c r="B59" s="245"/>
      <c r="C59" s="943"/>
      <c r="D59" s="936"/>
      <c r="E59" s="938"/>
      <c r="F59" s="936" t="s">
        <v>9</v>
      </c>
      <c r="G59" s="940" t="s">
        <v>10</v>
      </c>
      <c r="H59" s="938"/>
      <c r="I59" s="938"/>
      <c r="J59" s="938"/>
      <c r="K59" s="936"/>
      <c r="L59" s="936"/>
      <c r="M59" s="936"/>
      <c r="N59" s="241"/>
      <c r="O59" s="509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>
      <c r="A60" s="245"/>
      <c r="B60" s="245"/>
      <c r="C60" s="943"/>
      <c r="D60" s="936"/>
      <c r="E60" s="938"/>
      <c r="F60" s="939"/>
      <c r="G60" s="936" t="s">
        <v>26</v>
      </c>
      <c r="H60" s="936" t="s">
        <v>27</v>
      </c>
      <c r="I60" s="936" t="s">
        <v>28</v>
      </c>
      <c r="J60" s="938"/>
      <c r="K60" s="936"/>
      <c r="L60" s="936"/>
      <c r="M60" s="936"/>
      <c r="N60" s="241"/>
      <c r="O60" s="509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>
      <c r="A61" s="245"/>
      <c r="B61" s="245"/>
      <c r="C61" s="943"/>
      <c r="D61" s="936"/>
      <c r="E61" s="938"/>
      <c r="F61" s="939"/>
      <c r="G61" s="936"/>
      <c r="H61" s="936"/>
      <c r="I61" s="936"/>
      <c r="J61" s="938"/>
      <c r="K61" s="936"/>
      <c r="L61" s="936"/>
      <c r="M61" s="936"/>
      <c r="N61" s="241"/>
      <c r="O61" s="509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>
      <c r="A62" s="245"/>
      <c r="B62" s="245"/>
      <c r="C62" s="943"/>
      <c r="D62" s="936"/>
      <c r="E62" s="938"/>
      <c r="F62" s="939"/>
      <c r="G62" s="936"/>
      <c r="H62" s="936"/>
      <c r="I62" s="936"/>
      <c r="J62" s="938"/>
      <c r="K62" s="936"/>
      <c r="L62" s="936"/>
      <c r="M62" s="936"/>
      <c r="N62" s="241"/>
      <c r="O62" s="509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>
      <c r="A63" s="245"/>
      <c r="B63" s="245"/>
      <c r="C63" s="943"/>
      <c r="D63" s="936"/>
      <c r="E63" s="938"/>
      <c r="F63" s="939"/>
      <c r="G63" s="936"/>
      <c r="H63" s="936"/>
      <c r="I63" s="936"/>
      <c r="J63" s="938"/>
      <c r="K63" s="936"/>
      <c r="L63" s="936"/>
      <c r="M63" s="936"/>
      <c r="N63" s="241"/>
      <c r="O63" s="509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s="458" customFormat="1" ht="15.75">
      <c r="A64" s="245" t="s">
        <v>13</v>
      </c>
      <c r="B64" s="245" t="s">
        <v>15</v>
      </c>
      <c r="C64" s="457" t="s">
        <v>191</v>
      </c>
      <c r="D64" s="510">
        <v>4.5</v>
      </c>
      <c r="E64" s="454">
        <f t="shared" ref="E64:E71" si="17">D64*30</f>
        <v>135</v>
      </c>
      <c r="F64" s="454">
        <f t="shared" ref="F64:F71" si="18">G64+H64+I64</f>
        <v>0</v>
      </c>
      <c r="G64" s="454"/>
      <c r="H64" s="454"/>
      <c r="I64" s="454"/>
      <c r="J64" s="454">
        <f t="shared" ref="J64:J71" si="19">E64-F64</f>
        <v>135</v>
      </c>
      <c r="K64" s="453">
        <f t="shared" ref="K64:K71" si="20">F64/18</f>
        <v>0</v>
      </c>
      <c r="L64" s="454" t="s">
        <v>29</v>
      </c>
      <c r="M64" s="453">
        <f t="shared" ref="M64:M71" si="21">F64/E64*100</f>
        <v>0</v>
      </c>
      <c r="N64" s="241" t="s">
        <v>200</v>
      </c>
      <c r="O64" s="302" t="s">
        <v>237</v>
      </c>
      <c r="P64" s="451"/>
      <c r="Q64" s="460" t="s">
        <v>294</v>
      </c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</row>
    <row r="65" spans="1:41" s="458" customFormat="1" ht="15.75">
      <c r="A65" s="245" t="s">
        <v>17</v>
      </c>
      <c r="B65" s="245" t="s">
        <v>15</v>
      </c>
      <c r="C65" s="452" t="s">
        <v>16</v>
      </c>
      <c r="D65" s="453">
        <v>4</v>
      </c>
      <c r="E65" s="454">
        <f t="shared" si="17"/>
        <v>120</v>
      </c>
      <c r="F65" s="454">
        <f t="shared" si="18"/>
        <v>8</v>
      </c>
      <c r="G65" s="454"/>
      <c r="H65" s="454"/>
      <c r="I65" s="454">
        <v>8</v>
      </c>
      <c r="J65" s="454">
        <f t="shared" si="19"/>
        <v>112</v>
      </c>
      <c r="K65" s="453">
        <f t="shared" si="20"/>
        <v>0.44444444444444442</v>
      </c>
      <c r="L65" s="454" t="s">
        <v>29</v>
      </c>
      <c r="M65" s="453">
        <f t="shared" si="21"/>
        <v>6.666666666666667</v>
      </c>
      <c r="N65" s="241" t="s">
        <v>284</v>
      </c>
      <c r="O65" s="302" t="s">
        <v>237</v>
      </c>
      <c r="P65" s="451"/>
      <c r="Q65" s="460" t="s">
        <v>235</v>
      </c>
      <c r="R65" s="459"/>
      <c r="S65" s="459"/>
      <c r="T65" s="459"/>
      <c r="U65" s="459"/>
      <c r="V65" s="459"/>
      <c r="W65" s="459"/>
      <c r="X65" s="459"/>
      <c r="Y65" s="459"/>
      <c r="Z65" s="459"/>
      <c r="AA65" s="459"/>
      <c r="AB65" s="459"/>
    </row>
    <row r="66" spans="1:41" s="458" customFormat="1" ht="15.75">
      <c r="A66" s="245" t="s">
        <v>13</v>
      </c>
      <c r="B66" s="245" t="s">
        <v>15</v>
      </c>
      <c r="C66" s="452" t="s">
        <v>37</v>
      </c>
      <c r="D66" s="453">
        <v>4</v>
      </c>
      <c r="E66" s="454">
        <f t="shared" si="17"/>
        <v>120</v>
      </c>
      <c r="F66" s="454">
        <f t="shared" si="18"/>
        <v>14</v>
      </c>
      <c r="G66" s="454">
        <v>8</v>
      </c>
      <c r="H66" s="454"/>
      <c r="I66" s="454">
        <v>6</v>
      </c>
      <c r="J66" s="454">
        <f t="shared" si="19"/>
        <v>106</v>
      </c>
      <c r="K66" s="453">
        <f t="shared" si="20"/>
        <v>0.77777777777777779</v>
      </c>
      <c r="L66" s="454" t="s">
        <v>18</v>
      </c>
      <c r="M66" s="453">
        <f t="shared" si="21"/>
        <v>11.666666666666666</v>
      </c>
      <c r="N66" s="241" t="s">
        <v>200</v>
      </c>
      <c r="O66" s="302" t="s">
        <v>235</v>
      </c>
      <c r="P66" s="451"/>
      <c r="Q66" s="460" t="s">
        <v>233</v>
      </c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</row>
    <row r="67" spans="1:41" s="458" customFormat="1" ht="15.75">
      <c r="A67" s="245" t="s">
        <v>13</v>
      </c>
      <c r="B67" s="245" t="s">
        <v>15</v>
      </c>
      <c r="C67" s="452" t="s">
        <v>188</v>
      </c>
      <c r="D67" s="453">
        <v>5</v>
      </c>
      <c r="E67" s="454">
        <f t="shared" si="17"/>
        <v>150</v>
      </c>
      <c r="F67" s="454">
        <f t="shared" si="18"/>
        <v>16</v>
      </c>
      <c r="G67" s="454">
        <v>8</v>
      </c>
      <c r="H67" s="454"/>
      <c r="I67" s="454">
        <v>8</v>
      </c>
      <c r="J67" s="454">
        <f t="shared" si="19"/>
        <v>134</v>
      </c>
      <c r="K67" s="453">
        <f t="shared" si="20"/>
        <v>0.88888888888888884</v>
      </c>
      <c r="L67" s="454" t="s">
        <v>18</v>
      </c>
      <c r="M67" s="453">
        <f t="shared" si="21"/>
        <v>10.666666666666668</v>
      </c>
      <c r="N67" s="241" t="s">
        <v>201</v>
      </c>
      <c r="O67" s="302" t="s">
        <v>240</v>
      </c>
      <c r="P67" s="451"/>
      <c r="Q67" s="460" t="s">
        <v>235</v>
      </c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</row>
    <row r="68" spans="1:41" s="458" customFormat="1" ht="15.75">
      <c r="A68" s="245" t="s">
        <v>13</v>
      </c>
      <c r="B68" s="245" t="s">
        <v>15</v>
      </c>
      <c r="C68" s="452" t="s">
        <v>38</v>
      </c>
      <c r="D68" s="453">
        <v>4</v>
      </c>
      <c r="E68" s="454">
        <f t="shared" si="17"/>
        <v>120</v>
      </c>
      <c r="F68" s="454">
        <f t="shared" si="18"/>
        <v>8</v>
      </c>
      <c r="G68" s="454">
        <v>8</v>
      </c>
      <c r="H68" s="454"/>
      <c r="I68" s="454">
        <v>0</v>
      </c>
      <c r="J68" s="454">
        <f t="shared" si="19"/>
        <v>112</v>
      </c>
      <c r="K68" s="453">
        <f t="shared" si="20"/>
        <v>0.44444444444444442</v>
      </c>
      <c r="L68" s="454" t="s">
        <v>18</v>
      </c>
      <c r="M68" s="453">
        <f t="shared" si="21"/>
        <v>6.666666666666667</v>
      </c>
      <c r="N68" s="241" t="s">
        <v>283</v>
      </c>
      <c r="O68" s="302" t="s">
        <v>235</v>
      </c>
      <c r="P68" s="451"/>
      <c r="Q68" s="460" t="s">
        <v>237</v>
      </c>
      <c r="R68" s="459"/>
      <c r="S68" s="459"/>
      <c r="T68" s="459"/>
      <c r="U68" s="459"/>
      <c r="V68" s="459"/>
      <c r="W68" s="459"/>
      <c r="X68" s="459"/>
      <c r="Y68" s="459"/>
      <c r="Z68" s="459"/>
      <c r="AA68" s="459"/>
      <c r="AB68" s="459"/>
    </row>
    <row r="69" spans="1:41" s="458" customFormat="1" ht="15.75">
      <c r="A69" s="245" t="s">
        <v>17</v>
      </c>
      <c r="B69" s="245" t="s">
        <v>31</v>
      </c>
      <c r="C69" s="452" t="s">
        <v>214</v>
      </c>
      <c r="D69" s="453">
        <v>3.5</v>
      </c>
      <c r="E69" s="454">
        <f t="shared" si="17"/>
        <v>105</v>
      </c>
      <c r="F69" s="454">
        <f t="shared" si="18"/>
        <v>8</v>
      </c>
      <c r="G69" s="454">
        <v>8</v>
      </c>
      <c r="H69" s="454"/>
      <c r="I69" s="454">
        <v>0</v>
      </c>
      <c r="J69" s="454">
        <f t="shared" si="19"/>
        <v>97</v>
      </c>
      <c r="K69" s="453">
        <f t="shared" si="20"/>
        <v>0.44444444444444442</v>
      </c>
      <c r="L69" s="454" t="s">
        <v>17</v>
      </c>
      <c r="M69" s="453">
        <f t="shared" si="21"/>
        <v>7.6190476190476195</v>
      </c>
      <c r="N69" s="241" t="s">
        <v>199</v>
      </c>
      <c r="O69" s="302" t="s">
        <v>235</v>
      </c>
      <c r="P69" s="451"/>
      <c r="Q69" s="460" t="s">
        <v>237</v>
      </c>
      <c r="R69" s="459"/>
      <c r="S69" s="459"/>
      <c r="T69" s="459"/>
      <c r="U69" s="459"/>
      <c r="V69" s="459"/>
      <c r="W69" s="459"/>
      <c r="X69" s="459"/>
      <c r="Y69" s="459"/>
      <c r="Z69" s="459"/>
      <c r="AA69" s="459"/>
      <c r="AB69" s="459"/>
    </row>
    <row r="70" spans="1:41" s="458" customFormat="1" ht="15.75">
      <c r="A70" s="245" t="s">
        <v>13</v>
      </c>
      <c r="B70" s="245" t="s">
        <v>15</v>
      </c>
      <c r="C70" s="452" t="s">
        <v>290</v>
      </c>
      <c r="D70" s="453">
        <v>4</v>
      </c>
      <c r="E70" s="454">
        <f t="shared" si="17"/>
        <v>120</v>
      </c>
      <c r="F70" s="454">
        <f t="shared" si="18"/>
        <v>14</v>
      </c>
      <c r="G70" s="454">
        <v>8</v>
      </c>
      <c r="H70" s="454"/>
      <c r="I70" s="454">
        <v>6</v>
      </c>
      <c r="J70" s="454">
        <f t="shared" si="19"/>
        <v>106</v>
      </c>
      <c r="K70" s="453">
        <f t="shared" si="20"/>
        <v>0.77777777777777779</v>
      </c>
      <c r="L70" s="454" t="s">
        <v>18</v>
      </c>
      <c r="M70" s="453">
        <f t="shared" si="21"/>
        <v>11.666666666666666</v>
      </c>
      <c r="N70" s="241" t="s">
        <v>200</v>
      </c>
      <c r="O70" s="302" t="s">
        <v>235</v>
      </c>
      <c r="P70" s="451"/>
      <c r="Q70" s="460" t="s">
        <v>233</v>
      </c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</row>
    <row r="71" spans="1:41" s="458" customFormat="1">
      <c r="A71" s="245" t="s">
        <v>13</v>
      </c>
      <c r="B71" s="245" t="s">
        <v>15</v>
      </c>
      <c r="C71" s="545" t="s">
        <v>189</v>
      </c>
      <c r="D71" s="453">
        <v>1</v>
      </c>
      <c r="E71" s="454">
        <f t="shared" si="17"/>
        <v>30</v>
      </c>
      <c r="F71" s="454">
        <f t="shared" si="18"/>
        <v>0</v>
      </c>
      <c r="G71" s="454"/>
      <c r="H71" s="454"/>
      <c r="I71" s="454"/>
      <c r="J71" s="454">
        <f t="shared" si="19"/>
        <v>30</v>
      </c>
      <c r="K71" s="453">
        <f t="shared" si="20"/>
        <v>0</v>
      </c>
      <c r="L71" s="522" t="s">
        <v>29</v>
      </c>
      <c r="M71" s="453">
        <f t="shared" si="21"/>
        <v>0</v>
      </c>
      <c r="N71" s="241" t="s">
        <v>200</v>
      </c>
      <c r="O71" s="50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</row>
    <row r="72" spans="1:41">
      <c r="A72" s="245"/>
      <c r="B72" s="245"/>
      <c r="C72" s="457" t="s">
        <v>22</v>
      </c>
      <c r="D72" s="456">
        <f t="shared" ref="D72:K72" si="22">SUM(D64:D71)</f>
        <v>30</v>
      </c>
      <c r="E72" s="455">
        <f t="shared" si="22"/>
        <v>900</v>
      </c>
      <c r="F72" s="455">
        <f t="shared" si="22"/>
        <v>68</v>
      </c>
      <c r="G72" s="455">
        <f t="shared" si="22"/>
        <v>40</v>
      </c>
      <c r="H72" s="455">
        <f t="shared" si="22"/>
        <v>0</v>
      </c>
      <c r="I72" s="455">
        <f t="shared" si="22"/>
        <v>28</v>
      </c>
      <c r="J72" s="455">
        <f t="shared" si="22"/>
        <v>832</v>
      </c>
      <c r="K72" s="455">
        <f t="shared" si="22"/>
        <v>3.7777777777777777</v>
      </c>
      <c r="L72" s="455"/>
      <c r="M72" s="455"/>
      <c r="N72" s="241"/>
      <c r="O72" s="509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>
      <c r="A73" s="245"/>
      <c r="B73" s="245"/>
      <c r="C73" s="4" t="s">
        <v>23</v>
      </c>
      <c r="D73" s="6">
        <f>30-D72</f>
        <v>0</v>
      </c>
      <c r="E73" s="5"/>
      <c r="F73" s="5"/>
      <c r="G73" s="5"/>
      <c r="H73" s="5"/>
      <c r="I73" s="5"/>
      <c r="J73" s="5"/>
      <c r="K73" s="5"/>
      <c r="L73" s="5"/>
      <c r="M73" s="241"/>
      <c r="N73" s="241"/>
      <c r="O73" s="509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>
      <c r="A74" s="245"/>
      <c r="B74" s="245"/>
      <c r="C74" s="4"/>
      <c r="D74" s="6"/>
      <c r="E74" s="5"/>
      <c r="F74" s="5"/>
      <c r="G74" s="5"/>
      <c r="H74" s="5"/>
      <c r="I74" s="5"/>
      <c r="J74" s="5"/>
      <c r="K74" s="5"/>
      <c r="L74" s="5"/>
      <c r="M74" s="241"/>
      <c r="N74" s="241"/>
      <c r="O74" s="509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>
      <c r="A75" s="245"/>
      <c r="B75" s="245"/>
      <c r="C75" s="4"/>
      <c r="D75" s="6"/>
      <c r="E75" s="5"/>
      <c r="F75" s="5"/>
      <c r="G75" s="5"/>
      <c r="H75" s="5"/>
      <c r="I75" s="5"/>
      <c r="J75" s="5"/>
      <c r="K75" s="5"/>
      <c r="L75" s="5"/>
      <c r="M75" s="241"/>
      <c r="N75" s="241"/>
      <c r="O75" s="509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>
      <c r="A76" s="245"/>
      <c r="B76" s="245"/>
      <c r="C76" s="4"/>
      <c r="D76" s="6"/>
      <c r="E76" s="5"/>
      <c r="F76" s="5"/>
      <c r="G76" s="5"/>
      <c r="H76" s="5"/>
      <c r="I76" s="5"/>
      <c r="J76" s="5"/>
      <c r="K76" s="5"/>
      <c r="L76" s="5"/>
      <c r="M76" s="241"/>
      <c r="N76" s="241"/>
      <c r="O76" s="509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>
      <c r="A77" s="245"/>
      <c r="B77" s="245"/>
      <c r="C77" s="4"/>
      <c r="D77" s="6"/>
      <c r="E77" s="5"/>
      <c r="F77" s="5"/>
      <c r="G77" s="5"/>
      <c r="H77" s="5"/>
      <c r="I77" s="5"/>
      <c r="J77" s="5"/>
      <c r="K77" s="5"/>
      <c r="L77" s="5"/>
      <c r="M77" s="241"/>
      <c r="N77" s="241"/>
      <c r="O77" s="509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>
      <c r="A78" s="245"/>
      <c r="B78" s="245"/>
      <c r="C78" s="4"/>
      <c r="D78" s="6"/>
      <c r="E78" s="5"/>
      <c r="F78" s="5"/>
      <c r="G78" s="5"/>
      <c r="H78" s="5"/>
      <c r="I78" s="5"/>
      <c r="J78" s="5"/>
      <c r="K78" s="5"/>
      <c r="L78" s="5"/>
      <c r="M78" s="241"/>
      <c r="N78" s="241"/>
      <c r="O78" s="509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>
      <c r="A79" s="245"/>
      <c r="B79" s="245"/>
      <c r="C79" s="2" t="s">
        <v>179</v>
      </c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509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>
      <c r="A80" s="245"/>
      <c r="B80" s="245"/>
      <c r="C80" s="943" t="s">
        <v>0</v>
      </c>
      <c r="D80" s="936" t="s">
        <v>1</v>
      </c>
      <c r="E80" s="940" t="s">
        <v>2</v>
      </c>
      <c r="F80" s="940"/>
      <c r="G80" s="940"/>
      <c r="H80" s="940"/>
      <c r="I80" s="940"/>
      <c r="J80" s="938"/>
      <c r="K80" s="936" t="s">
        <v>3</v>
      </c>
      <c r="L80" s="936" t="s">
        <v>4</v>
      </c>
      <c r="M80" s="936" t="s">
        <v>5</v>
      </c>
      <c r="N80" s="241"/>
      <c r="O80" s="509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>
      <c r="A81" s="245"/>
      <c r="B81" s="245"/>
      <c r="C81" s="943"/>
      <c r="D81" s="936"/>
      <c r="E81" s="936" t="s">
        <v>6</v>
      </c>
      <c r="F81" s="937" t="s">
        <v>7</v>
      </c>
      <c r="G81" s="937"/>
      <c r="H81" s="937"/>
      <c r="I81" s="937"/>
      <c r="J81" s="936" t="s">
        <v>25</v>
      </c>
      <c r="K81" s="936"/>
      <c r="L81" s="936"/>
      <c r="M81" s="936"/>
      <c r="N81" s="241"/>
      <c r="O81" s="509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>
      <c r="A82" s="245"/>
      <c r="B82" s="245"/>
      <c r="C82" s="943"/>
      <c r="D82" s="936"/>
      <c r="E82" s="938"/>
      <c r="F82" s="936" t="s">
        <v>9</v>
      </c>
      <c r="G82" s="940" t="s">
        <v>10</v>
      </c>
      <c r="H82" s="938"/>
      <c r="I82" s="938"/>
      <c r="J82" s="938"/>
      <c r="K82" s="936"/>
      <c r="L82" s="936"/>
      <c r="M82" s="936"/>
      <c r="N82" s="241"/>
      <c r="O82" s="509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>
      <c r="A83" s="245"/>
      <c r="B83" s="245"/>
      <c r="C83" s="943"/>
      <c r="D83" s="936"/>
      <c r="E83" s="938"/>
      <c r="F83" s="939"/>
      <c r="G83" s="936" t="s">
        <v>26</v>
      </c>
      <c r="H83" s="936" t="s">
        <v>27</v>
      </c>
      <c r="I83" s="936" t="s">
        <v>28</v>
      </c>
      <c r="J83" s="938"/>
      <c r="K83" s="936"/>
      <c r="L83" s="936"/>
      <c r="M83" s="936"/>
      <c r="N83" s="241"/>
      <c r="O83" s="509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>
      <c r="A84" s="245"/>
      <c r="B84" s="245"/>
      <c r="C84" s="943"/>
      <c r="D84" s="936"/>
      <c r="E84" s="938"/>
      <c r="F84" s="939"/>
      <c r="G84" s="936"/>
      <c r="H84" s="936"/>
      <c r="I84" s="936"/>
      <c r="J84" s="938"/>
      <c r="K84" s="936"/>
      <c r="L84" s="936"/>
      <c r="M84" s="936"/>
      <c r="N84" s="241"/>
      <c r="O84" s="509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>
      <c r="A85" s="245"/>
      <c r="B85" s="245"/>
      <c r="C85" s="943"/>
      <c r="D85" s="936"/>
      <c r="E85" s="938"/>
      <c r="F85" s="939"/>
      <c r="G85" s="936"/>
      <c r="H85" s="936"/>
      <c r="I85" s="936"/>
      <c r="J85" s="938"/>
      <c r="K85" s="936"/>
      <c r="L85" s="936"/>
      <c r="M85" s="936"/>
      <c r="N85" s="241"/>
      <c r="O85" s="509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>
      <c r="A86" s="245"/>
      <c r="B86" s="245"/>
      <c r="C86" s="943"/>
      <c r="D86" s="936"/>
      <c r="E86" s="938"/>
      <c r="F86" s="939"/>
      <c r="G86" s="936"/>
      <c r="H86" s="936"/>
      <c r="I86" s="936"/>
      <c r="J86" s="938"/>
      <c r="K86" s="936"/>
      <c r="L86" s="936"/>
      <c r="M86" s="936"/>
      <c r="N86" s="241"/>
      <c r="O86" s="509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s="458" customFormat="1" ht="27" customHeight="1">
      <c r="A87" s="245" t="s">
        <v>17</v>
      </c>
      <c r="B87" s="245" t="s">
        <v>31</v>
      </c>
      <c r="C87" s="452" t="s">
        <v>297</v>
      </c>
      <c r="D87" s="510">
        <v>3</v>
      </c>
      <c r="E87" s="454">
        <f t="shared" ref="E87:E93" si="23">D87*30</f>
        <v>90</v>
      </c>
      <c r="F87" s="454">
        <f t="shared" ref="F87:F93" si="24">G87+H87+I87</f>
        <v>8</v>
      </c>
      <c r="G87" s="454"/>
      <c r="H87" s="454"/>
      <c r="I87" s="454">
        <v>8</v>
      </c>
      <c r="J87" s="454">
        <f t="shared" ref="J87:J93" si="25">E87-F87</f>
        <v>82</v>
      </c>
      <c r="K87" s="453">
        <f t="shared" ref="K87:K93" si="26">F87/15</f>
        <v>0.53333333333333333</v>
      </c>
      <c r="L87" s="454" t="s">
        <v>17</v>
      </c>
      <c r="M87" s="453">
        <f t="shared" ref="M87:M93" si="27">F87/E87*100</f>
        <v>8.8888888888888893</v>
      </c>
      <c r="N87" s="511" t="s">
        <v>202</v>
      </c>
      <c r="O87" s="302" t="s">
        <v>237</v>
      </c>
      <c r="P87" s="451"/>
      <c r="Q87" s="460" t="s">
        <v>235</v>
      </c>
      <c r="R87" s="459"/>
      <c r="S87" s="459"/>
      <c r="T87" s="459"/>
      <c r="U87" s="459"/>
      <c r="V87" s="459"/>
      <c r="W87" s="459"/>
      <c r="X87" s="459"/>
      <c r="Y87" s="459"/>
      <c r="Z87" s="459"/>
      <c r="AA87" s="459"/>
      <c r="AB87" s="459"/>
    </row>
    <row r="88" spans="1:41" s="458" customFormat="1" ht="15.75">
      <c r="A88" s="245" t="s">
        <v>13</v>
      </c>
      <c r="B88" s="245" t="s">
        <v>15</v>
      </c>
      <c r="C88" s="452" t="s">
        <v>39</v>
      </c>
      <c r="D88" s="453">
        <v>5</v>
      </c>
      <c r="E88" s="454">
        <f t="shared" si="23"/>
        <v>150</v>
      </c>
      <c r="F88" s="454">
        <f t="shared" si="24"/>
        <v>8</v>
      </c>
      <c r="G88" s="454">
        <v>8</v>
      </c>
      <c r="H88" s="454"/>
      <c r="I88" s="454">
        <v>0</v>
      </c>
      <c r="J88" s="454">
        <f t="shared" si="25"/>
        <v>142</v>
      </c>
      <c r="K88" s="453">
        <f t="shared" si="26"/>
        <v>0.53333333333333333</v>
      </c>
      <c r="L88" s="454" t="s">
        <v>18</v>
      </c>
      <c r="M88" s="453">
        <f t="shared" si="27"/>
        <v>5.3333333333333339</v>
      </c>
      <c r="N88" s="241" t="s">
        <v>283</v>
      </c>
      <c r="O88" s="302" t="s">
        <v>240</v>
      </c>
      <c r="P88" s="451"/>
      <c r="Q88" s="460" t="s">
        <v>237</v>
      </c>
      <c r="R88" s="459"/>
      <c r="S88" s="459"/>
      <c r="T88" s="459"/>
      <c r="U88" s="459"/>
      <c r="V88" s="459"/>
      <c r="W88" s="459"/>
      <c r="X88" s="459"/>
      <c r="Y88" s="459"/>
      <c r="Z88" s="459"/>
      <c r="AA88" s="459"/>
      <c r="AB88" s="459"/>
    </row>
    <row r="89" spans="1:41" s="458" customFormat="1" ht="15.75">
      <c r="A89" s="245" t="s">
        <v>13</v>
      </c>
      <c r="B89" s="245" t="s">
        <v>15</v>
      </c>
      <c r="C89" s="452" t="s">
        <v>205</v>
      </c>
      <c r="D89" s="453">
        <v>4</v>
      </c>
      <c r="E89" s="454">
        <f t="shared" si="23"/>
        <v>120</v>
      </c>
      <c r="F89" s="454">
        <f t="shared" si="24"/>
        <v>10</v>
      </c>
      <c r="G89" s="454">
        <v>8</v>
      </c>
      <c r="H89" s="454"/>
      <c r="I89" s="454">
        <v>2</v>
      </c>
      <c r="J89" s="454">
        <f t="shared" si="25"/>
        <v>110</v>
      </c>
      <c r="K89" s="453">
        <f t="shared" si="26"/>
        <v>0.66666666666666663</v>
      </c>
      <c r="L89" s="454" t="s">
        <v>29</v>
      </c>
      <c r="M89" s="453">
        <f t="shared" si="27"/>
        <v>8.3333333333333321</v>
      </c>
      <c r="N89" s="241" t="s">
        <v>199</v>
      </c>
      <c r="O89" s="302" t="s">
        <v>235</v>
      </c>
      <c r="P89" s="451"/>
      <c r="Q89" s="460" t="s">
        <v>236</v>
      </c>
      <c r="R89" s="459"/>
      <c r="S89" s="459"/>
      <c r="T89" s="459"/>
      <c r="U89" s="459"/>
      <c r="V89" s="459"/>
      <c r="W89" s="459"/>
      <c r="X89" s="459"/>
      <c r="Y89" s="459"/>
      <c r="Z89" s="459"/>
      <c r="AA89" s="459"/>
      <c r="AB89" s="459"/>
    </row>
    <row r="90" spans="1:41" s="458" customFormat="1" ht="15.75">
      <c r="A90" s="245" t="s">
        <v>13</v>
      </c>
      <c r="B90" s="245" t="s">
        <v>31</v>
      </c>
      <c r="C90" s="242" t="s">
        <v>190</v>
      </c>
      <c r="D90" s="453">
        <v>5</v>
      </c>
      <c r="E90" s="454">
        <f t="shared" si="23"/>
        <v>150</v>
      </c>
      <c r="F90" s="454">
        <f t="shared" si="24"/>
        <v>8</v>
      </c>
      <c r="G90" s="454">
        <v>4</v>
      </c>
      <c r="H90" s="454"/>
      <c r="I90" s="454">
        <v>4</v>
      </c>
      <c r="J90" s="454">
        <f t="shared" si="25"/>
        <v>142</v>
      </c>
      <c r="K90" s="453">
        <f t="shared" si="26"/>
        <v>0.53333333333333333</v>
      </c>
      <c r="L90" s="454" t="s">
        <v>18</v>
      </c>
      <c r="M90" s="453">
        <f t="shared" si="27"/>
        <v>5.3333333333333339</v>
      </c>
      <c r="N90" s="241" t="s">
        <v>200</v>
      </c>
      <c r="O90" s="302" t="s">
        <v>234</v>
      </c>
      <c r="P90" s="451"/>
      <c r="Q90" s="460" t="s">
        <v>279</v>
      </c>
      <c r="R90" s="459"/>
      <c r="S90" s="459"/>
      <c r="T90" s="459"/>
      <c r="U90" s="459"/>
      <c r="V90" s="459"/>
      <c r="W90" s="459"/>
      <c r="X90" s="459"/>
      <c r="Y90" s="459"/>
      <c r="Z90" s="459"/>
      <c r="AA90" s="459"/>
      <c r="AB90" s="459"/>
    </row>
    <row r="91" spans="1:41" s="458" customFormat="1" ht="15.75">
      <c r="A91" s="245" t="s">
        <v>13</v>
      </c>
      <c r="B91" s="245" t="s">
        <v>15</v>
      </c>
      <c r="C91" s="452" t="s">
        <v>265</v>
      </c>
      <c r="D91" s="453">
        <v>4</v>
      </c>
      <c r="E91" s="454">
        <f t="shared" si="23"/>
        <v>120</v>
      </c>
      <c r="F91" s="454">
        <f t="shared" si="24"/>
        <v>8</v>
      </c>
      <c r="G91" s="454">
        <v>8</v>
      </c>
      <c r="H91" s="454"/>
      <c r="I91" s="454">
        <v>0</v>
      </c>
      <c r="J91" s="454">
        <f t="shared" si="25"/>
        <v>112</v>
      </c>
      <c r="K91" s="453">
        <f t="shared" si="26"/>
        <v>0.53333333333333333</v>
      </c>
      <c r="L91" s="454" t="s">
        <v>18</v>
      </c>
      <c r="M91" s="453">
        <f t="shared" si="27"/>
        <v>6.666666666666667</v>
      </c>
      <c r="N91" s="241" t="s">
        <v>200</v>
      </c>
      <c r="O91" s="302" t="s">
        <v>235</v>
      </c>
      <c r="P91" s="451"/>
      <c r="Q91" s="460" t="s">
        <v>237</v>
      </c>
      <c r="R91" s="459"/>
      <c r="S91" s="459"/>
      <c r="T91" s="459"/>
      <c r="U91" s="459"/>
      <c r="V91" s="459"/>
      <c r="W91" s="459"/>
      <c r="X91" s="459"/>
      <c r="Y91" s="459"/>
      <c r="Z91" s="459"/>
      <c r="AA91" s="459"/>
      <c r="AB91" s="459"/>
    </row>
    <row r="92" spans="1:41" ht="26.25">
      <c r="A92" s="245" t="s">
        <v>13</v>
      </c>
      <c r="B92" s="245" t="s">
        <v>31</v>
      </c>
      <c r="C92" s="452" t="s">
        <v>289</v>
      </c>
      <c r="D92" s="453">
        <v>5</v>
      </c>
      <c r="E92" s="454">
        <f t="shared" si="23"/>
        <v>150</v>
      </c>
      <c r="F92" s="454">
        <f t="shared" si="24"/>
        <v>12</v>
      </c>
      <c r="G92" s="454">
        <v>8</v>
      </c>
      <c r="H92" s="454"/>
      <c r="I92" s="454">
        <v>4</v>
      </c>
      <c r="J92" s="454">
        <f t="shared" si="25"/>
        <v>138</v>
      </c>
      <c r="K92" s="453">
        <f t="shared" si="26"/>
        <v>0.8</v>
      </c>
      <c r="L92" s="454" t="s">
        <v>18</v>
      </c>
      <c r="M92" s="453">
        <f t="shared" si="27"/>
        <v>8</v>
      </c>
      <c r="N92" s="453" t="s">
        <v>200</v>
      </c>
      <c r="O92" s="302" t="s">
        <v>235</v>
      </c>
      <c r="P92" s="451"/>
      <c r="Q92" s="460" t="s">
        <v>241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s="458" customFormat="1" ht="15.75">
      <c r="A93" s="245" t="s">
        <v>17</v>
      </c>
      <c r="B93" s="245" t="s">
        <v>15</v>
      </c>
      <c r="C93" s="452" t="s">
        <v>229</v>
      </c>
      <c r="D93" s="453">
        <v>4</v>
      </c>
      <c r="E93" s="454">
        <f t="shared" si="23"/>
        <v>120</v>
      </c>
      <c r="F93" s="454">
        <f t="shared" si="24"/>
        <v>8</v>
      </c>
      <c r="G93" s="454">
        <v>8</v>
      </c>
      <c r="H93" s="454"/>
      <c r="I93" s="454">
        <v>0</v>
      </c>
      <c r="J93" s="454">
        <f t="shared" si="25"/>
        <v>112</v>
      </c>
      <c r="K93" s="453">
        <f t="shared" si="26"/>
        <v>0.53333333333333333</v>
      </c>
      <c r="L93" s="454" t="s">
        <v>29</v>
      </c>
      <c r="M93" s="453">
        <f t="shared" si="27"/>
        <v>6.666666666666667</v>
      </c>
      <c r="N93" s="241" t="s">
        <v>200</v>
      </c>
      <c r="O93" s="302" t="s">
        <v>235</v>
      </c>
      <c r="P93" s="451"/>
      <c r="Q93" s="460" t="s">
        <v>237</v>
      </c>
      <c r="R93" s="459"/>
      <c r="S93" s="459"/>
      <c r="T93" s="459"/>
      <c r="U93" s="459"/>
      <c r="V93" s="459"/>
      <c r="W93" s="459"/>
      <c r="X93" s="459"/>
      <c r="Y93" s="459"/>
      <c r="Z93" s="459"/>
      <c r="AA93" s="459"/>
      <c r="AB93" s="459"/>
    </row>
    <row r="94" spans="1:41" ht="15" customHeight="1">
      <c r="A94" s="245"/>
      <c r="B94" s="245"/>
      <c r="C94" s="457" t="s">
        <v>22</v>
      </c>
      <c r="D94" s="456">
        <f t="shared" ref="D94:M94" si="28">SUM(D87:D93)</f>
        <v>30</v>
      </c>
      <c r="E94" s="455">
        <f t="shared" si="28"/>
        <v>900</v>
      </c>
      <c r="F94" s="455">
        <f t="shared" si="28"/>
        <v>62</v>
      </c>
      <c r="G94" s="455">
        <f t="shared" si="28"/>
        <v>44</v>
      </c>
      <c r="H94" s="455">
        <f t="shared" si="28"/>
        <v>0</v>
      </c>
      <c r="I94" s="455">
        <f t="shared" si="28"/>
        <v>18</v>
      </c>
      <c r="J94" s="455">
        <f t="shared" si="28"/>
        <v>838</v>
      </c>
      <c r="K94" s="455">
        <f t="shared" si="28"/>
        <v>4.1333333333333329</v>
      </c>
      <c r="L94" s="455">
        <f t="shared" si="28"/>
        <v>0</v>
      </c>
      <c r="M94" s="455">
        <f t="shared" si="28"/>
        <v>49.222222222222221</v>
      </c>
      <c r="N94" s="241"/>
      <c r="O94" s="509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>
      <c r="A95" s="245"/>
      <c r="B95" s="245"/>
      <c r="C95" s="4" t="s">
        <v>23</v>
      </c>
      <c r="D95" s="5">
        <f>30-D94</f>
        <v>0</v>
      </c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509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>
      <c r="A96" s="245"/>
      <c r="B96" s="245"/>
      <c r="C96" s="2" t="s">
        <v>180</v>
      </c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509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>
      <c r="A97" s="245"/>
      <c r="B97" s="245"/>
      <c r="C97" s="943" t="s">
        <v>0</v>
      </c>
      <c r="D97" s="936" t="s">
        <v>1</v>
      </c>
      <c r="E97" s="940" t="s">
        <v>2</v>
      </c>
      <c r="F97" s="940"/>
      <c r="G97" s="940"/>
      <c r="H97" s="940"/>
      <c r="I97" s="940"/>
      <c r="J97" s="938"/>
      <c r="K97" s="936" t="s">
        <v>3</v>
      </c>
      <c r="L97" s="936" t="s">
        <v>4</v>
      </c>
      <c r="M97" s="936" t="s">
        <v>5</v>
      </c>
      <c r="N97" s="241"/>
      <c r="O97" s="509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>
      <c r="A98" s="245"/>
      <c r="B98" s="245"/>
      <c r="C98" s="943"/>
      <c r="D98" s="936"/>
      <c r="E98" s="936" t="s">
        <v>6</v>
      </c>
      <c r="F98" s="937" t="s">
        <v>7</v>
      </c>
      <c r="G98" s="937"/>
      <c r="H98" s="937"/>
      <c r="I98" s="937"/>
      <c r="J98" s="936" t="s">
        <v>25</v>
      </c>
      <c r="K98" s="936"/>
      <c r="L98" s="936"/>
      <c r="M98" s="936"/>
      <c r="N98" s="241"/>
      <c r="O98" s="509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>
      <c r="A99" s="245"/>
      <c r="B99" s="245"/>
      <c r="C99" s="943"/>
      <c r="D99" s="936"/>
      <c r="E99" s="938"/>
      <c r="F99" s="936" t="s">
        <v>9</v>
      </c>
      <c r="G99" s="940" t="s">
        <v>10</v>
      </c>
      <c r="H99" s="938"/>
      <c r="I99" s="938"/>
      <c r="J99" s="938"/>
      <c r="K99" s="936"/>
      <c r="L99" s="936"/>
      <c r="M99" s="936"/>
      <c r="N99" s="241"/>
      <c r="O99" s="509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>
      <c r="A100" s="245"/>
      <c r="B100" s="245"/>
      <c r="C100" s="943"/>
      <c r="D100" s="936"/>
      <c r="E100" s="938"/>
      <c r="F100" s="939"/>
      <c r="G100" s="936" t="s">
        <v>26</v>
      </c>
      <c r="H100" s="936" t="s">
        <v>27</v>
      </c>
      <c r="I100" s="936" t="s">
        <v>28</v>
      </c>
      <c r="J100" s="938"/>
      <c r="K100" s="936"/>
      <c r="L100" s="936"/>
      <c r="M100" s="936"/>
      <c r="N100" s="241"/>
      <c r="O100" s="509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>
      <c r="A101" s="245"/>
      <c r="B101" s="245"/>
      <c r="C101" s="943"/>
      <c r="D101" s="936"/>
      <c r="E101" s="938"/>
      <c r="F101" s="939"/>
      <c r="G101" s="936"/>
      <c r="H101" s="936"/>
      <c r="I101" s="936"/>
      <c r="J101" s="938"/>
      <c r="K101" s="936"/>
      <c r="L101" s="936"/>
      <c r="M101" s="936"/>
      <c r="N101" s="241"/>
      <c r="O101" s="509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>
      <c r="A102" s="245"/>
      <c r="B102" s="245"/>
      <c r="C102" s="943"/>
      <c r="D102" s="936"/>
      <c r="E102" s="938"/>
      <c r="F102" s="939"/>
      <c r="G102" s="936"/>
      <c r="H102" s="936"/>
      <c r="I102" s="936"/>
      <c r="J102" s="938"/>
      <c r="K102" s="936"/>
      <c r="L102" s="936"/>
      <c r="M102" s="936"/>
      <c r="N102" s="241"/>
      <c r="O102" s="509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>
      <c r="A103" s="245"/>
      <c r="B103" s="245"/>
      <c r="C103" s="943"/>
      <c r="D103" s="936"/>
      <c r="E103" s="938"/>
      <c r="F103" s="939"/>
      <c r="G103" s="936"/>
      <c r="H103" s="936"/>
      <c r="I103" s="936"/>
      <c r="J103" s="938"/>
      <c r="K103" s="936"/>
      <c r="L103" s="936"/>
      <c r="M103" s="936"/>
      <c r="N103" s="241"/>
      <c r="O103" s="509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s="458" customFormat="1" ht="15.75">
      <c r="A104" s="245" t="s">
        <v>13</v>
      </c>
      <c r="B104" s="245" t="s">
        <v>15</v>
      </c>
      <c r="C104" s="457" t="s">
        <v>192</v>
      </c>
      <c r="D104" s="510">
        <v>4.5</v>
      </c>
      <c r="E104" s="454">
        <f t="shared" ref="E104:E110" si="29">D104*30</f>
        <v>135</v>
      </c>
      <c r="F104" s="454">
        <f>G104+H104+I104</f>
        <v>0</v>
      </c>
      <c r="G104" s="454"/>
      <c r="H104" s="454"/>
      <c r="I104" s="454"/>
      <c r="J104" s="454">
        <f t="shared" ref="J104:J110" si="30">E104-F104</f>
        <v>135</v>
      </c>
      <c r="K104" s="453">
        <f>F104/18</f>
        <v>0</v>
      </c>
      <c r="L104" s="454" t="s">
        <v>29</v>
      </c>
      <c r="M104" s="453">
        <f>F104/E104*100</f>
        <v>0</v>
      </c>
      <c r="N104" s="241" t="s">
        <v>200</v>
      </c>
      <c r="O104" s="302" t="s">
        <v>237</v>
      </c>
      <c r="P104" s="451"/>
      <c r="Q104" s="460" t="s">
        <v>233</v>
      </c>
      <c r="R104" s="459"/>
      <c r="S104" s="459"/>
      <c r="T104" s="459"/>
      <c r="U104" s="459"/>
      <c r="V104" s="459"/>
      <c r="W104" s="459"/>
      <c r="X104" s="459"/>
      <c r="Y104" s="459"/>
      <c r="Z104" s="459"/>
      <c r="AA104" s="459"/>
      <c r="AB104" s="459"/>
    </row>
    <row r="105" spans="1:41" s="458" customFormat="1" ht="26.25">
      <c r="A105" s="245" t="s">
        <v>17</v>
      </c>
      <c r="B105" s="245" t="s">
        <v>31</v>
      </c>
      <c r="C105" s="452" t="s">
        <v>298</v>
      </c>
      <c r="D105" s="453">
        <v>4</v>
      </c>
      <c r="E105" s="454">
        <f t="shared" si="29"/>
        <v>120</v>
      </c>
      <c r="F105" s="454">
        <f>G105+H105+I105</f>
        <v>8</v>
      </c>
      <c r="G105" s="454"/>
      <c r="H105" s="454"/>
      <c r="I105" s="454">
        <v>8</v>
      </c>
      <c r="J105" s="454">
        <f t="shared" si="30"/>
        <v>112</v>
      </c>
      <c r="K105" s="453">
        <f>F105/18</f>
        <v>0.44444444444444442</v>
      </c>
      <c r="L105" s="454" t="s">
        <v>17</v>
      </c>
      <c r="M105" s="453">
        <f>F105/E105*100</f>
        <v>6.666666666666667</v>
      </c>
      <c r="N105" s="511" t="s">
        <v>202</v>
      </c>
      <c r="O105" s="302" t="s">
        <v>237</v>
      </c>
      <c r="P105" s="451"/>
      <c r="Q105" s="460" t="s">
        <v>240</v>
      </c>
      <c r="R105" s="459"/>
      <c r="S105" s="459"/>
      <c r="T105" s="459"/>
      <c r="U105" s="459"/>
      <c r="V105" s="459"/>
      <c r="W105" s="459"/>
      <c r="X105" s="459"/>
      <c r="Y105" s="459"/>
      <c r="Z105" s="459"/>
      <c r="AA105" s="459"/>
      <c r="AB105" s="459"/>
    </row>
    <row r="106" spans="1:41" s="458" customFormat="1" ht="15.75">
      <c r="A106" s="245" t="s">
        <v>13</v>
      </c>
      <c r="B106" s="245" t="s">
        <v>15</v>
      </c>
      <c r="C106" s="452" t="s">
        <v>196</v>
      </c>
      <c r="D106" s="453">
        <v>6</v>
      </c>
      <c r="E106" s="454">
        <f t="shared" si="29"/>
        <v>180</v>
      </c>
      <c r="F106" s="454">
        <f>G106+H106+I106</f>
        <v>16</v>
      </c>
      <c r="G106" s="454">
        <v>8</v>
      </c>
      <c r="H106" s="454"/>
      <c r="I106" s="454">
        <v>8</v>
      </c>
      <c r="J106" s="454">
        <f t="shared" si="30"/>
        <v>164</v>
      </c>
      <c r="K106" s="453">
        <f>F106/18</f>
        <v>0.88888888888888884</v>
      </c>
      <c r="L106" s="454" t="s">
        <v>18</v>
      </c>
      <c r="M106" s="453">
        <f>F106/E106*100</f>
        <v>8.8888888888888893</v>
      </c>
      <c r="N106" s="241" t="s">
        <v>200</v>
      </c>
      <c r="O106" s="302" t="s">
        <v>240</v>
      </c>
      <c r="P106" s="451"/>
      <c r="Q106" s="460" t="s">
        <v>235</v>
      </c>
      <c r="R106" s="459"/>
      <c r="S106" s="459"/>
      <c r="T106" s="459"/>
      <c r="U106" s="459"/>
      <c r="V106" s="459"/>
      <c r="W106" s="459"/>
      <c r="X106" s="459"/>
      <c r="Y106" s="459"/>
      <c r="Z106" s="459"/>
      <c r="AA106" s="459"/>
      <c r="AB106" s="459"/>
    </row>
    <row r="107" spans="1:41" s="458" customFormat="1" ht="15.75">
      <c r="A107" s="245" t="s">
        <v>13</v>
      </c>
      <c r="B107" s="245" t="s">
        <v>15</v>
      </c>
      <c r="C107" s="452" t="s">
        <v>194</v>
      </c>
      <c r="D107" s="453">
        <v>5</v>
      </c>
      <c r="E107" s="454">
        <f t="shared" si="29"/>
        <v>150</v>
      </c>
      <c r="F107" s="454">
        <f>G107+H107+I107</f>
        <v>14</v>
      </c>
      <c r="G107" s="454">
        <v>8</v>
      </c>
      <c r="H107" s="454"/>
      <c r="I107" s="454">
        <v>6</v>
      </c>
      <c r="J107" s="454">
        <f t="shared" si="30"/>
        <v>136</v>
      </c>
      <c r="K107" s="453">
        <f>F107/18</f>
        <v>0.77777777777777779</v>
      </c>
      <c r="L107" s="454" t="s">
        <v>18</v>
      </c>
      <c r="M107" s="453">
        <f>F107/E107*100</f>
        <v>9.3333333333333339</v>
      </c>
      <c r="N107" s="241" t="s">
        <v>200</v>
      </c>
      <c r="O107" s="302" t="s">
        <v>235</v>
      </c>
      <c r="P107" s="451"/>
      <c r="Q107" s="460" t="s">
        <v>233</v>
      </c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</row>
    <row r="108" spans="1:41" s="458" customFormat="1" ht="27" customHeight="1">
      <c r="A108" s="245" t="s">
        <v>13</v>
      </c>
      <c r="B108" s="245" t="s">
        <v>31</v>
      </c>
      <c r="C108" s="457" t="s">
        <v>288</v>
      </c>
      <c r="D108" s="512">
        <v>5</v>
      </c>
      <c r="E108" s="454">
        <f t="shared" si="29"/>
        <v>150</v>
      </c>
      <c r="F108" s="454">
        <f>G108+H108+I108</f>
        <v>10</v>
      </c>
      <c r="G108" s="454">
        <v>6</v>
      </c>
      <c r="H108" s="454"/>
      <c r="I108" s="454">
        <v>4</v>
      </c>
      <c r="J108" s="454">
        <f t="shared" si="30"/>
        <v>140</v>
      </c>
      <c r="K108" s="453">
        <f>F108/18</f>
        <v>0.55555555555555558</v>
      </c>
      <c r="L108" s="454" t="s">
        <v>18</v>
      </c>
      <c r="M108" s="453">
        <f>F108/E108*100</f>
        <v>6.666666666666667</v>
      </c>
      <c r="N108" s="241" t="s">
        <v>200</v>
      </c>
      <c r="O108" s="302" t="s">
        <v>233</v>
      </c>
      <c r="P108" s="451"/>
      <c r="Q108" s="460" t="s">
        <v>241</v>
      </c>
      <c r="R108" s="459"/>
      <c r="S108" s="459"/>
      <c r="T108" s="459"/>
      <c r="U108" s="459"/>
      <c r="V108" s="459"/>
      <c r="W108" s="459"/>
      <c r="X108" s="459"/>
      <c r="Y108" s="459"/>
      <c r="Z108" s="459"/>
      <c r="AA108" s="459"/>
      <c r="AB108" s="459"/>
    </row>
    <row r="109" spans="1:41" s="458" customFormat="1" ht="15" customHeight="1">
      <c r="A109" s="245" t="s">
        <v>13</v>
      </c>
      <c r="B109" s="245" t="s">
        <v>15</v>
      </c>
      <c r="C109" s="545" t="s">
        <v>223</v>
      </c>
      <c r="D109" s="512">
        <v>1</v>
      </c>
      <c r="E109" s="454">
        <f t="shared" si="29"/>
        <v>30</v>
      </c>
      <c r="F109" s="454"/>
      <c r="G109" s="454"/>
      <c r="H109" s="454"/>
      <c r="I109" s="454"/>
      <c r="J109" s="454">
        <f t="shared" si="30"/>
        <v>30</v>
      </c>
      <c r="K109" s="453"/>
      <c r="L109" s="522" t="s">
        <v>29</v>
      </c>
      <c r="M109" s="453"/>
      <c r="N109" s="241" t="s">
        <v>200</v>
      </c>
      <c r="O109" s="302"/>
      <c r="P109" s="451"/>
      <c r="Q109" s="460"/>
      <c r="R109" s="459"/>
      <c r="S109" s="459"/>
      <c r="T109" s="459"/>
      <c r="U109" s="459"/>
      <c r="V109" s="459"/>
      <c r="W109" s="459"/>
      <c r="X109" s="459"/>
      <c r="Y109" s="459"/>
      <c r="Z109" s="459"/>
      <c r="AA109" s="459"/>
      <c r="AB109" s="459"/>
    </row>
    <row r="110" spans="1:41" s="458" customFormat="1" ht="15" customHeight="1">
      <c r="A110" s="245" t="s">
        <v>13</v>
      </c>
      <c r="B110" s="245" t="s">
        <v>15</v>
      </c>
      <c r="C110" s="513" t="s">
        <v>264</v>
      </c>
      <c r="D110" s="453">
        <v>4.5</v>
      </c>
      <c r="E110" s="454">
        <f t="shared" si="29"/>
        <v>135</v>
      </c>
      <c r="F110" s="454">
        <f>G110+H110+I110</f>
        <v>16</v>
      </c>
      <c r="G110" s="454">
        <v>8</v>
      </c>
      <c r="H110" s="454"/>
      <c r="I110" s="454">
        <v>8</v>
      </c>
      <c r="J110" s="454">
        <f t="shared" si="30"/>
        <v>119</v>
      </c>
      <c r="K110" s="453">
        <f>F110/18</f>
        <v>0.88888888888888884</v>
      </c>
      <c r="L110" s="454" t="s">
        <v>17</v>
      </c>
      <c r="M110" s="453">
        <f>F110/E110*100</f>
        <v>11.851851851851853</v>
      </c>
      <c r="N110" s="241" t="s">
        <v>200</v>
      </c>
      <c r="O110" s="302" t="s">
        <v>240</v>
      </c>
      <c r="P110" s="451"/>
      <c r="Q110" s="460" t="s">
        <v>235</v>
      </c>
      <c r="R110" s="459"/>
      <c r="S110" s="459"/>
      <c r="T110" s="459"/>
      <c r="U110" s="459"/>
      <c r="V110" s="459"/>
      <c r="W110" s="459"/>
      <c r="X110" s="459"/>
      <c r="Y110" s="459"/>
      <c r="Z110" s="459"/>
      <c r="AA110" s="459"/>
      <c r="AB110" s="459"/>
    </row>
    <row r="111" spans="1:41" ht="15" customHeight="1">
      <c r="A111" s="245"/>
      <c r="B111" s="245"/>
      <c r="C111" s="457" t="s">
        <v>22</v>
      </c>
      <c r="D111" s="456">
        <f t="shared" ref="D111:K111" si="31">SUM(D104:D110)</f>
        <v>30</v>
      </c>
      <c r="E111" s="455">
        <f t="shared" si="31"/>
        <v>900</v>
      </c>
      <c r="F111" s="455">
        <f t="shared" si="31"/>
        <v>64</v>
      </c>
      <c r="G111" s="455">
        <f t="shared" si="31"/>
        <v>30</v>
      </c>
      <c r="H111" s="455">
        <f t="shared" si="31"/>
        <v>0</v>
      </c>
      <c r="I111" s="455">
        <f t="shared" si="31"/>
        <v>34</v>
      </c>
      <c r="J111" s="455">
        <f t="shared" si="31"/>
        <v>836</v>
      </c>
      <c r="K111" s="456">
        <f t="shared" si="31"/>
        <v>3.5555555555555558</v>
      </c>
      <c r="L111" s="455"/>
      <c r="M111" s="455"/>
      <c r="N111" s="241"/>
      <c r="O111" s="509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>
      <c r="A112" s="245"/>
      <c r="B112" s="245"/>
      <c r="C112" s="4" t="s">
        <v>23</v>
      </c>
      <c r="D112" s="5">
        <f>30-D111</f>
        <v>0</v>
      </c>
      <c r="E112" s="5"/>
      <c r="F112" s="5"/>
      <c r="G112" s="5"/>
      <c r="H112" s="5"/>
      <c r="I112" s="5"/>
      <c r="J112" s="5"/>
      <c r="K112" s="5"/>
      <c r="L112" s="5"/>
      <c r="M112" s="5"/>
      <c r="N112" s="241"/>
      <c r="O112" s="509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>
      <c r="A113" s="245"/>
      <c r="B113" s="245"/>
      <c r="C113" s="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41"/>
      <c r="O113" s="509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>
      <c r="A114" s="245"/>
      <c r="B114" s="245"/>
      <c r="C114" s="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41"/>
      <c r="O114" s="509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>
      <c r="A115" s="245"/>
      <c r="B115" s="245"/>
      <c r="C115" s="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41"/>
      <c r="O115" s="509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>
      <c r="A116" s="245"/>
      <c r="B116" s="245"/>
      <c r="C116" s="2" t="s">
        <v>181</v>
      </c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509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>
      <c r="A117" s="245"/>
      <c r="B117" s="245"/>
      <c r="C117" s="943" t="s">
        <v>0</v>
      </c>
      <c r="D117" s="936" t="s">
        <v>1</v>
      </c>
      <c r="E117" s="940" t="s">
        <v>2</v>
      </c>
      <c r="F117" s="940"/>
      <c r="G117" s="940"/>
      <c r="H117" s="940"/>
      <c r="I117" s="940"/>
      <c r="J117" s="938"/>
      <c r="K117" s="936" t="s">
        <v>3</v>
      </c>
      <c r="L117" s="936" t="s">
        <v>4</v>
      </c>
      <c r="M117" s="936" t="s">
        <v>5</v>
      </c>
      <c r="N117" s="241"/>
      <c r="O117" s="509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>
      <c r="A118" s="245"/>
      <c r="B118" s="245"/>
      <c r="C118" s="943"/>
      <c r="D118" s="936"/>
      <c r="E118" s="936" t="s">
        <v>6</v>
      </c>
      <c r="F118" s="937" t="s">
        <v>7</v>
      </c>
      <c r="G118" s="937"/>
      <c r="H118" s="937"/>
      <c r="I118" s="937"/>
      <c r="J118" s="936" t="s">
        <v>25</v>
      </c>
      <c r="K118" s="936"/>
      <c r="L118" s="936"/>
      <c r="M118" s="936"/>
      <c r="N118" s="241"/>
      <c r="O118" s="509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>
      <c r="A119" s="245"/>
      <c r="B119" s="245"/>
      <c r="C119" s="943"/>
      <c r="D119" s="936"/>
      <c r="E119" s="938"/>
      <c r="F119" s="936" t="s">
        <v>9</v>
      </c>
      <c r="G119" s="940" t="s">
        <v>10</v>
      </c>
      <c r="H119" s="938"/>
      <c r="I119" s="938"/>
      <c r="J119" s="938"/>
      <c r="K119" s="936"/>
      <c r="L119" s="936"/>
      <c r="M119" s="936"/>
      <c r="N119" s="241"/>
      <c r="O119" s="509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>
      <c r="A120" s="245"/>
      <c r="B120" s="245"/>
      <c r="C120" s="943"/>
      <c r="D120" s="936"/>
      <c r="E120" s="938"/>
      <c r="F120" s="939"/>
      <c r="G120" s="936" t="s">
        <v>26</v>
      </c>
      <c r="H120" s="936" t="s">
        <v>27</v>
      </c>
      <c r="I120" s="936" t="s">
        <v>28</v>
      </c>
      <c r="J120" s="938"/>
      <c r="K120" s="936"/>
      <c r="L120" s="936"/>
      <c r="M120" s="936"/>
      <c r="N120" s="241"/>
      <c r="O120" s="509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>
      <c r="A121" s="245"/>
      <c r="B121" s="245"/>
      <c r="C121" s="943"/>
      <c r="D121" s="936"/>
      <c r="E121" s="938"/>
      <c r="F121" s="939"/>
      <c r="G121" s="936"/>
      <c r="H121" s="936"/>
      <c r="I121" s="936"/>
      <c r="J121" s="938"/>
      <c r="K121" s="936"/>
      <c r="L121" s="936"/>
      <c r="M121" s="936"/>
      <c r="N121" s="241"/>
      <c r="O121" s="509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>
      <c r="A122" s="245"/>
      <c r="B122" s="245"/>
      <c r="C122" s="943"/>
      <c r="D122" s="936"/>
      <c r="E122" s="938"/>
      <c r="F122" s="939"/>
      <c r="G122" s="936"/>
      <c r="H122" s="936"/>
      <c r="I122" s="936"/>
      <c r="J122" s="938"/>
      <c r="K122" s="936"/>
      <c r="L122" s="936"/>
      <c r="M122" s="936"/>
      <c r="N122" s="241"/>
      <c r="O122" s="509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>
      <c r="A123" s="245"/>
      <c r="B123" s="245"/>
      <c r="C123" s="943"/>
      <c r="D123" s="936"/>
      <c r="E123" s="938"/>
      <c r="F123" s="939"/>
      <c r="G123" s="936"/>
      <c r="H123" s="936"/>
      <c r="I123" s="936"/>
      <c r="J123" s="938"/>
      <c r="K123" s="936"/>
      <c r="L123" s="936"/>
      <c r="M123" s="936"/>
      <c r="N123" s="241"/>
      <c r="O123" s="509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s="458" customFormat="1" ht="26.25">
      <c r="A124" s="245" t="s">
        <v>17</v>
      </c>
      <c r="B124" s="245" t="s">
        <v>31</v>
      </c>
      <c r="C124" s="452" t="s">
        <v>299</v>
      </c>
      <c r="D124" s="510">
        <v>3</v>
      </c>
      <c r="E124" s="454">
        <f t="shared" ref="E124:E130" si="32">D124*30</f>
        <v>90</v>
      </c>
      <c r="F124" s="454">
        <f t="shared" ref="F124:F130" si="33">G124+H124+I124</f>
        <v>8</v>
      </c>
      <c r="G124" s="454"/>
      <c r="H124" s="454"/>
      <c r="I124" s="454">
        <v>8</v>
      </c>
      <c r="J124" s="454">
        <f t="shared" ref="J124:J130" si="34">E124-F124</f>
        <v>82</v>
      </c>
      <c r="K124" s="453">
        <f t="shared" ref="K124:K130" si="35">F124/15</f>
        <v>0.53333333333333333</v>
      </c>
      <c r="L124" s="454" t="s">
        <v>17</v>
      </c>
      <c r="M124" s="453">
        <f t="shared" ref="M124:M130" si="36">F124/E124*100</f>
        <v>8.8888888888888893</v>
      </c>
      <c r="N124" s="241" t="s">
        <v>202</v>
      </c>
      <c r="O124" s="302" t="s">
        <v>237</v>
      </c>
      <c r="P124" s="451"/>
      <c r="Q124" s="460" t="s">
        <v>235</v>
      </c>
      <c r="R124" s="459"/>
      <c r="S124" s="459"/>
      <c r="T124" s="459"/>
      <c r="U124" s="459"/>
      <c r="V124" s="459"/>
      <c r="W124" s="459"/>
      <c r="X124" s="459"/>
      <c r="Y124" s="459"/>
      <c r="Z124" s="459"/>
      <c r="AA124" s="459"/>
      <c r="AB124" s="459"/>
    </row>
    <row r="125" spans="1:41" s="458" customFormat="1" ht="15.75">
      <c r="A125" s="245" t="s">
        <v>13</v>
      </c>
      <c r="B125" s="245" t="s">
        <v>15</v>
      </c>
      <c r="C125" s="452" t="s">
        <v>195</v>
      </c>
      <c r="D125" s="453">
        <v>4</v>
      </c>
      <c r="E125" s="454">
        <f t="shared" si="32"/>
        <v>120</v>
      </c>
      <c r="F125" s="454">
        <f t="shared" si="33"/>
        <v>8</v>
      </c>
      <c r="G125" s="514">
        <v>4</v>
      </c>
      <c r="H125" s="453"/>
      <c r="I125" s="514">
        <v>4</v>
      </c>
      <c r="J125" s="454">
        <f t="shared" si="34"/>
        <v>112</v>
      </c>
      <c r="K125" s="453">
        <f t="shared" si="35"/>
        <v>0.53333333333333333</v>
      </c>
      <c r="L125" s="454" t="s">
        <v>29</v>
      </c>
      <c r="M125" s="453">
        <f t="shared" si="36"/>
        <v>6.666666666666667</v>
      </c>
      <c r="N125" s="241" t="s">
        <v>200</v>
      </c>
      <c r="O125" s="302" t="s">
        <v>234</v>
      </c>
      <c r="P125" s="451"/>
      <c r="Q125" s="460" t="s">
        <v>234</v>
      </c>
      <c r="R125" s="459"/>
      <c r="S125" s="459"/>
      <c r="T125" s="459"/>
      <c r="U125" s="459"/>
      <c r="V125" s="459"/>
      <c r="W125" s="459"/>
      <c r="X125" s="459"/>
      <c r="Y125" s="459"/>
      <c r="Z125" s="459"/>
      <c r="AA125" s="459"/>
      <c r="AB125" s="459"/>
    </row>
    <row r="126" spans="1:41" s="458" customFormat="1" ht="15.75">
      <c r="A126" s="245" t="s">
        <v>13</v>
      </c>
      <c r="B126" s="245" t="s">
        <v>31</v>
      </c>
      <c r="C126" s="452" t="s">
        <v>287</v>
      </c>
      <c r="D126" s="453">
        <v>5</v>
      </c>
      <c r="E126" s="454">
        <f t="shared" si="32"/>
        <v>150</v>
      </c>
      <c r="F126" s="454">
        <f t="shared" si="33"/>
        <v>8</v>
      </c>
      <c r="G126" s="454">
        <v>4</v>
      </c>
      <c r="H126" s="454"/>
      <c r="I126" s="454">
        <v>4</v>
      </c>
      <c r="J126" s="454">
        <f t="shared" si="34"/>
        <v>142</v>
      </c>
      <c r="K126" s="453">
        <f t="shared" si="35"/>
        <v>0.53333333333333333</v>
      </c>
      <c r="L126" s="454" t="s">
        <v>18</v>
      </c>
      <c r="M126" s="453">
        <f t="shared" si="36"/>
        <v>5.3333333333333339</v>
      </c>
      <c r="N126" s="241" t="s">
        <v>200</v>
      </c>
      <c r="O126" s="302" t="s">
        <v>241</v>
      </c>
      <c r="P126" s="451"/>
      <c r="Q126" s="460" t="s">
        <v>241</v>
      </c>
      <c r="R126" s="459"/>
      <c r="S126" s="459"/>
      <c r="T126" s="459"/>
      <c r="U126" s="459"/>
      <c r="V126" s="459"/>
      <c r="W126" s="459"/>
      <c r="X126" s="459"/>
      <c r="Y126" s="459"/>
      <c r="Z126" s="459"/>
      <c r="AA126" s="459"/>
      <c r="AB126" s="459"/>
    </row>
    <row r="127" spans="1:41" s="458" customFormat="1" ht="26.25">
      <c r="A127" s="245" t="s">
        <v>13</v>
      </c>
      <c r="B127" s="245" t="s">
        <v>31</v>
      </c>
      <c r="C127" s="452" t="s">
        <v>197</v>
      </c>
      <c r="D127" s="453">
        <v>5</v>
      </c>
      <c r="E127" s="454">
        <f t="shared" si="32"/>
        <v>150</v>
      </c>
      <c r="F127" s="454">
        <f t="shared" si="33"/>
        <v>8</v>
      </c>
      <c r="G127" s="454">
        <v>4</v>
      </c>
      <c r="H127" s="454"/>
      <c r="I127" s="454">
        <v>4</v>
      </c>
      <c r="J127" s="454">
        <f t="shared" si="34"/>
        <v>142</v>
      </c>
      <c r="K127" s="453">
        <f t="shared" si="35"/>
        <v>0.53333333333333333</v>
      </c>
      <c r="L127" s="454" t="s">
        <v>29</v>
      </c>
      <c r="M127" s="453">
        <f t="shared" si="36"/>
        <v>5.3333333333333339</v>
      </c>
      <c r="N127" s="241" t="s">
        <v>200</v>
      </c>
      <c r="O127" s="302" t="s">
        <v>234</v>
      </c>
      <c r="P127" s="451"/>
      <c r="Q127" s="460" t="s">
        <v>279</v>
      </c>
      <c r="R127" s="459"/>
      <c r="S127" s="459"/>
      <c r="T127" s="459"/>
      <c r="U127" s="459"/>
      <c r="V127" s="459"/>
      <c r="W127" s="459"/>
      <c r="X127" s="459"/>
      <c r="Y127" s="459"/>
      <c r="Z127" s="459"/>
      <c r="AA127" s="459"/>
      <c r="AB127" s="459"/>
    </row>
    <row r="128" spans="1:41" s="458" customFormat="1" ht="26.25">
      <c r="A128" s="245" t="s">
        <v>13</v>
      </c>
      <c r="B128" s="245" t="s">
        <v>31</v>
      </c>
      <c r="C128" s="452" t="s">
        <v>286</v>
      </c>
      <c r="D128" s="453">
        <v>5</v>
      </c>
      <c r="E128" s="454">
        <f t="shared" si="32"/>
        <v>150</v>
      </c>
      <c r="F128" s="454">
        <f t="shared" si="33"/>
        <v>14</v>
      </c>
      <c r="G128" s="454">
        <v>8</v>
      </c>
      <c r="H128" s="454">
        <v>6</v>
      </c>
      <c r="I128" s="454"/>
      <c r="J128" s="454">
        <f t="shared" si="34"/>
        <v>136</v>
      </c>
      <c r="K128" s="453">
        <f t="shared" si="35"/>
        <v>0.93333333333333335</v>
      </c>
      <c r="L128" s="454" t="s">
        <v>18</v>
      </c>
      <c r="M128" s="453">
        <f t="shared" si="36"/>
        <v>9.3333333333333339</v>
      </c>
      <c r="N128" s="241" t="s">
        <v>200</v>
      </c>
      <c r="O128" s="302" t="s">
        <v>235</v>
      </c>
      <c r="P128" s="460" t="s">
        <v>328</v>
      </c>
      <c r="Q128" s="460"/>
      <c r="R128" s="459"/>
      <c r="S128" s="459"/>
      <c r="T128" s="459"/>
      <c r="U128" s="459"/>
      <c r="V128" s="459"/>
      <c r="W128" s="459"/>
      <c r="X128" s="459"/>
      <c r="Y128" s="459"/>
      <c r="Z128" s="459"/>
      <c r="AA128" s="459"/>
      <c r="AB128" s="459"/>
    </row>
    <row r="129" spans="1:41" s="458" customFormat="1" ht="15.75">
      <c r="A129" s="245" t="s">
        <v>13</v>
      </c>
      <c r="B129" s="245" t="s">
        <v>15</v>
      </c>
      <c r="C129" s="452" t="s">
        <v>224</v>
      </c>
      <c r="D129" s="453">
        <v>5</v>
      </c>
      <c r="E129" s="454">
        <f t="shared" si="32"/>
        <v>150</v>
      </c>
      <c r="F129" s="454">
        <f t="shared" si="33"/>
        <v>8</v>
      </c>
      <c r="G129" s="454">
        <v>4</v>
      </c>
      <c r="H129" s="454"/>
      <c r="I129" s="454">
        <v>4</v>
      </c>
      <c r="J129" s="454">
        <f t="shared" si="34"/>
        <v>142</v>
      </c>
      <c r="K129" s="453">
        <f t="shared" si="35"/>
        <v>0.53333333333333333</v>
      </c>
      <c r="L129" s="454" t="s">
        <v>18</v>
      </c>
      <c r="M129" s="453">
        <f t="shared" si="36"/>
        <v>5.3333333333333339</v>
      </c>
      <c r="N129" s="241" t="s">
        <v>200</v>
      </c>
      <c r="O129" s="302" t="s">
        <v>234</v>
      </c>
      <c r="P129" s="451"/>
      <c r="Q129" s="460" t="s">
        <v>234</v>
      </c>
      <c r="R129" s="459"/>
      <c r="S129" s="459"/>
      <c r="T129" s="459"/>
      <c r="U129" s="459"/>
      <c r="V129" s="459"/>
      <c r="W129" s="459"/>
      <c r="X129" s="459"/>
      <c r="Y129" s="459"/>
      <c r="Z129" s="459"/>
      <c r="AA129" s="459"/>
      <c r="AB129" s="459"/>
    </row>
    <row r="130" spans="1:41" s="458" customFormat="1" ht="15" customHeight="1">
      <c r="A130" s="245" t="s">
        <v>17</v>
      </c>
      <c r="B130" s="245" t="s">
        <v>15</v>
      </c>
      <c r="C130" s="452" t="s">
        <v>41</v>
      </c>
      <c r="D130" s="453">
        <v>3</v>
      </c>
      <c r="E130" s="454">
        <f t="shared" si="32"/>
        <v>90</v>
      </c>
      <c r="F130" s="454">
        <f t="shared" si="33"/>
        <v>4</v>
      </c>
      <c r="G130" s="454">
        <v>4</v>
      </c>
      <c r="H130" s="454">
        <v>0</v>
      </c>
      <c r="I130" s="454">
        <v>0</v>
      </c>
      <c r="J130" s="454">
        <f t="shared" si="34"/>
        <v>86</v>
      </c>
      <c r="K130" s="453">
        <f t="shared" si="35"/>
        <v>0.26666666666666666</v>
      </c>
      <c r="L130" s="454" t="s">
        <v>29</v>
      </c>
      <c r="M130" s="453">
        <f t="shared" si="36"/>
        <v>4.4444444444444446</v>
      </c>
      <c r="N130" s="241" t="s">
        <v>282</v>
      </c>
      <c r="O130" s="302" t="s">
        <v>234</v>
      </c>
      <c r="P130" s="451">
        <v>0</v>
      </c>
      <c r="Q130" s="460" t="s">
        <v>295</v>
      </c>
      <c r="R130" s="459"/>
      <c r="S130" s="459"/>
      <c r="T130" s="459"/>
      <c r="U130" s="459"/>
      <c r="V130" s="459"/>
      <c r="W130" s="459"/>
      <c r="X130" s="459"/>
      <c r="Y130" s="459"/>
      <c r="Z130" s="459"/>
      <c r="AA130" s="459"/>
      <c r="AB130" s="459"/>
    </row>
    <row r="131" spans="1:41" ht="15" customHeight="1">
      <c r="A131" s="245"/>
      <c r="B131" s="245"/>
      <c r="C131" s="457" t="s">
        <v>22</v>
      </c>
      <c r="D131" s="456">
        <f t="shared" ref="D131:M131" si="37">SUM(D124:D130)</f>
        <v>30</v>
      </c>
      <c r="E131" s="455">
        <f t="shared" si="37"/>
        <v>900</v>
      </c>
      <c r="F131" s="455">
        <f t="shared" si="37"/>
        <v>58</v>
      </c>
      <c r="G131" s="455">
        <f t="shared" si="37"/>
        <v>28</v>
      </c>
      <c r="H131" s="455">
        <f t="shared" si="37"/>
        <v>6</v>
      </c>
      <c r="I131" s="455">
        <f t="shared" si="37"/>
        <v>24</v>
      </c>
      <c r="J131" s="455">
        <f t="shared" si="37"/>
        <v>842</v>
      </c>
      <c r="K131" s="455">
        <f t="shared" si="37"/>
        <v>3.8666666666666663</v>
      </c>
      <c r="L131" s="455">
        <f t="shared" si="37"/>
        <v>0</v>
      </c>
      <c r="M131" s="455">
        <f t="shared" si="37"/>
        <v>45.333333333333343</v>
      </c>
      <c r="N131" s="241"/>
      <c r="O131" s="509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>
      <c r="A132" s="245"/>
      <c r="B132" s="245"/>
      <c r="C132" s="4" t="s">
        <v>23</v>
      </c>
      <c r="D132" s="5">
        <f>30-D131</f>
        <v>0</v>
      </c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556" t="s">
        <v>332</v>
      </c>
      <c r="P132" s="556" t="s">
        <v>328</v>
      </c>
      <c r="Q132" s="556" t="s">
        <v>333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>
      <c r="A133" s="245"/>
      <c r="B133" s="245"/>
      <c r="C133" s="2" t="s">
        <v>182</v>
      </c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509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>
      <c r="A134" s="245"/>
      <c r="B134" s="245"/>
      <c r="C134" s="943" t="s">
        <v>0</v>
      </c>
      <c r="D134" s="936" t="s">
        <v>1</v>
      </c>
      <c r="E134" s="940" t="s">
        <v>2</v>
      </c>
      <c r="F134" s="940"/>
      <c r="G134" s="940"/>
      <c r="H134" s="940"/>
      <c r="I134" s="940"/>
      <c r="J134" s="938"/>
      <c r="K134" s="936" t="s">
        <v>3</v>
      </c>
      <c r="L134" s="936" t="s">
        <v>4</v>
      </c>
      <c r="M134" s="936" t="s">
        <v>5</v>
      </c>
      <c r="N134" s="241"/>
      <c r="O134" s="509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>
      <c r="A135" s="245"/>
      <c r="B135" s="245"/>
      <c r="C135" s="943"/>
      <c r="D135" s="936"/>
      <c r="E135" s="936" t="s">
        <v>6</v>
      </c>
      <c r="F135" s="937" t="s">
        <v>7</v>
      </c>
      <c r="G135" s="937"/>
      <c r="H135" s="937"/>
      <c r="I135" s="937"/>
      <c r="J135" s="936" t="s">
        <v>25</v>
      </c>
      <c r="K135" s="936"/>
      <c r="L135" s="936"/>
      <c r="M135" s="936"/>
      <c r="N135" s="241"/>
      <c r="O135" s="509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>
      <c r="A136" s="245"/>
      <c r="B136" s="245"/>
      <c r="C136" s="943"/>
      <c r="D136" s="936"/>
      <c r="E136" s="938"/>
      <c r="F136" s="936" t="s">
        <v>9</v>
      </c>
      <c r="G136" s="940" t="s">
        <v>10</v>
      </c>
      <c r="H136" s="938"/>
      <c r="I136" s="938"/>
      <c r="J136" s="938"/>
      <c r="K136" s="936"/>
      <c r="L136" s="936"/>
      <c r="M136" s="936"/>
      <c r="N136" s="241"/>
      <c r="O136" s="509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>
      <c r="A137" s="245"/>
      <c r="B137" s="245"/>
      <c r="C137" s="943"/>
      <c r="D137" s="936"/>
      <c r="E137" s="938"/>
      <c r="F137" s="939"/>
      <c r="G137" s="936" t="s">
        <v>26</v>
      </c>
      <c r="H137" s="936" t="s">
        <v>27</v>
      </c>
      <c r="I137" s="936" t="s">
        <v>28</v>
      </c>
      <c r="J137" s="938"/>
      <c r="K137" s="936"/>
      <c r="L137" s="936"/>
      <c r="M137" s="936"/>
      <c r="N137" s="241"/>
      <c r="O137" s="509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>
      <c r="A138" s="245"/>
      <c r="B138" s="245"/>
      <c r="C138" s="943"/>
      <c r="D138" s="936"/>
      <c r="E138" s="938"/>
      <c r="F138" s="939"/>
      <c r="G138" s="936"/>
      <c r="H138" s="936"/>
      <c r="I138" s="936"/>
      <c r="J138" s="938"/>
      <c r="K138" s="936"/>
      <c r="L138" s="936"/>
      <c r="M138" s="936"/>
      <c r="N138" s="241"/>
      <c r="O138" s="509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>
      <c r="A139" s="245"/>
      <c r="B139" s="245"/>
      <c r="C139" s="943"/>
      <c r="D139" s="936"/>
      <c r="E139" s="938"/>
      <c r="F139" s="939"/>
      <c r="G139" s="936"/>
      <c r="H139" s="936"/>
      <c r="I139" s="936"/>
      <c r="J139" s="938"/>
      <c r="K139" s="936"/>
      <c r="L139" s="936"/>
      <c r="M139" s="936"/>
      <c r="N139" s="241"/>
      <c r="O139" s="509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>
      <c r="A140" s="245"/>
      <c r="B140" s="245"/>
      <c r="C140" s="943"/>
      <c r="D140" s="936"/>
      <c r="E140" s="938"/>
      <c r="F140" s="939"/>
      <c r="G140" s="936"/>
      <c r="H140" s="936"/>
      <c r="I140" s="936"/>
      <c r="J140" s="938"/>
      <c r="K140" s="936"/>
      <c r="L140" s="936"/>
      <c r="M140" s="936"/>
      <c r="N140" s="241"/>
      <c r="O140" s="509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s="458" customFormat="1" ht="15.75">
      <c r="A141" s="245" t="s">
        <v>13</v>
      </c>
      <c r="B141" s="245" t="s">
        <v>15</v>
      </c>
      <c r="C141" s="457" t="s">
        <v>134</v>
      </c>
      <c r="D141" s="510">
        <v>6</v>
      </c>
      <c r="E141" s="454">
        <f t="shared" ref="E141:E148" si="38">D141*30</f>
        <v>180</v>
      </c>
      <c r="F141" s="454">
        <f t="shared" ref="F141:F148" si="39">G141+H141+I141</f>
        <v>0</v>
      </c>
      <c r="G141" s="454"/>
      <c r="H141" s="454"/>
      <c r="I141" s="454"/>
      <c r="J141" s="454">
        <f t="shared" ref="J141:J148" si="40">E141-F141</f>
        <v>180</v>
      </c>
      <c r="K141" s="453">
        <f>F141/13</f>
        <v>0</v>
      </c>
      <c r="L141" s="454" t="s">
        <v>29</v>
      </c>
      <c r="M141" s="453">
        <f>F141/E141*100</f>
        <v>0</v>
      </c>
      <c r="N141" s="241" t="s">
        <v>200</v>
      </c>
      <c r="O141" s="302" t="s">
        <v>237</v>
      </c>
      <c r="P141" s="460"/>
      <c r="Q141" s="460"/>
      <c r="R141" s="459"/>
      <c r="S141" s="459"/>
      <c r="T141" s="459"/>
      <c r="U141" s="459"/>
      <c r="V141" s="459"/>
      <c r="W141" s="459"/>
      <c r="X141" s="459"/>
      <c r="Y141" s="459"/>
      <c r="Z141" s="459"/>
      <c r="AA141" s="459"/>
      <c r="AB141" s="459"/>
    </row>
    <row r="142" spans="1:41" s="458" customFormat="1" ht="15.75">
      <c r="A142" s="245"/>
      <c r="B142" s="245"/>
      <c r="C142" s="452"/>
      <c r="D142" s="453"/>
      <c r="E142" s="454">
        <f t="shared" si="38"/>
        <v>0</v>
      </c>
      <c r="F142" s="454">
        <f t="shared" si="39"/>
        <v>0</v>
      </c>
      <c r="G142" s="454"/>
      <c r="H142" s="454"/>
      <c r="I142" s="454"/>
      <c r="J142" s="454">
        <f t="shared" si="40"/>
        <v>0</v>
      </c>
      <c r="K142" s="453">
        <f>F142/13</f>
        <v>0</v>
      </c>
      <c r="L142" s="454"/>
      <c r="M142" s="453"/>
      <c r="N142" s="241" t="s">
        <v>200</v>
      </c>
      <c r="O142" s="302"/>
      <c r="P142" s="460"/>
      <c r="Q142" s="460"/>
      <c r="R142" s="459"/>
      <c r="S142" s="459"/>
      <c r="T142" s="459"/>
      <c r="U142" s="459"/>
      <c r="V142" s="459"/>
      <c r="W142" s="459"/>
      <c r="X142" s="459"/>
      <c r="Y142" s="459"/>
      <c r="Z142" s="459"/>
      <c r="AA142" s="459"/>
      <c r="AB142" s="459"/>
    </row>
    <row r="143" spans="1:41" s="458" customFormat="1" ht="15.75">
      <c r="A143" s="245" t="s">
        <v>13</v>
      </c>
      <c r="B143" s="245" t="s">
        <v>15</v>
      </c>
      <c r="C143" s="452" t="s">
        <v>267</v>
      </c>
      <c r="D143" s="549">
        <v>10.5</v>
      </c>
      <c r="E143" s="454">
        <f t="shared" si="38"/>
        <v>315</v>
      </c>
      <c r="F143" s="454">
        <f t="shared" si="39"/>
        <v>0</v>
      </c>
      <c r="G143" s="454"/>
      <c r="H143" s="454"/>
      <c r="I143" s="454"/>
      <c r="J143" s="454">
        <f t="shared" si="40"/>
        <v>315</v>
      </c>
      <c r="K143" s="453">
        <f>F143/13</f>
        <v>0</v>
      </c>
      <c r="L143" s="454" t="s">
        <v>18</v>
      </c>
      <c r="M143" s="453">
        <f t="shared" ref="M143:M148" si="41">F143/E143*100</f>
        <v>0</v>
      </c>
      <c r="N143" s="241" t="s">
        <v>200</v>
      </c>
      <c r="O143" s="302"/>
      <c r="P143" s="460"/>
      <c r="Q143" s="460"/>
      <c r="R143" s="459"/>
      <c r="S143" s="459"/>
      <c r="T143" s="459"/>
      <c r="U143" s="459"/>
      <c r="V143" s="459"/>
      <c r="W143" s="459"/>
      <c r="X143" s="459"/>
      <c r="Y143" s="459"/>
      <c r="Z143" s="459"/>
      <c r="AA143" s="459"/>
      <c r="AB143" s="459"/>
    </row>
    <row r="144" spans="1:41" s="458" customFormat="1" ht="26.25">
      <c r="A144" s="245" t="s">
        <v>17</v>
      </c>
      <c r="B144" s="245" t="s">
        <v>31</v>
      </c>
      <c r="C144" s="452" t="s">
        <v>296</v>
      </c>
      <c r="D144" s="453">
        <v>3</v>
      </c>
      <c r="E144" s="454">
        <f t="shared" si="38"/>
        <v>90</v>
      </c>
      <c r="F144" s="454">
        <f t="shared" si="39"/>
        <v>8</v>
      </c>
      <c r="G144" s="454"/>
      <c r="H144" s="454"/>
      <c r="I144" s="454">
        <v>8</v>
      </c>
      <c r="J144" s="454">
        <f t="shared" si="40"/>
        <v>82</v>
      </c>
      <c r="K144" s="453">
        <f>F144/13</f>
        <v>0.61538461538461542</v>
      </c>
      <c r="L144" s="454" t="s">
        <v>29</v>
      </c>
      <c r="M144" s="453">
        <f t="shared" si="41"/>
        <v>8.8888888888888893</v>
      </c>
      <c r="N144" s="241" t="s">
        <v>202</v>
      </c>
      <c r="O144" s="302" t="s">
        <v>237</v>
      </c>
      <c r="P144" s="460"/>
      <c r="Q144" s="460" t="s">
        <v>235</v>
      </c>
      <c r="R144" s="459"/>
      <c r="S144" s="459"/>
      <c r="T144" s="459"/>
      <c r="U144" s="459"/>
      <c r="V144" s="459"/>
      <c r="W144" s="459"/>
      <c r="X144" s="459"/>
      <c r="Y144" s="459"/>
      <c r="Z144" s="459"/>
      <c r="AA144" s="459"/>
      <c r="AB144" s="459"/>
    </row>
    <row r="145" spans="1:41" s="458" customFormat="1" ht="26.25">
      <c r="A145" s="245" t="s">
        <v>13</v>
      </c>
      <c r="B145" s="245" t="s">
        <v>15</v>
      </c>
      <c r="C145" s="452" t="s">
        <v>300</v>
      </c>
      <c r="D145" s="453">
        <v>4</v>
      </c>
      <c r="E145" s="454">
        <f t="shared" si="38"/>
        <v>120</v>
      </c>
      <c r="F145" s="454">
        <f t="shared" si="39"/>
        <v>18</v>
      </c>
      <c r="G145" s="454">
        <v>8</v>
      </c>
      <c r="H145" s="454">
        <v>10</v>
      </c>
      <c r="I145" s="454"/>
      <c r="J145" s="454">
        <f t="shared" si="40"/>
        <v>102</v>
      </c>
      <c r="K145" s="453">
        <f>F145/13</f>
        <v>1.3846153846153846</v>
      </c>
      <c r="L145" s="454" t="s">
        <v>18</v>
      </c>
      <c r="M145" s="453">
        <f t="shared" si="41"/>
        <v>15</v>
      </c>
      <c r="N145" s="241" t="s">
        <v>200</v>
      </c>
      <c r="O145" s="302" t="s">
        <v>235</v>
      </c>
      <c r="P145" s="460" t="s">
        <v>246</v>
      </c>
      <c r="Q145" s="460"/>
      <c r="R145" s="459"/>
      <c r="S145" s="459"/>
      <c r="T145" s="459"/>
      <c r="U145" s="459"/>
      <c r="V145" s="459"/>
      <c r="W145" s="459"/>
      <c r="X145" s="459"/>
      <c r="Y145" s="459"/>
      <c r="Z145" s="459"/>
      <c r="AA145" s="459"/>
      <c r="AB145" s="459"/>
    </row>
    <row r="146" spans="1:41" s="458" customFormat="1" ht="15" customHeight="1">
      <c r="A146" s="245" t="s">
        <v>13</v>
      </c>
      <c r="B146" s="245" t="s">
        <v>15</v>
      </c>
      <c r="C146" s="545" t="s">
        <v>193</v>
      </c>
      <c r="D146" s="453">
        <v>1</v>
      </c>
      <c r="E146" s="454">
        <f t="shared" si="38"/>
        <v>30</v>
      </c>
      <c r="F146" s="454">
        <f t="shared" si="39"/>
        <v>0</v>
      </c>
      <c r="G146" s="454"/>
      <c r="H146" s="454"/>
      <c r="I146" s="454"/>
      <c r="J146" s="454">
        <f t="shared" si="40"/>
        <v>30</v>
      </c>
      <c r="K146" s="453">
        <f>F146/15</f>
        <v>0</v>
      </c>
      <c r="L146" s="522" t="s">
        <v>29</v>
      </c>
      <c r="M146" s="453">
        <f t="shared" si="41"/>
        <v>0</v>
      </c>
      <c r="N146" s="241" t="s">
        <v>200</v>
      </c>
      <c r="O146" s="302"/>
      <c r="P146" s="460"/>
      <c r="Q146" s="460" t="s">
        <v>236</v>
      </c>
      <c r="R146" s="459"/>
      <c r="S146" s="459"/>
      <c r="T146" s="459"/>
      <c r="U146" s="459"/>
      <c r="V146" s="459"/>
      <c r="W146" s="459"/>
      <c r="X146" s="459"/>
      <c r="Y146" s="459"/>
      <c r="Z146" s="459"/>
      <c r="AA146" s="459"/>
      <c r="AB146" s="459"/>
    </row>
    <row r="147" spans="1:41" s="458" customFormat="1" ht="29.25" customHeight="1">
      <c r="A147" s="245" t="s">
        <v>13</v>
      </c>
      <c r="B147" s="245" t="s">
        <v>31</v>
      </c>
      <c r="C147" s="452" t="s">
        <v>303</v>
      </c>
      <c r="D147" s="453">
        <v>5</v>
      </c>
      <c r="E147" s="454">
        <f t="shared" si="38"/>
        <v>150</v>
      </c>
      <c r="F147" s="454">
        <f t="shared" si="39"/>
        <v>18</v>
      </c>
      <c r="G147" s="454">
        <v>8</v>
      </c>
      <c r="H147" s="454"/>
      <c r="I147" s="454">
        <v>10</v>
      </c>
      <c r="J147" s="454">
        <f t="shared" si="40"/>
        <v>132</v>
      </c>
      <c r="K147" s="453">
        <f>F147/13</f>
        <v>1.3846153846153846</v>
      </c>
      <c r="L147" s="454" t="s">
        <v>18</v>
      </c>
      <c r="M147" s="453">
        <f t="shared" si="41"/>
        <v>12</v>
      </c>
      <c r="N147" s="241" t="s">
        <v>200</v>
      </c>
      <c r="O147" s="302" t="s">
        <v>235</v>
      </c>
      <c r="P147" s="460"/>
      <c r="Q147" s="460" t="s">
        <v>246</v>
      </c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</row>
    <row r="148" spans="1:41" s="458" customFormat="1" ht="25.5" customHeight="1">
      <c r="A148" s="245" t="s">
        <v>13</v>
      </c>
      <c r="B148" s="245" t="s">
        <v>31</v>
      </c>
      <c r="C148" s="452" t="s">
        <v>285</v>
      </c>
      <c r="D148" s="453">
        <v>5</v>
      </c>
      <c r="E148" s="454">
        <f t="shared" si="38"/>
        <v>150</v>
      </c>
      <c r="F148" s="454">
        <f t="shared" si="39"/>
        <v>8</v>
      </c>
      <c r="G148" s="454">
        <v>8</v>
      </c>
      <c r="H148" s="454"/>
      <c r="I148" s="454">
        <v>0</v>
      </c>
      <c r="J148" s="454">
        <f t="shared" si="40"/>
        <v>142</v>
      </c>
      <c r="K148" s="453">
        <f>F148/13</f>
        <v>0.61538461538461542</v>
      </c>
      <c r="L148" s="454" t="s">
        <v>18</v>
      </c>
      <c r="M148" s="453">
        <f t="shared" si="41"/>
        <v>5.3333333333333339</v>
      </c>
      <c r="N148" s="241" t="s">
        <v>200</v>
      </c>
      <c r="O148" s="302" t="s">
        <v>235</v>
      </c>
      <c r="P148" s="460"/>
      <c r="Q148" s="460" t="s">
        <v>237</v>
      </c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</row>
    <row r="149" spans="1:41" ht="15.75">
      <c r="A149" s="245"/>
      <c r="B149" s="245"/>
      <c r="C149" s="457" t="s">
        <v>22</v>
      </c>
      <c r="D149" s="456">
        <f t="shared" ref="D149:M149" si="42">SUM(D141:D148)</f>
        <v>34.5</v>
      </c>
      <c r="E149" s="455">
        <f t="shared" si="42"/>
        <v>1035</v>
      </c>
      <c r="F149" s="455">
        <f t="shared" si="42"/>
        <v>52</v>
      </c>
      <c r="G149" s="455">
        <f t="shared" si="42"/>
        <v>24</v>
      </c>
      <c r="H149" s="455">
        <f t="shared" si="42"/>
        <v>10</v>
      </c>
      <c r="I149" s="455">
        <f t="shared" si="42"/>
        <v>18</v>
      </c>
      <c r="J149" s="455">
        <f t="shared" si="42"/>
        <v>983</v>
      </c>
      <c r="K149" s="455">
        <f t="shared" si="42"/>
        <v>4</v>
      </c>
      <c r="L149" s="455">
        <f t="shared" si="42"/>
        <v>0</v>
      </c>
      <c r="M149" s="455">
        <f t="shared" si="42"/>
        <v>41.222222222222221</v>
      </c>
      <c r="N149" s="241"/>
      <c r="O149" s="302" t="s">
        <v>278</v>
      </c>
      <c r="P149" s="460" t="s">
        <v>246</v>
      </c>
      <c r="Q149" s="460" t="s">
        <v>330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>
      <c r="A150" s="245"/>
      <c r="B150" s="245"/>
      <c r="C150" s="4" t="s">
        <v>23</v>
      </c>
      <c r="D150" s="6">
        <f>30-D149</f>
        <v>-4.5</v>
      </c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509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>
      <c r="A151" s="245"/>
      <c r="B151" s="245"/>
      <c r="D151" s="548">
        <f>D16+D34+D54+D72+D94+D111+D131+D149</f>
        <v>240</v>
      </c>
      <c r="E151" s="548">
        <f t="shared" ref="E151:F151" si="43">E16+E34+E54+E72+E94+E111+E131+E149</f>
        <v>7200</v>
      </c>
      <c r="F151" s="548">
        <f t="shared" si="43"/>
        <v>490</v>
      </c>
      <c r="G151" s="241"/>
      <c r="H151" s="241"/>
      <c r="I151" s="241"/>
      <c r="J151" s="241"/>
      <c r="K151" s="241"/>
      <c r="L151" s="241"/>
      <c r="M151" s="241"/>
      <c r="N151" s="241"/>
      <c r="O151" s="509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>
      <c r="A152" s="245"/>
      <c r="B152" s="245"/>
      <c r="C152" s="2" t="s">
        <v>22</v>
      </c>
      <c r="D152" s="515">
        <f>D153+D154</f>
        <v>240</v>
      </c>
      <c r="E152" s="515">
        <f>E153+E154</f>
        <v>7200</v>
      </c>
      <c r="F152" s="516">
        <f>E152/$E$152*100</f>
        <v>100</v>
      </c>
      <c r="G152" s="517"/>
      <c r="H152" s="518"/>
      <c r="I152" s="518"/>
      <c r="J152" s="518"/>
      <c r="K152" s="241"/>
      <c r="L152" s="241" t="s">
        <v>200</v>
      </c>
      <c r="M152" s="241">
        <f t="shared" ref="M152:M161" si="44">SUMIF($N$10:$N$149,L152,$D$10:$D$149)</f>
        <v>128</v>
      </c>
      <c r="N152" s="519"/>
      <c r="O152" s="509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>
      <c r="A153" s="245"/>
      <c r="B153" s="245" t="s">
        <v>15</v>
      </c>
      <c r="C153" s="2" t="s">
        <v>42</v>
      </c>
      <c r="D153" s="544">
        <f>SUMIF(B$10:B$148,B153,D$10:D$148)</f>
        <v>179.5</v>
      </c>
      <c r="E153" s="245">
        <f>D153*30</f>
        <v>5385</v>
      </c>
      <c r="F153" s="516">
        <f>E153/E$152*100</f>
        <v>74.791666666666671</v>
      </c>
      <c r="G153" s="245"/>
      <c r="H153" s="241"/>
      <c r="I153" s="520"/>
      <c r="J153" s="520"/>
      <c r="K153" s="241"/>
      <c r="L153" s="241" t="s">
        <v>199</v>
      </c>
      <c r="M153" s="241">
        <f t="shared" si="44"/>
        <v>29.5</v>
      </c>
      <c r="N153" s="519"/>
      <c r="O153" s="509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>
      <c r="A154" s="245"/>
      <c r="B154" s="245" t="s">
        <v>31</v>
      </c>
      <c r="C154" s="2" t="s">
        <v>43</v>
      </c>
      <c r="D154" s="516">
        <f>SUMIF(B$10:B$148,B154,D$10:D$148)</f>
        <v>60.5</v>
      </c>
      <c r="E154" s="245">
        <f>D154*30</f>
        <v>1815</v>
      </c>
      <c r="F154" s="516">
        <f>E154/E$152*100</f>
        <v>25.208333333333332</v>
      </c>
      <c r="G154" s="245"/>
      <c r="H154" s="241"/>
      <c r="I154" s="241"/>
      <c r="J154" s="241"/>
      <c r="K154" s="241"/>
      <c r="L154" s="241" t="s">
        <v>284</v>
      </c>
      <c r="M154" s="241">
        <f t="shared" si="44"/>
        <v>18.5</v>
      </c>
      <c r="N154" s="519"/>
      <c r="O154" s="509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>
      <c r="A155" s="245"/>
      <c r="B155" s="245"/>
      <c r="D155" s="245"/>
      <c r="E155" s="245"/>
      <c r="F155" s="245"/>
      <c r="G155" s="245"/>
      <c r="H155" s="241"/>
      <c r="I155" s="241"/>
      <c r="J155" s="241"/>
      <c r="K155" s="241"/>
      <c r="L155" s="241" t="s">
        <v>198</v>
      </c>
      <c r="M155" s="241">
        <f t="shared" si="44"/>
        <v>11</v>
      </c>
      <c r="N155" s="519"/>
      <c r="O155" s="509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>
      <c r="A156" s="245"/>
      <c r="B156" s="245"/>
      <c r="C156" s="2" t="s">
        <v>169</v>
      </c>
      <c r="D156" s="521">
        <f>D157+D158</f>
        <v>96</v>
      </c>
      <c r="E156" s="521">
        <f>E157+E158</f>
        <v>2880</v>
      </c>
      <c r="F156" s="516">
        <f>E156/$E$156*100</f>
        <v>100</v>
      </c>
      <c r="G156" s="245"/>
      <c r="H156" s="241"/>
      <c r="I156" s="241"/>
      <c r="J156" s="241"/>
      <c r="K156" s="241"/>
      <c r="L156" s="241" t="s">
        <v>283</v>
      </c>
      <c r="M156" s="241">
        <f t="shared" si="44"/>
        <v>9</v>
      </c>
      <c r="N156" s="519"/>
      <c r="O156" s="509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>
      <c r="A157" s="245" t="s">
        <v>17</v>
      </c>
      <c r="B157" s="245" t="s">
        <v>15</v>
      </c>
      <c r="C157" s="2" t="s">
        <v>42</v>
      </c>
      <c r="D157" s="245">
        <f>SUMIFS(D$10:D$148,A$10:A$148,A157,B$10:B$148,B157)</f>
        <v>75.5</v>
      </c>
      <c r="E157" s="245">
        <f>D157*30</f>
        <v>2265</v>
      </c>
      <c r="F157" s="516">
        <f>E157/E$156*100</f>
        <v>78.645833333333343</v>
      </c>
      <c r="G157" s="245"/>
      <c r="H157" s="241"/>
      <c r="I157" s="241"/>
      <c r="J157" s="241"/>
      <c r="K157" s="241"/>
      <c r="L157" s="241" t="s">
        <v>202</v>
      </c>
      <c r="M157" s="241">
        <f t="shared" si="44"/>
        <v>13</v>
      </c>
      <c r="N157" s="519"/>
      <c r="O157" s="509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>
      <c r="A158" s="245" t="s">
        <v>17</v>
      </c>
      <c r="B158" s="245" t="s">
        <v>31</v>
      </c>
      <c r="C158" s="2" t="s">
        <v>43</v>
      </c>
      <c r="D158" s="245">
        <f>SUMIFS(D$10:D$148,A$10:A$148,A158,B$10:B$148,B158)</f>
        <v>20.5</v>
      </c>
      <c r="E158" s="245">
        <f>D158*30</f>
        <v>615</v>
      </c>
      <c r="F158" s="516">
        <f>E158/E$156*100</f>
        <v>21.354166666666664</v>
      </c>
      <c r="G158" s="245"/>
      <c r="H158" s="241"/>
      <c r="I158" s="241"/>
      <c r="J158" s="241"/>
      <c r="K158" s="241"/>
      <c r="L158" s="241" t="s">
        <v>282</v>
      </c>
      <c r="M158" s="241">
        <f t="shared" si="44"/>
        <v>3</v>
      </c>
      <c r="N158" s="241"/>
      <c r="O158" s="509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>
      <c r="A159" s="245"/>
      <c r="B159" s="245"/>
      <c r="C159" s="2" t="s">
        <v>170</v>
      </c>
      <c r="D159" s="521">
        <f>D160+D161</f>
        <v>144</v>
      </c>
      <c r="E159" s="521">
        <f>E160+E161</f>
        <v>4320</v>
      </c>
      <c r="F159" s="521">
        <f>F160+F161</f>
        <v>100</v>
      </c>
      <c r="G159" s="241"/>
      <c r="H159" s="241"/>
      <c r="I159" s="241"/>
      <c r="J159" s="241"/>
      <c r="K159" s="241"/>
      <c r="L159" s="241" t="s">
        <v>201</v>
      </c>
      <c r="M159" s="241">
        <f t="shared" si="44"/>
        <v>10</v>
      </c>
      <c r="N159" s="241"/>
      <c r="O159" s="509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>
      <c r="A160" s="245" t="s">
        <v>13</v>
      </c>
      <c r="B160" s="245" t="s">
        <v>15</v>
      </c>
      <c r="C160" s="2" t="s">
        <v>42</v>
      </c>
      <c r="D160" s="245">
        <f>SUMIFS(D$10:D$148,A$10:A$148,A160,B$10:B$148,B160)</f>
        <v>104</v>
      </c>
      <c r="E160" s="245">
        <f>D160*30</f>
        <v>3120</v>
      </c>
      <c r="F160" s="241">
        <f>E160/E$159*100</f>
        <v>72.222222222222214</v>
      </c>
      <c r="G160" s="241"/>
      <c r="H160" s="241"/>
      <c r="I160" s="241"/>
      <c r="J160" s="241"/>
      <c r="K160" s="241"/>
      <c r="L160" s="241" t="s">
        <v>281</v>
      </c>
      <c r="M160" s="241">
        <f t="shared" si="44"/>
        <v>12</v>
      </c>
      <c r="N160" s="241"/>
      <c r="O160" s="509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>
      <c r="A161" s="245" t="s">
        <v>13</v>
      </c>
      <c r="B161" s="245" t="s">
        <v>31</v>
      </c>
      <c r="C161" s="2" t="s">
        <v>43</v>
      </c>
      <c r="D161" s="245">
        <f>SUMIFS(D$10:D$148,A$10:A$148,A161,B$10:B$148,B161)</f>
        <v>40</v>
      </c>
      <c r="E161" s="245">
        <f>D161*30</f>
        <v>1200</v>
      </c>
      <c r="F161" s="241">
        <f>E161/E$159*100</f>
        <v>27.777777777777779</v>
      </c>
      <c r="G161" s="241"/>
      <c r="H161" s="241"/>
      <c r="I161" s="241"/>
      <c r="J161" s="241"/>
      <c r="K161" s="241"/>
      <c r="L161" s="241" t="s">
        <v>18</v>
      </c>
      <c r="M161" s="241">
        <f t="shared" si="44"/>
        <v>6</v>
      </c>
      <c r="N161" s="241"/>
      <c r="O161" s="509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>
      <c r="A162" s="245"/>
      <c r="B162" s="245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>
        <f>SUM(M152:M161)</f>
        <v>240</v>
      </c>
      <c r="N162" s="241"/>
      <c r="O162" s="509"/>
    </row>
  </sheetData>
  <mergeCells count="116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I83:I86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L97:L103"/>
    <mergeCell ref="E81:E86"/>
    <mergeCell ref="F81:I81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J81:J86"/>
    <mergeCell ref="F82:F86"/>
    <mergeCell ref="G82:I82"/>
    <mergeCell ref="G83:G86"/>
    <mergeCell ref="H83:H86"/>
    <mergeCell ref="G99:I99"/>
    <mergeCell ref="G100:G103"/>
    <mergeCell ref="H100:H103"/>
    <mergeCell ref="I100:I103"/>
    <mergeCell ref="E97:J97"/>
    <mergeCell ref="K97:K103"/>
    <mergeCell ref="C1:M1"/>
    <mergeCell ref="C19:C25"/>
    <mergeCell ref="D19:D25"/>
    <mergeCell ref="E19:J19"/>
    <mergeCell ref="I22:I25"/>
    <mergeCell ref="K40:K46"/>
    <mergeCell ref="L40:L46"/>
    <mergeCell ref="M40:M46"/>
    <mergeCell ref="G59:I59"/>
    <mergeCell ref="C57:C63"/>
    <mergeCell ref="D57:D63"/>
    <mergeCell ref="E57:J57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F4:I4"/>
    <mergeCell ref="E41:E46"/>
    <mergeCell ref="F41:I41"/>
    <mergeCell ref="J41:J46"/>
    <mergeCell ref="F42:F46"/>
    <mergeCell ref="K19:K25"/>
    <mergeCell ref="L19:L25"/>
    <mergeCell ref="G42:I42"/>
    <mergeCell ref="G43:G46"/>
    <mergeCell ref="E20:E25"/>
    <mergeCell ref="K57:K63"/>
    <mergeCell ref="L57:L63"/>
    <mergeCell ref="G60:G63"/>
    <mergeCell ref="H60:H63"/>
    <mergeCell ref="I60:I63"/>
    <mergeCell ref="O5:O8"/>
    <mergeCell ref="P5:P8"/>
    <mergeCell ref="Q5:Q8"/>
    <mergeCell ref="M19:M25"/>
    <mergeCell ref="F20:I20"/>
    <mergeCell ref="J20:J25"/>
    <mergeCell ref="F21:F25"/>
    <mergeCell ref="G21:I21"/>
    <mergeCell ref="G22:G25"/>
    <mergeCell ref="H22:H25"/>
    <mergeCell ref="F5:F9"/>
    <mergeCell ref="G5:I5"/>
    <mergeCell ref="G6:G9"/>
    <mergeCell ref="H6:H9"/>
    <mergeCell ref="I6:I9"/>
    <mergeCell ref="J4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 051 заочна</vt:lpstr>
      <vt:lpstr>План 051 заочка 2020 _2021</vt:lpstr>
      <vt:lpstr>семестровка для заоч.2020_21</vt:lpstr>
      <vt:lpstr>'План 051 заочка 2020 _2021'!Область_печати</vt:lpstr>
      <vt:lpstr>'семестровка для заоч.2020_21'!Область_печати</vt:lpstr>
      <vt:lpstr>'Титул 051 заочна'!Область_печати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2020-04-21T14:51:18Z</cp:lastPrinted>
  <dcterms:created xsi:type="dcterms:W3CDTF">2018-09-25T13:00:18Z</dcterms:created>
  <dcterms:modified xsi:type="dcterms:W3CDTF">2020-05-22T07:30:37Z</dcterms:modified>
</cp:coreProperties>
</file>