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281\"/>
    </mc:Choice>
  </mc:AlternateContent>
  <bookViews>
    <workbookView xWindow="720" yWindow="405" windowWidth="24675" windowHeight="12300" activeTab="1"/>
  </bookViews>
  <sheets>
    <sheet name="Титул 2020 денне" sheetId="1" r:id="rId1"/>
    <sheet name="План 2020 денне" sheetId="2" r:id="rId2"/>
    <sheet name="Семестровка 2020 денне" sheetId="3" r:id="rId3"/>
  </sheets>
  <definedNames>
    <definedName name="_xlnm.Print_Area" localSheetId="1">'План 2020 денне'!$A$1:$X$132</definedName>
    <definedName name="_xlnm.Print_Area" localSheetId="2">'Семестровка 2020 денне'!$A$1:$P$140</definedName>
  </definedNames>
  <calcPr calcId="152511"/>
</workbook>
</file>

<file path=xl/calcChain.xml><?xml version="1.0" encoding="utf-8"?>
<calcChain xmlns="http://schemas.openxmlformats.org/spreadsheetml/2006/main">
  <c r="D144" i="3" l="1"/>
  <c r="D143" i="3"/>
  <c r="D142" i="3"/>
  <c r="D122" i="3"/>
  <c r="D139" i="3"/>
  <c r="I22" i="2" l="1"/>
  <c r="D147" i="3" l="1"/>
  <c r="E147" i="3" s="1"/>
  <c r="D146" i="3"/>
  <c r="E144" i="3"/>
  <c r="E143" i="3"/>
  <c r="I139" i="3"/>
  <c r="H139" i="3"/>
  <c r="G139" i="3"/>
  <c r="D140" i="3"/>
  <c r="F138" i="3"/>
  <c r="K138" i="3" s="1"/>
  <c r="E138" i="3"/>
  <c r="F137" i="3"/>
  <c r="M137" i="3" s="1"/>
  <c r="E137" i="3"/>
  <c r="F136" i="3"/>
  <c r="K136" i="3" s="1"/>
  <c r="E136" i="3"/>
  <c r="K135" i="3"/>
  <c r="F135" i="3"/>
  <c r="E135" i="3"/>
  <c r="J135" i="3" s="1"/>
  <c r="F134" i="3"/>
  <c r="K134" i="3" s="1"/>
  <c r="E134" i="3"/>
  <c r="M134" i="3" s="1"/>
  <c r="F133" i="3"/>
  <c r="E133" i="3"/>
  <c r="F132" i="3"/>
  <c r="E132" i="3"/>
  <c r="E139" i="3" s="1"/>
  <c r="D123" i="3"/>
  <c r="I122" i="3"/>
  <c r="H122" i="3"/>
  <c r="G122" i="3"/>
  <c r="F121" i="3"/>
  <c r="K121" i="3" s="1"/>
  <c r="E121" i="3"/>
  <c r="M121" i="3" s="1"/>
  <c r="F120" i="3"/>
  <c r="K120" i="3" s="1"/>
  <c r="E120" i="3"/>
  <c r="K119" i="3"/>
  <c r="E119" i="3"/>
  <c r="J119" i="3" s="1"/>
  <c r="K118" i="3"/>
  <c r="F118" i="3"/>
  <c r="E118" i="3"/>
  <c r="J118" i="3" s="1"/>
  <c r="F117" i="3"/>
  <c r="K117" i="3" s="1"/>
  <c r="E117" i="3"/>
  <c r="F116" i="3"/>
  <c r="E116" i="3"/>
  <c r="F115" i="3"/>
  <c r="K115" i="3" s="1"/>
  <c r="E115" i="3"/>
  <c r="M115" i="3" s="1"/>
  <c r="I105" i="3"/>
  <c r="H105" i="3"/>
  <c r="G105" i="3"/>
  <c r="D105" i="3"/>
  <c r="D106" i="3" s="1"/>
  <c r="F104" i="3"/>
  <c r="K104" i="3" s="1"/>
  <c r="E104" i="3"/>
  <c r="M104" i="3" s="1"/>
  <c r="F103" i="3"/>
  <c r="E103" i="3"/>
  <c r="F102" i="3"/>
  <c r="K102" i="3" s="1"/>
  <c r="E102" i="3"/>
  <c r="M102" i="3" s="1"/>
  <c r="F101" i="3"/>
  <c r="K101" i="3" s="1"/>
  <c r="E101" i="3"/>
  <c r="F100" i="3"/>
  <c r="K100" i="3" s="1"/>
  <c r="E100" i="3"/>
  <c r="F99" i="3"/>
  <c r="M99" i="3" s="1"/>
  <c r="E99" i="3"/>
  <c r="F98" i="3"/>
  <c r="F105" i="3" s="1"/>
  <c r="E98" i="3"/>
  <c r="D89" i="3"/>
  <c r="L88" i="3"/>
  <c r="I88" i="3"/>
  <c r="H88" i="3"/>
  <c r="G88" i="3"/>
  <c r="D88" i="3"/>
  <c r="F87" i="3"/>
  <c r="K87" i="3" s="1"/>
  <c r="E87" i="3"/>
  <c r="K86" i="3"/>
  <c r="F86" i="3"/>
  <c r="E86" i="3"/>
  <c r="J86" i="3" s="1"/>
  <c r="F85" i="3"/>
  <c r="K85" i="3" s="1"/>
  <c r="E85" i="3"/>
  <c r="M85" i="3" s="1"/>
  <c r="F84" i="3"/>
  <c r="E84" i="3"/>
  <c r="F83" i="3"/>
  <c r="K83" i="3" s="1"/>
  <c r="E83" i="3"/>
  <c r="M83" i="3" s="1"/>
  <c r="F82" i="3"/>
  <c r="K82" i="3" s="1"/>
  <c r="E82" i="3"/>
  <c r="F81" i="3"/>
  <c r="K81" i="3" s="1"/>
  <c r="E81" i="3"/>
  <c r="I70" i="3"/>
  <c r="H70" i="3"/>
  <c r="G70" i="3"/>
  <c r="D70" i="3"/>
  <c r="D71" i="3" s="1"/>
  <c r="F69" i="3"/>
  <c r="K69" i="3" s="1"/>
  <c r="E69" i="3"/>
  <c r="K68" i="3"/>
  <c r="F68" i="3"/>
  <c r="E68" i="3"/>
  <c r="J68" i="3" s="1"/>
  <c r="F67" i="3"/>
  <c r="K67" i="3" s="1"/>
  <c r="E67" i="3"/>
  <c r="J67" i="3" s="1"/>
  <c r="F66" i="3"/>
  <c r="E66" i="3"/>
  <c r="F65" i="3"/>
  <c r="K65" i="3" s="1"/>
  <c r="E65" i="3"/>
  <c r="M65" i="3" s="1"/>
  <c r="F64" i="3"/>
  <c r="K64" i="3" s="1"/>
  <c r="E64" i="3"/>
  <c r="F63" i="3"/>
  <c r="K63" i="3" s="1"/>
  <c r="E63" i="3"/>
  <c r="L52" i="3"/>
  <c r="I52" i="3"/>
  <c r="H52" i="3"/>
  <c r="G52" i="3"/>
  <c r="D52" i="3"/>
  <c r="D53" i="3" s="1"/>
  <c r="K51" i="3"/>
  <c r="F51" i="3"/>
  <c r="E51" i="3"/>
  <c r="J51" i="3" s="1"/>
  <c r="F50" i="3"/>
  <c r="K50" i="3" s="1"/>
  <c r="E50" i="3"/>
  <c r="F49" i="3"/>
  <c r="E49" i="3"/>
  <c r="F48" i="3"/>
  <c r="K48" i="3" s="1"/>
  <c r="E48" i="3"/>
  <c r="K47" i="3"/>
  <c r="F47" i="3"/>
  <c r="E47" i="3"/>
  <c r="J47" i="3" s="1"/>
  <c r="F46" i="3"/>
  <c r="K46" i="3" s="1"/>
  <c r="E46" i="3"/>
  <c r="F45" i="3"/>
  <c r="F52" i="3" s="1"/>
  <c r="E45" i="3"/>
  <c r="I34" i="3"/>
  <c r="H34" i="3"/>
  <c r="G34" i="3"/>
  <c r="D34" i="3"/>
  <c r="D35" i="3" s="1"/>
  <c r="K33" i="3"/>
  <c r="F33" i="3"/>
  <c r="E33" i="3"/>
  <c r="J33" i="3" s="1"/>
  <c r="F32" i="3"/>
  <c r="K32" i="3" s="1"/>
  <c r="E32" i="3"/>
  <c r="J32" i="3" s="1"/>
  <c r="F31" i="3"/>
  <c r="E31" i="3"/>
  <c r="F30" i="3"/>
  <c r="K30" i="3" s="1"/>
  <c r="E30" i="3"/>
  <c r="M30" i="3" s="1"/>
  <c r="F29" i="3"/>
  <c r="K29" i="3" s="1"/>
  <c r="E29" i="3"/>
  <c r="F28" i="3"/>
  <c r="K28" i="3" s="1"/>
  <c r="E28" i="3"/>
  <c r="F27" i="3"/>
  <c r="E27" i="3"/>
  <c r="I16" i="3"/>
  <c r="H16" i="3"/>
  <c r="G16" i="3"/>
  <c r="D16" i="3"/>
  <c r="D17" i="3" s="1"/>
  <c r="K15" i="3"/>
  <c r="F15" i="3"/>
  <c r="E15" i="3"/>
  <c r="J15" i="3" s="1"/>
  <c r="F14" i="3"/>
  <c r="K14" i="3" s="1"/>
  <c r="E14" i="3"/>
  <c r="F13" i="3"/>
  <c r="E13" i="3"/>
  <c r="F12" i="3"/>
  <c r="K12" i="3" s="1"/>
  <c r="E12" i="3"/>
  <c r="K11" i="3"/>
  <c r="F11" i="3"/>
  <c r="E11" i="3"/>
  <c r="J11" i="3" s="1"/>
  <c r="F10" i="3"/>
  <c r="K10" i="3" s="1"/>
  <c r="E10" i="3"/>
  <c r="I123" i="2"/>
  <c r="H123" i="2"/>
  <c r="I122" i="2"/>
  <c r="H122" i="2"/>
  <c r="M122" i="2" s="1"/>
  <c r="I121" i="2"/>
  <c r="H121" i="2"/>
  <c r="I120" i="2"/>
  <c r="H120" i="2"/>
  <c r="M120" i="2" s="1"/>
  <c r="L119" i="2"/>
  <c r="K119" i="2"/>
  <c r="J119" i="2"/>
  <c r="G119" i="2"/>
  <c r="M118" i="2"/>
  <c r="I117" i="2"/>
  <c r="I115" i="2" s="1"/>
  <c r="H117" i="2"/>
  <c r="I116" i="2"/>
  <c r="H116" i="2"/>
  <c r="M116" i="2" s="1"/>
  <c r="L115" i="2"/>
  <c r="J115" i="2"/>
  <c r="H115" i="2"/>
  <c r="G115" i="2"/>
  <c r="AC106" i="2"/>
  <c r="AC107" i="2" s="1"/>
  <c r="AC108" i="2" s="1"/>
  <c r="AB106" i="2"/>
  <c r="AA106" i="2"/>
  <c r="Z106" i="2"/>
  <c r="Y106" i="2"/>
  <c r="Y107" i="2" s="1"/>
  <c r="X106" i="2"/>
  <c r="W106" i="2"/>
  <c r="V106" i="2"/>
  <c r="U106" i="2"/>
  <c r="U107" i="2" s="1"/>
  <c r="T106" i="2"/>
  <c r="S106" i="2"/>
  <c r="R106" i="2"/>
  <c r="Q106" i="2"/>
  <c r="Q107" i="2" s="1"/>
  <c r="P106" i="2"/>
  <c r="O106" i="2"/>
  <c r="N106" i="2"/>
  <c r="L106" i="2"/>
  <c r="J106" i="2"/>
  <c r="G106" i="2"/>
  <c r="I103" i="2"/>
  <c r="H103" i="2"/>
  <c r="M103" i="2" s="1"/>
  <c r="I100" i="2"/>
  <c r="H100" i="2"/>
  <c r="M100" i="2" s="1"/>
  <c r="I97" i="2"/>
  <c r="M97" i="2" s="1"/>
  <c r="H97" i="2"/>
  <c r="I94" i="2"/>
  <c r="H94" i="2"/>
  <c r="I91" i="2"/>
  <c r="H91" i="2"/>
  <c r="K90" i="2"/>
  <c r="K106" i="2" s="1"/>
  <c r="I88" i="2"/>
  <c r="H88" i="2"/>
  <c r="M88" i="2" s="1"/>
  <c r="H87" i="2"/>
  <c r="I85" i="2"/>
  <c r="H85" i="2"/>
  <c r="M85" i="2" s="1"/>
  <c r="I84" i="2"/>
  <c r="H84" i="2"/>
  <c r="I82" i="2"/>
  <c r="I106" i="2" s="1"/>
  <c r="H82" i="2"/>
  <c r="H106" i="2" s="1"/>
  <c r="AC80" i="2"/>
  <c r="AB80" i="2"/>
  <c r="AB107" i="2" s="1"/>
  <c r="AB108" i="2" s="1"/>
  <c r="AA80" i="2"/>
  <c r="Z80" i="2"/>
  <c r="Y80" i="2"/>
  <c r="X80" i="2"/>
  <c r="X107" i="2" s="1"/>
  <c r="W80" i="2"/>
  <c r="V80" i="2"/>
  <c r="U80" i="2"/>
  <c r="T80" i="2"/>
  <c r="T107" i="2" s="1"/>
  <c r="S80" i="2"/>
  <c r="R80" i="2"/>
  <c r="Q80" i="2"/>
  <c r="P80" i="2"/>
  <c r="P107" i="2" s="1"/>
  <c r="O80" i="2"/>
  <c r="N80" i="2"/>
  <c r="L80" i="2"/>
  <c r="K80" i="2"/>
  <c r="J80" i="2"/>
  <c r="G80" i="2"/>
  <c r="I79" i="2"/>
  <c r="H79" i="2"/>
  <c r="I77" i="2"/>
  <c r="H77" i="2"/>
  <c r="H76" i="2"/>
  <c r="I74" i="2"/>
  <c r="H74" i="2"/>
  <c r="M74" i="2" s="1"/>
  <c r="I73" i="2"/>
  <c r="H73" i="2"/>
  <c r="I71" i="2"/>
  <c r="H71" i="2"/>
  <c r="I68" i="2"/>
  <c r="H68" i="2"/>
  <c r="M68" i="2" s="1"/>
  <c r="I65" i="2"/>
  <c r="H65" i="2"/>
  <c r="M65" i="2" s="1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I61" i="2" s="1"/>
  <c r="H59" i="2"/>
  <c r="M59" i="2" s="1"/>
  <c r="X57" i="2"/>
  <c r="W57" i="2"/>
  <c r="V57" i="2"/>
  <c r="U57" i="2"/>
  <c r="T57" i="2"/>
  <c r="S57" i="2"/>
  <c r="R57" i="2"/>
  <c r="Q57" i="2"/>
  <c r="P57" i="2"/>
  <c r="O57" i="2"/>
  <c r="N57" i="2"/>
  <c r="L57" i="2"/>
  <c r="K57" i="2"/>
  <c r="J57" i="2"/>
  <c r="G57" i="2"/>
  <c r="I56" i="2"/>
  <c r="H56" i="2"/>
  <c r="I55" i="2"/>
  <c r="H55" i="2"/>
  <c r="M55" i="2" s="1"/>
  <c r="I54" i="2"/>
  <c r="H54" i="2"/>
  <c r="I53" i="2"/>
  <c r="H53" i="2"/>
  <c r="H57" i="2" s="1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K51" i="2"/>
  <c r="I50" i="2"/>
  <c r="H50" i="2"/>
  <c r="M50" i="2" s="1"/>
  <c r="I49" i="2"/>
  <c r="H49" i="2"/>
  <c r="I48" i="2"/>
  <c r="H48" i="2"/>
  <c r="M48" i="2" s="1"/>
  <c r="H47" i="2"/>
  <c r="M47" i="2" s="1"/>
  <c r="I46" i="2"/>
  <c r="I45" i="2" s="1"/>
  <c r="H46" i="2"/>
  <c r="H45" i="2" s="1"/>
  <c r="L45" i="2"/>
  <c r="J45" i="2"/>
  <c r="G45" i="2"/>
  <c r="I44" i="2"/>
  <c r="H44" i="2"/>
  <c r="M44" i="2" s="1"/>
  <c r="I43" i="2"/>
  <c r="M43" i="2" s="1"/>
  <c r="H43" i="2"/>
  <c r="I42" i="2"/>
  <c r="H42" i="2"/>
  <c r="I41" i="2"/>
  <c r="H41" i="2"/>
  <c r="I40" i="2"/>
  <c r="H40" i="2"/>
  <c r="M40" i="2" s="1"/>
  <c r="I39" i="2"/>
  <c r="H39" i="2"/>
  <c r="I38" i="2"/>
  <c r="H38" i="2"/>
  <c r="M38" i="2" s="1"/>
  <c r="I37" i="2"/>
  <c r="H37" i="2"/>
  <c r="M37" i="2" s="1"/>
  <c r="I36" i="2"/>
  <c r="H36" i="2"/>
  <c r="I35" i="2"/>
  <c r="M35" i="2" s="1"/>
  <c r="H35" i="2"/>
  <c r="H34" i="2"/>
  <c r="M34" i="2" s="1"/>
  <c r="I33" i="2"/>
  <c r="I32" i="2" s="1"/>
  <c r="H33" i="2"/>
  <c r="M33" i="2" s="1"/>
  <c r="L32" i="2"/>
  <c r="J32" i="2"/>
  <c r="G32" i="2"/>
  <c r="I31" i="2"/>
  <c r="H31" i="2"/>
  <c r="M31" i="2" s="1"/>
  <c r="AC29" i="2"/>
  <c r="AB29" i="2"/>
  <c r="AA29" i="2"/>
  <c r="Z29" i="2"/>
  <c r="Y29" i="2"/>
  <c r="X29" i="2"/>
  <c r="W29" i="2"/>
  <c r="V29" i="2"/>
  <c r="U29" i="2"/>
  <c r="U62" i="2" s="1"/>
  <c r="U108" i="2" s="1"/>
  <c r="T29" i="2"/>
  <c r="S29" i="2"/>
  <c r="R29" i="2"/>
  <c r="Q29" i="2"/>
  <c r="Q62" i="2" s="1"/>
  <c r="Q108" i="2" s="1"/>
  <c r="P29" i="2"/>
  <c r="O29" i="2"/>
  <c r="N29" i="2"/>
  <c r="L29" i="2"/>
  <c r="K29" i="2"/>
  <c r="J29" i="2"/>
  <c r="G29" i="2"/>
  <c r="I28" i="2"/>
  <c r="H28" i="2"/>
  <c r="I27" i="2"/>
  <c r="H27" i="2"/>
  <c r="M27" i="2" s="1"/>
  <c r="I26" i="2"/>
  <c r="H26" i="2"/>
  <c r="M26" i="2" s="1"/>
  <c r="I25" i="2"/>
  <c r="H25" i="2"/>
  <c r="M25" i="2" s="1"/>
  <c r="I24" i="2"/>
  <c r="M24" i="2" s="1"/>
  <c r="H24" i="2"/>
  <c r="I23" i="2"/>
  <c r="H23" i="2"/>
  <c r="H22" i="2"/>
  <c r="M22" i="2" s="1"/>
  <c r="I21" i="2"/>
  <c r="H21" i="2"/>
  <c r="M21" i="2" s="1"/>
  <c r="I20" i="2"/>
  <c r="M20" i="2" s="1"/>
  <c r="H20" i="2"/>
  <c r="I19" i="2"/>
  <c r="H19" i="2"/>
  <c r="I18" i="2"/>
  <c r="H18" i="2"/>
  <c r="I17" i="2"/>
  <c r="H17" i="2"/>
  <c r="M17" i="2" s="1"/>
  <c r="I16" i="2"/>
  <c r="H16" i="2"/>
  <c r="I15" i="2"/>
  <c r="H15" i="2"/>
  <c r="M15" i="2" s="1"/>
  <c r="I14" i="2"/>
  <c r="H14" i="2"/>
  <c r="M14" i="2" s="1"/>
  <c r="I13" i="2"/>
  <c r="H13" i="2"/>
  <c r="M13" i="2" s="1"/>
  <c r="I12" i="2"/>
  <c r="I29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I11" i="2" l="1"/>
  <c r="H29" i="2"/>
  <c r="M16" i="2"/>
  <c r="M18" i="2"/>
  <c r="M19" i="2"/>
  <c r="M23" i="2"/>
  <c r="M28" i="2"/>
  <c r="H32" i="2"/>
  <c r="H51" i="2" s="1"/>
  <c r="L51" i="2"/>
  <c r="L62" i="2" s="1"/>
  <c r="M36" i="2"/>
  <c r="L107" i="2"/>
  <c r="N62" i="2"/>
  <c r="P62" i="2"/>
  <c r="R62" i="2"/>
  <c r="V62" i="2"/>
  <c r="X62" i="2"/>
  <c r="G51" i="2"/>
  <c r="M39" i="2"/>
  <c r="M41" i="2"/>
  <c r="M42" i="2"/>
  <c r="J51" i="2"/>
  <c r="J62" i="2" s="1"/>
  <c r="M49" i="2"/>
  <c r="K62" i="2"/>
  <c r="O62" i="2"/>
  <c r="S62" i="2"/>
  <c r="W62" i="2"/>
  <c r="I57" i="2"/>
  <c r="M54" i="2"/>
  <c r="M56" i="2"/>
  <c r="M60" i="2"/>
  <c r="M61" i="2" s="1"/>
  <c r="I80" i="2"/>
  <c r="M71" i="2"/>
  <c r="M77" i="2"/>
  <c r="M91" i="2"/>
  <c r="M94" i="2"/>
  <c r="J107" i="2"/>
  <c r="N107" i="2"/>
  <c r="R107" i="2"/>
  <c r="V107" i="2"/>
  <c r="Z107" i="2"/>
  <c r="Z108" i="2" s="1"/>
  <c r="M117" i="2"/>
  <c r="M115" i="2" s="1"/>
  <c r="I119" i="2"/>
  <c r="M121" i="2"/>
  <c r="M123" i="2"/>
  <c r="M10" i="3"/>
  <c r="M12" i="3"/>
  <c r="J12" i="3"/>
  <c r="J14" i="3"/>
  <c r="M14" i="3"/>
  <c r="J28" i="3"/>
  <c r="J29" i="3"/>
  <c r="E52" i="3"/>
  <c r="J46" i="3"/>
  <c r="M46" i="3"/>
  <c r="M48" i="3"/>
  <c r="J48" i="3"/>
  <c r="J50" i="3"/>
  <c r="M50" i="3"/>
  <c r="M63" i="3"/>
  <c r="J64" i="3"/>
  <c r="M69" i="3"/>
  <c r="J69" i="3"/>
  <c r="E88" i="3"/>
  <c r="J82" i="3"/>
  <c r="M84" i="3"/>
  <c r="M87" i="3"/>
  <c r="J87" i="3"/>
  <c r="E105" i="3"/>
  <c r="J98" i="3"/>
  <c r="M100" i="3"/>
  <c r="J101" i="3"/>
  <c r="M103" i="3"/>
  <c r="M116" i="3"/>
  <c r="J120" i="3"/>
  <c r="F139" i="3"/>
  <c r="K132" i="3"/>
  <c r="M133" i="3"/>
  <c r="M136" i="3"/>
  <c r="J136" i="3"/>
  <c r="M138" i="3"/>
  <c r="I107" i="2"/>
  <c r="K107" i="2"/>
  <c r="G107" i="2"/>
  <c r="O107" i="2"/>
  <c r="S107" i="2"/>
  <c r="S108" i="2" s="1"/>
  <c r="W107" i="2"/>
  <c r="W108" i="2" s="1"/>
  <c r="AA107" i="2"/>
  <c r="AA108" i="2" s="1"/>
  <c r="J30" i="3"/>
  <c r="J65" i="3"/>
  <c r="J83" i="3"/>
  <c r="K98" i="3"/>
  <c r="J102" i="3"/>
  <c r="J115" i="3"/>
  <c r="E122" i="3"/>
  <c r="J121" i="3"/>
  <c r="J132" i="3"/>
  <c r="J147" i="3"/>
  <c r="T62" i="2"/>
  <c r="T108" i="2" s="1"/>
  <c r="V108" i="2"/>
  <c r="R108" i="2"/>
  <c r="O108" i="2"/>
  <c r="N108" i="2"/>
  <c r="M27" i="3"/>
  <c r="K27" i="3"/>
  <c r="J27" i="3"/>
  <c r="M13" i="3"/>
  <c r="K13" i="3"/>
  <c r="K16" i="3" s="1"/>
  <c r="J13" i="3"/>
  <c r="F16" i="3"/>
  <c r="M45" i="3"/>
  <c r="J45" i="3"/>
  <c r="K45" i="3"/>
  <c r="M49" i="3"/>
  <c r="J49" i="3"/>
  <c r="K49" i="3"/>
  <c r="M67" i="3"/>
  <c r="E16" i="3"/>
  <c r="J10" i="3"/>
  <c r="J16" i="3" s="1"/>
  <c r="E34" i="3"/>
  <c r="M28" i="3"/>
  <c r="M32" i="3"/>
  <c r="M66" i="3"/>
  <c r="K66" i="3"/>
  <c r="J66" i="3"/>
  <c r="E142" i="3"/>
  <c r="F142" i="3" s="1"/>
  <c r="M31" i="3"/>
  <c r="J31" i="3"/>
  <c r="K31" i="3"/>
  <c r="F34" i="3"/>
  <c r="E70" i="3"/>
  <c r="J63" i="3"/>
  <c r="K70" i="3"/>
  <c r="M15" i="3"/>
  <c r="M29" i="3"/>
  <c r="M33" i="3"/>
  <c r="M47" i="3"/>
  <c r="F70" i="3"/>
  <c r="M82" i="3"/>
  <c r="J84" i="3"/>
  <c r="M86" i="3"/>
  <c r="F88" i="3"/>
  <c r="J99" i="3"/>
  <c r="M101" i="3"/>
  <c r="J103" i="3"/>
  <c r="J116" i="3"/>
  <c r="J122" i="3" s="1"/>
  <c r="M118" i="3"/>
  <c r="M120" i="3"/>
  <c r="F122" i="3"/>
  <c r="J133" i="3"/>
  <c r="M135" i="3"/>
  <c r="J137" i="3"/>
  <c r="J81" i="3"/>
  <c r="K84" i="3"/>
  <c r="K88" i="3" s="1"/>
  <c r="J85" i="3"/>
  <c r="M98" i="3"/>
  <c r="K99" i="3"/>
  <c r="J100" i="3"/>
  <c r="K103" i="3"/>
  <c r="J104" i="3"/>
  <c r="K116" i="3"/>
  <c r="K122" i="3" s="1"/>
  <c r="J117" i="3"/>
  <c r="M132" i="3"/>
  <c r="M139" i="3" s="1"/>
  <c r="K133" i="3"/>
  <c r="J134" i="3"/>
  <c r="K137" i="3"/>
  <c r="J138" i="3"/>
  <c r="M81" i="3"/>
  <c r="M117" i="3"/>
  <c r="M11" i="3"/>
  <c r="M51" i="3"/>
  <c r="M64" i="3"/>
  <c r="M68" i="3"/>
  <c r="L108" i="2"/>
  <c r="I51" i="2"/>
  <c r="I62" i="2" s="1"/>
  <c r="I108" i="2" s="1"/>
  <c r="M80" i="2"/>
  <c r="K108" i="2"/>
  <c r="P108" i="2"/>
  <c r="X108" i="2"/>
  <c r="M119" i="2"/>
  <c r="M32" i="2"/>
  <c r="G62" i="2"/>
  <c r="J108" i="2"/>
  <c r="M12" i="2"/>
  <c r="M53" i="2"/>
  <c r="M57" i="2" s="1"/>
  <c r="H80" i="2"/>
  <c r="H107" i="2" s="1"/>
  <c r="M82" i="2"/>
  <c r="M106" i="2" s="1"/>
  <c r="M107" i="2" s="1"/>
  <c r="H119" i="2"/>
  <c r="M46" i="2"/>
  <c r="M45" i="2" s="1"/>
  <c r="H61" i="2"/>
  <c r="H62" i="2" s="1"/>
  <c r="H11" i="2"/>
  <c r="W38" i="1"/>
  <c r="C38" i="1"/>
  <c r="H108" i="2" l="1"/>
  <c r="K139" i="3"/>
  <c r="J52" i="3"/>
  <c r="J139" i="3"/>
  <c r="K105" i="3"/>
  <c r="J88" i="3"/>
  <c r="J105" i="3"/>
  <c r="J34" i="3"/>
  <c r="M88" i="3"/>
  <c r="J70" i="3"/>
  <c r="F143" i="3"/>
  <c r="K34" i="3"/>
  <c r="K52" i="3"/>
  <c r="F144" i="3"/>
  <c r="Y62" i="2"/>
  <c r="Y108" i="2" s="1"/>
  <c r="M11" i="2"/>
  <c r="M29" i="2"/>
  <c r="M51" i="2"/>
  <c r="G108" i="2"/>
  <c r="W113" i="2" s="1"/>
  <c r="M62" i="2" l="1"/>
  <c r="M108" i="2" s="1"/>
  <c r="Q113" i="2"/>
  <c r="Y113" i="2" s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6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6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sharedStrings.xml><?xml version="1.0" encoding="utf-8"?>
<sst xmlns="http://schemas.openxmlformats.org/spreadsheetml/2006/main" count="980" uniqueCount="405">
  <si>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</si>
  <si>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</si>
  <si>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</si>
  <si>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</si>
  <si>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</si>
  <si>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</si>
  <si>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</si>
  <si>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</si>
  <si>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</si>
  <si>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</si>
  <si>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</si>
  <si>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</si>
  <si>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</si>
  <si>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</si>
  <si>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</si>
  <si>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</si>
  <si>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</si>
  <si>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</si>
  <si>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</si>
  <si>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</si>
  <si>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</si>
  <si>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</si>
  <si>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</si>
  <si>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</si>
  <si>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</si>
  <si>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</si>
  <si>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</si>
  <si>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</si>
  <si>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</si>
  <si>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</si>
  <si>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</si>
  <si>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</si>
  <si>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</si>
  <si>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</si>
  <si>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</si>
  <si>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Т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</si>
  <si>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</si>
  <si>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</si>
  <si>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</si>
  <si>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</si>
  <si>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</si>
  <si>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</si>
  <si>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</si>
  <si>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</si>
  <si>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</si>
  <si>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</si>
  <si>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</si>
  <si>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</si>
  <si>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</si>
  <si>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</si>
  <si>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</si>
  <si>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</si>
  <si>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</si>
  <si>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</si>
  <si>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</si>
  <si>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</si>
  <si>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Виробнича 2 (організаційна)</t>
  </si>
  <si>
    <t>Атестаційний екзамен</t>
  </si>
  <si>
    <t>Переддипломна</t>
  </si>
  <si>
    <t>Всього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</si>
  <si>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</si>
  <si>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</si>
  <si>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</si>
  <si>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</si>
  <si>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</si>
  <si>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</si>
  <si>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</si>
  <si>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</si>
  <si>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</si>
  <si>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</si>
  <si>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</si>
  <si>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</si>
  <si>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</si>
  <si>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</si>
  <si>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</si>
  <si>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</si>
  <si>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</si>
  <si>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</si>
  <si>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</si>
  <si>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</si>
  <si>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</si>
  <si>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</si>
  <si>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</si>
  <si>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</si>
  <si>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</si>
  <si>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</si>
  <si>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</si>
  <si>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</si>
  <si>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</si>
  <si>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КОПМОНЕНТИ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</si>
  <si>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</si>
  <si>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</si>
  <si>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</si>
  <si>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</si>
  <si>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</si>
  <si>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</si>
  <si>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</si>
  <si>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</si>
  <si>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</si>
  <si>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Вступ до освітнього процесу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</si>
  <si>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</si>
  <si>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</si>
  <si>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</si>
  <si>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</si>
  <si>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</si>
  <si>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</si>
  <si>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</si>
  <si>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</si>
  <si>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</si>
  <si>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</si>
  <si>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</si>
  <si>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</si>
  <si>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</si>
  <si>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</si>
  <si>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</si>
  <si>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</si>
  <si>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</si>
  <si>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</si>
  <si>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</si>
  <si>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</si>
  <si>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</si>
  <si>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</si>
  <si>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</si>
  <si>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</si>
  <si>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7д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</si>
  <si>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</si>
  <si>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</si>
  <si>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</si>
  <si>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</si>
  <si>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</si>
  <si>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</si>
  <si>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</si>
  <si>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</si>
  <si>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</si>
  <si>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</si>
  <si>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</si>
  <si>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</si>
  <si>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</si>
  <si>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</si>
  <si>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</si>
  <si>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</si>
  <si>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</si>
  <si>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</si>
  <si>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</si>
  <si>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</si>
  <si>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</si>
  <si>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</si>
  <si>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</si>
  <si>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</si>
  <si>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</si>
  <si>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</si>
  <si>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5д</t>
  </si>
  <si>
    <t>1.2.11</t>
  </si>
  <si>
    <t>Моделювання і контроль адміністративних процесів</t>
  </si>
  <si>
    <t>1.2.12</t>
  </si>
  <si>
    <t>Комунікаційна політика та зв'язки з громадськістю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</si>
  <si>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</si>
  <si>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</si>
  <si>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</si>
  <si>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</si>
  <si>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</si>
  <si>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</si>
  <si>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</si>
  <si>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</si>
  <si>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</si>
  <si>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</si>
  <si>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</si>
  <si>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</si>
  <si>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</si>
  <si>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</si>
  <si>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</si>
  <si>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</si>
  <si>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</si>
  <si>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</si>
  <si>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</si>
  <si>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</si>
  <si>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</si>
  <si>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</si>
  <si>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</si>
  <si>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</si>
  <si>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</si>
  <si>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</si>
  <si>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</si>
  <si>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</si>
  <si>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</si>
  <si>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</si>
  <si>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</si>
  <si>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</si>
  <si>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</si>
  <si>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</si>
  <si>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</si>
  <si>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</si>
  <si>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</si>
  <si>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</si>
  <si>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</si>
  <si>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</si>
  <si>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</si>
  <si>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</si>
  <si>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</si>
  <si>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</si>
  <si>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</si>
  <si>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</si>
  <si>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</si>
  <si>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</si>
  <si>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</si>
  <si>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</si>
  <si>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</si>
  <si>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</si>
  <si>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</si>
  <si>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Статистична звітність</t>
  </si>
  <si>
    <t>2.2.2</t>
  </si>
  <si>
    <t>Публічні фінанси</t>
  </si>
  <si>
    <t>Державні закупівлі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</si>
  <si>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</si>
  <si>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</si>
  <si>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</si>
  <si>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</si>
  <si>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</si>
  <si>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</si>
  <si>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</si>
  <si>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</si>
  <si>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</si>
  <si>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</si>
  <si>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 xml:space="preserve">Екологічна політика та екологічна безпека 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</si>
  <si>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</si>
  <si>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</si>
  <si>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</si>
  <si>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</si>
  <si>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</si>
  <si>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</si>
  <si>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</si>
  <si>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</si>
  <si>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</si>
  <si>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</si>
  <si>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</si>
  <si>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</si>
  <si>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</si>
  <si>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</si>
  <si>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</si>
  <si>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</si>
  <si>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</si>
  <si>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</si>
  <si>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</si>
  <si>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Фізичне виховання</t>
  </si>
  <si>
    <t>1, 2б д*</t>
  </si>
  <si>
    <t>3, 4б д*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</si>
  <si>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</si>
  <si>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</si>
  <si>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</si>
  <si>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</si>
  <si>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</si>
  <si>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</si>
  <si>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</si>
  <si>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</si>
  <si>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</si>
  <si>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</si>
  <si>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</si>
  <si>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1.1пк</t>
  </si>
  <si>
    <t>1.2пк</t>
  </si>
  <si>
    <t>1.3пк</t>
  </si>
  <si>
    <t>2.1пк</t>
  </si>
  <si>
    <t>2.2пк</t>
  </si>
  <si>
    <t>2.4пк</t>
  </si>
  <si>
    <t>2.3пк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</si>
  <si>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</si>
  <si>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</si>
  <si>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</si>
  <si>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</si>
  <si>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</si>
  <si>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</si>
  <si>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</si>
  <si>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</si>
  <si>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</si>
  <si>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</si>
  <si>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</si>
  <si>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</si>
  <si>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</si>
  <si>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</si>
  <si>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</si>
  <si>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</si>
  <si>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</si>
  <si>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</si>
  <si>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всі</t>
  </si>
  <si>
    <t>Історія України та української культури (ПР 1, 11)</t>
  </si>
  <si>
    <t>І</t>
  </si>
  <si>
    <t>ФСГД</t>
  </si>
  <si>
    <t>Вища та прикладна математика (ПР 8, 13)</t>
  </si>
  <si>
    <t>ВМ</t>
  </si>
  <si>
    <t>ЕП</t>
  </si>
  <si>
    <t>Шевченко</t>
  </si>
  <si>
    <t>з 051</t>
  </si>
  <si>
    <t>Системи електронного документообігу (ПР 10, 12)</t>
  </si>
  <si>
    <t>ДЗ</t>
  </si>
  <si>
    <t>Касьянюк</t>
  </si>
  <si>
    <t>М</t>
  </si>
  <si>
    <t>декан</t>
  </si>
  <si>
    <t>контроль</t>
  </si>
  <si>
    <t>2 семестр 18 тижнів</t>
  </si>
  <si>
    <t>Конституційне право (ПР 1, 2, 4, 5, 6, 11)</t>
  </si>
  <si>
    <t>Мельченко</t>
  </si>
  <si>
    <t>Філософія (ПР 1, 11)</t>
  </si>
  <si>
    <t>Теорія держави та права (ПР 1,2,4,5,11)</t>
  </si>
  <si>
    <t>Шкрабак / Кірієнко</t>
  </si>
  <si>
    <t>Українська мова за професійним спрямуванням (ПР 2, 12)</t>
  </si>
  <si>
    <t>Навчальна практика "Вступ до фаху" (ПР 4, 7, 11, 14)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</si>
  <si>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</si>
  <si>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</si>
  <si>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</si>
  <si>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</si>
  <si>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</si>
  <si>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 xml:space="preserve">М </t>
  </si>
  <si>
    <t>Статистика (ПР 1, 8, 11, 13, 15, 16)</t>
  </si>
  <si>
    <t>ООЕБ</t>
  </si>
  <si>
    <t>Кірієнко</t>
  </si>
  <si>
    <t>Соціологія (ПР 1, 11)</t>
  </si>
  <si>
    <t>всі*</t>
  </si>
  <si>
    <t>В</t>
  </si>
  <si>
    <t>Гітіс</t>
  </si>
  <si>
    <t>4 семестр 18 тижнів</t>
  </si>
  <si>
    <t>Виробнича практика (ознайомча) (ПР 1, 2, 4, 5, 6, 7, 11, 14, 16)</t>
  </si>
  <si>
    <t>Смирнова</t>
  </si>
  <si>
    <t>Облік у бюджетних установах (ПР 1, 4, 5, 6, 10, 11, 13, 15, 16)</t>
  </si>
  <si>
    <t>Теорія державного управління (ПР 1, 4, 5, 6, 11, 16)</t>
  </si>
  <si>
    <t>Шкрабак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</si>
  <si>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</si>
  <si>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</si>
  <si>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</si>
  <si>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</si>
  <si>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</si>
  <si>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</si>
  <si>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Підгора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</si>
  <si>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</si>
  <si>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</si>
  <si>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</si>
  <si>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</si>
  <si>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</si>
  <si>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</si>
  <si>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</si>
  <si>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</si>
  <si>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</si>
  <si>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</si>
  <si>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</si>
  <si>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</si>
  <si>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</si>
  <si>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</si>
  <si>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</si>
  <si>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</si>
  <si>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</si>
  <si>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</si>
  <si>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Безпека життєдіяльності та основи охорони праці (ПР 1, 6, 7, 11, 12, 14, 16)</t>
  </si>
  <si>
    <t>ХіОП</t>
  </si>
  <si>
    <t>8 семестр 15 тижнів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</si>
  <si>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</si>
  <si>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</si>
  <si>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</si>
  <si>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</si>
  <si>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обовязкові</t>
  </si>
  <si>
    <t>загальний цикл</t>
  </si>
  <si>
    <t>професійний цикл</t>
  </si>
  <si>
    <t xml:space="preserve">Екзамен. сесія </t>
  </si>
  <si>
    <t>Кваліфік. робота бакалавра</t>
  </si>
  <si>
    <t>Атест.</t>
  </si>
  <si>
    <t>Теоретичні моделі соцыально-еокномычних процесыв  (ПР 1, 11 )</t>
  </si>
  <si>
    <t>Вступ до освітнього процесу (ПР 2, 7, 11, 14, 15)</t>
  </si>
  <si>
    <t>Надюк</t>
  </si>
  <si>
    <t>Переддипломна практика  (ПР 1, 2, 4, 5, 6, 7, 8, 9, 10, 11, 12, 13, 14, 15, 16)</t>
  </si>
  <si>
    <t>Дипломне проектування (ПР всs)</t>
  </si>
  <si>
    <t xml:space="preserve"> +  законодавство з ЕЦП, засоби захисту інформації, нормативне регулювання електронних / паперових копій та їх зберігання в цілому і в Нац. Арх фонді</t>
  </si>
  <si>
    <t xml:space="preserve"> теорія,  Україна та порівняльний аналіз, особливо в частині прав, державного ладу та моделі гілок влади. Акцент на особливостях некодифікованого конституційного законодавства</t>
  </si>
  <si>
    <t xml:space="preserve"> + роль студентського самоврядування, роль в удосконаленні програм, наукові дослідження, доброчесність (не тільки плагіат), антикорупційний характер, соціальний та психологічний захист, самоменеджент</t>
  </si>
  <si>
    <r>
      <t xml:space="preserve">Звернути увагу на те, що Трудове право </t>
    </r>
    <r>
      <rPr>
        <sz val="11"/>
        <color theme="1"/>
        <rFont val="Calibri"/>
        <family val="2"/>
        <charset val="204"/>
      </rPr>
      <t>≠</t>
    </r>
    <r>
      <rPr>
        <sz val="11"/>
        <color theme="1"/>
        <rFont val="Times New Roman"/>
        <family val="1"/>
        <charset val="204"/>
      </rPr>
      <t xml:space="preserve">  КЗпП</t>
    </r>
  </si>
  <si>
    <t>в ГО: роль, порядок створення, оформлення документації, звітності тощо</t>
  </si>
  <si>
    <t>ацкент на порядку оплати праці державних службовців та посадових осіб МС, працівників комунальних підприємств (оскільки це потокова дисципліна, то в програмі можна на самостійну)</t>
  </si>
  <si>
    <t>Закони про ДС, про МС, про службу в ОМС, трудове законодавство у ДС та СОМС, адміністративна відповідальність, антикорупційне законодавство, спеціальне законодавство для окремих служб (поліція, ДБР, НАБУ), пенсійне законодавство для ДС та ПООМС</t>
  </si>
  <si>
    <t xml:space="preserve"> Мезоекономіка: це не тільки регіональний рівень, але й галузевий, тут про РПС та принципи територіального планування доцільно було б додати / Статистична звітність, методологія, основні джерела даних в Україні та світі</t>
  </si>
  <si>
    <t>Торопченко</t>
  </si>
  <si>
    <t>Зв'язок із дисциплінами, більший акцент на трудових відносинах і організації діяльності, формуванні штатного розкладу, оплаті праці, посадових інструкціях, організації документообігу. показниках соціально-економічного розвитку громади</t>
  </si>
  <si>
    <t>Завдання попередньої практики + організаційна структура, розподіл функцій, показники діяльності органів влади та МС, адміністративні процеси</t>
  </si>
  <si>
    <t xml:space="preserve"> + законодавча регламентація, функції прес-відділів, найкращий досвід, інформаційна безпека в комунікаціях, ієрархія комунікацій, регламентація обробки запитів, оприлюднення інформації тощо</t>
  </si>
  <si>
    <t>Морфологія адміністративних процесів, стандартизація та переведення в онлайн-форму. G2G, B2G, G2C. Кконтроль процесів адмін. Кількісний, якісний</t>
  </si>
  <si>
    <t xml:space="preserve"> / тенденри і внутрішні конкурси заявок</t>
  </si>
  <si>
    <t xml:space="preserve"> + реалізація комунікаційної політики, G2G, B2G, G2C, вимоги до офіційного оприлюднення інформації</t>
  </si>
  <si>
    <t xml:space="preserve"> ! майнові права і управління державними та самоврядними майновими правами. </t>
  </si>
  <si>
    <t xml:space="preserve"> + порядок перспективного планування ОТГ, районів, повноваження ВРУ, уряду, регіональної влади, ОМС, громади, зв'язок із державними, регіональними програмами, регіональні та місцеві програми, порядок розробки, зміст, контроль, аналіз, паспорт громади, планування в сфері забезпечення освітніми, медичними послугами, протипожежної безпеки тощо /  + політика в сфері ОЗ</t>
  </si>
  <si>
    <t xml:space="preserve"> / Планування і прогнозоування: + програмний метод, програмно-цільвоий метод бюджетування, державні програми в Україні, регіональні програми в Україні, особливості галузевих програм. Порядок формування, затвердження паспортів бюджетних програм, види контролю за виконанням БП</t>
  </si>
  <si>
    <t>Мезоекономіка (ПР 1, 11, 13, 16) / Статистична звітність (ПР 1, 8, 11, 15, 16)</t>
  </si>
  <si>
    <t>Поведінкова економіка (ПРН 1, 8, 11, 14) / Громадські організації (ПР 1, 4, 7, 8, 11, 12)</t>
  </si>
  <si>
    <t>Адміністративне право (ПР 4, 5, 6, 11, 14)</t>
  </si>
  <si>
    <t>Трудове право (ПР 5, 6, 11, 15)</t>
  </si>
  <si>
    <t>Макроекономіка (ПР 1, 8, 11, 13, 16, 17)</t>
  </si>
  <si>
    <t>Економіка праці та соціально-трудові відносини (ПР 1, 4, 6, 8, 11, 14, 15, 16, 17)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</si>
  <si>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</si>
  <si>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</si>
  <si>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t>Публічні фінанси / Державні закупівлі (ПР 1, 4, 5, 6, 8, 11, 16, 17)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</si>
  <si>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</si>
  <si>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</si>
  <si>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</si>
  <si>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>Електронне урядування (ПР 4, 5, 9, 10, 11, 16, 17)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</si>
  <si>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</si>
  <si>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</si>
  <si>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</si>
  <si>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Начальник навчального відділу</t>
  </si>
  <si>
    <t>В.М. Сушко</t>
  </si>
  <si>
    <t xml:space="preserve"> Екологічна політика та екологічна безпека (ПР 1, 5, 6, 8, 11, 13, 16, 17)  / Управлінський облік та аналіз (ПР 8, 11, 13, 16)</t>
  </si>
  <si>
    <t>Структурна та інноваційна політика (ПР 1, 5, 6, 8, 11, 13, 16, 17) / Планування і прогнозування у сфері публічного управління (ПР 4, 5, 6, 8, 11, 15,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</si>
</sst>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_-;\-* #,##0_-;\ &quot;&quot;_-;_-@_-"/>
    <numFmt numFmtId="166" formatCode="#,##0_-;\-* #,##0_-;\ _-;_-@_-"/>
    <numFmt numFmtId="167" formatCode="#,##0;\-* #,##0_-;\ &quot;&quot;_-;_-@_-"/>
    <numFmt numFmtId="168" formatCode="0.0"/>
    <numFmt numFmtId="169" formatCode="#,##0.0;\-* #,##0.0_-;\ &quot;&quot;_-;_-@_-"/>
    <numFmt numFmtId="170" formatCode="#,##0.0_ ;\-#,##0.0\ "/>
    <numFmt numFmtId="171" formatCode="#,##0.0_-;\-* #,##0.0_-;\ &quot;&quot;_-;_-@_-"/>
    <numFmt numFmtId="172" formatCode="#,##0_ ;\-#,##0\ "/>
    <numFmt numFmtId="173" formatCode="#,##0.0_-;\-* #,##0.0_-;\ _-;_-@_-"/>
    <numFmt numFmtId="174" formatCode="0.0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0" fillId="0" borderId="0"/>
    <xf numFmtId="0" fontId="20" fillId="0" borderId="0"/>
  </cellStyleXfs>
  <cellXfs count="87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165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5" fontId="23" fillId="2" borderId="6" xfId="3" applyNumberFormat="1" applyFont="1" applyFill="1" applyBorder="1" applyAlignment="1" applyProtection="1">
      <alignment horizontal="center" vertical="center" wrapText="1"/>
    </xf>
    <xf numFmtId="168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0" fontId="26" fillId="2" borderId="3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/>
    </xf>
    <xf numFmtId="165" fontId="26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5" fontId="23" fillId="2" borderId="18" xfId="3" applyNumberFormat="1" applyFont="1" applyFill="1" applyBorder="1" applyAlignment="1" applyProtection="1">
      <alignment horizontal="center" vertical="center" wrapText="1"/>
    </xf>
    <xf numFmtId="168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6" fillId="2" borderId="16" xfId="3" applyFont="1" applyFill="1" applyBorder="1" applyAlignment="1">
      <alignment horizontal="center" vertical="center" wrapText="1"/>
    </xf>
    <xf numFmtId="0" fontId="26" fillId="2" borderId="33" xfId="3" applyFont="1" applyFill="1" applyBorder="1" applyAlignment="1">
      <alignment horizontal="center" vertical="center" wrapText="1"/>
    </xf>
    <xf numFmtId="0" fontId="26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5" fontId="26" fillId="2" borderId="16" xfId="3" applyNumberFormat="1" applyFont="1" applyFill="1" applyBorder="1" applyAlignment="1" applyProtection="1">
      <alignment vertical="center"/>
    </xf>
    <xf numFmtId="165" fontId="26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5" fontId="23" fillId="2" borderId="18" xfId="0" applyNumberFormat="1" applyFont="1" applyFill="1" applyBorder="1" applyAlignment="1" applyProtection="1">
      <alignment horizontal="center" vertical="center" wrapText="1"/>
    </xf>
    <xf numFmtId="168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5" fontId="23" fillId="2" borderId="18" xfId="3" applyNumberFormat="1" applyFont="1" applyFill="1" applyBorder="1" applyAlignment="1" applyProtection="1">
      <alignment horizontal="center" vertical="center"/>
    </xf>
    <xf numFmtId="169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165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7" fontId="27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5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69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5" fontId="4" fillId="2" borderId="18" xfId="3" applyNumberFormat="1" applyFont="1" applyFill="1" applyBorder="1" applyAlignment="1" applyProtection="1">
      <alignment vertical="center"/>
    </xf>
    <xf numFmtId="165" fontId="23" fillId="0" borderId="0" xfId="3" applyNumberFormat="1" applyFont="1" applyFill="1" applyBorder="1" applyAlignment="1" applyProtection="1">
      <alignment vertical="center"/>
    </xf>
    <xf numFmtId="49" fontId="23" fillId="2" borderId="15" xfId="3" applyNumberFormat="1" applyFont="1" applyFill="1" applyBorder="1" applyAlignment="1">
      <alignment vertical="center" wrapText="1"/>
    </xf>
    <xf numFmtId="165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49" fontId="23" fillId="2" borderId="21" xfId="3" applyNumberFormat="1" applyFont="1" applyFill="1" applyBorder="1" applyAlignment="1">
      <alignment vertical="center" wrapText="1"/>
    </xf>
    <xf numFmtId="165" fontId="23" fillId="2" borderId="7" xfId="3" applyNumberFormat="1" applyFont="1" applyFill="1" applyBorder="1" applyAlignment="1" applyProtection="1">
      <alignment horizontal="center" vertical="center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169" fontId="23" fillId="2" borderId="79" xfId="3" applyNumberFormat="1" applyFont="1" applyFill="1" applyBorder="1" applyAlignment="1" applyProtection="1">
      <alignment horizontal="center" vertical="center"/>
    </xf>
    <xf numFmtId="0" fontId="23" fillId="2" borderId="80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6" fillId="2" borderId="26" xfId="3" applyFont="1" applyFill="1" applyBorder="1" applyAlignment="1">
      <alignment horizontal="center" vertical="center" wrapText="1"/>
    </xf>
    <xf numFmtId="0" fontId="26" fillId="2" borderId="27" xfId="3" applyFont="1" applyFill="1" applyBorder="1" applyAlignment="1">
      <alignment horizontal="center" vertical="center" wrapText="1"/>
    </xf>
    <xf numFmtId="0" fontId="26" fillId="2" borderId="10" xfId="3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8" fontId="28" fillId="0" borderId="67" xfId="3" applyNumberFormat="1" applyFont="1" applyFill="1" applyBorder="1" applyAlignment="1">
      <alignment horizontal="center" vertical="center" wrapText="1"/>
    </xf>
    <xf numFmtId="1" fontId="28" fillId="0" borderId="67" xfId="3" applyNumberFormat="1" applyFont="1" applyFill="1" applyBorder="1" applyAlignment="1">
      <alignment horizontal="center" vertical="center" wrapText="1"/>
    </xf>
    <xf numFmtId="1" fontId="28" fillId="0" borderId="81" xfId="3" applyNumberFormat="1" applyFont="1" applyFill="1" applyBorder="1" applyAlignment="1">
      <alignment horizontal="center" vertical="center" wrapText="1"/>
    </xf>
    <xf numFmtId="165" fontId="29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5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69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0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0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69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7" fontId="27" fillId="2" borderId="19" xfId="3" applyNumberFormat="1" applyFont="1" applyFill="1" applyBorder="1" applyAlignment="1" applyProtection="1">
      <alignment horizontal="center" vertical="center"/>
    </xf>
    <xf numFmtId="165" fontId="4" fillId="2" borderId="19" xfId="3" applyNumberFormat="1" applyFont="1" applyFill="1" applyBorder="1" applyAlignment="1" applyProtection="1">
      <alignment vertical="center"/>
    </xf>
    <xf numFmtId="0" fontId="26" fillId="2" borderId="17" xfId="3" applyFont="1" applyFill="1" applyBorder="1" applyAlignment="1">
      <alignment horizontal="center" vertical="center" wrapText="1"/>
    </xf>
    <xf numFmtId="165" fontId="26" fillId="2" borderId="19" xfId="3" applyNumberFormat="1" applyFont="1" applyFill="1" applyBorder="1" applyAlignment="1" applyProtection="1">
      <alignment horizontal="center" vertical="center"/>
    </xf>
    <xf numFmtId="0" fontId="26" fillId="2" borderId="19" xfId="3" applyFont="1" applyFill="1" applyBorder="1" applyAlignment="1">
      <alignment horizontal="center" vertical="center" wrapText="1"/>
    </xf>
    <xf numFmtId="165" fontId="30" fillId="0" borderId="0" xfId="3" applyNumberFormat="1" applyFont="1" applyFill="1" applyBorder="1" applyAlignment="1" applyProtection="1">
      <alignment vertical="center"/>
    </xf>
    <xf numFmtId="49" fontId="4" fillId="2" borderId="74" xfId="3" applyNumberFormat="1" applyFont="1" applyFill="1" applyBorder="1" applyAlignment="1">
      <alignment vertical="center" wrapText="1"/>
    </xf>
    <xf numFmtId="49" fontId="23" fillId="2" borderId="80" xfId="0" applyNumberFormat="1" applyFont="1" applyFill="1" applyBorder="1" applyAlignment="1" applyProtection="1">
      <alignment horizontal="center" vertical="center"/>
    </xf>
    <xf numFmtId="49" fontId="23" fillId="2" borderId="80" xfId="3" applyNumberFormat="1" applyFont="1" applyFill="1" applyBorder="1" applyAlignment="1">
      <alignment vertical="center" wrapText="1"/>
    </xf>
    <xf numFmtId="0" fontId="23" fillId="2" borderId="24" xfId="3" applyFont="1" applyFill="1" applyBorder="1" applyAlignment="1">
      <alignment horizontal="center" vertical="center" wrapText="1"/>
    </xf>
    <xf numFmtId="169" fontId="23" fillId="2" borderId="80" xfId="3" applyNumberFormat="1" applyFont="1" applyFill="1" applyBorder="1" applyAlignment="1" applyProtection="1">
      <alignment horizontal="center" vertical="center"/>
    </xf>
    <xf numFmtId="0" fontId="26" fillId="2" borderId="7" xfId="3" applyFont="1" applyFill="1" applyBorder="1" applyAlignment="1">
      <alignment horizontal="center" vertical="center" wrapText="1"/>
    </xf>
    <xf numFmtId="0" fontId="26" fillId="2" borderId="22" xfId="3" applyFont="1" applyFill="1" applyBorder="1" applyAlignment="1">
      <alignment horizontal="center" vertical="center" wrapText="1"/>
    </xf>
    <xf numFmtId="0" fontId="26" fillId="2" borderId="24" xfId="3" applyFont="1" applyFill="1" applyBorder="1" applyAlignment="1">
      <alignment horizontal="center" vertical="center" wrapText="1"/>
    </xf>
    <xf numFmtId="0" fontId="26" fillId="2" borderId="23" xfId="3" applyFont="1" applyFill="1" applyBorder="1" applyAlignment="1">
      <alignment horizontal="center" vertical="center" wrapText="1"/>
    </xf>
    <xf numFmtId="168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8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31" fillId="2" borderId="6" xfId="0" applyNumberFormat="1" applyFont="1" applyFill="1" applyBorder="1" applyAlignment="1" applyProtection="1">
      <alignment horizontal="center" vertical="center"/>
    </xf>
    <xf numFmtId="168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8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8" fontId="23" fillId="2" borderId="85" xfId="3" applyNumberFormat="1" applyFont="1" applyFill="1" applyBorder="1" applyAlignment="1" applyProtection="1">
      <alignment horizontal="center" vertical="center"/>
    </xf>
    <xf numFmtId="168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7" fontId="31" fillId="2" borderId="89" xfId="0" applyNumberFormat="1" applyFont="1" applyFill="1" applyBorder="1" applyAlignment="1" applyProtection="1">
      <alignment horizontal="center" vertical="center"/>
    </xf>
    <xf numFmtId="168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8" fontId="23" fillId="2" borderId="32" xfId="3" applyNumberFormat="1" applyFont="1" applyFill="1" applyBorder="1" applyAlignment="1" applyProtection="1">
      <alignment horizontal="center" vertical="center"/>
    </xf>
    <xf numFmtId="168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8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7" fontId="31" fillId="2" borderId="18" xfId="0" applyNumberFormat="1" applyFont="1" applyFill="1" applyBorder="1" applyAlignment="1" applyProtection="1">
      <alignment horizontal="center" vertical="center"/>
    </xf>
    <xf numFmtId="168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7" fontId="31" fillId="2" borderId="10" xfId="0" applyNumberFormat="1" applyFont="1" applyFill="1" applyBorder="1" applyAlignment="1" applyProtection="1">
      <alignment horizontal="center" vertical="center"/>
    </xf>
    <xf numFmtId="168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8" fontId="23" fillId="2" borderId="20" xfId="3" applyNumberFormat="1" applyFont="1" applyFill="1" applyBorder="1" applyAlignment="1" applyProtection="1">
      <alignment horizontal="center" vertical="center"/>
    </xf>
    <xf numFmtId="168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8" fontId="23" fillId="2" borderId="16" xfId="3" applyNumberFormat="1" applyFont="1" applyFill="1" applyBorder="1" applyAlignment="1" applyProtection="1">
      <alignment horizontal="center" vertical="center"/>
    </xf>
    <xf numFmtId="168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168" fontId="23" fillId="2" borderId="90" xfId="0" applyNumberFormat="1" applyFont="1" applyFill="1" applyBorder="1" applyAlignment="1" applyProtection="1">
      <alignment horizontal="center" vertical="center"/>
    </xf>
    <xf numFmtId="1" fontId="23" fillId="2" borderId="90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8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69" fontId="4" fillId="2" borderId="12" xfId="3" applyNumberFormat="1" applyFont="1" applyFill="1" applyBorder="1" applyAlignment="1" applyProtection="1">
      <alignment horizontal="center" vertical="center"/>
    </xf>
    <xf numFmtId="167" fontId="4" fillId="2" borderId="12" xfId="3" applyNumberFormat="1" applyFont="1" applyFill="1" applyBorder="1" applyAlignment="1" applyProtection="1">
      <alignment horizontal="center" vertical="center"/>
    </xf>
    <xf numFmtId="167" fontId="4" fillId="2" borderId="1" xfId="3" applyNumberFormat="1" applyFont="1" applyFill="1" applyBorder="1" applyAlignment="1" applyProtection="1">
      <alignment horizontal="center" vertical="center"/>
    </xf>
    <xf numFmtId="167" fontId="4" fillId="2" borderId="5" xfId="3" applyNumberFormat="1" applyFont="1" applyFill="1" applyBorder="1" applyAlignment="1" applyProtection="1">
      <alignment horizontal="center" vertical="center"/>
    </xf>
    <xf numFmtId="167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3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69" fontId="4" fillId="2" borderId="86" xfId="3" applyNumberFormat="1" applyFont="1" applyFill="1" applyBorder="1" applyAlignment="1" applyProtection="1">
      <alignment horizontal="center" vertical="center"/>
    </xf>
    <xf numFmtId="167" fontId="4" fillId="2" borderId="86" xfId="3" applyNumberFormat="1" applyFont="1" applyFill="1" applyBorder="1" applyAlignment="1" applyProtection="1">
      <alignment horizontal="center" vertical="center"/>
    </xf>
    <xf numFmtId="167" fontId="4" fillId="2" borderId="87" xfId="3" applyNumberFormat="1" applyFont="1" applyFill="1" applyBorder="1" applyAlignment="1" applyProtection="1">
      <alignment horizontal="center" vertical="center"/>
    </xf>
    <xf numFmtId="167" fontId="4" fillId="2" borderId="88" xfId="3" applyNumberFormat="1" applyFont="1" applyFill="1" applyBorder="1" applyAlignment="1" applyProtection="1">
      <alignment horizontal="center" vertical="center"/>
    </xf>
    <xf numFmtId="167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4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69" fontId="4" fillId="2" borderId="47" xfId="3" applyNumberFormat="1" applyFont="1" applyFill="1" applyBorder="1" applyAlignment="1" applyProtection="1">
      <alignment horizontal="center" vertical="center"/>
    </xf>
    <xf numFmtId="167" fontId="4" fillId="2" borderId="47" xfId="3" applyNumberFormat="1" applyFont="1" applyFill="1" applyBorder="1" applyAlignment="1" applyProtection="1">
      <alignment horizontal="center" vertical="center"/>
    </xf>
    <xf numFmtId="167" fontId="4" fillId="2" borderId="51" xfId="3" applyNumberFormat="1" applyFont="1" applyFill="1" applyBorder="1" applyAlignment="1" applyProtection="1">
      <alignment horizontal="center" vertical="center"/>
    </xf>
    <xf numFmtId="167" fontId="4" fillId="2" borderId="53" xfId="3" applyNumberFormat="1" applyFont="1" applyFill="1" applyBorder="1" applyAlignment="1" applyProtection="1">
      <alignment horizontal="center" vertical="center"/>
    </xf>
    <xf numFmtId="167" fontId="4" fillId="2" borderId="52" xfId="3" applyNumberFormat="1" applyFont="1" applyFill="1" applyBorder="1" applyAlignment="1" applyProtection="1">
      <alignment horizontal="center" vertical="center"/>
    </xf>
    <xf numFmtId="49" fontId="4" fillId="2" borderId="50" xfId="3" applyNumberFormat="1" applyFont="1" applyFill="1" applyBorder="1" applyAlignment="1">
      <alignment vertical="center" wrapText="1"/>
    </xf>
    <xf numFmtId="0" fontId="4" fillId="2" borderId="64" xfId="3" applyNumberFormat="1" applyFont="1" applyFill="1" applyBorder="1" applyAlignment="1" applyProtection="1">
      <alignment horizontal="center" vertical="center"/>
    </xf>
    <xf numFmtId="0" fontId="4" fillId="2" borderId="65" xfId="3" applyNumberFormat="1" applyFont="1" applyFill="1" applyBorder="1" applyAlignment="1" applyProtection="1">
      <alignment horizontal="center" vertical="center"/>
    </xf>
    <xf numFmtId="0" fontId="4" fillId="2" borderId="95" xfId="3" applyNumberFormat="1" applyFont="1" applyFill="1" applyBorder="1" applyAlignment="1" applyProtection="1">
      <alignment horizontal="center" vertical="center"/>
    </xf>
    <xf numFmtId="169" fontId="4" fillId="2" borderId="63" xfId="3" applyNumberFormat="1" applyFont="1" applyFill="1" applyBorder="1" applyAlignment="1" applyProtection="1">
      <alignment horizontal="center" vertical="center"/>
    </xf>
    <xf numFmtId="167" fontId="4" fillId="2" borderId="63" xfId="3" applyNumberFormat="1" applyFont="1" applyFill="1" applyBorder="1" applyAlignment="1" applyProtection="1">
      <alignment horizontal="center" vertical="center"/>
    </xf>
    <xf numFmtId="167" fontId="4" fillId="2" borderId="64" xfId="3" applyNumberFormat="1" applyFont="1" applyFill="1" applyBorder="1" applyAlignment="1" applyProtection="1">
      <alignment horizontal="center" vertical="center"/>
    </xf>
    <xf numFmtId="167" fontId="4" fillId="2" borderId="65" xfId="3" applyNumberFormat="1" applyFont="1" applyFill="1" applyBorder="1" applyAlignment="1" applyProtection="1">
      <alignment horizontal="center" vertical="center"/>
    </xf>
    <xf numFmtId="167" fontId="4" fillId="2" borderId="95" xfId="3" applyNumberFormat="1" applyFont="1" applyFill="1" applyBorder="1" applyAlignment="1" applyProtection="1">
      <alignment horizontal="center" vertical="center"/>
    </xf>
    <xf numFmtId="0" fontId="4" fillId="2" borderId="49" xfId="3" applyNumberFormat="1" applyFont="1" applyFill="1" applyBorder="1" applyAlignment="1" applyProtection="1">
      <alignment horizontal="center" vertical="center"/>
    </xf>
    <xf numFmtId="0" fontId="4" fillId="2" borderId="8" xfId="3" applyNumberFormat="1" applyFont="1" applyFill="1" applyBorder="1" applyAlignment="1" applyProtection="1">
      <alignment horizontal="center" vertical="center"/>
    </xf>
    <xf numFmtId="0" fontId="4" fillId="2" borderId="9" xfId="3" applyNumberFormat="1" applyFont="1" applyFill="1" applyBorder="1" applyAlignment="1" applyProtection="1">
      <alignment horizontal="center" vertical="center"/>
    </xf>
    <xf numFmtId="0" fontId="4" fillId="2" borderId="10" xfId="3" applyNumberFormat="1" applyFont="1" applyFill="1" applyBorder="1" applyAlignment="1" applyProtection="1">
      <alignment horizontal="center" vertical="center"/>
    </xf>
    <xf numFmtId="169" fontId="4" fillId="2" borderId="76" xfId="3" applyNumberFormat="1" applyFont="1" applyFill="1" applyBorder="1" applyAlignment="1" applyProtection="1">
      <alignment horizontal="center" vertical="center"/>
    </xf>
    <xf numFmtId="0" fontId="4" fillId="2" borderId="27" xfId="3" applyNumberFormat="1" applyFont="1" applyFill="1" applyBorder="1" applyAlignment="1" applyProtection="1">
      <alignment horizontal="center" vertical="center"/>
    </xf>
    <xf numFmtId="0" fontId="4" fillId="2" borderId="16" xfId="3" applyNumberFormat="1" applyFont="1" applyFill="1" applyBorder="1" applyAlignment="1" applyProtection="1">
      <alignment horizontal="center" vertical="center"/>
    </xf>
    <xf numFmtId="0" fontId="4" fillId="2" borderId="17" xfId="3" applyNumberFormat="1" applyFont="1" applyFill="1" applyBorder="1" applyAlignment="1" applyProtection="1">
      <alignment horizontal="center" vertical="center"/>
    </xf>
    <xf numFmtId="0" fontId="4" fillId="2" borderId="18" xfId="3" applyNumberFormat="1" applyFont="1" applyFill="1" applyBorder="1" applyAlignment="1" applyProtection="1">
      <alignment horizontal="center" vertical="center"/>
    </xf>
    <xf numFmtId="169" fontId="4" fillId="2" borderId="15" xfId="3" applyNumberFormat="1" applyFont="1" applyFill="1" applyBorder="1" applyAlignment="1" applyProtection="1">
      <alignment horizontal="center" vertical="center"/>
    </xf>
    <xf numFmtId="167" fontId="4" fillId="2" borderId="15" xfId="3" applyNumberFormat="1" applyFont="1" applyFill="1" applyBorder="1" applyAlignment="1" applyProtection="1">
      <alignment horizontal="center" vertical="center"/>
    </xf>
    <xf numFmtId="167" fontId="4" fillId="2" borderId="16" xfId="3" applyNumberFormat="1" applyFont="1" applyFill="1" applyBorder="1" applyAlignment="1" applyProtection="1">
      <alignment horizontal="center" vertical="center"/>
    </xf>
    <xf numFmtId="167" fontId="4" fillId="2" borderId="17" xfId="3" applyNumberFormat="1" applyFont="1" applyFill="1" applyBorder="1" applyAlignment="1" applyProtection="1">
      <alignment horizontal="center" vertical="center"/>
    </xf>
    <xf numFmtId="167" fontId="4" fillId="2" borderId="18" xfId="3" applyNumberFormat="1" applyFont="1" applyFill="1" applyBorder="1" applyAlignment="1" applyProtection="1">
      <alignment horizontal="center" vertical="center"/>
    </xf>
    <xf numFmtId="0" fontId="4" fillId="2" borderId="33" xfId="3" applyNumberFormat="1" applyFont="1" applyFill="1" applyBorder="1" applyAlignment="1" applyProtection="1">
      <alignment horizontal="center" vertical="center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5" xfId="3" applyNumberFormat="1" applyFont="1" applyFill="1" applyBorder="1" applyAlignment="1" applyProtection="1">
      <alignment horizontal="center" vertical="center"/>
    </xf>
    <xf numFmtId="169" fontId="4" fillId="0" borderId="63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5" xfId="3" applyNumberFormat="1" applyFont="1" applyFill="1" applyBorder="1" applyAlignment="1" applyProtection="1">
      <alignment horizontal="center" vertical="center"/>
    </xf>
    <xf numFmtId="169" fontId="4" fillId="0" borderId="12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169" fontId="4" fillId="0" borderId="86" xfId="3" applyNumberFormat="1" applyFont="1" applyFill="1" applyBorder="1" applyAlignment="1" applyProtection="1">
      <alignment horizontal="center" vertical="center"/>
    </xf>
    <xf numFmtId="0" fontId="4" fillId="0" borderId="96" xfId="3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9" fontId="4" fillId="0" borderId="21" xfId="3" applyNumberFormat="1" applyFont="1" applyFill="1" applyBorder="1" applyAlignment="1" applyProtection="1">
      <alignment horizontal="center" vertical="center"/>
    </xf>
    <xf numFmtId="167" fontId="4" fillId="0" borderId="80" xfId="3" applyNumberFormat="1" applyFont="1" applyFill="1" applyBorder="1" applyAlignment="1" applyProtection="1">
      <alignment horizontal="center" vertical="center"/>
    </xf>
    <xf numFmtId="167" fontId="4" fillId="0" borderId="7" xfId="3" applyNumberFormat="1" applyFont="1" applyFill="1" applyBorder="1" applyAlignment="1" applyProtection="1">
      <alignment horizontal="center" vertical="center"/>
    </xf>
    <xf numFmtId="167" fontId="4" fillId="0" borderId="22" xfId="3" applyNumberFormat="1" applyFont="1" applyFill="1" applyBorder="1" applyAlignment="1" applyProtection="1">
      <alignment horizontal="center" vertical="center"/>
    </xf>
    <xf numFmtId="167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1" fontId="4" fillId="0" borderId="20" xfId="3" applyNumberFormat="1" applyFont="1" applyFill="1" applyBorder="1" applyAlignment="1">
      <alignment horizontal="center" vertical="center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69" fontId="4" fillId="0" borderId="15" xfId="3" applyNumberFormat="1" applyFont="1" applyFill="1" applyBorder="1" applyAlignment="1" applyProtection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 applyProtection="1">
      <alignment horizontal="center" vertical="center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7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49" fontId="4" fillId="0" borderId="93" xfId="3" applyNumberFormat="1" applyFont="1" applyFill="1" applyBorder="1" applyAlignment="1">
      <alignment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6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69" fontId="4" fillId="0" borderId="76" xfId="3" applyNumberFormat="1" applyFont="1" applyFill="1" applyBorder="1" applyAlignment="1" applyProtection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 applyProtection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6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7" fontId="4" fillId="0" borderId="78" xfId="3" applyNumberFormat="1" applyFont="1" applyFill="1" applyBorder="1" applyAlignment="1" applyProtection="1">
      <alignment horizontal="center" vertical="center"/>
    </xf>
    <xf numFmtId="167" fontId="4" fillId="0" borderId="8" xfId="3" applyNumberFormat="1" applyFont="1" applyFill="1" applyBorder="1" applyAlignment="1" applyProtection="1">
      <alignment horizontal="center" vertical="center"/>
    </xf>
    <xf numFmtId="167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3" xfId="0" applyNumberFormat="1" applyFont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8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8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4" xfId="3" applyNumberFormat="1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1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8" fillId="0" borderId="4" xfId="0" applyNumberFormat="1" applyFont="1" applyFill="1" applyBorder="1" applyAlignment="1">
      <alignment vertical="center" wrapText="1"/>
    </xf>
    <xf numFmtId="172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5" fontId="23" fillId="0" borderId="1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8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2" fontId="4" fillId="0" borderId="15" xfId="3" applyNumberFormat="1" applyFont="1" applyFill="1" applyBorder="1" applyAlignment="1" applyProtection="1">
      <alignment horizontal="center" vertical="center"/>
    </xf>
    <xf numFmtId="0" fontId="23" fillId="0" borderId="100" xfId="0" applyNumberFormat="1" applyFont="1" applyFill="1" applyBorder="1" applyAlignment="1">
      <alignment horizontal="center" vertical="center" wrapText="1"/>
    </xf>
    <xf numFmtId="49" fontId="25" fillId="0" borderId="100" xfId="0" applyNumberFormat="1" applyFont="1" applyFill="1" applyBorder="1" applyAlignment="1">
      <alignment horizontal="center" vertical="center" wrapText="1"/>
    </xf>
    <xf numFmtId="166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1" xfId="3" applyFont="1" applyFill="1" applyBorder="1" applyAlignment="1">
      <alignment horizontal="center" vertical="center" wrapText="1"/>
    </xf>
    <xf numFmtId="0" fontId="4" fillId="0" borderId="102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1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2" fontId="4" fillId="0" borderId="21" xfId="3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7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7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2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 applyProtection="1">
      <alignment horizontal="center" vertical="center" wrapText="1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5" xfId="3" applyFont="1" applyFill="1" applyBorder="1" applyAlignment="1">
      <alignment horizontal="center" vertical="center" wrapText="1"/>
    </xf>
    <xf numFmtId="0" fontId="4" fillId="0" borderId="106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5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6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5" fontId="4" fillId="2" borderId="0" xfId="3" applyNumberFormat="1" applyFont="1" applyFill="1" applyBorder="1" applyAlignment="1" applyProtection="1">
      <alignment horizontal="right" vertical="center"/>
    </xf>
    <xf numFmtId="168" fontId="4" fillId="2" borderId="0" xfId="3" applyNumberFormat="1" applyFont="1" applyFill="1" applyBorder="1" applyAlignment="1" applyProtection="1">
      <alignment horizontal="center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65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6" fillId="2" borderId="0" xfId="3" applyNumberFormat="1" applyFont="1" applyFill="1" applyBorder="1" applyAlignment="1" applyProtection="1">
      <alignment horizontal="center" vertical="center"/>
    </xf>
    <xf numFmtId="165" fontId="29" fillId="2" borderId="0" xfId="3" applyNumberFormat="1" applyFont="1" applyFill="1" applyBorder="1" applyAlignment="1" applyProtection="1">
      <alignment vertical="center"/>
    </xf>
    <xf numFmtId="165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49" fontId="25" fillId="0" borderId="107" xfId="0" applyNumberFormat="1" applyFont="1" applyFill="1" applyBorder="1" applyAlignment="1">
      <alignment horizontal="center" vertical="center" wrapText="1"/>
    </xf>
    <xf numFmtId="49" fontId="23" fillId="0" borderId="107" xfId="0" applyNumberFormat="1" applyFont="1" applyFill="1" applyBorder="1" applyAlignment="1">
      <alignment horizontal="center" vertical="center" wrapText="1"/>
    </xf>
    <xf numFmtId="166" fontId="23" fillId="0" borderId="108" xfId="0" applyNumberFormat="1" applyFont="1" applyFill="1" applyBorder="1" applyAlignment="1" applyProtection="1">
      <alignment horizontal="center" vertical="center" wrapText="1"/>
    </xf>
    <xf numFmtId="49" fontId="4" fillId="0" borderId="109" xfId="0" applyNumberFormat="1" applyFont="1" applyFill="1" applyBorder="1" applyAlignment="1" applyProtection="1">
      <alignment horizontal="center" vertical="center"/>
    </xf>
    <xf numFmtId="49" fontId="4" fillId="0" borderId="110" xfId="3" applyNumberFormat="1" applyFont="1" applyFill="1" applyBorder="1" applyAlignment="1">
      <alignment horizontal="left" vertical="center" wrapText="1"/>
    </xf>
    <xf numFmtId="49" fontId="23" fillId="0" borderId="110" xfId="0" applyNumberFormat="1" applyFont="1" applyFill="1" applyBorder="1" applyAlignment="1">
      <alignment horizontal="center" vertical="center" wrapText="1"/>
    </xf>
    <xf numFmtId="166" fontId="23" fillId="0" borderId="111" xfId="0" applyNumberFormat="1" applyFont="1" applyFill="1" applyBorder="1" applyAlignment="1" applyProtection="1">
      <alignment horizontal="center" vertical="center" wrapText="1"/>
    </xf>
    <xf numFmtId="0" fontId="4" fillId="0" borderId="112" xfId="0" applyNumberFormat="1" applyFont="1" applyFill="1" applyBorder="1" applyAlignment="1" applyProtection="1">
      <alignment horizontal="center" vertical="center"/>
    </xf>
    <xf numFmtId="0" fontId="4" fillId="0" borderId="110" xfId="0" applyNumberFormat="1" applyFont="1" applyFill="1" applyBorder="1" applyAlignment="1" applyProtection="1">
      <alignment horizontal="center" vertical="center"/>
    </xf>
    <xf numFmtId="0" fontId="4" fillId="0" borderId="113" xfId="0" applyNumberFormat="1" applyFont="1" applyFill="1" applyBorder="1" applyAlignment="1" applyProtection="1">
      <alignment horizontal="center" vertical="center"/>
    </xf>
    <xf numFmtId="0" fontId="4" fillId="0" borderId="114" xfId="3" applyNumberFormat="1" applyFont="1" applyFill="1" applyBorder="1" applyAlignment="1" applyProtection="1">
      <alignment vertical="center"/>
    </xf>
    <xf numFmtId="0" fontId="36" fillId="0" borderId="0" xfId="0" applyFont="1"/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25" fillId="0" borderId="110" xfId="0" applyFont="1" applyFill="1" applyBorder="1" applyAlignment="1">
      <alignment horizontal="left" wrapText="1"/>
    </xf>
    <xf numFmtId="170" fontId="17" fillId="0" borderId="110" xfId="1" applyNumberFormat="1" applyFont="1" applyFill="1" applyBorder="1" applyAlignment="1" applyProtection="1">
      <alignment horizontal="center" vertical="center"/>
    </xf>
    <xf numFmtId="0" fontId="17" fillId="0" borderId="110" xfId="0" applyFont="1" applyBorder="1" applyAlignment="1">
      <alignment horizontal="center" vertical="center"/>
    </xf>
    <xf numFmtId="168" fontId="17" fillId="0" borderId="110" xfId="0" applyNumberFormat="1" applyFont="1" applyBorder="1" applyAlignment="1">
      <alignment horizontal="center" vertical="center"/>
    </xf>
    <xf numFmtId="0" fontId="17" fillId="0" borderId="110" xfId="0" applyFont="1" applyFill="1" applyBorder="1" applyAlignment="1">
      <alignment horizontal="left" wrapText="1"/>
    </xf>
    <xf numFmtId="0" fontId="17" fillId="0" borderId="110" xfId="0" applyFont="1" applyFill="1" applyBorder="1" applyAlignment="1">
      <alignment horizontal="left" vertical="center" wrapText="1"/>
    </xf>
    <xf numFmtId="173" fontId="25" fillId="0" borderId="110" xfId="0" applyNumberFormat="1" applyFont="1" applyFill="1" applyBorder="1" applyAlignment="1" applyProtection="1">
      <alignment horizontal="center" vertical="center"/>
    </xf>
    <xf numFmtId="166" fontId="25" fillId="0" borderId="11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6" fontId="25" fillId="0" borderId="0" xfId="0" applyNumberFormat="1" applyFont="1" applyFill="1" applyBorder="1" applyAlignment="1" applyProtection="1">
      <alignment horizontal="center" vertical="center"/>
    </xf>
    <xf numFmtId="0" fontId="36" fillId="0" borderId="0" xfId="0" applyFont="1" applyAlignment="1">
      <alignment wrapText="1"/>
    </xf>
    <xf numFmtId="0" fontId="25" fillId="0" borderId="110" xfId="0" applyFont="1" applyFill="1" applyBorder="1" applyAlignment="1">
      <alignment horizontal="left" vertical="center" wrapText="1"/>
    </xf>
    <xf numFmtId="0" fontId="17" fillId="0" borderId="110" xfId="0" applyFont="1" applyBorder="1" applyAlignment="1">
      <alignment horizontal="left" wrapText="1"/>
    </xf>
    <xf numFmtId="173" fontId="25" fillId="0" borderId="0" xfId="0" applyNumberFormat="1" applyFont="1" applyFill="1" applyBorder="1" applyAlignment="1" applyProtection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2" fontId="25" fillId="0" borderId="0" xfId="0" applyNumberFormat="1" applyFont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68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4" fontId="17" fillId="0" borderId="0" xfId="0" applyNumberFormat="1" applyFont="1"/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49" fontId="4" fillId="2" borderId="3" xfId="3" applyNumberFormat="1" applyFont="1" applyFill="1" applyBorder="1" applyAlignment="1">
      <alignment vertical="center" wrapText="1"/>
    </xf>
    <xf numFmtId="49" fontId="4" fillId="2" borderId="31" xfId="3" applyNumberFormat="1" applyFont="1" applyFill="1" applyBorder="1" applyAlignment="1">
      <alignment vertical="center" wrapText="1"/>
    </xf>
    <xf numFmtId="49" fontId="4" fillId="2" borderId="49" xfId="3" applyNumberFormat="1" applyFont="1" applyFill="1" applyBorder="1" applyAlignment="1">
      <alignment vertical="center" wrapText="1"/>
    </xf>
    <xf numFmtId="169" fontId="4" fillId="2" borderId="4" xfId="3" applyNumberFormat="1" applyFont="1" applyFill="1" applyBorder="1" applyAlignment="1" applyProtection="1">
      <alignment horizontal="center" vertical="center"/>
    </xf>
    <xf numFmtId="169" fontId="4" fillId="2" borderId="93" xfId="3" applyNumberFormat="1" applyFont="1" applyFill="1" applyBorder="1" applyAlignment="1" applyProtection="1">
      <alignment horizontal="center" vertical="center"/>
    </xf>
    <xf numFmtId="169" fontId="4" fillId="2" borderId="50" xfId="3" applyNumberFormat="1" applyFont="1" applyFill="1" applyBorder="1" applyAlignment="1" applyProtection="1">
      <alignment horizontal="center" vertical="center"/>
    </xf>
    <xf numFmtId="0" fontId="4" fillId="2" borderId="110" xfId="3" applyNumberFormat="1" applyFont="1" applyFill="1" applyBorder="1" applyAlignment="1" applyProtection="1">
      <alignment horizontal="center" vertical="center"/>
    </xf>
    <xf numFmtId="0" fontId="4" fillId="2" borderId="109" xfId="3" applyNumberFormat="1" applyFont="1" applyFill="1" applyBorder="1" applyAlignment="1" applyProtection="1">
      <alignment horizontal="center" vertical="center"/>
    </xf>
    <xf numFmtId="0" fontId="4" fillId="2" borderId="114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22" xfId="3" applyNumberFormat="1" applyFont="1" applyFill="1" applyBorder="1" applyAlignment="1" applyProtection="1">
      <alignment horizontal="center" vertical="center"/>
    </xf>
    <xf numFmtId="0" fontId="4" fillId="2" borderId="23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20" xfId="3" applyNumberFormat="1" applyFont="1" applyFill="1" applyBorder="1" applyAlignment="1">
      <alignment horizontal="center" vertical="center"/>
    </xf>
    <xf numFmtId="167" fontId="23" fillId="2" borderId="2" xfId="0" applyNumberFormat="1" applyFont="1" applyFill="1" applyBorder="1" applyAlignment="1" applyProtection="1">
      <alignment horizontal="left" vertical="center" wrapText="1"/>
    </xf>
    <xf numFmtId="167" fontId="23" fillId="2" borderId="80" xfId="0" applyNumberFormat="1" applyFont="1" applyFill="1" applyBorder="1" applyAlignment="1" applyProtection="1">
      <alignment horizontal="left" vertical="center" wrapText="1"/>
    </xf>
    <xf numFmtId="167" fontId="4" fillId="2" borderId="1" xfId="0" applyNumberFormat="1" applyFont="1" applyFill="1" applyBorder="1" applyAlignment="1" applyProtection="1">
      <alignment horizontal="center" vertical="center"/>
    </xf>
    <xf numFmtId="167" fontId="4" fillId="2" borderId="5" xfId="0" applyNumberFormat="1" applyFont="1" applyFill="1" applyBorder="1" applyAlignment="1" applyProtection="1">
      <alignment horizontal="center" vertical="center"/>
    </xf>
    <xf numFmtId="167" fontId="4" fillId="2" borderId="7" xfId="0" applyNumberFormat="1" applyFont="1" applyFill="1" applyBorder="1" applyAlignment="1" applyProtection="1">
      <alignment horizontal="center" vertical="center"/>
    </xf>
    <xf numFmtId="167" fontId="4" fillId="2" borderId="22" xfId="0" applyNumberFormat="1" applyFont="1" applyFill="1" applyBorder="1" applyAlignment="1" applyProtection="1">
      <alignment horizontal="center" vertical="center"/>
    </xf>
    <xf numFmtId="167" fontId="4" fillId="2" borderId="13" xfId="0" applyNumberFormat="1" applyFont="1" applyFill="1" applyBorder="1" applyAlignment="1" applyProtection="1">
      <alignment horizontal="center" vertical="center"/>
    </xf>
    <xf numFmtId="167" fontId="4" fillId="2" borderId="24" xfId="0" applyNumberFormat="1" applyFont="1" applyFill="1" applyBorder="1" applyAlignment="1" applyProtection="1">
      <alignment horizontal="center" vertical="center"/>
    </xf>
    <xf numFmtId="168" fontId="23" fillId="2" borderId="2" xfId="0" applyNumberFormat="1" applyFont="1" applyFill="1" applyBorder="1" applyAlignment="1" applyProtection="1">
      <alignment horizontal="center" vertical="center"/>
    </xf>
    <xf numFmtId="168" fontId="23" fillId="2" borderId="80" xfId="0" applyNumberFormat="1" applyFont="1" applyFill="1" applyBorder="1" applyAlignment="1" applyProtection="1">
      <alignment horizontal="center" vertical="center"/>
    </xf>
    <xf numFmtId="167" fontId="23" fillId="2" borderId="1" xfId="0" applyNumberFormat="1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top" wrapText="1"/>
    </xf>
    <xf numFmtId="167" fontId="23" fillId="2" borderId="7" xfId="0" applyNumberFormat="1" applyFont="1" applyFill="1" applyBorder="1" applyAlignment="1" applyProtection="1">
      <alignment horizontal="center" vertical="center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left" vertical="top" wrapText="1"/>
    </xf>
    <xf numFmtId="167" fontId="23" fillId="2" borderId="13" xfId="3" applyNumberFormat="1" applyFont="1" applyFill="1" applyBorder="1" applyAlignment="1">
      <alignment horizontal="center" vertical="center" wrapText="1"/>
    </xf>
    <xf numFmtId="167" fontId="23" fillId="2" borderId="24" xfId="3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top" wrapText="1"/>
    </xf>
    <xf numFmtId="0" fontId="23" fillId="2" borderId="6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24" xfId="0" applyFont="1" applyFill="1" applyBorder="1" applyAlignment="1">
      <alignment horizontal="left" vertical="top" wrapText="1"/>
    </xf>
    <xf numFmtId="167" fontId="4" fillId="0" borderId="12" xfId="3" applyNumberFormat="1" applyFont="1" applyFill="1" applyBorder="1" applyAlignment="1" applyProtection="1">
      <alignment horizontal="center" vertical="center"/>
    </xf>
    <xf numFmtId="167" fontId="23" fillId="0" borderId="5" xfId="3" applyNumberFormat="1" applyFont="1" applyFill="1" applyBorder="1" applyAlignment="1" applyProtection="1">
      <alignment horizontal="center" vertical="center"/>
    </xf>
    <xf numFmtId="167" fontId="4" fillId="0" borderId="86" xfId="3" applyNumberFormat="1" applyFont="1" applyFill="1" applyBorder="1" applyAlignment="1" applyProtection="1">
      <alignment horizontal="center" vertical="center"/>
    </xf>
    <xf numFmtId="167" fontId="23" fillId="0" borderId="88" xfId="0" applyNumberFormat="1" applyFont="1" applyFill="1" applyBorder="1" applyAlignment="1" applyProtection="1">
      <alignment horizontal="center" vertical="center"/>
    </xf>
    <xf numFmtId="0" fontId="17" fillId="4" borderId="110" xfId="0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23" fillId="2" borderId="0" xfId="0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38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>
      <alignment horizontal="left" vertical="center" wrapText="1"/>
    </xf>
    <xf numFmtId="0" fontId="37" fillId="0" borderId="33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37" fillId="0" borderId="33" xfId="0" applyNumberFormat="1" applyFont="1" applyFill="1" applyBorder="1" applyAlignment="1">
      <alignment horizontal="center" vertical="center" wrapText="1"/>
    </xf>
    <xf numFmtId="1" fontId="37" fillId="0" borderId="20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37" fillId="0" borderId="27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32" xfId="0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37" fillId="0" borderId="30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165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5" fontId="4" fillId="2" borderId="46" xfId="3" applyNumberFormat="1" applyFont="1" applyFill="1" applyBorder="1" applyAlignment="1" applyProtection="1">
      <alignment horizontal="center" vertical="center"/>
    </xf>
    <xf numFmtId="165" fontId="4" fillId="2" borderId="47" xfId="3" applyNumberFormat="1" applyFont="1" applyFill="1" applyBorder="1" applyAlignment="1" applyProtection="1">
      <alignment horizontal="center" vertical="center"/>
    </xf>
    <xf numFmtId="165" fontId="4" fillId="2" borderId="63" xfId="3" applyNumberFormat="1" applyFont="1" applyFill="1" applyBorder="1" applyAlignment="1" applyProtection="1">
      <alignment horizontal="center" vertical="center"/>
    </xf>
    <xf numFmtId="165" fontId="4" fillId="2" borderId="1" xfId="3" applyNumberFormat="1" applyFont="1" applyFill="1" applyBorder="1" applyAlignment="1" applyProtection="1">
      <alignment horizontal="center" vertical="center" wrapText="1"/>
    </xf>
    <xf numFmtId="165" fontId="4" fillId="2" borderId="5" xfId="3" applyNumberFormat="1" applyFont="1" applyFill="1" applyBorder="1" applyAlignment="1" applyProtection="1">
      <alignment horizontal="center" vertical="center" wrapText="1"/>
    </xf>
    <xf numFmtId="165" fontId="4" fillId="2" borderId="6" xfId="3" applyNumberFormat="1" applyFont="1" applyFill="1" applyBorder="1" applyAlignment="1" applyProtection="1">
      <alignment horizontal="center" vertical="center" wrapText="1"/>
    </xf>
    <xf numFmtId="165" fontId="4" fillId="2" borderId="46" xfId="3" applyNumberFormat="1" applyFont="1" applyFill="1" applyBorder="1" applyAlignment="1" applyProtection="1">
      <alignment horizontal="center" vertical="center" textRotation="90" wrapText="1"/>
    </xf>
    <xf numFmtId="165" fontId="4" fillId="2" borderId="47" xfId="3" applyNumberFormat="1" applyFont="1" applyFill="1" applyBorder="1" applyAlignment="1" applyProtection="1">
      <alignment horizontal="center" vertical="center" textRotation="90" wrapText="1"/>
    </xf>
    <xf numFmtId="165" fontId="4" fillId="2" borderId="63" xfId="3" applyNumberFormat="1" applyFont="1" applyFill="1" applyBorder="1" applyAlignment="1" applyProtection="1">
      <alignment horizontal="center" vertical="center" textRotation="90" wrapText="1"/>
    </xf>
    <xf numFmtId="165" fontId="4" fillId="2" borderId="2" xfId="3" applyNumberFormat="1" applyFont="1" applyFill="1" applyBorder="1" applyAlignment="1" applyProtection="1">
      <alignment horizontal="center" vertical="center" wrapText="1"/>
    </xf>
    <xf numFmtId="165" fontId="4" fillId="2" borderId="3" xfId="3" applyNumberFormat="1" applyFont="1" applyFill="1" applyBorder="1" applyAlignment="1" applyProtection="1">
      <alignment horizontal="center" vertical="center" wrapText="1"/>
    </xf>
    <xf numFmtId="165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5" fontId="4" fillId="2" borderId="16" xfId="3" applyNumberFormat="1" applyFont="1" applyFill="1" applyBorder="1" applyAlignment="1" applyProtection="1">
      <alignment horizontal="center" vertical="center" textRotation="90" wrapText="1"/>
    </xf>
    <xf numFmtId="165" fontId="4" fillId="2" borderId="7" xfId="3" applyNumberFormat="1" applyFont="1" applyFill="1" applyBorder="1" applyAlignment="1" applyProtection="1">
      <alignment horizontal="center" vertical="center" textRotation="90" wrapText="1"/>
    </xf>
    <xf numFmtId="165" fontId="4" fillId="2" borderId="17" xfId="3" applyNumberFormat="1" applyFont="1" applyFill="1" applyBorder="1" applyAlignment="1" applyProtection="1">
      <alignment horizontal="center" vertical="center" textRotation="90" wrapText="1"/>
    </xf>
    <xf numFmtId="165" fontId="4" fillId="2" borderId="22" xfId="3" applyNumberFormat="1" applyFont="1" applyFill="1" applyBorder="1" applyAlignment="1" applyProtection="1">
      <alignment horizontal="center" vertical="center" textRotation="90" wrapText="1"/>
    </xf>
    <xf numFmtId="165" fontId="4" fillId="2" borderId="17" xfId="3" applyNumberFormat="1" applyFont="1" applyFill="1" applyBorder="1" applyAlignment="1" applyProtection="1">
      <alignment horizontal="center" vertical="center" wrapText="1"/>
    </xf>
    <xf numFmtId="165" fontId="4" fillId="2" borderId="18" xfId="3" applyNumberFormat="1" applyFont="1" applyFill="1" applyBorder="1" applyAlignment="1" applyProtection="1">
      <alignment horizontal="center" vertical="center" wrapText="1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6" fontId="23" fillId="2" borderId="70" xfId="0" applyNumberFormat="1" applyFont="1" applyFill="1" applyBorder="1" applyAlignment="1" applyProtection="1">
      <alignment horizontal="center" vertical="center"/>
    </xf>
    <xf numFmtId="166" fontId="23" fillId="2" borderId="71" xfId="0" applyNumberFormat="1" applyFont="1" applyFill="1" applyBorder="1" applyAlignment="1" applyProtection="1">
      <alignment horizontal="center" vertical="center"/>
    </xf>
    <xf numFmtId="166" fontId="23" fillId="2" borderId="72" xfId="0" applyNumberFormat="1" applyFont="1" applyFill="1" applyBorder="1" applyAlignment="1" applyProtection="1">
      <alignment horizontal="center" vertical="center"/>
    </xf>
    <xf numFmtId="166" fontId="23" fillId="2" borderId="73" xfId="0" applyNumberFormat="1" applyFont="1" applyFill="1" applyBorder="1" applyAlignment="1" applyProtection="1">
      <alignment horizontal="center" vertical="center"/>
    </xf>
    <xf numFmtId="165" fontId="4" fillId="2" borderId="8" xfId="3" applyNumberFormat="1" applyFont="1" applyFill="1" applyBorder="1" applyAlignment="1" applyProtection="1">
      <alignment horizontal="center" vertical="center" textRotation="90" wrapText="1"/>
    </xf>
    <xf numFmtId="165" fontId="4" fillId="2" borderId="51" xfId="3" applyNumberFormat="1" applyFont="1" applyFill="1" applyBorder="1" applyAlignment="1" applyProtection="1">
      <alignment horizontal="center" vertical="center" textRotation="90" wrapText="1"/>
    </xf>
    <xf numFmtId="165" fontId="4" fillId="2" borderId="64" xfId="3" applyNumberFormat="1" applyFont="1" applyFill="1" applyBorder="1" applyAlignment="1" applyProtection="1">
      <alignment horizontal="center" vertical="center" textRotation="90" wrapText="1"/>
    </xf>
    <xf numFmtId="165" fontId="4" fillId="2" borderId="19" xfId="3" applyNumberFormat="1" applyFont="1" applyFill="1" applyBorder="1" applyAlignment="1" applyProtection="1">
      <alignment horizontal="center" vertical="center"/>
    </xf>
    <xf numFmtId="165" fontId="4" fillId="2" borderId="33" xfId="3" applyNumberFormat="1" applyFont="1" applyFill="1" applyBorder="1" applyAlignment="1" applyProtection="1">
      <alignment horizontal="center" vertical="center"/>
    </xf>
    <xf numFmtId="165" fontId="4" fillId="2" borderId="20" xfId="3" applyNumberFormat="1" applyFont="1" applyFill="1" applyBorder="1" applyAlignment="1" applyProtection="1">
      <alignment horizontal="center" vertical="center"/>
    </xf>
    <xf numFmtId="165" fontId="4" fillId="2" borderId="10" xfId="3" applyNumberFormat="1" applyFont="1" applyFill="1" applyBorder="1" applyAlignment="1" applyProtection="1">
      <alignment horizontal="center" vertical="center" textRotation="90" wrapText="1"/>
    </xf>
    <xf numFmtId="165" fontId="4" fillId="2" borderId="52" xfId="3" applyNumberFormat="1" applyFont="1" applyFill="1" applyBorder="1" applyAlignment="1" applyProtection="1">
      <alignment horizontal="center" vertical="center" textRotation="90" wrapText="1"/>
    </xf>
    <xf numFmtId="165" fontId="4" fillId="2" borderId="28" xfId="3" applyNumberFormat="1" applyFont="1" applyFill="1" applyBorder="1" applyAlignment="1" applyProtection="1">
      <alignment horizontal="center" vertical="center" textRotation="90" wrapText="1"/>
    </xf>
    <xf numFmtId="165" fontId="4" fillId="2" borderId="66" xfId="3" applyNumberFormat="1" applyFont="1" applyFill="1" applyBorder="1" applyAlignment="1" applyProtection="1">
      <alignment horizontal="center" vertical="center" textRotation="90" wrapText="1"/>
    </xf>
    <xf numFmtId="165" fontId="4" fillId="2" borderId="18" xfId="3" applyNumberFormat="1" applyFont="1" applyFill="1" applyBorder="1" applyAlignment="1" applyProtection="1">
      <alignment horizontal="center" vertical="center" textRotation="90" wrapText="1"/>
    </xf>
    <xf numFmtId="165" fontId="4" fillId="2" borderId="23" xfId="3" applyNumberFormat="1" applyFont="1" applyFill="1" applyBorder="1" applyAlignment="1" applyProtection="1">
      <alignment horizontal="center" vertical="center" textRotation="90" wrapText="1"/>
    </xf>
    <xf numFmtId="165" fontId="4" fillId="2" borderId="9" xfId="3" applyNumberFormat="1" applyFont="1" applyFill="1" applyBorder="1" applyAlignment="1" applyProtection="1">
      <alignment horizontal="center" vertical="center" textRotation="90" wrapText="1"/>
    </xf>
    <xf numFmtId="165" fontId="4" fillId="2" borderId="53" xfId="3" applyNumberFormat="1" applyFont="1" applyFill="1" applyBorder="1" applyAlignment="1" applyProtection="1">
      <alignment horizontal="center" vertical="center" textRotation="90" wrapText="1"/>
    </xf>
    <xf numFmtId="165" fontId="4" fillId="2" borderId="65" xfId="3" applyNumberFormat="1" applyFont="1" applyFill="1" applyBorder="1" applyAlignment="1" applyProtection="1">
      <alignment horizontal="center" vertical="center" textRotation="90" wrapText="1"/>
    </xf>
    <xf numFmtId="167" fontId="23" fillId="2" borderId="16" xfId="3" applyNumberFormat="1" applyFont="1" applyFill="1" applyBorder="1" applyAlignment="1" applyProtection="1">
      <alignment horizontal="center" vertical="center"/>
    </xf>
    <xf numFmtId="167" fontId="23" fillId="2" borderId="9" xfId="3" applyNumberFormat="1" applyFont="1" applyFill="1" applyBorder="1" applyAlignment="1" applyProtection="1">
      <alignment horizontal="center" vertical="center"/>
    </xf>
    <xf numFmtId="167" fontId="23" fillId="2" borderId="10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167" fontId="23" fillId="2" borderId="8" xfId="3" applyNumberFormat="1" applyFont="1" applyFill="1" applyBorder="1" applyAlignment="1" applyProtection="1">
      <alignment horizontal="center" vertical="center"/>
    </xf>
    <xf numFmtId="166" fontId="23" fillId="2" borderId="48" xfId="0" applyNumberFormat="1" applyFont="1" applyFill="1" applyBorder="1" applyAlignment="1" applyProtection="1">
      <alignment horizontal="center" vertical="center" wrapText="1"/>
    </xf>
    <xf numFmtId="166" fontId="23" fillId="2" borderId="49" xfId="0" applyNumberFormat="1" applyFont="1" applyFill="1" applyBorder="1" applyAlignment="1" applyProtection="1">
      <alignment horizontal="center" vertical="center" wrapText="1"/>
    </xf>
    <xf numFmtId="166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1" xfId="0" applyFont="1" applyFill="1" applyBorder="1" applyAlignment="1">
      <alignment horizontal="center" vertical="center" wrapText="1"/>
    </xf>
    <xf numFmtId="0" fontId="23" fillId="2" borderId="92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7" fontId="23" fillId="2" borderId="7" xfId="3" applyNumberFormat="1" applyFont="1" applyFill="1" applyBorder="1" applyAlignment="1" applyProtection="1">
      <alignment horizontal="center" vertical="center"/>
    </xf>
    <xf numFmtId="167" fontId="23" fillId="2" borderId="22" xfId="3" applyNumberFormat="1" applyFont="1" applyFill="1" applyBorder="1" applyAlignment="1" applyProtection="1">
      <alignment horizontal="center" vertical="center"/>
    </xf>
    <xf numFmtId="167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49" fontId="4" fillId="2" borderId="63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7" fontId="23" fillId="2" borderId="69" xfId="3" applyNumberFormat="1" applyFont="1" applyFill="1" applyBorder="1" applyAlignment="1" applyProtection="1">
      <alignment horizontal="center" vertical="center"/>
    </xf>
    <xf numFmtId="167" fontId="23" fillId="2" borderId="55" xfId="3" applyNumberFormat="1" applyFont="1" applyFill="1" applyBorder="1" applyAlignment="1" applyProtection="1">
      <alignment horizontal="center" vertical="center"/>
    </xf>
    <xf numFmtId="167" fontId="23" fillId="2" borderId="81" xfId="3" applyNumberFormat="1" applyFont="1" applyFill="1" applyBorder="1" applyAlignment="1" applyProtection="1">
      <alignment horizontal="center" vertical="center"/>
    </xf>
    <xf numFmtId="167" fontId="23" fillId="2" borderId="63" xfId="3" applyNumberFormat="1" applyFont="1" applyFill="1" applyBorder="1" applyAlignment="1" applyProtection="1">
      <alignment horizontal="center" vertical="center"/>
    </xf>
    <xf numFmtId="0" fontId="23" fillId="2" borderId="46" xfId="3" applyFont="1" applyFill="1" applyBorder="1" applyAlignment="1" applyProtection="1">
      <alignment horizontal="right" vertical="center"/>
    </xf>
    <xf numFmtId="165" fontId="23" fillId="2" borderId="59" xfId="3" applyNumberFormat="1" applyFont="1" applyFill="1" applyBorder="1" applyAlignment="1" applyProtection="1">
      <alignment horizontal="right" vertical="center"/>
    </xf>
    <xf numFmtId="165" fontId="23" fillId="2" borderId="61" xfId="3" applyNumberFormat="1" applyFont="1" applyFill="1" applyBorder="1" applyAlignment="1" applyProtection="1">
      <alignment horizontal="right" vertical="center"/>
    </xf>
    <xf numFmtId="165" fontId="23" fillId="2" borderId="62" xfId="3" applyNumberFormat="1" applyFont="1" applyFill="1" applyBorder="1" applyAlignment="1" applyProtection="1">
      <alignment horizontal="right" vertical="center"/>
    </xf>
    <xf numFmtId="168" fontId="28" fillId="2" borderId="43" xfId="3" applyNumberFormat="1" applyFont="1" applyFill="1" applyBorder="1" applyAlignment="1" applyProtection="1">
      <alignment horizontal="center" vertical="center" wrapText="1"/>
    </xf>
    <xf numFmtId="168" fontId="28" fillId="2" borderId="44" xfId="3" applyNumberFormat="1" applyFont="1" applyFill="1" applyBorder="1" applyAlignment="1" applyProtection="1">
      <alignment horizontal="center" vertical="center" wrapText="1"/>
    </xf>
    <xf numFmtId="0" fontId="28" fillId="2" borderId="45" xfId="3" applyNumberFormat="1" applyFont="1" applyFill="1" applyBorder="1" applyAlignment="1" applyProtection="1">
      <alignment horizontal="center" vertical="center" wrapText="1"/>
    </xf>
    <xf numFmtId="0" fontId="23" fillId="2" borderId="31" xfId="0" applyFont="1" applyFill="1" applyBorder="1" applyAlignment="1" applyProtection="1">
      <alignment horizontal="right" vertical="center"/>
    </xf>
    <xf numFmtId="0" fontId="32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5" fontId="33" fillId="2" borderId="0" xfId="3" applyNumberFormat="1" applyFont="1" applyFill="1" applyBorder="1" applyAlignment="1" applyProtection="1">
      <alignment horizontal="left"/>
    </xf>
    <xf numFmtId="168" fontId="23" fillId="2" borderId="28" xfId="3" applyNumberFormat="1" applyFont="1" applyFill="1" applyBorder="1" applyAlignment="1" applyProtection="1">
      <alignment horizontal="center" vertical="center"/>
    </xf>
    <xf numFmtId="168" fontId="23" fillId="2" borderId="0" xfId="3" applyNumberFormat="1" applyFont="1" applyFill="1" applyBorder="1" applyAlignment="1" applyProtection="1">
      <alignment horizontal="center" vertical="center"/>
    </xf>
    <xf numFmtId="0" fontId="23" fillId="2" borderId="94" xfId="3" applyNumberFormat="1" applyFont="1" applyFill="1" applyBorder="1" applyAlignment="1" applyProtection="1">
      <alignment horizontal="center" vertical="center"/>
    </xf>
    <xf numFmtId="165" fontId="23" fillId="2" borderId="69" xfId="3" applyNumberFormat="1" applyFont="1" applyFill="1" applyBorder="1" applyAlignment="1" applyProtection="1">
      <alignment horizontal="center" vertical="center"/>
    </xf>
    <xf numFmtId="165" fontId="23" fillId="2" borderId="55" xfId="3" applyNumberFormat="1" applyFont="1" applyFill="1" applyBorder="1" applyAlignment="1" applyProtection="1">
      <alignment horizontal="center" vertical="center"/>
    </xf>
    <xf numFmtId="165" fontId="23" fillId="2" borderId="81" xfId="3" applyNumberFormat="1" applyFont="1" applyFill="1" applyBorder="1" applyAlignment="1" applyProtection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17" fillId="0" borderId="0" xfId="0" applyFont="1" applyAlignment="1">
      <alignment horizontal="center" wrapText="1"/>
    </xf>
    <xf numFmtId="166" fontId="17" fillId="0" borderId="110" xfId="0" applyNumberFormat="1" applyFont="1" applyFill="1" applyBorder="1" applyAlignment="1" applyProtection="1">
      <alignment horizontal="left" vertical="center" wrapText="1"/>
    </xf>
    <xf numFmtId="166" fontId="25" fillId="0" borderId="110" xfId="0" applyNumberFormat="1" applyFont="1" applyFill="1" applyBorder="1" applyAlignment="1" applyProtection="1">
      <alignment horizontal="center" vertical="center" textRotation="90" wrapText="1"/>
    </xf>
    <xf numFmtId="166" fontId="25" fillId="0" borderId="110" xfId="0" applyNumberFormat="1" applyFont="1" applyFill="1" applyBorder="1" applyAlignment="1" applyProtection="1">
      <alignment horizontal="center" vertical="center" wrapText="1"/>
    </xf>
    <xf numFmtId="0" fontId="25" fillId="0" borderId="110" xfId="0" applyFont="1" applyFill="1" applyBorder="1" applyAlignment="1">
      <alignment horizontal="center" vertical="center" wrapText="1"/>
    </xf>
    <xf numFmtId="166" fontId="25" fillId="0" borderId="110" xfId="0" applyNumberFormat="1" applyFont="1" applyFill="1" applyBorder="1" applyAlignment="1" applyProtection="1">
      <alignment horizontal="center" vertical="center"/>
    </xf>
    <xf numFmtId="0" fontId="25" fillId="0" borderId="110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zoomScale="60" zoomScaleNormal="55" workbookViewId="0">
      <selection activeCell="O29" sqref="O29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9" t="s">
        <v>1</v>
      </c>
      <c r="Q1" s="609"/>
      <c r="R1" s="609"/>
      <c r="S1" s="609"/>
      <c r="T1" s="609"/>
      <c r="U1" s="609"/>
      <c r="V1" s="609"/>
      <c r="W1" s="609"/>
      <c r="X1" s="609"/>
      <c r="Y1" s="609"/>
      <c r="Z1" s="609"/>
      <c r="AA1" s="609"/>
      <c r="AB1" s="609"/>
      <c r="AC1" s="609"/>
      <c r="AD1" s="609"/>
      <c r="AE1" s="609"/>
      <c r="AF1" s="609"/>
      <c r="AG1" s="609"/>
      <c r="AH1" s="609"/>
      <c r="AI1" s="609"/>
      <c r="AJ1" s="609"/>
      <c r="AK1" s="609"/>
      <c r="AL1" s="609"/>
      <c r="AM1" s="609"/>
      <c r="AN1" s="1"/>
    </row>
    <row r="2" spans="1:53" ht="30" x14ac:dyDescent="0.4">
      <c r="A2" s="608" t="s">
        <v>2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608" t="s">
        <v>3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10" t="s">
        <v>4</v>
      </c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0"/>
      <c r="AK3" s="610"/>
      <c r="AL3" s="610"/>
      <c r="AM3" s="610"/>
      <c r="AN3" s="611" t="s">
        <v>5</v>
      </c>
      <c r="AO3" s="611"/>
      <c r="AP3" s="611"/>
      <c r="AQ3" s="611"/>
      <c r="AR3" s="611"/>
      <c r="AS3" s="611"/>
      <c r="AT3" s="611"/>
      <c r="AU3" s="611"/>
      <c r="AV3" s="611"/>
      <c r="AW3" s="611"/>
      <c r="AX3" s="611"/>
      <c r="AY3" s="611"/>
      <c r="AZ3" s="611"/>
      <c r="BA3" s="611"/>
    </row>
    <row r="4" spans="1:53" ht="30.75" x14ac:dyDescent="0.45">
      <c r="A4" s="612" t="s">
        <v>6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611"/>
      <c r="AO4" s="611"/>
      <c r="AP4" s="611"/>
      <c r="AQ4" s="611"/>
      <c r="AR4" s="611"/>
      <c r="AS4" s="611"/>
      <c r="AT4" s="611"/>
      <c r="AU4" s="611"/>
      <c r="AV4" s="611"/>
      <c r="AW4" s="611"/>
      <c r="AX4" s="611"/>
      <c r="AY4" s="611"/>
      <c r="AZ4" s="611"/>
      <c r="BA4" s="611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19" t="s">
        <v>7</v>
      </c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620"/>
    </row>
    <row r="6" spans="1:53" s="7" customFormat="1" ht="27.75" x14ac:dyDescent="0.4">
      <c r="A6" s="608" t="s">
        <v>8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</row>
    <row r="7" spans="1:53" s="7" customFormat="1" ht="27.75" x14ac:dyDescent="0.4">
      <c r="A7" s="608" t="s">
        <v>9</v>
      </c>
      <c r="B7" s="608"/>
      <c r="C7" s="608"/>
      <c r="D7" s="608"/>
      <c r="E7" s="608"/>
      <c r="F7" s="608"/>
      <c r="G7" s="608"/>
      <c r="H7" s="608"/>
      <c r="I7" s="608"/>
      <c r="J7" s="608"/>
      <c r="K7" s="608"/>
      <c r="L7" s="608"/>
      <c r="M7" s="608"/>
      <c r="N7" s="608"/>
      <c r="O7" s="608"/>
      <c r="P7" s="613" t="s">
        <v>10</v>
      </c>
      <c r="Q7" s="613"/>
      <c r="R7" s="613"/>
      <c r="S7" s="613"/>
      <c r="T7" s="613"/>
      <c r="U7" s="613"/>
      <c r="V7" s="613"/>
      <c r="W7" s="613"/>
      <c r="X7" s="613"/>
      <c r="Y7" s="613"/>
      <c r="Z7" s="613"/>
      <c r="AA7" s="613"/>
      <c r="AB7" s="613"/>
      <c r="AC7" s="613"/>
      <c r="AD7" s="613"/>
      <c r="AE7" s="613"/>
      <c r="AF7" s="613"/>
      <c r="AG7" s="613"/>
      <c r="AH7" s="613"/>
      <c r="AI7" s="613"/>
      <c r="AJ7" s="613"/>
      <c r="AK7" s="613"/>
      <c r="AL7" s="613"/>
      <c r="AM7" s="8"/>
      <c r="AN7" s="622" t="s">
        <v>11</v>
      </c>
      <c r="AO7" s="623"/>
      <c r="AP7" s="623"/>
      <c r="AQ7" s="623"/>
      <c r="AR7" s="623"/>
      <c r="AS7" s="623"/>
      <c r="AT7" s="623"/>
      <c r="AU7" s="623"/>
      <c r="AV7" s="623"/>
      <c r="AW7" s="623"/>
      <c r="AX7" s="623"/>
      <c r="AY7" s="623"/>
      <c r="AZ7" s="623"/>
      <c r="BA7" s="623"/>
    </row>
    <row r="8" spans="1:53" s="7" customFormat="1" ht="26.25" x14ac:dyDescent="0.4">
      <c r="P8" s="613" t="s">
        <v>12</v>
      </c>
      <c r="Q8" s="613"/>
      <c r="R8" s="613"/>
      <c r="S8" s="613"/>
      <c r="T8" s="613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613"/>
      <c r="AK8" s="613"/>
      <c r="AL8" s="613"/>
      <c r="AM8" s="8"/>
      <c r="AN8" s="614" t="s">
        <v>13</v>
      </c>
      <c r="AO8" s="614"/>
      <c r="AP8" s="614"/>
      <c r="AQ8" s="614"/>
      <c r="AR8" s="614"/>
      <c r="AS8" s="614"/>
      <c r="AT8" s="614"/>
      <c r="AU8" s="614"/>
      <c r="AV8" s="614"/>
      <c r="AW8" s="614"/>
      <c r="AX8" s="614"/>
      <c r="AY8" s="614"/>
      <c r="AZ8" s="614"/>
      <c r="BA8" s="614"/>
    </row>
    <row r="9" spans="1:53" s="7" customFormat="1" ht="26.25" x14ac:dyDescent="0.4">
      <c r="P9" s="613" t="s">
        <v>14</v>
      </c>
      <c r="Q9" s="613"/>
      <c r="R9" s="613"/>
      <c r="S9" s="613"/>
      <c r="T9" s="613"/>
      <c r="U9" s="613"/>
      <c r="V9" s="613"/>
      <c r="W9" s="613"/>
      <c r="X9" s="613"/>
      <c r="Y9" s="613"/>
      <c r="Z9" s="613"/>
      <c r="AA9" s="613"/>
      <c r="AB9" s="613"/>
      <c r="AC9" s="613"/>
      <c r="AD9" s="613"/>
      <c r="AE9" s="613"/>
      <c r="AF9" s="613"/>
      <c r="AG9" s="613"/>
      <c r="AH9" s="613"/>
      <c r="AI9" s="613"/>
      <c r="AJ9" s="613"/>
      <c r="AK9" s="613"/>
      <c r="AL9" s="613"/>
      <c r="AM9" s="8"/>
      <c r="AN9" s="614"/>
      <c r="AO9" s="614"/>
      <c r="AP9" s="614"/>
      <c r="AQ9" s="614"/>
      <c r="AR9" s="614"/>
      <c r="AS9" s="614"/>
      <c r="AT9" s="614"/>
      <c r="AU9" s="614"/>
      <c r="AV9" s="614"/>
      <c r="AW9" s="614"/>
      <c r="AX9" s="614"/>
      <c r="AY9" s="614"/>
      <c r="AZ9" s="614"/>
      <c r="BA9" s="614"/>
    </row>
    <row r="10" spans="1:53" s="7" customFormat="1" ht="25.5" x14ac:dyDescent="0.35">
      <c r="P10" s="615" t="s">
        <v>15</v>
      </c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16"/>
      <c r="AE10" s="616"/>
      <c r="AF10" s="616"/>
      <c r="AG10" s="616"/>
      <c r="AH10" s="616"/>
      <c r="AI10" s="616"/>
      <c r="AJ10" s="616"/>
      <c r="AK10" s="616"/>
      <c r="AL10" s="617"/>
      <c r="AM10" s="617"/>
      <c r="AN10" s="614"/>
      <c r="AO10" s="614"/>
      <c r="AP10" s="614"/>
      <c r="AQ10" s="614"/>
      <c r="AR10" s="614"/>
      <c r="AS10" s="614"/>
      <c r="AT10" s="614"/>
      <c r="AU10" s="614"/>
      <c r="AV10" s="614"/>
      <c r="AW10" s="614"/>
      <c r="AX10" s="614"/>
      <c r="AY10" s="614"/>
      <c r="AZ10" s="614"/>
      <c r="BA10" s="614"/>
    </row>
    <row r="11" spans="1:53" s="7" customFormat="1" ht="26.25" x14ac:dyDescent="0.4">
      <c r="P11" s="615" t="s">
        <v>16</v>
      </c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  <c r="AC11" s="615"/>
      <c r="AD11" s="615"/>
      <c r="AE11" s="615"/>
      <c r="AF11" s="615"/>
      <c r="AG11" s="615"/>
      <c r="AH11" s="615"/>
      <c r="AI11" s="615"/>
      <c r="AJ11" s="615"/>
      <c r="AK11" s="615"/>
      <c r="AL11" s="615"/>
      <c r="AM11" s="615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618" t="s">
        <v>17</v>
      </c>
      <c r="B15" s="618"/>
      <c r="C15" s="618"/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  <c r="AC15" s="618"/>
      <c r="AD15" s="618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618"/>
      <c r="AS15" s="618"/>
      <c r="AT15" s="618"/>
      <c r="AU15" s="618"/>
      <c r="AV15" s="618"/>
      <c r="AW15" s="618"/>
      <c r="AX15" s="618"/>
      <c r="AY15" s="618"/>
      <c r="AZ15" s="618"/>
      <c r="BA15" s="618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634" t="s">
        <v>18</v>
      </c>
      <c r="B17" s="627" t="s">
        <v>19</v>
      </c>
      <c r="C17" s="628"/>
      <c r="D17" s="628"/>
      <c r="E17" s="629"/>
      <c r="F17" s="627" t="s">
        <v>20</v>
      </c>
      <c r="G17" s="628"/>
      <c r="H17" s="628"/>
      <c r="I17" s="629"/>
      <c r="J17" s="624" t="s">
        <v>21</v>
      </c>
      <c r="K17" s="625"/>
      <c r="L17" s="625"/>
      <c r="M17" s="625"/>
      <c r="N17" s="624" t="s">
        <v>22</v>
      </c>
      <c r="O17" s="625"/>
      <c r="P17" s="625"/>
      <c r="Q17" s="625"/>
      <c r="R17" s="626"/>
      <c r="S17" s="624" t="s">
        <v>23</v>
      </c>
      <c r="T17" s="630"/>
      <c r="U17" s="630"/>
      <c r="V17" s="630"/>
      <c r="W17" s="626"/>
      <c r="X17" s="624" t="s">
        <v>24</v>
      </c>
      <c r="Y17" s="625"/>
      <c r="Z17" s="625"/>
      <c r="AA17" s="626"/>
      <c r="AB17" s="627" t="s">
        <v>25</v>
      </c>
      <c r="AC17" s="628"/>
      <c r="AD17" s="628"/>
      <c r="AE17" s="629"/>
      <c r="AF17" s="627" t="s">
        <v>26</v>
      </c>
      <c r="AG17" s="628"/>
      <c r="AH17" s="628"/>
      <c r="AI17" s="629"/>
      <c r="AJ17" s="624" t="s">
        <v>27</v>
      </c>
      <c r="AK17" s="630"/>
      <c r="AL17" s="630"/>
      <c r="AM17" s="630"/>
      <c r="AN17" s="626"/>
      <c r="AO17" s="624" t="s">
        <v>28</v>
      </c>
      <c r="AP17" s="625"/>
      <c r="AQ17" s="625"/>
      <c r="AR17" s="625"/>
      <c r="AS17" s="631" t="s">
        <v>29</v>
      </c>
      <c r="AT17" s="632"/>
      <c r="AU17" s="632"/>
      <c r="AV17" s="632"/>
      <c r="AW17" s="633"/>
      <c r="AX17" s="624" t="s">
        <v>30</v>
      </c>
      <c r="AY17" s="625"/>
      <c r="AZ17" s="625"/>
      <c r="BA17" s="626"/>
    </row>
    <row r="18" spans="1:53" s="19" customFormat="1" ht="16.5" thickBot="1" x14ac:dyDescent="0.3">
      <c r="A18" s="635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8.75" x14ac:dyDescent="0.3">
      <c r="A19" s="20">
        <v>1</v>
      </c>
      <c r="B19" s="21" t="s">
        <v>31</v>
      </c>
      <c r="C19" s="22" t="s">
        <v>31</v>
      </c>
      <c r="D19" s="22" t="s">
        <v>31</v>
      </c>
      <c r="E19" s="23" t="s">
        <v>31</v>
      </c>
      <c r="F19" s="21" t="s">
        <v>31</v>
      </c>
      <c r="G19" s="22" t="s">
        <v>31</v>
      </c>
      <c r="H19" s="22" t="s">
        <v>31</v>
      </c>
      <c r="I19" s="23" t="s">
        <v>31</v>
      </c>
      <c r="J19" s="21" t="s">
        <v>31</v>
      </c>
      <c r="K19" s="22" t="s">
        <v>31</v>
      </c>
      <c r="L19" s="22" t="s">
        <v>31</v>
      </c>
      <c r="M19" s="23" t="s">
        <v>31</v>
      </c>
      <c r="N19" s="21" t="s">
        <v>31</v>
      </c>
      <c r="O19" s="22" t="s">
        <v>31</v>
      </c>
      <c r="P19" s="22" t="s">
        <v>31</v>
      </c>
      <c r="Q19" s="22" t="s">
        <v>32</v>
      </c>
      <c r="R19" s="23" t="s">
        <v>32</v>
      </c>
      <c r="S19" s="21" t="s">
        <v>33</v>
      </c>
      <c r="T19" s="22" t="s">
        <v>33</v>
      </c>
      <c r="U19" s="22" t="s">
        <v>31</v>
      </c>
      <c r="V19" s="22" t="s">
        <v>31</v>
      </c>
      <c r="W19" s="23" t="s">
        <v>31</v>
      </c>
      <c r="X19" s="21" t="s">
        <v>31</v>
      </c>
      <c r="Y19" s="22" t="s">
        <v>31</v>
      </c>
      <c r="Z19" s="22" t="s">
        <v>31</v>
      </c>
      <c r="AA19" s="23" t="s">
        <v>31</v>
      </c>
      <c r="AB19" s="21" t="s">
        <v>31</v>
      </c>
      <c r="AC19" s="22" t="s">
        <v>31</v>
      </c>
      <c r="AD19" s="22" t="s">
        <v>34</v>
      </c>
      <c r="AE19" s="24" t="s">
        <v>34</v>
      </c>
      <c r="AF19" s="21" t="s">
        <v>34</v>
      </c>
      <c r="AG19" s="22" t="s">
        <v>31</v>
      </c>
      <c r="AH19" s="22" t="s">
        <v>31</v>
      </c>
      <c r="AI19" s="23" t="s">
        <v>31</v>
      </c>
      <c r="AJ19" s="22" t="s">
        <v>31</v>
      </c>
      <c r="AK19" s="22" t="s">
        <v>31</v>
      </c>
      <c r="AL19" s="22" t="s">
        <v>31</v>
      </c>
      <c r="AM19" s="22" t="s">
        <v>31</v>
      </c>
      <c r="AN19" s="23" t="s">
        <v>31</v>
      </c>
      <c r="AO19" s="25" t="s">
        <v>31</v>
      </c>
      <c r="AP19" s="22" t="s">
        <v>32</v>
      </c>
      <c r="AQ19" s="22" t="s">
        <v>32</v>
      </c>
      <c r="AR19" s="23" t="s">
        <v>33</v>
      </c>
      <c r="AS19" s="21" t="s">
        <v>33</v>
      </c>
      <c r="AT19" s="22" t="s">
        <v>33</v>
      </c>
      <c r="AU19" s="22" t="s">
        <v>33</v>
      </c>
      <c r="AV19" s="22" t="s">
        <v>33</v>
      </c>
      <c r="AW19" s="23" t="s">
        <v>33</v>
      </c>
      <c r="AX19" s="25" t="s">
        <v>33</v>
      </c>
      <c r="AY19" s="22" t="s">
        <v>33</v>
      </c>
      <c r="AZ19" s="22" t="s">
        <v>33</v>
      </c>
      <c r="BA19" s="23" t="s">
        <v>33</v>
      </c>
    </row>
    <row r="20" spans="1:53" ht="18.75" x14ac:dyDescent="0.3">
      <c r="A20" s="26">
        <v>2</v>
      </c>
      <c r="B20" s="27" t="s">
        <v>31</v>
      </c>
      <c r="C20" s="28" t="s">
        <v>31</v>
      </c>
      <c r="D20" s="28" t="s">
        <v>31</v>
      </c>
      <c r="E20" s="29" t="s">
        <v>31</v>
      </c>
      <c r="F20" s="27" t="s">
        <v>31</v>
      </c>
      <c r="G20" s="28" t="s">
        <v>31</v>
      </c>
      <c r="H20" s="28" t="s">
        <v>31</v>
      </c>
      <c r="I20" s="29" t="s">
        <v>31</v>
      </c>
      <c r="J20" s="27" t="s">
        <v>31</v>
      </c>
      <c r="K20" s="28" t="s">
        <v>31</v>
      </c>
      <c r="L20" s="28" t="s">
        <v>31</v>
      </c>
      <c r="M20" s="29" t="s">
        <v>31</v>
      </c>
      <c r="N20" s="27" t="s">
        <v>31</v>
      </c>
      <c r="O20" s="28" t="s">
        <v>31</v>
      </c>
      <c r="P20" s="28" t="s">
        <v>31</v>
      </c>
      <c r="Q20" s="28" t="s">
        <v>32</v>
      </c>
      <c r="R20" s="29" t="s">
        <v>32</v>
      </c>
      <c r="S20" s="27" t="s">
        <v>33</v>
      </c>
      <c r="T20" s="28" t="s">
        <v>33</v>
      </c>
      <c r="U20" s="28" t="s">
        <v>31</v>
      </c>
      <c r="V20" s="28" t="s">
        <v>31</v>
      </c>
      <c r="W20" s="29" t="s">
        <v>31</v>
      </c>
      <c r="X20" s="27" t="s">
        <v>31</v>
      </c>
      <c r="Y20" s="28" t="s">
        <v>31</v>
      </c>
      <c r="Z20" s="28" t="s">
        <v>31</v>
      </c>
      <c r="AA20" s="29" t="s">
        <v>31</v>
      </c>
      <c r="AB20" s="27" t="s">
        <v>31</v>
      </c>
      <c r="AC20" s="28" t="s">
        <v>31</v>
      </c>
      <c r="AD20" s="28" t="s">
        <v>34</v>
      </c>
      <c r="AE20" s="30" t="s">
        <v>34</v>
      </c>
      <c r="AF20" s="27" t="s">
        <v>34</v>
      </c>
      <c r="AG20" s="28" t="s">
        <v>31</v>
      </c>
      <c r="AH20" s="28" t="s">
        <v>31</v>
      </c>
      <c r="AI20" s="30" t="s">
        <v>31</v>
      </c>
      <c r="AJ20" s="27" t="s">
        <v>31</v>
      </c>
      <c r="AK20" s="28" t="s">
        <v>31</v>
      </c>
      <c r="AL20" s="28" t="s">
        <v>31</v>
      </c>
      <c r="AM20" s="28" t="s">
        <v>31</v>
      </c>
      <c r="AN20" s="29" t="s">
        <v>31</v>
      </c>
      <c r="AO20" s="31" t="s">
        <v>31</v>
      </c>
      <c r="AP20" s="28" t="s">
        <v>32</v>
      </c>
      <c r="AQ20" s="28" t="s">
        <v>32</v>
      </c>
      <c r="AR20" s="29" t="s">
        <v>33</v>
      </c>
      <c r="AS20" s="32" t="s">
        <v>33</v>
      </c>
      <c r="AT20" s="33" t="s">
        <v>33</v>
      </c>
      <c r="AU20" s="28" t="s">
        <v>33</v>
      </c>
      <c r="AV20" s="28" t="s">
        <v>33</v>
      </c>
      <c r="AW20" s="29" t="s">
        <v>33</v>
      </c>
      <c r="AX20" s="34" t="s">
        <v>33</v>
      </c>
      <c r="AY20" s="28" t="s">
        <v>33</v>
      </c>
      <c r="AZ20" s="28" t="s">
        <v>33</v>
      </c>
      <c r="BA20" s="29" t="s">
        <v>33</v>
      </c>
    </row>
    <row r="21" spans="1:53" ht="18.75" x14ac:dyDescent="0.3">
      <c r="A21" s="26">
        <v>3</v>
      </c>
      <c r="B21" s="27" t="s">
        <v>31</v>
      </c>
      <c r="C21" s="28" t="s">
        <v>31</v>
      </c>
      <c r="D21" s="28" t="s">
        <v>31</v>
      </c>
      <c r="E21" s="29" t="s">
        <v>31</v>
      </c>
      <c r="F21" s="27" t="s">
        <v>31</v>
      </c>
      <c r="G21" s="28" t="s">
        <v>31</v>
      </c>
      <c r="H21" s="28" t="s">
        <v>31</v>
      </c>
      <c r="I21" s="29" t="s">
        <v>31</v>
      </c>
      <c r="J21" s="27" t="s">
        <v>31</v>
      </c>
      <c r="K21" s="28" t="s">
        <v>31</v>
      </c>
      <c r="L21" s="28" t="s">
        <v>31</v>
      </c>
      <c r="M21" s="29" t="s">
        <v>31</v>
      </c>
      <c r="N21" s="27" t="s">
        <v>31</v>
      </c>
      <c r="O21" s="28" t="s">
        <v>31</v>
      </c>
      <c r="P21" s="28" t="s">
        <v>31</v>
      </c>
      <c r="Q21" s="28" t="s">
        <v>32</v>
      </c>
      <c r="R21" s="29" t="s">
        <v>32</v>
      </c>
      <c r="S21" s="27" t="s">
        <v>33</v>
      </c>
      <c r="T21" s="28" t="s">
        <v>33</v>
      </c>
      <c r="U21" s="28" t="s">
        <v>31</v>
      </c>
      <c r="V21" s="28" t="s">
        <v>31</v>
      </c>
      <c r="W21" s="29" t="s">
        <v>31</v>
      </c>
      <c r="X21" s="27" t="s">
        <v>31</v>
      </c>
      <c r="Y21" s="28" t="s">
        <v>31</v>
      </c>
      <c r="Z21" s="28" t="s">
        <v>31</v>
      </c>
      <c r="AA21" s="29" t="s">
        <v>31</v>
      </c>
      <c r="AB21" s="27" t="s">
        <v>31</v>
      </c>
      <c r="AC21" s="28" t="s">
        <v>31</v>
      </c>
      <c r="AD21" s="28" t="s">
        <v>34</v>
      </c>
      <c r="AE21" s="30" t="s">
        <v>34</v>
      </c>
      <c r="AF21" s="27" t="s">
        <v>34</v>
      </c>
      <c r="AG21" s="28" t="s">
        <v>31</v>
      </c>
      <c r="AH21" s="28" t="s">
        <v>31</v>
      </c>
      <c r="AI21" s="30" t="s">
        <v>31</v>
      </c>
      <c r="AJ21" s="27" t="s">
        <v>31</v>
      </c>
      <c r="AK21" s="28" t="s">
        <v>31</v>
      </c>
      <c r="AL21" s="28" t="s">
        <v>31</v>
      </c>
      <c r="AM21" s="28" t="s">
        <v>31</v>
      </c>
      <c r="AN21" s="29" t="s">
        <v>31</v>
      </c>
      <c r="AO21" s="31" t="s">
        <v>31</v>
      </c>
      <c r="AP21" s="28" t="s">
        <v>32</v>
      </c>
      <c r="AQ21" s="28" t="s">
        <v>32</v>
      </c>
      <c r="AR21" s="29" t="s">
        <v>33</v>
      </c>
      <c r="AS21" s="27" t="s">
        <v>33</v>
      </c>
      <c r="AT21" s="28" t="s">
        <v>33</v>
      </c>
      <c r="AU21" s="28" t="s">
        <v>33</v>
      </c>
      <c r="AV21" s="28" t="s">
        <v>33</v>
      </c>
      <c r="AW21" s="29" t="s">
        <v>33</v>
      </c>
      <c r="AX21" s="31" t="s">
        <v>33</v>
      </c>
      <c r="AY21" s="28" t="s">
        <v>33</v>
      </c>
      <c r="AZ21" s="28" t="s">
        <v>33</v>
      </c>
      <c r="BA21" s="29" t="s">
        <v>33</v>
      </c>
    </row>
    <row r="22" spans="1:53" ht="19.5" thickBot="1" x14ac:dyDescent="0.35">
      <c r="A22" s="35">
        <v>4</v>
      </c>
      <c r="B22" s="36" t="s">
        <v>31</v>
      </c>
      <c r="C22" s="37" t="s">
        <v>31</v>
      </c>
      <c r="D22" s="37" t="s">
        <v>31</v>
      </c>
      <c r="E22" s="38" t="s">
        <v>31</v>
      </c>
      <c r="F22" s="36" t="s">
        <v>31</v>
      </c>
      <c r="G22" s="37" t="s">
        <v>31</v>
      </c>
      <c r="H22" s="37" t="s">
        <v>31</v>
      </c>
      <c r="I22" s="38" t="s">
        <v>31</v>
      </c>
      <c r="J22" s="36" t="s">
        <v>31</v>
      </c>
      <c r="K22" s="37" t="s">
        <v>31</v>
      </c>
      <c r="L22" s="37" t="s">
        <v>31</v>
      </c>
      <c r="M22" s="38" t="s">
        <v>31</v>
      </c>
      <c r="N22" s="36" t="s">
        <v>31</v>
      </c>
      <c r="O22" s="37" t="s">
        <v>31</v>
      </c>
      <c r="P22" s="37" t="s">
        <v>31</v>
      </c>
      <c r="Q22" s="37" t="s">
        <v>32</v>
      </c>
      <c r="R22" s="38" t="s">
        <v>32</v>
      </c>
      <c r="S22" s="36" t="s">
        <v>33</v>
      </c>
      <c r="T22" s="37" t="s">
        <v>33</v>
      </c>
      <c r="U22" s="37" t="s">
        <v>31</v>
      </c>
      <c r="V22" s="37" t="s">
        <v>31</v>
      </c>
      <c r="W22" s="38" t="s">
        <v>31</v>
      </c>
      <c r="X22" s="36" t="s">
        <v>31</v>
      </c>
      <c r="Y22" s="37" t="s">
        <v>31</v>
      </c>
      <c r="Z22" s="37" t="s">
        <v>31</v>
      </c>
      <c r="AA22" s="39" t="s">
        <v>31</v>
      </c>
      <c r="AB22" s="36" t="s">
        <v>31</v>
      </c>
      <c r="AC22" s="37" t="s">
        <v>31</v>
      </c>
      <c r="AD22" s="37" t="s">
        <v>31</v>
      </c>
      <c r="AE22" s="39" t="s">
        <v>31</v>
      </c>
      <c r="AF22" s="36" t="s">
        <v>31</v>
      </c>
      <c r="AG22" s="37" t="s">
        <v>35</v>
      </c>
      <c r="AH22" s="37" t="s">
        <v>32</v>
      </c>
      <c r="AI22" s="39" t="s">
        <v>34</v>
      </c>
      <c r="AJ22" s="36" t="s">
        <v>34</v>
      </c>
      <c r="AK22" s="37" t="s">
        <v>34</v>
      </c>
      <c r="AL22" s="37" t="s">
        <v>36</v>
      </c>
      <c r="AM22" s="37" t="s">
        <v>36</v>
      </c>
      <c r="AN22" s="38" t="s">
        <v>36</v>
      </c>
      <c r="AO22" s="40" t="s">
        <v>36</v>
      </c>
      <c r="AP22" s="37" t="s">
        <v>37</v>
      </c>
      <c r="AQ22" s="37" t="s">
        <v>37</v>
      </c>
      <c r="AR22" s="38"/>
      <c r="AS22" s="636"/>
      <c r="AT22" s="637"/>
      <c r="AU22" s="637"/>
      <c r="AV22" s="637"/>
      <c r="AW22" s="638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38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639" t="s">
        <v>39</v>
      </c>
      <c r="B27" s="639"/>
      <c r="C27" s="639"/>
      <c r="D27" s="639"/>
      <c r="E27" s="639"/>
      <c r="F27" s="639"/>
      <c r="G27" s="639"/>
      <c r="H27" s="639"/>
      <c r="I27" s="639"/>
      <c r="J27" s="640"/>
      <c r="K27" s="640"/>
      <c r="L27" s="640"/>
      <c r="M27" s="640"/>
      <c r="N27" s="640"/>
      <c r="O27" s="640"/>
      <c r="P27" s="640"/>
      <c r="Q27" s="640"/>
      <c r="R27" s="640"/>
      <c r="S27" s="640"/>
      <c r="T27" s="640"/>
      <c r="U27" s="640"/>
      <c r="V27" s="640"/>
      <c r="W27" s="640"/>
      <c r="X27" s="640"/>
      <c r="Y27" s="640"/>
      <c r="Z27" s="640"/>
      <c r="AA27" s="640"/>
      <c r="AB27" s="640"/>
      <c r="AC27" s="640"/>
      <c r="AD27" s="640"/>
      <c r="AE27" s="640"/>
      <c r="AF27" s="640"/>
      <c r="AG27" s="640"/>
      <c r="AH27" s="640"/>
      <c r="AI27" s="640"/>
      <c r="AJ27" s="640"/>
      <c r="AK27" s="640"/>
      <c r="AL27" s="640"/>
      <c r="AM27" s="640"/>
      <c r="AN27" s="640"/>
      <c r="AO27" s="640"/>
      <c r="AP27" s="640"/>
      <c r="AQ27" s="640"/>
      <c r="AR27" s="640"/>
      <c r="AS27" s="640"/>
      <c r="AT27" s="640"/>
      <c r="AU27" s="640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641" t="s">
        <v>41</v>
      </c>
      <c r="AB29" s="641"/>
      <c r="AC29" s="641"/>
      <c r="AD29" s="641"/>
      <c r="AE29" s="641"/>
      <c r="AF29" s="641"/>
      <c r="AG29" s="641"/>
      <c r="AH29" s="641"/>
      <c r="AI29" s="641"/>
      <c r="AJ29" s="641"/>
      <c r="AK29" s="641"/>
      <c r="AL29" s="641"/>
      <c r="AM29" s="641"/>
      <c r="AN29" s="51"/>
      <c r="AO29" s="641" t="s">
        <v>42</v>
      </c>
      <c r="AP29" s="641"/>
      <c r="AQ29" s="641"/>
      <c r="AR29" s="641"/>
      <c r="AS29" s="641"/>
      <c r="AT29" s="641"/>
      <c r="AU29" s="641"/>
      <c r="AV29" s="641"/>
      <c r="AW29" s="641"/>
      <c r="AX29" s="641"/>
      <c r="AY29" s="641"/>
      <c r="AZ29" s="641"/>
      <c r="BA29" s="641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642" t="s">
        <v>18</v>
      </c>
      <c r="B31" s="643"/>
      <c r="C31" s="648" t="s">
        <v>43</v>
      </c>
      <c r="D31" s="649"/>
      <c r="E31" s="649"/>
      <c r="F31" s="643"/>
      <c r="G31" s="652" t="s">
        <v>359</v>
      </c>
      <c r="H31" s="653"/>
      <c r="I31" s="654"/>
      <c r="J31" s="652" t="s">
        <v>44</v>
      </c>
      <c r="K31" s="649"/>
      <c r="L31" s="649"/>
      <c r="M31" s="643"/>
      <c r="N31" s="652" t="s">
        <v>360</v>
      </c>
      <c r="O31" s="649"/>
      <c r="P31" s="643"/>
      <c r="Q31" s="652" t="s">
        <v>361</v>
      </c>
      <c r="R31" s="672"/>
      <c r="S31" s="673"/>
      <c r="T31" s="652" t="s">
        <v>47</v>
      </c>
      <c r="U31" s="649"/>
      <c r="V31" s="643"/>
      <c r="W31" s="652" t="s">
        <v>48</v>
      </c>
      <c r="X31" s="649"/>
      <c r="Y31" s="643"/>
      <c r="Z31" s="558"/>
      <c r="AA31" s="680" t="s">
        <v>49</v>
      </c>
      <c r="AB31" s="681"/>
      <c r="AC31" s="681"/>
      <c r="AD31" s="681"/>
      <c r="AE31" s="681"/>
      <c r="AF31" s="682"/>
      <c r="AG31" s="683"/>
      <c r="AH31" s="662" t="s">
        <v>50</v>
      </c>
      <c r="AI31" s="688"/>
      <c r="AJ31" s="688"/>
      <c r="AK31" s="648" t="s">
        <v>51</v>
      </c>
      <c r="AL31" s="689"/>
      <c r="AM31" s="690"/>
      <c r="AN31" s="559"/>
      <c r="AO31" s="661" t="s">
        <v>52</v>
      </c>
      <c r="AP31" s="661"/>
      <c r="AQ31" s="661"/>
      <c r="AR31" s="661"/>
      <c r="AS31" s="652" t="s">
        <v>53</v>
      </c>
      <c r="AT31" s="649"/>
      <c r="AU31" s="649"/>
      <c r="AV31" s="649"/>
      <c r="AW31" s="643"/>
      <c r="AX31" s="662" t="s">
        <v>50</v>
      </c>
      <c r="AY31" s="662"/>
      <c r="AZ31" s="662"/>
      <c r="BA31" s="663"/>
    </row>
    <row r="32" spans="1:53" ht="15.75" customHeight="1" x14ac:dyDescent="0.25">
      <c r="A32" s="644"/>
      <c r="B32" s="645"/>
      <c r="C32" s="644"/>
      <c r="D32" s="650"/>
      <c r="E32" s="650"/>
      <c r="F32" s="645"/>
      <c r="G32" s="655"/>
      <c r="H32" s="656"/>
      <c r="I32" s="657"/>
      <c r="J32" s="644"/>
      <c r="K32" s="650"/>
      <c r="L32" s="650"/>
      <c r="M32" s="645"/>
      <c r="N32" s="644"/>
      <c r="O32" s="650"/>
      <c r="P32" s="645"/>
      <c r="Q32" s="674"/>
      <c r="R32" s="675"/>
      <c r="S32" s="676"/>
      <c r="T32" s="644"/>
      <c r="U32" s="650"/>
      <c r="V32" s="645"/>
      <c r="W32" s="644"/>
      <c r="X32" s="650"/>
      <c r="Y32" s="645"/>
      <c r="Z32" s="558"/>
      <c r="AA32" s="684"/>
      <c r="AB32" s="685"/>
      <c r="AC32" s="685"/>
      <c r="AD32" s="685"/>
      <c r="AE32" s="685"/>
      <c r="AF32" s="686"/>
      <c r="AG32" s="687"/>
      <c r="AH32" s="688"/>
      <c r="AI32" s="688"/>
      <c r="AJ32" s="688"/>
      <c r="AK32" s="691"/>
      <c r="AL32" s="692"/>
      <c r="AM32" s="693"/>
      <c r="AN32" s="559"/>
      <c r="AO32" s="661"/>
      <c r="AP32" s="661"/>
      <c r="AQ32" s="661"/>
      <c r="AR32" s="661"/>
      <c r="AS32" s="644"/>
      <c r="AT32" s="650"/>
      <c r="AU32" s="650"/>
      <c r="AV32" s="650"/>
      <c r="AW32" s="645"/>
      <c r="AX32" s="662"/>
      <c r="AY32" s="662"/>
      <c r="AZ32" s="662"/>
      <c r="BA32" s="663"/>
    </row>
    <row r="33" spans="1:53" ht="18.75" x14ac:dyDescent="0.25">
      <c r="A33" s="646"/>
      <c r="B33" s="647"/>
      <c r="C33" s="646"/>
      <c r="D33" s="651"/>
      <c r="E33" s="651"/>
      <c r="F33" s="647"/>
      <c r="G33" s="658"/>
      <c r="H33" s="659"/>
      <c r="I33" s="660"/>
      <c r="J33" s="646"/>
      <c r="K33" s="651"/>
      <c r="L33" s="651"/>
      <c r="M33" s="647"/>
      <c r="N33" s="646"/>
      <c r="O33" s="651"/>
      <c r="P33" s="647"/>
      <c r="Q33" s="677"/>
      <c r="R33" s="678"/>
      <c r="S33" s="679"/>
      <c r="T33" s="646"/>
      <c r="U33" s="651"/>
      <c r="V33" s="647"/>
      <c r="W33" s="646"/>
      <c r="X33" s="651"/>
      <c r="Y33" s="647"/>
      <c r="Z33" s="558"/>
      <c r="AA33" s="664" t="s">
        <v>54</v>
      </c>
      <c r="AB33" s="665"/>
      <c r="AC33" s="665"/>
      <c r="AD33" s="665"/>
      <c r="AE33" s="665"/>
      <c r="AF33" s="666"/>
      <c r="AG33" s="667"/>
      <c r="AH33" s="668">
        <v>2</v>
      </c>
      <c r="AI33" s="669"/>
      <c r="AJ33" s="670"/>
      <c r="AK33" s="671">
        <v>3</v>
      </c>
      <c r="AL33" s="671"/>
      <c r="AM33" s="671"/>
      <c r="AN33" s="559"/>
      <c r="AO33" s="661"/>
      <c r="AP33" s="661"/>
      <c r="AQ33" s="661"/>
      <c r="AR33" s="661"/>
      <c r="AS33" s="644"/>
      <c r="AT33" s="650"/>
      <c r="AU33" s="650"/>
      <c r="AV33" s="650"/>
      <c r="AW33" s="645"/>
      <c r="AX33" s="662"/>
      <c r="AY33" s="662"/>
      <c r="AZ33" s="662"/>
      <c r="BA33" s="663"/>
    </row>
    <row r="34" spans="1:53" ht="18.75" x14ac:dyDescent="0.3">
      <c r="A34" s="705">
        <v>1</v>
      </c>
      <c r="B34" s="706"/>
      <c r="C34" s="694">
        <f>COUNTIF($B19:$AO19,$B$19)</f>
        <v>33</v>
      </c>
      <c r="D34" s="700"/>
      <c r="E34" s="700"/>
      <c r="F34" s="701"/>
      <c r="G34" s="694">
        <v>4</v>
      </c>
      <c r="H34" s="700"/>
      <c r="I34" s="701"/>
      <c r="J34" s="694">
        <v>3</v>
      </c>
      <c r="K34" s="700"/>
      <c r="L34" s="700"/>
      <c r="M34" s="701"/>
      <c r="N34" s="694"/>
      <c r="O34" s="700"/>
      <c r="P34" s="701"/>
      <c r="Q34" s="707"/>
      <c r="R34" s="708"/>
      <c r="S34" s="709"/>
      <c r="T34" s="694">
        <v>12</v>
      </c>
      <c r="U34" s="695"/>
      <c r="V34" s="696"/>
      <c r="W34" s="694">
        <f>C34+G34+J34+N34+Q34+T34</f>
        <v>52</v>
      </c>
      <c r="X34" s="695"/>
      <c r="Y34" s="697"/>
      <c r="Z34" s="558"/>
      <c r="AA34" s="664" t="s">
        <v>55</v>
      </c>
      <c r="AB34" s="665"/>
      <c r="AC34" s="665"/>
      <c r="AD34" s="665"/>
      <c r="AE34" s="665"/>
      <c r="AF34" s="666"/>
      <c r="AG34" s="667"/>
      <c r="AH34" s="668">
        <v>4</v>
      </c>
      <c r="AI34" s="669"/>
      <c r="AJ34" s="670"/>
      <c r="AK34" s="671">
        <v>3</v>
      </c>
      <c r="AL34" s="671"/>
      <c r="AM34" s="671"/>
      <c r="AN34" s="559"/>
      <c r="AO34" s="661"/>
      <c r="AP34" s="661"/>
      <c r="AQ34" s="661"/>
      <c r="AR34" s="661"/>
      <c r="AS34" s="646"/>
      <c r="AT34" s="651"/>
      <c r="AU34" s="651"/>
      <c r="AV34" s="651"/>
      <c r="AW34" s="647"/>
      <c r="AX34" s="662"/>
      <c r="AY34" s="662"/>
      <c r="AZ34" s="662"/>
      <c r="BA34" s="663"/>
    </row>
    <row r="35" spans="1:53" ht="18.75" x14ac:dyDescent="0.3">
      <c r="A35" s="698">
        <v>2</v>
      </c>
      <c r="B35" s="699"/>
      <c r="C35" s="694">
        <f>COUNTIF($B20:$AO20,$B$19)</f>
        <v>33</v>
      </c>
      <c r="D35" s="700"/>
      <c r="E35" s="700"/>
      <c r="F35" s="701"/>
      <c r="G35" s="702">
        <v>4</v>
      </c>
      <c r="H35" s="703"/>
      <c r="I35" s="704"/>
      <c r="J35" s="702">
        <v>3</v>
      </c>
      <c r="K35" s="703"/>
      <c r="L35" s="703"/>
      <c r="M35" s="704"/>
      <c r="N35" s="702"/>
      <c r="O35" s="703"/>
      <c r="P35" s="704"/>
      <c r="Q35" s="707"/>
      <c r="R35" s="708"/>
      <c r="S35" s="709"/>
      <c r="T35" s="702">
        <v>12</v>
      </c>
      <c r="U35" s="711"/>
      <c r="V35" s="712"/>
      <c r="W35" s="694">
        <f>C35+G35+J35+N35+Q35+T35</f>
        <v>52</v>
      </c>
      <c r="X35" s="695"/>
      <c r="Y35" s="697"/>
      <c r="Z35" s="558"/>
      <c r="AA35" s="664" t="s">
        <v>56</v>
      </c>
      <c r="AB35" s="713"/>
      <c r="AC35" s="713"/>
      <c r="AD35" s="713"/>
      <c r="AE35" s="713"/>
      <c r="AF35" s="713"/>
      <c r="AG35" s="714"/>
      <c r="AH35" s="715">
        <v>6</v>
      </c>
      <c r="AI35" s="716"/>
      <c r="AJ35" s="717"/>
      <c r="AK35" s="671">
        <v>3</v>
      </c>
      <c r="AL35" s="671"/>
      <c r="AM35" s="671"/>
      <c r="AN35" s="559"/>
      <c r="AO35" s="671" t="s">
        <v>46</v>
      </c>
      <c r="AP35" s="671"/>
      <c r="AQ35" s="671"/>
      <c r="AR35" s="671"/>
      <c r="AS35" s="741" t="s">
        <v>57</v>
      </c>
      <c r="AT35" s="741"/>
      <c r="AU35" s="741"/>
      <c r="AV35" s="741"/>
      <c r="AW35" s="741"/>
      <c r="AX35" s="710">
        <v>8</v>
      </c>
      <c r="AY35" s="710"/>
      <c r="AZ35" s="710"/>
      <c r="BA35" s="710"/>
    </row>
    <row r="36" spans="1:53" ht="18.75" x14ac:dyDescent="0.3">
      <c r="A36" s="698">
        <v>3</v>
      </c>
      <c r="B36" s="699"/>
      <c r="C36" s="694">
        <f>COUNTIF($B21:$AO21,$B$19)</f>
        <v>33</v>
      </c>
      <c r="D36" s="700"/>
      <c r="E36" s="700"/>
      <c r="F36" s="701"/>
      <c r="G36" s="702">
        <v>4</v>
      </c>
      <c r="H36" s="703"/>
      <c r="I36" s="704"/>
      <c r="J36" s="702">
        <v>3</v>
      </c>
      <c r="K36" s="703"/>
      <c r="L36" s="703"/>
      <c r="M36" s="704"/>
      <c r="N36" s="702"/>
      <c r="O36" s="703"/>
      <c r="P36" s="704"/>
      <c r="Q36" s="707"/>
      <c r="R36" s="708"/>
      <c r="S36" s="709"/>
      <c r="T36" s="702">
        <v>12</v>
      </c>
      <c r="U36" s="711"/>
      <c r="V36" s="712"/>
      <c r="W36" s="694">
        <f>C36+G36+J36+N36+Q36+T36</f>
        <v>52</v>
      </c>
      <c r="X36" s="695"/>
      <c r="Y36" s="697"/>
      <c r="Z36" s="558"/>
      <c r="AA36" s="718" t="s">
        <v>58</v>
      </c>
      <c r="AB36" s="682"/>
      <c r="AC36" s="682"/>
      <c r="AD36" s="682"/>
      <c r="AE36" s="682"/>
      <c r="AF36" s="682"/>
      <c r="AG36" s="683"/>
      <c r="AH36" s="715">
        <v>8</v>
      </c>
      <c r="AI36" s="720"/>
      <c r="AJ36" s="721"/>
      <c r="AK36" s="671">
        <v>3</v>
      </c>
      <c r="AL36" s="725"/>
      <c r="AM36" s="725"/>
      <c r="AN36" s="559"/>
      <c r="AO36" s="671"/>
      <c r="AP36" s="671"/>
      <c r="AQ36" s="671"/>
      <c r="AR36" s="671"/>
      <c r="AS36" s="741"/>
      <c r="AT36" s="741"/>
      <c r="AU36" s="741"/>
      <c r="AV36" s="741"/>
      <c r="AW36" s="741"/>
      <c r="AX36" s="710"/>
      <c r="AY36" s="710"/>
      <c r="AZ36" s="710"/>
      <c r="BA36" s="710"/>
    </row>
    <row r="37" spans="1:53" ht="18.75" x14ac:dyDescent="0.3">
      <c r="A37" s="698">
        <v>4</v>
      </c>
      <c r="B37" s="699"/>
      <c r="C37" s="694">
        <v>28</v>
      </c>
      <c r="D37" s="700"/>
      <c r="E37" s="700"/>
      <c r="F37" s="701"/>
      <c r="G37" s="702">
        <v>3</v>
      </c>
      <c r="H37" s="703"/>
      <c r="I37" s="704"/>
      <c r="J37" s="702">
        <v>3</v>
      </c>
      <c r="K37" s="703"/>
      <c r="L37" s="703"/>
      <c r="M37" s="704"/>
      <c r="N37" s="702">
        <v>4</v>
      </c>
      <c r="O37" s="703"/>
      <c r="P37" s="704"/>
      <c r="Q37" s="726">
        <v>2</v>
      </c>
      <c r="R37" s="708"/>
      <c r="S37" s="709"/>
      <c r="T37" s="736">
        <v>2</v>
      </c>
      <c r="U37" s="737"/>
      <c r="V37" s="738"/>
      <c r="W37" s="694">
        <f>C37+G37+J37+N37+Q37+T37</f>
        <v>42</v>
      </c>
      <c r="X37" s="739"/>
      <c r="Y37" s="740"/>
      <c r="Z37" s="558"/>
      <c r="AA37" s="719"/>
      <c r="AB37" s="686"/>
      <c r="AC37" s="686"/>
      <c r="AD37" s="686"/>
      <c r="AE37" s="686"/>
      <c r="AF37" s="686"/>
      <c r="AG37" s="687"/>
      <c r="AH37" s="722"/>
      <c r="AI37" s="723"/>
      <c r="AJ37" s="724"/>
      <c r="AK37" s="725"/>
      <c r="AL37" s="725"/>
      <c r="AM37" s="725"/>
      <c r="AN37" s="560"/>
      <c r="AO37" s="671"/>
      <c r="AP37" s="671"/>
      <c r="AQ37" s="671"/>
      <c r="AR37" s="671"/>
      <c r="AS37" s="741" t="s">
        <v>45</v>
      </c>
      <c r="AT37" s="741"/>
      <c r="AU37" s="741"/>
      <c r="AV37" s="741"/>
      <c r="AW37" s="741"/>
      <c r="AX37" s="710"/>
      <c r="AY37" s="710"/>
      <c r="AZ37" s="710"/>
      <c r="BA37" s="710"/>
    </row>
    <row r="38" spans="1:53" ht="18.75" x14ac:dyDescent="0.25">
      <c r="A38" s="742" t="s">
        <v>59</v>
      </c>
      <c r="B38" s="743"/>
      <c r="C38" s="744">
        <f>SUM(C34:F37)</f>
        <v>127</v>
      </c>
      <c r="D38" s="745"/>
      <c r="E38" s="745"/>
      <c r="F38" s="746"/>
      <c r="G38" s="727">
        <f>SUM(G34:I37)</f>
        <v>15</v>
      </c>
      <c r="H38" s="747"/>
      <c r="I38" s="743"/>
      <c r="J38" s="748">
        <f>SUM(J34:M37)</f>
        <v>12</v>
      </c>
      <c r="K38" s="749"/>
      <c r="L38" s="749"/>
      <c r="M38" s="750"/>
      <c r="N38" s="748">
        <f>SUM(N34:P37)</f>
        <v>4</v>
      </c>
      <c r="O38" s="749"/>
      <c r="P38" s="750"/>
      <c r="Q38" s="751">
        <f>SUM(Q34:S37)</f>
        <v>2</v>
      </c>
      <c r="R38" s="752"/>
      <c r="S38" s="753"/>
      <c r="T38" s="727">
        <f>SUM(T34:V37)</f>
        <v>38</v>
      </c>
      <c r="U38" s="728"/>
      <c r="V38" s="729"/>
      <c r="W38" s="727">
        <f>SUM(W34:Y37)</f>
        <v>198</v>
      </c>
      <c r="X38" s="728"/>
      <c r="Y38" s="729"/>
      <c r="Z38" s="558"/>
      <c r="AA38" s="730"/>
      <c r="AB38" s="666"/>
      <c r="AC38" s="666"/>
      <c r="AD38" s="666"/>
      <c r="AE38" s="666"/>
      <c r="AF38" s="666"/>
      <c r="AG38" s="667"/>
      <c r="AH38" s="731"/>
      <c r="AI38" s="732"/>
      <c r="AJ38" s="733"/>
      <c r="AK38" s="731"/>
      <c r="AL38" s="734"/>
      <c r="AM38" s="735"/>
      <c r="AN38" s="561"/>
      <c r="AO38" s="671"/>
      <c r="AP38" s="671"/>
      <c r="AQ38" s="671"/>
      <c r="AR38" s="671"/>
      <c r="AS38" s="741"/>
      <c r="AT38" s="741"/>
      <c r="AU38" s="741"/>
      <c r="AV38" s="741"/>
      <c r="AW38" s="741"/>
      <c r="AX38" s="710"/>
      <c r="AY38" s="710"/>
      <c r="AZ38" s="710"/>
      <c r="BA38" s="710"/>
    </row>
  </sheetData>
  <mergeCells count="109"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32"/>
  <sheetViews>
    <sheetView tabSelected="1" view="pageBreakPreview" zoomScale="60" zoomScaleNormal="100" workbookViewId="0">
      <selection activeCell="J72" sqref="J72"/>
    </sheetView>
  </sheetViews>
  <sheetFormatPr defaultColWidth="9.140625" defaultRowHeight="15.75" x14ac:dyDescent="0.25"/>
  <cols>
    <col min="1" max="1" width="11.28515625" style="517" customWidth="1"/>
    <col min="2" max="2" width="44.140625" style="518" customWidth="1"/>
    <col min="3" max="3" width="6.7109375" style="519" customWidth="1"/>
    <col min="4" max="4" width="12" style="520" customWidth="1"/>
    <col min="5" max="5" width="7.28515625" style="520" customWidth="1"/>
    <col min="6" max="6" width="6.42578125" style="519" customWidth="1"/>
    <col min="7" max="7" width="7.42578125" style="519" customWidth="1"/>
    <col min="8" max="8" width="9.85546875" style="519" customWidth="1"/>
    <col min="9" max="9" width="8.7109375" style="518" customWidth="1"/>
    <col min="10" max="10" width="8" style="518" customWidth="1"/>
    <col min="11" max="11" width="5.85546875" style="518" customWidth="1"/>
    <col min="12" max="12" width="7.85546875" style="518" customWidth="1"/>
    <col min="13" max="13" width="8.85546875" style="518" customWidth="1"/>
    <col min="14" max="14" width="3.85546875" style="518" customWidth="1"/>
    <col min="15" max="16" width="4.85546875" style="518" customWidth="1"/>
    <col min="17" max="21" width="3.85546875" style="518" customWidth="1"/>
    <col min="22" max="22" width="4.28515625" style="518" customWidth="1"/>
    <col min="23" max="24" width="4" style="518" customWidth="1"/>
    <col min="25" max="29" width="0" style="158" hidden="1" customWidth="1"/>
    <col min="30" max="16384" width="9.140625" style="158"/>
  </cols>
  <sheetData>
    <row r="1" spans="1:29" s="55" customFormat="1" ht="18.75" thickBot="1" x14ac:dyDescent="0.3">
      <c r="A1" s="754" t="s">
        <v>60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755"/>
      <c r="V1" s="755"/>
      <c r="W1" s="755"/>
      <c r="X1" s="756"/>
    </row>
    <row r="2" spans="1:29" s="55" customFormat="1" x14ac:dyDescent="0.25">
      <c r="A2" s="757" t="s">
        <v>61</v>
      </c>
      <c r="B2" s="760" t="s">
        <v>62</v>
      </c>
      <c r="C2" s="763" t="s">
        <v>63</v>
      </c>
      <c r="D2" s="764"/>
      <c r="E2" s="764"/>
      <c r="F2" s="765"/>
      <c r="G2" s="766" t="s">
        <v>64</v>
      </c>
      <c r="H2" s="769" t="s">
        <v>65</v>
      </c>
      <c r="I2" s="770"/>
      <c r="J2" s="770"/>
      <c r="K2" s="770"/>
      <c r="L2" s="770"/>
      <c r="M2" s="771"/>
      <c r="N2" s="772" t="s">
        <v>66</v>
      </c>
      <c r="O2" s="773"/>
      <c r="P2" s="773"/>
      <c r="Q2" s="773"/>
      <c r="R2" s="773"/>
      <c r="S2" s="773"/>
      <c r="T2" s="773"/>
      <c r="U2" s="773"/>
      <c r="V2" s="773"/>
      <c r="W2" s="773"/>
      <c r="X2" s="774"/>
    </row>
    <row r="3" spans="1:29" s="55" customFormat="1" ht="16.5" thickBot="1" x14ac:dyDescent="0.3">
      <c r="A3" s="758"/>
      <c r="B3" s="761"/>
      <c r="C3" s="778" t="s">
        <v>67</v>
      </c>
      <c r="D3" s="780" t="s">
        <v>68</v>
      </c>
      <c r="E3" s="782" t="s">
        <v>69</v>
      </c>
      <c r="F3" s="783"/>
      <c r="G3" s="767"/>
      <c r="H3" s="798" t="s">
        <v>70</v>
      </c>
      <c r="I3" s="801" t="s">
        <v>71</v>
      </c>
      <c r="J3" s="802"/>
      <c r="K3" s="802"/>
      <c r="L3" s="803"/>
      <c r="M3" s="804" t="s">
        <v>72</v>
      </c>
      <c r="N3" s="775"/>
      <c r="O3" s="776"/>
      <c r="P3" s="776"/>
      <c r="Q3" s="776"/>
      <c r="R3" s="776"/>
      <c r="S3" s="776"/>
      <c r="T3" s="776"/>
      <c r="U3" s="776"/>
      <c r="V3" s="776"/>
      <c r="W3" s="776"/>
      <c r="X3" s="777"/>
    </row>
    <row r="4" spans="1:29" s="55" customFormat="1" ht="16.5" thickBot="1" x14ac:dyDescent="0.3">
      <c r="A4" s="758"/>
      <c r="B4" s="761"/>
      <c r="C4" s="778"/>
      <c r="D4" s="780"/>
      <c r="E4" s="780" t="s">
        <v>73</v>
      </c>
      <c r="F4" s="808" t="s">
        <v>74</v>
      </c>
      <c r="G4" s="767"/>
      <c r="H4" s="799"/>
      <c r="I4" s="810" t="s">
        <v>59</v>
      </c>
      <c r="J4" s="810" t="s">
        <v>75</v>
      </c>
      <c r="K4" s="810" t="s">
        <v>76</v>
      </c>
      <c r="L4" s="810" t="s">
        <v>77</v>
      </c>
      <c r="M4" s="805"/>
      <c r="N4" s="787" t="s">
        <v>78</v>
      </c>
      <c r="O4" s="788"/>
      <c r="P4" s="789"/>
      <c r="Q4" s="787" t="s">
        <v>79</v>
      </c>
      <c r="R4" s="788"/>
      <c r="S4" s="789"/>
      <c r="T4" s="787" t="s">
        <v>80</v>
      </c>
      <c r="U4" s="788"/>
      <c r="V4" s="789"/>
      <c r="W4" s="787" t="s">
        <v>81</v>
      </c>
      <c r="X4" s="789"/>
    </row>
    <row r="5" spans="1:29" s="55" customFormat="1" ht="16.5" thickBot="1" x14ac:dyDescent="0.3">
      <c r="A5" s="758"/>
      <c r="B5" s="761"/>
      <c r="C5" s="778"/>
      <c r="D5" s="780"/>
      <c r="E5" s="780"/>
      <c r="F5" s="808"/>
      <c r="G5" s="767"/>
      <c r="H5" s="799"/>
      <c r="I5" s="811"/>
      <c r="J5" s="811"/>
      <c r="K5" s="811"/>
      <c r="L5" s="811"/>
      <c r="M5" s="805"/>
      <c r="N5" s="56">
        <v>1</v>
      </c>
      <c r="O5" s="57" t="s">
        <v>82</v>
      </c>
      <c r="P5" s="58" t="s">
        <v>83</v>
      </c>
      <c r="Q5" s="56">
        <v>3</v>
      </c>
      <c r="R5" s="57" t="s">
        <v>84</v>
      </c>
      <c r="S5" s="59" t="s">
        <v>85</v>
      </c>
      <c r="T5" s="60">
        <v>5</v>
      </c>
      <c r="U5" s="57" t="s">
        <v>86</v>
      </c>
      <c r="V5" s="59" t="s">
        <v>87</v>
      </c>
      <c r="W5" s="56">
        <v>7</v>
      </c>
      <c r="X5" s="59">
        <v>8</v>
      </c>
    </row>
    <row r="6" spans="1:29" s="55" customFormat="1" ht="16.5" thickBot="1" x14ac:dyDescent="0.3">
      <c r="A6" s="758"/>
      <c r="B6" s="761"/>
      <c r="C6" s="778"/>
      <c r="D6" s="780"/>
      <c r="E6" s="780"/>
      <c r="F6" s="808"/>
      <c r="G6" s="767"/>
      <c r="H6" s="799"/>
      <c r="I6" s="811"/>
      <c r="J6" s="811"/>
      <c r="K6" s="811"/>
      <c r="L6" s="811"/>
      <c r="M6" s="806"/>
      <c r="N6" s="790" t="s">
        <v>88</v>
      </c>
      <c r="O6" s="791"/>
      <c r="P6" s="792"/>
      <c r="Q6" s="792"/>
      <c r="R6" s="792"/>
      <c r="S6" s="792"/>
      <c r="T6" s="792"/>
      <c r="U6" s="792"/>
      <c r="V6" s="792"/>
      <c r="W6" s="792"/>
      <c r="X6" s="793"/>
    </row>
    <row r="7" spans="1:29" s="55" customFormat="1" ht="16.5" thickBot="1" x14ac:dyDescent="0.3">
      <c r="A7" s="759"/>
      <c r="B7" s="762"/>
      <c r="C7" s="779"/>
      <c r="D7" s="781"/>
      <c r="E7" s="781"/>
      <c r="F7" s="809"/>
      <c r="G7" s="768"/>
      <c r="H7" s="800"/>
      <c r="I7" s="812"/>
      <c r="J7" s="812"/>
      <c r="K7" s="812"/>
      <c r="L7" s="812"/>
      <c r="M7" s="807"/>
      <c r="N7" s="56">
        <v>15</v>
      </c>
      <c r="O7" s="57">
        <v>9</v>
      </c>
      <c r="P7" s="59">
        <v>9</v>
      </c>
      <c r="Q7" s="56">
        <v>15</v>
      </c>
      <c r="R7" s="57">
        <v>9</v>
      </c>
      <c r="S7" s="59">
        <v>9</v>
      </c>
      <c r="T7" s="56">
        <v>15</v>
      </c>
      <c r="U7" s="57">
        <v>9</v>
      </c>
      <c r="V7" s="59">
        <v>9</v>
      </c>
      <c r="W7" s="56">
        <v>15</v>
      </c>
      <c r="X7" s="59">
        <v>13</v>
      </c>
    </row>
    <row r="8" spans="1:29" s="55" customFormat="1" ht="16.5" thickBot="1" x14ac:dyDescent="0.3">
      <c r="A8" s="61">
        <v>1</v>
      </c>
      <c r="B8" s="62">
        <v>2</v>
      </c>
      <c r="C8" s="63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4">
        <v>13</v>
      </c>
      <c r="N8" s="56">
        <v>14</v>
      </c>
      <c r="O8" s="65">
        <v>15</v>
      </c>
      <c r="P8" s="56">
        <v>16</v>
      </c>
      <c r="Q8" s="65">
        <v>17</v>
      </c>
      <c r="R8" s="56">
        <v>18</v>
      </c>
      <c r="S8" s="65">
        <v>19</v>
      </c>
      <c r="T8" s="56">
        <v>20</v>
      </c>
      <c r="U8" s="65">
        <v>21</v>
      </c>
      <c r="V8" s="56">
        <v>22</v>
      </c>
      <c r="W8" s="65">
        <v>23</v>
      </c>
      <c r="X8" s="62">
        <v>24</v>
      </c>
      <c r="Y8" s="63">
        <v>25</v>
      </c>
      <c r="Z8" s="61">
        <v>26</v>
      </c>
      <c r="AA8" s="64">
        <v>27</v>
      </c>
      <c r="AB8" s="61">
        <v>28</v>
      </c>
      <c r="AC8" s="64">
        <v>29</v>
      </c>
    </row>
    <row r="9" spans="1:29" s="55" customFormat="1" ht="20.25" customHeight="1" thickBot="1" x14ac:dyDescent="0.3">
      <c r="A9" s="794" t="s">
        <v>89</v>
      </c>
      <c r="B9" s="795"/>
      <c r="C9" s="796"/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7"/>
    </row>
    <row r="10" spans="1:29" s="55" customFormat="1" ht="20.25" customHeight="1" thickBot="1" x14ac:dyDescent="0.3">
      <c r="A10" s="813" t="s">
        <v>90</v>
      </c>
      <c r="B10" s="814"/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14"/>
      <c r="P10" s="814"/>
      <c r="Q10" s="814"/>
      <c r="R10" s="814"/>
      <c r="S10" s="814"/>
      <c r="T10" s="814"/>
      <c r="U10" s="814"/>
      <c r="V10" s="814"/>
      <c r="W10" s="814"/>
      <c r="X10" s="815"/>
    </row>
    <row r="11" spans="1:29" s="84" customFormat="1" x14ac:dyDescent="0.25">
      <c r="A11" s="66" t="s">
        <v>91</v>
      </c>
      <c r="B11" s="67" t="s">
        <v>92</v>
      </c>
      <c r="C11" s="68"/>
      <c r="D11" s="69"/>
      <c r="E11" s="70"/>
      <c r="F11" s="71"/>
      <c r="G11" s="72">
        <f>G12+G13+G14+G15</f>
        <v>16</v>
      </c>
      <c r="H11" s="73">
        <f>SUM(H12:H15)</f>
        <v>480</v>
      </c>
      <c r="I11" s="74">
        <f>SUM(I12:I15)</f>
        <v>228</v>
      </c>
      <c r="J11" s="75"/>
      <c r="K11" s="75"/>
      <c r="L11" s="75">
        <f>SUM(L12:L15)</f>
        <v>228</v>
      </c>
      <c r="M11" s="76">
        <f>SUM(M12:M15)</f>
        <v>252</v>
      </c>
      <c r="N11" s="77"/>
      <c r="O11" s="78"/>
      <c r="P11" s="79"/>
      <c r="Q11" s="80"/>
      <c r="R11" s="78"/>
      <c r="S11" s="79"/>
      <c r="T11" s="81"/>
      <c r="U11" s="82"/>
      <c r="V11" s="83"/>
      <c r="W11" s="81"/>
      <c r="X11" s="83"/>
    </row>
    <row r="12" spans="1:29" s="84" customFormat="1" x14ac:dyDescent="0.25">
      <c r="A12" s="85" t="s">
        <v>93</v>
      </c>
      <c r="B12" s="86" t="s">
        <v>92</v>
      </c>
      <c r="C12" s="87"/>
      <c r="D12" s="88">
        <v>1</v>
      </c>
      <c r="E12" s="89"/>
      <c r="F12" s="90"/>
      <c r="G12" s="91">
        <v>4</v>
      </c>
      <c r="H12" s="92">
        <f t="shared" ref="H12:H28" si="0">G12*30</f>
        <v>120</v>
      </c>
      <c r="I12" s="93">
        <f>J12+K12+L12</f>
        <v>60</v>
      </c>
      <c r="J12" s="94"/>
      <c r="K12" s="94"/>
      <c r="L12" s="94">
        <v>60</v>
      </c>
      <c r="M12" s="95">
        <f t="shared" ref="M12:M28" si="1">H12-I12</f>
        <v>60</v>
      </c>
      <c r="N12" s="96">
        <v>4</v>
      </c>
      <c r="O12" s="97"/>
      <c r="P12" s="95"/>
      <c r="Q12" s="93"/>
      <c r="R12" s="97"/>
      <c r="S12" s="95"/>
      <c r="T12" s="98"/>
      <c r="U12" s="99"/>
      <c r="V12" s="100"/>
      <c r="W12" s="98"/>
      <c r="X12" s="100"/>
    </row>
    <row r="13" spans="1:29" s="84" customFormat="1" x14ac:dyDescent="0.25">
      <c r="A13" s="85" t="s">
        <v>94</v>
      </c>
      <c r="B13" s="86" t="s">
        <v>92</v>
      </c>
      <c r="C13" s="87"/>
      <c r="D13" s="88">
        <v>2</v>
      </c>
      <c r="E13" s="89"/>
      <c r="F13" s="90"/>
      <c r="G13" s="91">
        <v>4</v>
      </c>
      <c r="H13" s="92">
        <f t="shared" si="0"/>
        <v>120</v>
      </c>
      <c r="I13" s="93">
        <f>J13+K13+L13</f>
        <v>54</v>
      </c>
      <c r="J13" s="94"/>
      <c r="K13" s="94"/>
      <c r="L13" s="94">
        <v>54</v>
      </c>
      <c r="M13" s="95">
        <f t="shared" si="1"/>
        <v>66</v>
      </c>
      <c r="N13" s="96"/>
      <c r="O13" s="97">
        <v>3</v>
      </c>
      <c r="P13" s="95">
        <v>3</v>
      </c>
      <c r="Q13" s="93"/>
      <c r="R13" s="97"/>
      <c r="S13" s="95"/>
      <c r="T13" s="98"/>
      <c r="U13" s="99"/>
      <c r="V13" s="100"/>
      <c r="W13" s="98"/>
      <c r="X13" s="100"/>
    </row>
    <row r="14" spans="1:29" s="84" customFormat="1" x14ac:dyDescent="0.25">
      <c r="A14" s="85" t="s">
        <v>95</v>
      </c>
      <c r="B14" s="86" t="s">
        <v>92</v>
      </c>
      <c r="C14" s="87"/>
      <c r="D14" s="88">
        <v>3</v>
      </c>
      <c r="E14" s="101"/>
      <c r="F14" s="90"/>
      <c r="G14" s="91">
        <v>4</v>
      </c>
      <c r="H14" s="92">
        <f t="shared" si="0"/>
        <v>120</v>
      </c>
      <c r="I14" s="93">
        <f>J14+K14+L14</f>
        <v>60</v>
      </c>
      <c r="J14" s="94"/>
      <c r="K14" s="94"/>
      <c r="L14" s="94">
        <v>60</v>
      </c>
      <c r="M14" s="95">
        <f t="shared" si="1"/>
        <v>60</v>
      </c>
      <c r="N14" s="96"/>
      <c r="O14" s="97"/>
      <c r="P14" s="95"/>
      <c r="Q14" s="93">
        <v>4</v>
      </c>
      <c r="R14" s="97"/>
      <c r="S14" s="95"/>
      <c r="T14" s="98"/>
      <c r="U14" s="99"/>
      <c r="V14" s="100"/>
      <c r="W14" s="102"/>
      <c r="X14" s="103"/>
    </row>
    <row r="15" spans="1:29" s="84" customFormat="1" x14ac:dyDescent="0.25">
      <c r="A15" s="85" t="s">
        <v>96</v>
      </c>
      <c r="B15" s="86" t="s">
        <v>92</v>
      </c>
      <c r="C15" s="104"/>
      <c r="D15" s="105" t="s">
        <v>97</v>
      </c>
      <c r="E15" s="105"/>
      <c r="F15" s="106"/>
      <c r="G15" s="107">
        <v>4</v>
      </c>
      <c r="H15" s="92">
        <f t="shared" si="0"/>
        <v>120</v>
      </c>
      <c r="I15" s="93">
        <f>J15+K15+L15</f>
        <v>54</v>
      </c>
      <c r="J15" s="108"/>
      <c r="K15" s="108"/>
      <c r="L15" s="108">
        <v>54</v>
      </c>
      <c r="M15" s="95">
        <f t="shared" si="1"/>
        <v>66</v>
      </c>
      <c r="N15" s="34"/>
      <c r="O15" s="109"/>
      <c r="P15" s="110"/>
      <c r="Q15" s="32"/>
      <c r="R15" s="109">
        <v>3</v>
      </c>
      <c r="S15" s="110">
        <v>3</v>
      </c>
      <c r="T15" s="111"/>
      <c r="U15" s="112"/>
      <c r="V15" s="113"/>
      <c r="W15" s="111"/>
      <c r="X15" s="113"/>
    </row>
    <row r="16" spans="1:29" s="84" customFormat="1" x14ac:dyDescent="0.25">
      <c r="A16" s="114" t="s">
        <v>98</v>
      </c>
      <c r="B16" s="115" t="s">
        <v>99</v>
      </c>
      <c r="C16" s="87"/>
      <c r="D16" s="88">
        <v>1</v>
      </c>
      <c r="E16" s="101"/>
      <c r="F16" s="117"/>
      <c r="G16" s="118">
        <v>1</v>
      </c>
      <c r="H16" s="119">
        <f t="shared" si="0"/>
        <v>30</v>
      </c>
      <c r="I16" s="87">
        <f>J16+L16</f>
        <v>15</v>
      </c>
      <c r="J16" s="120">
        <v>8</v>
      </c>
      <c r="K16" s="120"/>
      <c r="L16" s="120">
        <v>7</v>
      </c>
      <c r="M16" s="121">
        <f t="shared" si="1"/>
        <v>15</v>
      </c>
      <c r="N16" s="96">
        <v>1</v>
      </c>
      <c r="O16" s="97"/>
      <c r="P16" s="95"/>
      <c r="Q16" s="93"/>
      <c r="R16" s="97"/>
      <c r="S16" s="95"/>
      <c r="T16" s="93"/>
      <c r="U16" s="97"/>
      <c r="V16" s="95"/>
      <c r="W16" s="93"/>
      <c r="X16" s="122"/>
    </row>
    <row r="17" spans="1:29" s="84" customFormat="1" ht="34.5" customHeight="1" x14ac:dyDescent="0.25">
      <c r="A17" s="114" t="s">
        <v>100</v>
      </c>
      <c r="B17" s="115" t="s">
        <v>101</v>
      </c>
      <c r="C17" s="87">
        <v>1</v>
      </c>
      <c r="D17" s="116"/>
      <c r="E17" s="101"/>
      <c r="F17" s="117"/>
      <c r="G17" s="118">
        <v>7</v>
      </c>
      <c r="H17" s="119">
        <f t="shared" si="0"/>
        <v>210</v>
      </c>
      <c r="I17" s="87">
        <f>J17+L17</f>
        <v>75</v>
      </c>
      <c r="J17" s="120">
        <v>30</v>
      </c>
      <c r="K17" s="120"/>
      <c r="L17" s="120">
        <v>45</v>
      </c>
      <c r="M17" s="121">
        <f t="shared" si="1"/>
        <v>135</v>
      </c>
      <c r="N17" s="96">
        <v>5</v>
      </c>
      <c r="O17" s="97"/>
      <c r="P17" s="95"/>
      <c r="Q17" s="93"/>
      <c r="R17" s="97"/>
      <c r="S17" s="95"/>
      <c r="T17" s="93"/>
      <c r="U17" s="97"/>
      <c r="V17" s="95"/>
      <c r="W17" s="93"/>
      <c r="X17" s="122"/>
    </row>
    <row r="18" spans="1:29" s="84" customFormat="1" ht="31.5" x14ac:dyDescent="0.25">
      <c r="A18" s="114" t="s">
        <v>102</v>
      </c>
      <c r="B18" s="115" t="s">
        <v>103</v>
      </c>
      <c r="C18" s="87">
        <v>2</v>
      </c>
      <c r="D18" s="120"/>
      <c r="E18" s="123"/>
      <c r="F18" s="124"/>
      <c r="G18" s="118">
        <v>3.5</v>
      </c>
      <c r="H18" s="119">
        <f t="shared" si="0"/>
        <v>105</v>
      </c>
      <c r="I18" s="87">
        <f>J18+L18</f>
        <v>36</v>
      </c>
      <c r="J18" s="120">
        <v>18</v>
      </c>
      <c r="K18" s="120"/>
      <c r="L18" s="120">
        <v>18</v>
      </c>
      <c r="M18" s="121">
        <f t="shared" si="1"/>
        <v>69</v>
      </c>
      <c r="N18" s="96"/>
      <c r="O18" s="97">
        <v>2</v>
      </c>
      <c r="P18" s="122">
        <v>2</v>
      </c>
      <c r="Q18" s="93"/>
      <c r="R18" s="97"/>
      <c r="S18" s="95"/>
      <c r="T18" s="93"/>
      <c r="U18" s="97"/>
      <c r="V18" s="95"/>
      <c r="W18" s="93"/>
      <c r="X18" s="95"/>
    </row>
    <row r="19" spans="1:29" s="84" customFormat="1" x14ac:dyDescent="0.25">
      <c r="A19" s="114" t="s">
        <v>104</v>
      </c>
      <c r="B19" s="125" t="s">
        <v>105</v>
      </c>
      <c r="C19" s="126"/>
      <c r="D19" s="127">
        <v>2</v>
      </c>
      <c r="E19" s="127"/>
      <c r="F19" s="128"/>
      <c r="G19" s="129">
        <v>4</v>
      </c>
      <c r="H19" s="130">
        <f>G19*30</f>
        <v>120</v>
      </c>
      <c r="I19" s="131">
        <f>J19+K19+L19</f>
        <v>54</v>
      </c>
      <c r="J19" s="127">
        <v>18</v>
      </c>
      <c r="K19" s="127"/>
      <c r="L19" s="127">
        <v>36</v>
      </c>
      <c r="M19" s="128">
        <f>H19-I19</f>
        <v>66</v>
      </c>
      <c r="N19" s="132"/>
      <c r="O19" s="133">
        <v>3</v>
      </c>
      <c r="P19" s="134">
        <v>3</v>
      </c>
      <c r="Q19" s="135"/>
      <c r="R19" s="133"/>
      <c r="S19" s="134"/>
      <c r="T19" s="135"/>
      <c r="U19" s="133"/>
      <c r="V19" s="134"/>
      <c r="W19" s="135"/>
      <c r="X19" s="134"/>
    </row>
    <row r="20" spans="1:29" s="84" customFormat="1" x14ac:dyDescent="0.25">
      <c r="A20" s="114" t="s">
        <v>106</v>
      </c>
      <c r="B20" s="125" t="s">
        <v>107</v>
      </c>
      <c r="C20" s="126"/>
      <c r="D20" s="127">
        <v>3</v>
      </c>
      <c r="E20" s="127"/>
      <c r="F20" s="128"/>
      <c r="G20" s="129">
        <v>3</v>
      </c>
      <c r="H20" s="130">
        <f>G20*30</f>
        <v>90</v>
      </c>
      <c r="I20" s="131">
        <f>J20+K20+L20</f>
        <v>30</v>
      </c>
      <c r="J20" s="127">
        <v>15</v>
      </c>
      <c r="K20" s="127"/>
      <c r="L20" s="127">
        <v>15</v>
      </c>
      <c r="M20" s="128">
        <f>H20-I20</f>
        <v>60</v>
      </c>
      <c r="N20" s="132"/>
      <c r="O20" s="133"/>
      <c r="P20" s="134"/>
      <c r="Q20" s="135">
        <v>2</v>
      </c>
      <c r="R20" s="133"/>
      <c r="S20" s="134"/>
      <c r="T20" s="135"/>
      <c r="U20" s="133"/>
      <c r="V20" s="134"/>
      <c r="W20" s="135"/>
      <c r="X20" s="134"/>
    </row>
    <row r="21" spans="1:29" s="84" customFormat="1" x14ac:dyDescent="0.25">
      <c r="A21" s="114" t="s">
        <v>108</v>
      </c>
      <c r="B21" s="125" t="s">
        <v>109</v>
      </c>
      <c r="C21" s="126"/>
      <c r="D21" s="127">
        <v>5</v>
      </c>
      <c r="E21" s="127"/>
      <c r="F21" s="128"/>
      <c r="G21" s="129">
        <v>3</v>
      </c>
      <c r="H21" s="130">
        <f>G21*30</f>
        <v>90</v>
      </c>
      <c r="I21" s="131">
        <f>J21+K21+L21</f>
        <v>30</v>
      </c>
      <c r="J21" s="127">
        <v>15</v>
      </c>
      <c r="K21" s="127"/>
      <c r="L21" s="127">
        <v>15</v>
      </c>
      <c r="M21" s="128">
        <f>H21-I21</f>
        <v>60</v>
      </c>
      <c r="N21" s="132"/>
      <c r="O21" s="133"/>
      <c r="P21" s="134"/>
      <c r="Q21" s="135"/>
      <c r="R21" s="133"/>
      <c r="S21" s="134"/>
      <c r="T21" s="135">
        <v>2</v>
      </c>
      <c r="U21" s="133"/>
      <c r="V21" s="134"/>
      <c r="W21" s="135"/>
      <c r="X21" s="134"/>
    </row>
    <row r="22" spans="1:29" s="84" customFormat="1" x14ac:dyDescent="0.25">
      <c r="A22" s="114" t="s">
        <v>110</v>
      </c>
      <c r="B22" s="115" t="s">
        <v>111</v>
      </c>
      <c r="C22" s="87">
        <v>2</v>
      </c>
      <c r="D22" s="120"/>
      <c r="E22" s="123"/>
      <c r="F22" s="124"/>
      <c r="G22" s="118">
        <v>5</v>
      </c>
      <c r="H22" s="119">
        <f>G22*30</f>
        <v>150</v>
      </c>
      <c r="I22" s="131">
        <f>J22+K22+L22</f>
        <v>72</v>
      </c>
      <c r="J22" s="120">
        <v>36</v>
      </c>
      <c r="K22" s="120"/>
      <c r="L22" s="120">
        <v>36</v>
      </c>
      <c r="M22" s="121">
        <f>H22-I22</f>
        <v>78</v>
      </c>
      <c r="N22" s="96"/>
      <c r="O22" s="97">
        <v>4</v>
      </c>
      <c r="P22" s="122">
        <v>4</v>
      </c>
      <c r="Q22" s="93"/>
      <c r="R22" s="97"/>
      <c r="S22" s="95"/>
      <c r="T22" s="93"/>
      <c r="U22" s="97"/>
      <c r="V22" s="95"/>
      <c r="W22" s="93"/>
      <c r="X22" s="95"/>
    </row>
    <row r="23" spans="1:29" s="137" customFormat="1" x14ac:dyDescent="0.25">
      <c r="A23" s="114" t="s">
        <v>112</v>
      </c>
      <c r="B23" s="115" t="s">
        <v>113</v>
      </c>
      <c r="C23" s="87">
        <v>1</v>
      </c>
      <c r="D23" s="120"/>
      <c r="E23" s="123"/>
      <c r="F23" s="124"/>
      <c r="G23" s="118">
        <v>6</v>
      </c>
      <c r="H23" s="119">
        <f t="shared" si="0"/>
        <v>180</v>
      </c>
      <c r="I23" s="87">
        <f t="shared" ref="I23:I28" si="2">J23+K23+L23</f>
        <v>75</v>
      </c>
      <c r="J23" s="120">
        <v>30</v>
      </c>
      <c r="K23" s="120"/>
      <c r="L23" s="120">
        <v>45</v>
      </c>
      <c r="M23" s="121">
        <f t="shared" si="1"/>
        <v>105</v>
      </c>
      <c r="N23" s="96">
        <v>5</v>
      </c>
      <c r="O23" s="97"/>
      <c r="P23" s="136"/>
      <c r="Q23" s="93"/>
      <c r="R23" s="97"/>
      <c r="S23" s="95"/>
      <c r="T23" s="93"/>
      <c r="U23" s="97"/>
      <c r="V23" s="95"/>
      <c r="W23" s="93"/>
      <c r="X23" s="95"/>
    </row>
    <row r="24" spans="1:29" s="84" customFormat="1" ht="31.5" x14ac:dyDescent="0.25">
      <c r="A24" s="114" t="s">
        <v>114</v>
      </c>
      <c r="B24" s="138" t="s">
        <v>115</v>
      </c>
      <c r="C24" s="139">
        <v>1</v>
      </c>
      <c r="D24" s="120"/>
      <c r="E24" s="120"/>
      <c r="F24" s="121"/>
      <c r="G24" s="129">
        <v>7</v>
      </c>
      <c r="H24" s="119">
        <f t="shared" si="0"/>
        <v>210</v>
      </c>
      <c r="I24" s="87">
        <f t="shared" si="2"/>
        <v>75</v>
      </c>
      <c r="J24" s="120">
        <v>30</v>
      </c>
      <c r="K24" s="120"/>
      <c r="L24" s="120">
        <v>45</v>
      </c>
      <c r="M24" s="121">
        <f t="shared" si="1"/>
        <v>135</v>
      </c>
      <c r="N24" s="96">
        <v>5</v>
      </c>
      <c r="O24" s="97"/>
      <c r="P24" s="95"/>
      <c r="Q24" s="93"/>
      <c r="R24" s="97"/>
      <c r="S24" s="95"/>
      <c r="T24" s="93"/>
      <c r="U24" s="97"/>
      <c r="V24" s="95"/>
      <c r="W24" s="93"/>
      <c r="X24" s="95"/>
    </row>
    <row r="25" spans="1:29" s="84" customFormat="1" x14ac:dyDescent="0.25">
      <c r="A25" s="114" t="s">
        <v>116</v>
      </c>
      <c r="B25" s="140" t="s">
        <v>117</v>
      </c>
      <c r="C25" s="139">
        <v>2</v>
      </c>
      <c r="D25" s="120"/>
      <c r="E25" s="120"/>
      <c r="F25" s="121"/>
      <c r="G25" s="129">
        <v>5</v>
      </c>
      <c r="H25" s="119">
        <f t="shared" si="0"/>
        <v>150</v>
      </c>
      <c r="I25" s="87">
        <f t="shared" si="2"/>
        <v>72</v>
      </c>
      <c r="J25" s="120">
        <v>36</v>
      </c>
      <c r="K25" s="120"/>
      <c r="L25" s="120">
        <v>36</v>
      </c>
      <c r="M25" s="121">
        <f t="shared" si="1"/>
        <v>78</v>
      </c>
      <c r="N25" s="96"/>
      <c r="O25" s="97">
        <v>4</v>
      </c>
      <c r="P25" s="95">
        <v>4</v>
      </c>
      <c r="Q25" s="93"/>
      <c r="R25" s="97"/>
      <c r="S25" s="95"/>
      <c r="T25" s="93"/>
      <c r="U25" s="97"/>
      <c r="V25" s="95"/>
      <c r="W25" s="93"/>
      <c r="X25" s="95"/>
    </row>
    <row r="26" spans="1:29" s="84" customFormat="1" x14ac:dyDescent="0.25">
      <c r="A26" s="114" t="s">
        <v>118</v>
      </c>
      <c r="B26" s="140" t="s">
        <v>119</v>
      </c>
      <c r="C26" s="139">
        <v>3</v>
      </c>
      <c r="D26" s="120"/>
      <c r="E26" s="123"/>
      <c r="F26" s="121"/>
      <c r="G26" s="118">
        <v>5</v>
      </c>
      <c r="H26" s="119">
        <f>G26*30</f>
        <v>150</v>
      </c>
      <c r="I26" s="87">
        <f>J26+K26+L26</f>
        <v>60</v>
      </c>
      <c r="J26" s="120">
        <v>30</v>
      </c>
      <c r="K26" s="120"/>
      <c r="L26" s="120">
        <v>30</v>
      </c>
      <c r="M26" s="121">
        <f>H26-I26</f>
        <v>90</v>
      </c>
      <c r="N26" s="96"/>
      <c r="O26" s="97"/>
      <c r="P26" s="95"/>
      <c r="Q26" s="93">
        <v>4</v>
      </c>
      <c r="R26" s="97"/>
      <c r="S26" s="95"/>
      <c r="T26" s="93"/>
      <c r="U26" s="97"/>
      <c r="V26" s="95"/>
      <c r="W26" s="93"/>
      <c r="X26" s="95"/>
    </row>
    <row r="27" spans="1:29" s="84" customFormat="1" ht="31.5" x14ac:dyDescent="0.25">
      <c r="A27" s="114" t="s">
        <v>120</v>
      </c>
      <c r="B27" s="125" t="s">
        <v>121</v>
      </c>
      <c r="C27" s="126">
        <v>4</v>
      </c>
      <c r="D27" s="127"/>
      <c r="E27" s="127"/>
      <c r="F27" s="128"/>
      <c r="G27" s="129">
        <v>4</v>
      </c>
      <c r="H27" s="130">
        <f>G27*30</f>
        <v>120</v>
      </c>
      <c r="I27" s="131">
        <f>J27+K27+L27</f>
        <v>54</v>
      </c>
      <c r="J27" s="127">
        <v>18</v>
      </c>
      <c r="K27" s="127"/>
      <c r="L27" s="127">
        <v>36</v>
      </c>
      <c r="M27" s="128">
        <f>H27-I27</f>
        <v>66</v>
      </c>
      <c r="N27" s="132"/>
      <c r="O27" s="133"/>
      <c r="P27" s="134"/>
      <c r="Q27" s="135"/>
      <c r="R27" s="133">
        <v>3</v>
      </c>
      <c r="S27" s="134">
        <v>3</v>
      </c>
      <c r="T27" s="135"/>
      <c r="U27" s="133"/>
      <c r="V27" s="134"/>
      <c r="W27" s="135"/>
      <c r="X27" s="134"/>
    </row>
    <row r="28" spans="1:29" s="84" customFormat="1" ht="32.25" thickBot="1" x14ac:dyDescent="0.3">
      <c r="A28" s="114" t="s">
        <v>122</v>
      </c>
      <c r="B28" s="141" t="s">
        <v>123</v>
      </c>
      <c r="C28" s="142"/>
      <c r="D28" s="143" t="s">
        <v>124</v>
      </c>
      <c r="E28" s="143"/>
      <c r="F28" s="144"/>
      <c r="G28" s="145">
        <v>3</v>
      </c>
      <c r="H28" s="146">
        <f t="shared" si="0"/>
        <v>90</v>
      </c>
      <c r="I28" s="147">
        <f t="shared" si="2"/>
        <v>30</v>
      </c>
      <c r="J28" s="143">
        <v>15</v>
      </c>
      <c r="K28" s="143">
        <v>7</v>
      </c>
      <c r="L28" s="143">
        <v>8</v>
      </c>
      <c r="M28" s="144">
        <f t="shared" si="1"/>
        <v>60</v>
      </c>
      <c r="N28" s="148"/>
      <c r="O28" s="149"/>
      <c r="P28" s="150"/>
      <c r="Q28" s="151"/>
      <c r="R28" s="149"/>
      <c r="S28" s="150"/>
      <c r="T28" s="151"/>
      <c r="U28" s="149"/>
      <c r="V28" s="150"/>
      <c r="W28" s="151">
        <v>2</v>
      </c>
      <c r="X28" s="150"/>
    </row>
    <row r="29" spans="1:29" s="55" customFormat="1" ht="16.5" thickBot="1" x14ac:dyDescent="0.3">
      <c r="A29" s="816" t="s">
        <v>125</v>
      </c>
      <c r="B29" s="817"/>
      <c r="C29" s="152"/>
      <c r="D29" s="153"/>
      <c r="E29" s="154"/>
      <c r="F29" s="154"/>
      <c r="G29" s="155">
        <f t="shared" ref="G29:AC29" si="3">SUM(G12:G28)</f>
        <v>72.5</v>
      </c>
      <c r="H29" s="156">
        <f t="shared" si="3"/>
        <v>2175</v>
      </c>
      <c r="I29" s="156">
        <f t="shared" si="3"/>
        <v>906</v>
      </c>
      <c r="J29" s="156">
        <f t="shared" si="3"/>
        <v>299</v>
      </c>
      <c r="K29" s="156">
        <f t="shared" si="3"/>
        <v>7</v>
      </c>
      <c r="L29" s="156">
        <f t="shared" si="3"/>
        <v>600</v>
      </c>
      <c r="M29" s="156">
        <f t="shared" si="3"/>
        <v>1269</v>
      </c>
      <c r="N29" s="156">
        <f t="shared" si="3"/>
        <v>20</v>
      </c>
      <c r="O29" s="156">
        <f t="shared" si="3"/>
        <v>16</v>
      </c>
      <c r="P29" s="156">
        <f t="shared" si="3"/>
        <v>16</v>
      </c>
      <c r="Q29" s="156">
        <f t="shared" si="3"/>
        <v>10</v>
      </c>
      <c r="R29" s="156">
        <f t="shared" si="3"/>
        <v>6</v>
      </c>
      <c r="S29" s="156">
        <f t="shared" si="3"/>
        <v>6</v>
      </c>
      <c r="T29" s="156">
        <f t="shared" si="3"/>
        <v>2</v>
      </c>
      <c r="U29" s="156">
        <f t="shared" si="3"/>
        <v>0</v>
      </c>
      <c r="V29" s="156">
        <f t="shared" si="3"/>
        <v>0</v>
      </c>
      <c r="W29" s="156">
        <f t="shared" si="3"/>
        <v>2</v>
      </c>
      <c r="X29" s="156">
        <f t="shared" si="3"/>
        <v>0</v>
      </c>
      <c r="Y29" s="157">
        <f t="shared" si="3"/>
        <v>0</v>
      </c>
      <c r="Z29" s="156">
        <f t="shared" si="3"/>
        <v>0</v>
      </c>
      <c r="AA29" s="156">
        <f t="shared" si="3"/>
        <v>0</v>
      </c>
      <c r="AB29" s="156">
        <f t="shared" si="3"/>
        <v>0</v>
      </c>
      <c r="AC29" s="156">
        <f t="shared" si="3"/>
        <v>0</v>
      </c>
    </row>
    <row r="30" spans="1:29" ht="26.25" customHeight="1" thickBot="1" x14ac:dyDescent="0.3">
      <c r="A30" s="818" t="s">
        <v>126</v>
      </c>
      <c r="B30" s="819"/>
      <c r="C30" s="819"/>
      <c r="D30" s="819"/>
      <c r="E30" s="819"/>
      <c r="F30" s="819"/>
      <c r="G30" s="819"/>
      <c r="H30" s="819"/>
      <c r="I30" s="819"/>
      <c r="J30" s="819"/>
      <c r="K30" s="819"/>
      <c r="L30" s="819"/>
      <c r="M30" s="819"/>
      <c r="N30" s="820"/>
      <c r="O30" s="820"/>
      <c r="P30" s="820"/>
      <c r="Q30" s="820"/>
      <c r="R30" s="820"/>
      <c r="S30" s="820"/>
      <c r="T30" s="820"/>
      <c r="U30" s="820"/>
      <c r="V30" s="820"/>
      <c r="W30" s="820"/>
      <c r="X30" s="821"/>
    </row>
    <row r="31" spans="1:29" x14ac:dyDescent="0.25">
      <c r="A31" s="66" t="s">
        <v>127</v>
      </c>
      <c r="B31" s="159" t="s">
        <v>128</v>
      </c>
      <c r="C31" s="160">
        <v>3</v>
      </c>
      <c r="D31" s="161"/>
      <c r="E31" s="161"/>
      <c r="F31" s="162"/>
      <c r="G31" s="163">
        <v>5</v>
      </c>
      <c r="H31" s="164">
        <f>G31*30</f>
        <v>150</v>
      </c>
      <c r="I31" s="68">
        <f>J31+K31+L31</f>
        <v>60</v>
      </c>
      <c r="J31" s="161">
        <v>30</v>
      </c>
      <c r="K31" s="161"/>
      <c r="L31" s="161">
        <v>30</v>
      </c>
      <c r="M31" s="162">
        <f>H31-I31</f>
        <v>90</v>
      </c>
      <c r="N31" s="80"/>
      <c r="O31" s="165"/>
      <c r="P31" s="166"/>
      <c r="Q31" s="80">
        <v>4</v>
      </c>
      <c r="R31" s="165"/>
      <c r="S31" s="166"/>
      <c r="T31" s="80"/>
      <c r="U31" s="165"/>
      <c r="V31" s="166"/>
      <c r="W31" s="80"/>
      <c r="X31" s="79"/>
    </row>
    <row r="32" spans="1:29" x14ac:dyDescent="0.25">
      <c r="A32" s="167" t="s">
        <v>129</v>
      </c>
      <c r="B32" s="168" t="s">
        <v>130</v>
      </c>
      <c r="C32" s="169"/>
      <c r="D32" s="170"/>
      <c r="E32" s="170"/>
      <c r="F32" s="171"/>
      <c r="G32" s="172">
        <f>G33+G34</f>
        <v>6</v>
      </c>
      <c r="H32" s="173">
        <f>H33+H34</f>
        <v>180</v>
      </c>
      <c r="I32" s="174">
        <f>I33+I34</f>
        <v>60</v>
      </c>
      <c r="J32" s="175">
        <f>J33+J34</f>
        <v>30</v>
      </c>
      <c r="K32" s="175"/>
      <c r="L32" s="175">
        <f>L33+L34</f>
        <v>30</v>
      </c>
      <c r="M32" s="176">
        <f>M33+M34</f>
        <v>120</v>
      </c>
      <c r="N32" s="177"/>
      <c r="O32" s="178"/>
      <c r="P32" s="179"/>
      <c r="Q32" s="180"/>
      <c r="R32" s="181"/>
      <c r="S32" s="179"/>
      <c r="T32" s="182"/>
      <c r="U32" s="183"/>
      <c r="V32" s="179"/>
      <c r="W32" s="182"/>
      <c r="X32" s="184"/>
    </row>
    <row r="33" spans="1:30" x14ac:dyDescent="0.25">
      <c r="A33" s="185" t="s">
        <v>131</v>
      </c>
      <c r="B33" s="186" t="s">
        <v>130</v>
      </c>
      <c r="C33" s="575">
        <v>3</v>
      </c>
      <c r="D33" s="188"/>
      <c r="E33" s="188"/>
      <c r="F33" s="189"/>
      <c r="G33" s="190">
        <v>5</v>
      </c>
      <c r="H33" s="92">
        <f t="shared" ref="H33:H44" si="4">G33*30</f>
        <v>150</v>
      </c>
      <c r="I33" s="93">
        <f>J33+K33+L33</f>
        <v>60</v>
      </c>
      <c r="J33" s="94">
        <v>30</v>
      </c>
      <c r="K33" s="94"/>
      <c r="L33" s="94">
        <v>30</v>
      </c>
      <c r="M33" s="191">
        <f t="shared" ref="M33:M44" si="5">H33-I33</f>
        <v>90</v>
      </c>
      <c r="N33" s="192"/>
      <c r="O33" s="193"/>
      <c r="P33" s="194"/>
      <c r="Q33" s="180">
        <v>4</v>
      </c>
      <c r="R33" s="181"/>
      <c r="S33" s="194"/>
      <c r="T33" s="180"/>
      <c r="U33" s="181"/>
      <c r="V33" s="194"/>
      <c r="W33" s="180"/>
      <c r="X33" s="195"/>
    </row>
    <row r="34" spans="1:30" ht="31.5" x14ac:dyDescent="0.25">
      <c r="A34" s="185" t="s">
        <v>132</v>
      </c>
      <c r="B34" s="186" t="s">
        <v>133</v>
      </c>
      <c r="C34" s="187"/>
      <c r="D34" s="188"/>
      <c r="E34" s="188"/>
      <c r="F34" s="189" t="s">
        <v>97</v>
      </c>
      <c r="G34" s="190">
        <v>1</v>
      </c>
      <c r="H34" s="92">
        <f t="shared" si="4"/>
        <v>30</v>
      </c>
      <c r="I34" s="93"/>
      <c r="J34" s="94"/>
      <c r="K34" s="94"/>
      <c r="L34" s="94"/>
      <c r="M34" s="191">
        <f t="shared" si="5"/>
        <v>30</v>
      </c>
      <c r="N34" s="192"/>
      <c r="O34" s="193"/>
      <c r="P34" s="194"/>
      <c r="Q34" s="180"/>
      <c r="R34" s="181"/>
      <c r="S34" s="194"/>
      <c r="T34" s="180"/>
      <c r="U34" s="181"/>
      <c r="V34" s="194"/>
      <c r="W34" s="180"/>
      <c r="X34" s="195"/>
    </row>
    <row r="35" spans="1:30" x14ac:dyDescent="0.25">
      <c r="A35" s="114" t="s">
        <v>134</v>
      </c>
      <c r="B35" s="196" t="s">
        <v>135</v>
      </c>
      <c r="C35" s="139">
        <v>4</v>
      </c>
      <c r="D35" s="120"/>
      <c r="E35" s="120"/>
      <c r="F35" s="123"/>
      <c r="G35" s="197">
        <v>5.5</v>
      </c>
      <c r="H35" s="119">
        <f t="shared" si="4"/>
        <v>165</v>
      </c>
      <c r="I35" s="87">
        <f t="shared" ref="I35:I41" si="6">J35+K35+L35</f>
        <v>72</v>
      </c>
      <c r="J35" s="120">
        <v>36</v>
      </c>
      <c r="K35" s="120"/>
      <c r="L35" s="120">
        <v>36</v>
      </c>
      <c r="M35" s="123">
        <f t="shared" si="5"/>
        <v>93</v>
      </c>
      <c r="N35" s="93"/>
      <c r="O35" s="94"/>
      <c r="P35" s="191"/>
      <c r="Q35" s="93"/>
      <c r="R35" s="94">
        <v>4</v>
      </c>
      <c r="S35" s="191">
        <v>4</v>
      </c>
      <c r="T35" s="93"/>
      <c r="U35" s="94"/>
      <c r="V35" s="191"/>
      <c r="W35" s="93"/>
      <c r="X35" s="95"/>
    </row>
    <row r="36" spans="1:30" s="84" customFormat="1" x14ac:dyDescent="0.25">
      <c r="A36" s="114" t="s">
        <v>136</v>
      </c>
      <c r="B36" s="196" t="s">
        <v>137</v>
      </c>
      <c r="C36" s="139">
        <v>2</v>
      </c>
      <c r="D36" s="120"/>
      <c r="E36" s="120"/>
      <c r="F36" s="123"/>
      <c r="G36" s="197">
        <v>4</v>
      </c>
      <c r="H36" s="119">
        <f t="shared" si="4"/>
        <v>120</v>
      </c>
      <c r="I36" s="87">
        <f t="shared" si="6"/>
        <v>54</v>
      </c>
      <c r="J36" s="120">
        <v>18</v>
      </c>
      <c r="K36" s="120"/>
      <c r="L36" s="120">
        <v>36</v>
      </c>
      <c r="M36" s="123">
        <f t="shared" si="5"/>
        <v>66</v>
      </c>
      <c r="N36" s="93"/>
      <c r="O36" s="94">
        <v>3</v>
      </c>
      <c r="P36" s="191">
        <v>3</v>
      </c>
      <c r="Q36" s="93"/>
      <c r="R36" s="94"/>
      <c r="S36" s="191"/>
      <c r="T36" s="93"/>
      <c r="U36" s="94"/>
      <c r="V36" s="191"/>
      <c r="W36" s="93"/>
      <c r="X36" s="95"/>
    </row>
    <row r="37" spans="1:30" s="84" customFormat="1" x14ac:dyDescent="0.25">
      <c r="A37" s="114" t="s">
        <v>138</v>
      </c>
      <c r="B37" s="196" t="s">
        <v>139</v>
      </c>
      <c r="C37" s="139"/>
      <c r="D37" s="120" t="s">
        <v>140</v>
      </c>
      <c r="E37" s="120"/>
      <c r="F37" s="123"/>
      <c r="G37" s="197">
        <v>4</v>
      </c>
      <c r="H37" s="119">
        <f t="shared" si="4"/>
        <v>120</v>
      </c>
      <c r="I37" s="87">
        <f t="shared" si="6"/>
        <v>45</v>
      </c>
      <c r="J37" s="120">
        <v>15</v>
      </c>
      <c r="K37" s="120"/>
      <c r="L37" s="120">
        <v>30</v>
      </c>
      <c r="M37" s="123">
        <f t="shared" si="5"/>
        <v>75</v>
      </c>
      <c r="N37" s="93"/>
      <c r="O37" s="94"/>
      <c r="P37" s="191"/>
      <c r="Q37" s="93">
        <v>3</v>
      </c>
      <c r="R37" s="94"/>
      <c r="S37" s="191"/>
      <c r="T37" s="93"/>
      <c r="U37" s="94"/>
      <c r="V37" s="191"/>
      <c r="W37" s="93"/>
      <c r="X37" s="95"/>
    </row>
    <row r="38" spans="1:30" x14ac:dyDescent="0.25">
      <c r="A38" s="114" t="s">
        <v>141</v>
      </c>
      <c r="B38" s="198" t="s">
        <v>142</v>
      </c>
      <c r="C38" s="87"/>
      <c r="D38" s="120" t="s">
        <v>97</v>
      </c>
      <c r="E38" s="120"/>
      <c r="F38" s="199"/>
      <c r="G38" s="197">
        <v>5</v>
      </c>
      <c r="H38" s="119">
        <f t="shared" si="4"/>
        <v>150</v>
      </c>
      <c r="I38" s="87">
        <f t="shared" si="6"/>
        <v>72</v>
      </c>
      <c r="J38" s="120">
        <v>36</v>
      </c>
      <c r="K38" s="120"/>
      <c r="L38" s="120">
        <v>36</v>
      </c>
      <c r="M38" s="123">
        <f t="shared" si="5"/>
        <v>78</v>
      </c>
      <c r="N38" s="93"/>
      <c r="O38" s="94"/>
      <c r="P38" s="200"/>
      <c r="Q38" s="93"/>
      <c r="R38" s="94">
        <v>4</v>
      </c>
      <c r="S38" s="191">
        <v>4</v>
      </c>
      <c r="T38" s="93"/>
      <c r="U38" s="94"/>
      <c r="V38" s="191"/>
      <c r="W38" s="93"/>
      <c r="X38" s="95"/>
    </row>
    <row r="39" spans="1:30" ht="47.25" x14ac:dyDescent="0.25">
      <c r="A39" s="114" t="s">
        <v>143</v>
      </c>
      <c r="B39" s="198" t="s">
        <v>144</v>
      </c>
      <c r="C39" s="87">
        <v>5</v>
      </c>
      <c r="D39" s="120"/>
      <c r="E39" s="120"/>
      <c r="F39" s="199"/>
      <c r="G39" s="197">
        <v>4</v>
      </c>
      <c r="H39" s="119">
        <f t="shared" si="4"/>
        <v>120</v>
      </c>
      <c r="I39" s="87">
        <f t="shared" si="6"/>
        <v>45</v>
      </c>
      <c r="J39" s="120">
        <v>15</v>
      </c>
      <c r="K39" s="120"/>
      <c r="L39" s="120">
        <v>30</v>
      </c>
      <c r="M39" s="123">
        <f t="shared" si="5"/>
        <v>75</v>
      </c>
      <c r="N39" s="93"/>
      <c r="O39" s="94"/>
      <c r="P39" s="200"/>
      <c r="Q39" s="93"/>
      <c r="R39" s="94"/>
      <c r="S39" s="191"/>
      <c r="T39" s="93">
        <v>3</v>
      </c>
      <c r="U39" s="94"/>
      <c r="V39" s="191"/>
      <c r="W39" s="93"/>
      <c r="X39" s="95"/>
    </row>
    <row r="40" spans="1:30" x14ac:dyDescent="0.25">
      <c r="A40" s="114" t="s">
        <v>145</v>
      </c>
      <c r="B40" s="198" t="s">
        <v>146</v>
      </c>
      <c r="C40" s="87">
        <v>4</v>
      </c>
      <c r="D40" s="120"/>
      <c r="E40" s="120"/>
      <c r="F40" s="199"/>
      <c r="G40" s="197">
        <v>6</v>
      </c>
      <c r="H40" s="119">
        <f t="shared" si="4"/>
        <v>180</v>
      </c>
      <c r="I40" s="87">
        <f t="shared" si="6"/>
        <v>72</v>
      </c>
      <c r="J40" s="120">
        <v>36</v>
      </c>
      <c r="K40" s="120"/>
      <c r="L40" s="120">
        <v>36</v>
      </c>
      <c r="M40" s="123">
        <f t="shared" si="5"/>
        <v>108</v>
      </c>
      <c r="N40" s="93"/>
      <c r="O40" s="94"/>
      <c r="P40" s="200"/>
      <c r="Q40" s="93"/>
      <c r="R40" s="94">
        <v>4</v>
      </c>
      <c r="S40" s="191">
        <v>4</v>
      </c>
      <c r="T40" s="93"/>
      <c r="U40" s="94"/>
      <c r="V40" s="191"/>
      <c r="W40" s="93"/>
      <c r="X40" s="95"/>
    </row>
    <row r="41" spans="1:30" x14ac:dyDescent="0.25">
      <c r="A41" s="114" t="s">
        <v>147</v>
      </c>
      <c r="B41" s="198" t="s">
        <v>148</v>
      </c>
      <c r="C41" s="87">
        <v>5</v>
      </c>
      <c r="D41" s="120"/>
      <c r="E41" s="120"/>
      <c r="F41" s="199"/>
      <c r="G41" s="197">
        <v>5</v>
      </c>
      <c r="H41" s="119">
        <f t="shared" si="4"/>
        <v>150</v>
      </c>
      <c r="I41" s="87">
        <f t="shared" si="6"/>
        <v>60</v>
      </c>
      <c r="J41" s="120">
        <v>30</v>
      </c>
      <c r="K41" s="120"/>
      <c r="L41" s="120">
        <v>30</v>
      </c>
      <c r="M41" s="123">
        <f t="shared" si="5"/>
        <v>90</v>
      </c>
      <c r="N41" s="93"/>
      <c r="O41" s="94"/>
      <c r="P41" s="200"/>
      <c r="Q41" s="93"/>
      <c r="R41" s="94"/>
      <c r="S41" s="191"/>
      <c r="T41" s="93">
        <v>4</v>
      </c>
      <c r="U41" s="94"/>
      <c r="V41" s="191"/>
      <c r="W41" s="93"/>
      <c r="X41" s="95"/>
    </row>
    <row r="42" spans="1:30" ht="35.25" customHeight="1" x14ac:dyDescent="0.25">
      <c r="A42" s="114" t="s">
        <v>149</v>
      </c>
      <c r="B42" s="198" t="s">
        <v>150</v>
      </c>
      <c r="C42" s="87"/>
      <c r="D42" s="120" t="s">
        <v>151</v>
      </c>
      <c r="E42" s="120"/>
      <c r="F42" s="199"/>
      <c r="G42" s="197">
        <v>5</v>
      </c>
      <c r="H42" s="119">
        <f t="shared" si="4"/>
        <v>150</v>
      </c>
      <c r="I42" s="87">
        <f>J42+L42</f>
        <v>30</v>
      </c>
      <c r="J42" s="120">
        <v>30</v>
      </c>
      <c r="K42" s="120">
        <v>30</v>
      </c>
      <c r="L42" s="120"/>
      <c r="M42" s="123">
        <f t="shared" si="5"/>
        <v>120</v>
      </c>
      <c r="N42" s="98"/>
      <c r="O42" s="201"/>
      <c r="P42" s="202"/>
      <c r="Q42" s="98"/>
      <c r="R42" s="201"/>
      <c r="S42" s="203"/>
      <c r="T42" s="98">
        <v>4</v>
      </c>
      <c r="U42" s="201"/>
      <c r="V42" s="203"/>
      <c r="W42" s="98"/>
      <c r="X42" s="100"/>
    </row>
    <row r="43" spans="1:30" ht="34.5" x14ac:dyDescent="0.25">
      <c r="A43" s="114" t="s">
        <v>152</v>
      </c>
      <c r="B43" s="196" t="s">
        <v>153</v>
      </c>
      <c r="C43" s="139">
        <v>6</v>
      </c>
      <c r="D43" s="120"/>
      <c r="E43" s="120"/>
      <c r="F43" s="123"/>
      <c r="G43" s="197">
        <v>4</v>
      </c>
      <c r="H43" s="119">
        <f t="shared" si="4"/>
        <v>120</v>
      </c>
      <c r="I43" s="87">
        <f>J43+K43+L43</f>
        <v>54</v>
      </c>
      <c r="J43" s="120">
        <v>18</v>
      </c>
      <c r="K43" s="120">
        <v>36</v>
      </c>
      <c r="L43" s="120"/>
      <c r="M43" s="123">
        <f t="shared" si="5"/>
        <v>66</v>
      </c>
      <c r="N43" s="98"/>
      <c r="O43" s="201"/>
      <c r="P43" s="203"/>
      <c r="Q43" s="98"/>
      <c r="R43" s="201"/>
      <c r="S43" s="203"/>
      <c r="T43" s="98"/>
      <c r="U43" s="201">
        <v>3</v>
      </c>
      <c r="V43" s="203">
        <v>3</v>
      </c>
      <c r="W43" s="98"/>
      <c r="X43" s="100"/>
      <c r="AD43" s="204"/>
    </row>
    <row r="44" spans="1:30" ht="31.5" x14ac:dyDescent="0.25">
      <c r="A44" s="114" t="s">
        <v>154</v>
      </c>
      <c r="B44" s="198" t="s">
        <v>155</v>
      </c>
      <c r="C44" s="87">
        <v>6</v>
      </c>
      <c r="D44" s="120"/>
      <c r="E44" s="120"/>
      <c r="F44" s="199"/>
      <c r="G44" s="197">
        <v>4</v>
      </c>
      <c r="H44" s="119">
        <f t="shared" si="4"/>
        <v>120</v>
      </c>
      <c r="I44" s="87">
        <f>J44+K44+L44</f>
        <v>54</v>
      </c>
      <c r="J44" s="120">
        <v>18</v>
      </c>
      <c r="K44" s="120"/>
      <c r="L44" s="120">
        <v>36</v>
      </c>
      <c r="M44" s="123">
        <f t="shared" si="5"/>
        <v>66</v>
      </c>
      <c r="N44" s="93"/>
      <c r="O44" s="94"/>
      <c r="P44" s="200"/>
      <c r="Q44" s="93"/>
      <c r="R44" s="94"/>
      <c r="S44" s="191"/>
      <c r="T44" s="93"/>
      <c r="U44" s="94">
        <v>3</v>
      </c>
      <c r="V44" s="191">
        <v>3</v>
      </c>
      <c r="W44" s="93"/>
      <c r="X44" s="95"/>
    </row>
    <row r="45" spans="1:30" ht="31.5" x14ac:dyDescent="0.25">
      <c r="A45" s="114" t="s">
        <v>156</v>
      </c>
      <c r="B45" s="196" t="s">
        <v>157</v>
      </c>
      <c r="C45" s="139">
        <v>7</v>
      </c>
      <c r="D45" s="120"/>
      <c r="E45" s="120"/>
      <c r="F45" s="123"/>
      <c r="G45" s="172">
        <f>G46+G47</f>
        <v>7</v>
      </c>
      <c r="H45" s="173">
        <f>H46+H47</f>
        <v>210</v>
      </c>
      <c r="I45" s="174">
        <f>I46+I47</f>
        <v>60</v>
      </c>
      <c r="J45" s="175">
        <f>J46+J47</f>
        <v>30</v>
      </c>
      <c r="K45" s="175"/>
      <c r="L45" s="175">
        <f>L46+L47</f>
        <v>30</v>
      </c>
      <c r="M45" s="176">
        <f>M46+M47</f>
        <v>150</v>
      </c>
      <c r="N45" s="93"/>
      <c r="O45" s="94"/>
      <c r="P45" s="191"/>
      <c r="Q45" s="93"/>
      <c r="R45" s="94"/>
      <c r="S45" s="191"/>
      <c r="T45" s="93"/>
      <c r="U45" s="94"/>
      <c r="V45" s="191"/>
      <c r="W45" s="93"/>
      <c r="X45" s="95"/>
    </row>
    <row r="46" spans="1:30" x14ac:dyDescent="0.25">
      <c r="A46" s="114" t="s">
        <v>158</v>
      </c>
      <c r="B46" s="205" t="s">
        <v>157</v>
      </c>
      <c r="C46" s="139"/>
      <c r="D46" s="120"/>
      <c r="E46" s="120"/>
      <c r="F46" s="123"/>
      <c r="G46" s="190">
        <v>6</v>
      </c>
      <c r="H46" s="92">
        <f>G46*30</f>
        <v>180</v>
      </c>
      <c r="I46" s="93">
        <f>J46+K46+L46</f>
        <v>60</v>
      </c>
      <c r="J46" s="94">
        <v>30</v>
      </c>
      <c r="K46" s="94"/>
      <c r="L46" s="94">
        <v>30</v>
      </c>
      <c r="M46" s="191">
        <f>H46-I46</f>
        <v>120</v>
      </c>
      <c r="N46" s="93"/>
      <c r="O46" s="94"/>
      <c r="P46" s="191"/>
      <c r="Q46" s="93"/>
      <c r="R46" s="94"/>
      <c r="S46" s="191"/>
      <c r="T46" s="93"/>
      <c r="U46" s="94"/>
      <c r="V46" s="191"/>
      <c r="W46" s="93">
        <v>4</v>
      </c>
      <c r="X46" s="95"/>
    </row>
    <row r="47" spans="1:30" ht="31.5" x14ac:dyDescent="0.25">
      <c r="A47" s="114" t="s">
        <v>159</v>
      </c>
      <c r="B47" s="205" t="s">
        <v>160</v>
      </c>
      <c r="C47" s="139"/>
      <c r="D47" s="120"/>
      <c r="E47" s="120"/>
      <c r="F47" s="123"/>
      <c r="G47" s="190">
        <v>1</v>
      </c>
      <c r="H47" s="92">
        <f>G47*30</f>
        <v>30</v>
      </c>
      <c r="I47" s="93"/>
      <c r="J47" s="94"/>
      <c r="K47" s="94"/>
      <c r="L47" s="94"/>
      <c r="M47" s="191">
        <f>H47-I47</f>
        <v>30</v>
      </c>
      <c r="N47" s="93"/>
      <c r="O47" s="94"/>
      <c r="P47" s="191"/>
      <c r="Q47" s="93"/>
      <c r="R47" s="94"/>
      <c r="S47" s="191"/>
      <c r="T47" s="93"/>
      <c r="U47" s="94"/>
      <c r="V47" s="191"/>
      <c r="W47" s="93"/>
      <c r="X47" s="95"/>
    </row>
    <row r="48" spans="1:30" ht="48" customHeight="1" x14ac:dyDescent="0.25">
      <c r="A48" s="114" t="s">
        <v>161</v>
      </c>
      <c r="B48" s="196" t="s">
        <v>162</v>
      </c>
      <c r="C48" s="139">
        <v>8</v>
      </c>
      <c r="D48" s="120"/>
      <c r="E48" s="120"/>
      <c r="F48" s="123"/>
      <c r="G48" s="197">
        <v>6</v>
      </c>
      <c r="H48" s="119">
        <f>G48*30</f>
        <v>180</v>
      </c>
      <c r="I48" s="87">
        <f>J48+K48+L48</f>
        <v>60</v>
      </c>
      <c r="J48" s="120">
        <v>24</v>
      </c>
      <c r="K48" s="120"/>
      <c r="L48" s="120">
        <v>36</v>
      </c>
      <c r="M48" s="123">
        <f>H48-I48</f>
        <v>120</v>
      </c>
      <c r="N48" s="98"/>
      <c r="O48" s="201"/>
      <c r="P48" s="203"/>
      <c r="Q48" s="98"/>
      <c r="R48" s="201"/>
      <c r="S48" s="203"/>
      <c r="T48" s="98"/>
      <c r="U48" s="201"/>
      <c r="V48" s="203"/>
      <c r="W48" s="98"/>
      <c r="X48" s="100">
        <v>5</v>
      </c>
      <c r="AD48" s="204"/>
    </row>
    <row r="49" spans="1:29" s="84" customFormat="1" x14ac:dyDescent="0.25">
      <c r="A49" s="114" t="s">
        <v>163</v>
      </c>
      <c r="B49" s="196" t="s">
        <v>164</v>
      </c>
      <c r="C49" s="139"/>
      <c r="D49" s="120" t="s">
        <v>165</v>
      </c>
      <c r="E49" s="120"/>
      <c r="F49" s="123"/>
      <c r="G49" s="197">
        <v>5</v>
      </c>
      <c r="H49" s="119">
        <f>G49*30</f>
        <v>150</v>
      </c>
      <c r="I49" s="87">
        <f>J49+K49+L49</f>
        <v>60</v>
      </c>
      <c r="J49" s="120">
        <v>30</v>
      </c>
      <c r="K49" s="120">
        <v>30</v>
      </c>
      <c r="L49" s="120"/>
      <c r="M49" s="123">
        <f>H49-I49</f>
        <v>90</v>
      </c>
      <c r="N49" s="93">
        <v>4</v>
      </c>
      <c r="O49" s="94"/>
      <c r="P49" s="191"/>
      <c r="Q49" s="93"/>
      <c r="R49" s="94"/>
      <c r="S49" s="191"/>
      <c r="T49" s="93"/>
      <c r="U49" s="94"/>
      <c r="V49" s="191"/>
      <c r="W49" s="93"/>
      <c r="X49" s="95"/>
    </row>
    <row r="50" spans="1:29" ht="16.5" thickBot="1" x14ac:dyDescent="0.3">
      <c r="A50" s="206" t="s">
        <v>166</v>
      </c>
      <c r="B50" s="207" t="s">
        <v>167</v>
      </c>
      <c r="C50" s="142">
        <v>7</v>
      </c>
      <c r="D50" s="143"/>
      <c r="E50" s="143"/>
      <c r="F50" s="208"/>
      <c r="G50" s="209">
        <v>5</v>
      </c>
      <c r="H50" s="146">
        <f>G50*30</f>
        <v>150</v>
      </c>
      <c r="I50" s="147">
        <f>J50+K50+L50</f>
        <v>60</v>
      </c>
      <c r="J50" s="143">
        <v>30</v>
      </c>
      <c r="K50" s="143">
        <v>30</v>
      </c>
      <c r="L50" s="143"/>
      <c r="M50" s="208">
        <f>H50-I50</f>
        <v>90</v>
      </c>
      <c r="N50" s="210"/>
      <c r="O50" s="211"/>
      <c r="P50" s="212"/>
      <c r="Q50" s="210"/>
      <c r="R50" s="211"/>
      <c r="S50" s="212"/>
      <c r="T50" s="210"/>
      <c r="U50" s="211"/>
      <c r="V50" s="212"/>
      <c r="W50" s="210">
        <v>4</v>
      </c>
      <c r="X50" s="213"/>
    </row>
    <row r="51" spans="1:29" ht="16.5" thickBot="1" x14ac:dyDescent="0.3">
      <c r="A51" s="822" t="s">
        <v>168</v>
      </c>
      <c r="B51" s="823"/>
      <c r="C51" s="823"/>
      <c r="D51" s="823"/>
      <c r="E51" s="823"/>
      <c r="F51" s="824"/>
      <c r="G51" s="214">
        <f>SUM(G31:G50)-G32-G45</f>
        <v>80.5</v>
      </c>
      <c r="H51" s="215">
        <f t="shared" ref="H51:AC51" si="7">SUM(H31:H50)-H32-H45</f>
        <v>2415</v>
      </c>
      <c r="I51" s="215">
        <f t="shared" si="7"/>
        <v>918</v>
      </c>
      <c r="J51" s="215">
        <f t="shared" si="7"/>
        <v>426</v>
      </c>
      <c r="K51" s="215">
        <f t="shared" si="7"/>
        <v>126</v>
      </c>
      <c r="L51" s="215">
        <f t="shared" si="7"/>
        <v>396</v>
      </c>
      <c r="M51" s="215">
        <f t="shared" si="7"/>
        <v>1497</v>
      </c>
      <c r="N51" s="215">
        <f t="shared" si="7"/>
        <v>4</v>
      </c>
      <c r="O51" s="215">
        <f t="shared" si="7"/>
        <v>3</v>
      </c>
      <c r="P51" s="215">
        <f t="shared" si="7"/>
        <v>3</v>
      </c>
      <c r="Q51" s="215">
        <f t="shared" si="7"/>
        <v>11</v>
      </c>
      <c r="R51" s="215">
        <f t="shared" si="7"/>
        <v>12</v>
      </c>
      <c r="S51" s="215">
        <f t="shared" si="7"/>
        <v>12</v>
      </c>
      <c r="T51" s="215">
        <f t="shared" si="7"/>
        <v>11</v>
      </c>
      <c r="U51" s="215">
        <f t="shared" si="7"/>
        <v>6</v>
      </c>
      <c r="V51" s="215">
        <f t="shared" si="7"/>
        <v>6</v>
      </c>
      <c r="W51" s="215">
        <f t="shared" si="7"/>
        <v>8</v>
      </c>
      <c r="X51" s="215">
        <f t="shared" si="7"/>
        <v>5</v>
      </c>
      <c r="Y51" s="216">
        <f t="shared" si="7"/>
        <v>0</v>
      </c>
      <c r="Z51" s="214">
        <f t="shared" si="7"/>
        <v>0</v>
      </c>
      <c r="AA51" s="214">
        <f t="shared" si="7"/>
        <v>0</v>
      </c>
      <c r="AB51" s="214">
        <f t="shared" si="7"/>
        <v>0</v>
      </c>
      <c r="AC51" s="214">
        <f t="shared" si="7"/>
        <v>0</v>
      </c>
    </row>
    <row r="52" spans="1:29" ht="16.5" thickBot="1" x14ac:dyDescent="0.3">
      <c r="A52" s="825" t="s">
        <v>169</v>
      </c>
      <c r="B52" s="826"/>
      <c r="C52" s="826"/>
      <c r="D52" s="826"/>
      <c r="E52" s="826"/>
      <c r="F52" s="826"/>
      <c r="G52" s="826"/>
      <c r="H52" s="826"/>
      <c r="I52" s="785"/>
      <c r="J52" s="785"/>
      <c r="K52" s="785"/>
      <c r="L52" s="785"/>
      <c r="M52" s="785"/>
      <c r="N52" s="826"/>
      <c r="O52" s="826"/>
      <c r="P52" s="826"/>
      <c r="Q52" s="826"/>
      <c r="R52" s="826"/>
      <c r="S52" s="826"/>
      <c r="T52" s="826"/>
      <c r="U52" s="826"/>
      <c r="V52" s="826"/>
      <c r="W52" s="826"/>
      <c r="X52" s="827"/>
    </row>
    <row r="53" spans="1:29" s="55" customFormat="1" x14ac:dyDescent="0.25">
      <c r="A53" s="66" t="s">
        <v>170</v>
      </c>
      <c r="B53" s="217" t="s">
        <v>54</v>
      </c>
      <c r="C53" s="218"/>
      <c r="D53" s="219">
        <v>2</v>
      </c>
      <c r="E53" s="219"/>
      <c r="F53" s="220"/>
      <c r="G53" s="221">
        <v>4.5</v>
      </c>
      <c r="H53" s="222">
        <f>G53*30</f>
        <v>135</v>
      </c>
      <c r="I53" s="68">
        <f>J53+K53+L53</f>
        <v>18</v>
      </c>
      <c r="J53" s="161"/>
      <c r="K53" s="161"/>
      <c r="L53" s="161">
        <v>18</v>
      </c>
      <c r="M53" s="223">
        <f>H53-I53</f>
        <v>117</v>
      </c>
      <c r="N53" s="224"/>
      <c r="O53" s="225">
        <v>1</v>
      </c>
      <c r="P53" s="226">
        <v>1</v>
      </c>
      <c r="Q53" s="227"/>
      <c r="R53" s="228"/>
      <c r="S53" s="226"/>
      <c r="T53" s="227"/>
      <c r="U53" s="228"/>
      <c r="V53" s="226"/>
      <c r="W53" s="227"/>
      <c r="X53" s="226"/>
    </row>
    <row r="54" spans="1:29" s="55" customFormat="1" x14ac:dyDescent="0.25">
      <c r="A54" s="114" t="s">
        <v>171</v>
      </c>
      <c r="B54" s="229" t="s">
        <v>172</v>
      </c>
      <c r="C54" s="230"/>
      <c r="D54" s="231" t="s">
        <v>97</v>
      </c>
      <c r="E54" s="231"/>
      <c r="F54" s="232"/>
      <c r="G54" s="233">
        <v>4.5</v>
      </c>
      <c r="H54" s="234">
        <f>G54*30</f>
        <v>135</v>
      </c>
      <c r="I54" s="87">
        <f>J54+K54+L54</f>
        <v>0</v>
      </c>
      <c r="J54" s="120"/>
      <c r="K54" s="120"/>
      <c r="L54" s="120"/>
      <c r="M54" s="121">
        <f>H54-I54</f>
        <v>135</v>
      </c>
      <c r="N54" s="235"/>
      <c r="O54" s="236"/>
      <c r="P54" s="237"/>
      <c r="Q54" s="238"/>
      <c r="R54" s="236"/>
      <c r="S54" s="237"/>
      <c r="T54" s="238"/>
      <c r="U54" s="236"/>
      <c r="V54" s="237"/>
      <c r="W54" s="238"/>
      <c r="X54" s="237"/>
    </row>
    <row r="55" spans="1:29" s="55" customFormat="1" x14ac:dyDescent="0.25">
      <c r="A55" s="114" t="s">
        <v>173</v>
      </c>
      <c r="B55" s="239" t="s">
        <v>174</v>
      </c>
      <c r="C55" s="32"/>
      <c r="D55" s="108" t="s">
        <v>175</v>
      </c>
      <c r="E55" s="108"/>
      <c r="F55" s="240"/>
      <c r="G55" s="241">
        <v>4.5</v>
      </c>
      <c r="H55" s="234">
        <f>G55*30</f>
        <v>135</v>
      </c>
      <c r="I55" s="87">
        <f>J55+K55+L55</f>
        <v>0</v>
      </c>
      <c r="J55" s="120"/>
      <c r="K55" s="120"/>
      <c r="L55" s="120"/>
      <c r="M55" s="121">
        <f>H55-I55</f>
        <v>135</v>
      </c>
      <c r="N55" s="235"/>
      <c r="O55" s="236"/>
      <c r="P55" s="237"/>
      <c r="Q55" s="238"/>
      <c r="R55" s="236"/>
      <c r="S55" s="237"/>
      <c r="T55" s="238"/>
      <c r="U55" s="236"/>
      <c r="V55" s="237"/>
      <c r="W55" s="238"/>
      <c r="X55" s="237"/>
    </row>
    <row r="56" spans="1:29" s="55" customFormat="1" ht="16.5" thickBot="1" x14ac:dyDescent="0.3">
      <c r="A56" s="242" t="s">
        <v>176</v>
      </c>
      <c r="B56" s="243" t="s">
        <v>177</v>
      </c>
      <c r="C56" s="244"/>
      <c r="D56" s="245" t="s">
        <v>178</v>
      </c>
      <c r="E56" s="245"/>
      <c r="F56" s="246"/>
      <c r="G56" s="247">
        <v>4.5</v>
      </c>
      <c r="H56" s="248">
        <f>G56*30</f>
        <v>135</v>
      </c>
      <c r="I56" s="147">
        <f>J56+K56+L56</f>
        <v>0</v>
      </c>
      <c r="J56" s="143"/>
      <c r="K56" s="143"/>
      <c r="L56" s="143"/>
      <c r="M56" s="144">
        <f>H56-I56</f>
        <v>135</v>
      </c>
      <c r="N56" s="249"/>
      <c r="O56" s="250"/>
      <c r="P56" s="251"/>
      <c r="Q56" s="252"/>
      <c r="R56" s="250"/>
      <c r="S56" s="251"/>
      <c r="T56" s="252"/>
      <c r="U56" s="250"/>
      <c r="V56" s="251"/>
      <c r="W56" s="252"/>
      <c r="X56" s="251"/>
    </row>
    <row r="57" spans="1:29" s="55" customFormat="1" ht="16.5" thickBot="1" x14ac:dyDescent="0.3">
      <c r="A57" s="784" t="s">
        <v>179</v>
      </c>
      <c r="B57" s="785"/>
      <c r="C57" s="785"/>
      <c r="D57" s="785"/>
      <c r="E57" s="785"/>
      <c r="F57" s="786"/>
      <c r="G57" s="253">
        <f>SUM(G53:G56)</f>
        <v>18</v>
      </c>
      <c r="H57" s="254">
        <f>SUM(H53:H56)</f>
        <v>540</v>
      </c>
      <c r="I57" s="255">
        <f t="shared" ref="I57:X57" si="8">SUM(I53:I56)</f>
        <v>18</v>
      </c>
      <c r="J57" s="255">
        <f t="shared" si="8"/>
        <v>0</v>
      </c>
      <c r="K57" s="255">
        <f t="shared" si="8"/>
        <v>0</v>
      </c>
      <c r="L57" s="255">
        <f t="shared" si="8"/>
        <v>18</v>
      </c>
      <c r="M57" s="255">
        <f t="shared" si="8"/>
        <v>522</v>
      </c>
      <c r="N57" s="254">
        <f t="shared" si="8"/>
        <v>0</v>
      </c>
      <c r="O57" s="254">
        <f t="shared" si="8"/>
        <v>1</v>
      </c>
      <c r="P57" s="254">
        <f t="shared" si="8"/>
        <v>1</v>
      </c>
      <c r="Q57" s="254">
        <f t="shared" si="8"/>
        <v>0</v>
      </c>
      <c r="R57" s="254">
        <f t="shared" si="8"/>
        <v>0</v>
      </c>
      <c r="S57" s="254">
        <f t="shared" si="8"/>
        <v>0</v>
      </c>
      <c r="T57" s="254">
        <f t="shared" si="8"/>
        <v>0</v>
      </c>
      <c r="U57" s="254">
        <f t="shared" si="8"/>
        <v>0</v>
      </c>
      <c r="V57" s="254">
        <f t="shared" si="8"/>
        <v>0</v>
      </c>
      <c r="W57" s="254">
        <f t="shared" si="8"/>
        <v>0</v>
      </c>
      <c r="X57" s="254">
        <f t="shared" si="8"/>
        <v>0</v>
      </c>
    </row>
    <row r="58" spans="1:29" ht="16.5" thickBot="1" x14ac:dyDescent="0.3">
      <c r="A58" s="784" t="s">
        <v>180</v>
      </c>
      <c r="B58" s="785"/>
      <c r="C58" s="785"/>
      <c r="D58" s="785"/>
      <c r="E58" s="785"/>
      <c r="F58" s="785"/>
      <c r="G58" s="785"/>
      <c r="H58" s="785"/>
      <c r="I58" s="785"/>
      <c r="J58" s="785"/>
      <c r="K58" s="785"/>
      <c r="L58" s="785"/>
      <c r="M58" s="785"/>
      <c r="N58" s="785"/>
      <c r="O58" s="785"/>
      <c r="P58" s="785"/>
      <c r="Q58" s="785"/>
      <c r="R58" s="785"/>
      <c r="S58" s="785"/>
      <c r="T58" s="785"/>
      <c r="U58" s="785"/>
      <c r="V58" s="785"/>
      <c r="W58" s="785"/>
      <c r="X58" s="786"/>
    </row>
    <row r="59" spans="1:29" s="55" customFormat="1" ht="31.5" x14ac:dyDescent="0.25">
      <c r="A59" s="574" t="s">
        <v>181</v>
      </c>
      <c r="B59" s="577" t="s">
        <v>182</v>
      </c>
      <c r="C59" s="579">
        <v>8</v>
      </c>
      <c r="D59" s="580"/>
      <c r="E59" s="580"/>
      <c r="F59" s="583"/>
      <c r="G59" s="585">
        <v>7.5</v>
      </c>
      <c r="H59" s="587">
        <f>G59*30</f>
        <v>225</v>
      </c>
      <c r="I59" s="588">
        <f>J59+K59+L59</f>
        <v>0</v>
      </c>
      <c r="J59" s="589"/>
      <c r="K59" s="589"/>
      <c r="L59" s="589"/>
      <c r="M59" s="593">
        <f>H59-I59</f>
        <v>225</v>
      </c>
      <c r="N59" s="595"/>
      <c r="O59" s="589"/>
      <c r="P59" s="596"/>
      <c r="Q59" s="595"/>
      <c r="R59" s="589"/>
      <c r="S59" s="596"/>
      <c r="T59" s="595"/>
      <c r="U59" s="589"/>
      <c r="V59" s="599"/>
      <c r="W59" s="595"/>
      <c r="X59" s="596"/>
    </row>
    <row r="60" spans="1:29" s="55" customFormat="1" ht="16.5" thickBot="1" x14ac:dyDescent="0.3">
      <c r="A60" s="206" t="s">
        <v>183</v>
      </c>
      <c r="B60" s="578" t="s">
        <v>184</v>
      </c>
      <c r="C60" s="581">
        <v>8</v>
      </c>
      <c r="D60" s="582"/>
      <c r="E60" s="582"/>
      <c r="F60" s="584"/>
      <c r="G60" s="586">
        <v>1.5</v>
      </c>
      <c r="H60" s="590">
        <f>G60*30</f>
        <v>45</v>
      </c>
      <c r="I60" s="591">
        <f>J60+K60+L60</f>
        <v>0</v>
      </c>
      <c r="J60" s="592"/>
      <c r="K60" s="592"/>
      <c r="L60" s="592"/>
      <c r="M60" s="594">
        <f>H60-I60</f>
        <v>45</v>
      </c>
      <c r="N60" s="597"/>
      <c r="O60" s="592"/>
      <c r="P60" s="598"/>
      <c r="Q60" s="597"/>
      <c r="R60" s="592"/>
      <c r="S60" s="598"/>
      <c r="T60" s="597"/>
      <c r="U60" s="592"/>
      <c r="V60" s="600"/>
      <c r="W60" s="597"/>
      <c r="X60" s="598"/>
    </row>
    <row r="61" spans="1:29" s="55" customFormat="1" ht="16.5" thickBot="1" x14ac:dyDescent="0.3">
      <c r="A61" s="829" t="s">
        <v>185</v>
      </c>
      <c r="B61" s="830"/>
      <c r="C61" s="830"/>
      <c r="D61" s="830"/>
      <c r="E61" s="830"/>
      <c r="F61" s="831"/>
      <c r="G61" s="256">
        <f>SUM(G59:G60)</f>
        <v>9</v>
      </c>
      <c r="H61" s="257">
        <f>SUM(H59:H60)</f>
        <v>270</v>
      </c>
      <c r="I61" s="257">
        <f>I59</f>
        <v>0</v>
      </c>
      <c r="J61" s="257">
        <f>J59</f>
        <v>0</v>
      </c>
      <c r="K61" s="257">
        <f>K59</f>
        <v>0</v>
      </c>
      <c r="L61" s="257">
        <f>L59</f>
        <v>0</v>
      </c>
      <c r="M61" s="257">
        <f>SUM(M59:M60)</f>
        <v>270</v>
      </c>
      <c r="N61" s="257">
        <f t="shared" ref="N61:X61" si="9">N59</f>
        <v>0</v>
      </c>
      <c r="O61" s="257">
        <f t="shared" si="9"/>
        <v>0</v>
      </c>
      <c r="P61" s="257">
        <f t="shared" si="9"/>
        <v>0</v>
      </c>
      <c r="Q61" s="257">
        <f t="shared" si="9"/>
        <v>0</v>
      </c>
      <c r="R61" s="257">
        <f t="shared" si="9"/>
        <v>0</v>
      </c>
      <c r="S61" s="257">
        <f t="shared" si="9"/>
        <v>0</v>
      </c>
      <c r="T61" s="257">
        <f t="shared" si="9"/>
        <v>0</v>
      </c>
      <c r="U61" s="257">
        <f t="shared" si="9"/>
        <v>0</v>
      </c>
      <c r="V61" s="257">
        <f t="shared" si="9"/>
        <v>0</v>
      </c>
      <c r="W61" s="257">
        <f t="shared" si="9"/>
        <v>0</v>
      </c>
      <c r="X61" s="258">
        <f t="shared" si="9"/>
        <v>0</v>
      </c>
    </row>
    <row r="62" spans="1:29" ht="16.5" thickBot="1" x14ac:dyDescent="0.3">
      <c r="A62" s="832" t="s">
        <v>186</v>
      </c>
      <c r="B62" s="833"/>
      <c r="C62" s="833"/>
      <c r="D62" s="833"/>
      <c r="E62" s="833"/>
      <c r="F62" s="833"/>
      <c r="G62" s="259">
        <f>G61+G57+G51+G29</f>
        <v>180</v>
      </c>
      <c r="H62" s="260">
        <f>H61+H57+H51+H29</f>
        <v>5400</v>
      </c>
      <c r="I62" s="260">
        <f t="shared" ref="I62:X62" si="10">I51+I29+I57+I61</f>
        <v>1842</v>
      </c>
      <c r="J62" s="260">
        <f t="shared" si="10"/>
        <v>725</v>
      </c>
      <c r="K62" s="260">
        <f t="shared" si="10"/>
        <v>133</v>
      </c>
      <c r="L62" s="260">
        <f t="shared" si="10"/>
        <v>1014</v>
      </c>
      <c r="M62" s="260">
        <f t="shared" si="10"/>
        <v>3558</v>
      </c>
      <c r="N62" s="260">
        <f t="shared" si="10"/>
        <v>24</v>
      </c>
      <c r="O62" s="260">
        <f t="shared" si="10"/>
        <v>20</v>
      </c>
      <c r="P62" s="260">
        <f t="shared" si="10"/>
        <v>20</v>
      </c>
      <c r="Q62" s="260">
        <f t="shared" si="10"/>
        <v>21</v>
      </c>
      <c r="R62" s="260">
        <f t="shared" si="10"/>
        <v>18</v>
      </c>
      <c r="S62" s="260">
        <f t="shared" si="10"/>
        <v>18</v>
      </c>
      <c r="T62" s="260">
        <f t="shared" si="10"/>
        <v>13</v>
      </c>
      <c r="U62" s="260">
        <f t="shared" si="10"/>
        <v>6</v>
      </c>
      <c r="V62" s="260">
        <f t="shared" si="10"/>
        <v>6</v>
      </c>
      <c r="W62" s="260">
        <f t="shared" si="10"/>
        <v>10</v>
      </c>
      <c r="X62" s="260">
        <f t="shared" si="10"/>
        <v>5</v>
      </c>
      <c r="Y62" s="55">
        <f>30*G62</f>
        <v>5400</v>
      </c>
    </row>
    <row r="63" spans="1:29" ht="25.5" customHeight="1" x14ac:dyDescent="0.25">
      <c r="A63" s="834" t="s">
        <v>187</v>
      </c>
      <c r="B63" s="835"/>
      <c r="C63" s="835"/>
      <c r="D63" s="835"/>
      <c r="E63" s="835"/>
      <c r="F63" s="835"/>
      <c r="G63" s="835"/>
      <c r="H63" s="835"/>
      <c r="I63" s="835"/>
      <c r="J63" s="835"/>
      <c r="K63" s="835"/>
      <c r="L63" s="835"/>
      <c r="M63" s="835"/>
      <c r="N63" s="835"/>
      <c r="O63" s="835"/>
      <c r="P63" s="835"/>
      <c r="Q63" s="835"/>
      <c r="R63" s="835"/>
      <c r="S63" s="835"/>
      <c r="T63" s="835"/>
      <c r="U63" s="835"/>
      <c r="V63" s="835"/>
      <c r="W63" s="835"/>
      <c r="X63" s="836"/>
    </row>
    <row r="64" spans="1:29" ht="25.5" customHeight="1" thickBot="1" x14ac:dyDescent="0.3">
      <c r="A64" s="837" t="s">
        <v>188</v>
      </c>
      <c r="B64" s="838"/>
      <c r="C64" s="838"/>
      <c r="D64" s="838"/>
      <c r="E64" s="838"/>
      <c r="F64" s="838"/>
      <c r="G64" s="838"/>
      <c r="H64" s="838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9"/>
    </row>
    <row r="65" spans="1:29" x14ac:dyDescent="0.25">
      <c r="A65" s="840" t="s">
        <v>189</v>
      </c>
      <c r="B65" s="261" t="s">
        <v>190</v>
      </c>
      <c r="C65" s="262"/>
      <c r="D65" s="263">
        <v>3</v>
      </c>
      <c r="E65" s="263"/>
      <c r="F65" s="264"/>
      <c r="G65" s="265">
        <v>4</v>
      </c>
      <c r="H65" s="266">
        <f>G65*30</f>
        <v>120</v>
      </c>
      <c r="I65" s="267">
        <f>J65+K65+L65</f>
        <v>45</v>
      </c>
      <c r="J65" s="268">
        <v>15</v>
      </c>
      <c r="K65" s="268"/>
      <c r="L65" s="268">
        <v>30</v>
      </c>
      <c r="M65" s="269">
        <f>H65-I65</f>
        <v>75</v>
      </c>
      <c r="N65" s="262"/>
      <c r="O65" s="270"/>
      <c r="P65" s="264"/>
      <c r="Q65" s="262">
        <v>3</v>
      </c>
      <c r="R65" s="270"/>
      <c r="S65" s="264"/>
      <c r="T65" s="262"/>
      <c r="U65" s="270"/>
      <c r="V65" s="264"/>
      <c r="W65" s="262"/>
      <c r="X65" s="264"/>
    </row>
    <row r="66" spans="1:29" x14ac:dyDescent="0.25">
      <c r="A66" s="841"/>
      <c r="B66" s="271" t="s">
        <v>191</v>
      </c>
      <c r="C66" s="272"/>
      <c r="D66" s="273"/>
      <c r="E66" s="273"/>
      <c r="F66" s="274"/>
      <c r="G66" s="275"/>
      <c r="H66" s="276"/>
      <c r="I66" s="277"/>
      <c r="J66" s="278"/>
      <c r="K66" s="278"/>
      <c r="L66" s="278"/>
      <c r="M66" s="279"/>
      <c r="N66" s="272"/>
      <c r="O66" s="280"/>
      <c r="P66" s="274"/>
      <c r="Q66" s="272"/>
      <c r="R66" s="280"/>
      <c r="S66" s="274"/>
      <c r="T66" s="272"/>
      <c r="U66" s="280"/>
      <c r="V66" s="274"/>
      <c r="W66" s="272"/>
      <c r="X66" s="274"/>
    </row>
    <row r="67" spans="1:29" ht="16.5" thickBot="1" x14ac:dyDescent="0.3">
      <c r="A67" s="841"/>
      <c r="B67" s="281" t="s">
        <v>192</v>
      </c>
      <c r="C67" s="61"/>
      <c r="D67" s="282"/>
      <c r="E67" s="282"/>
      <c r="F67" s="283"/>
      <c r="G67" s="284"/>
      <c r="H67" s="285"/>
      <c r="I67" s="286"/>
      <c r="J67" s="287"/>
      <c r="K67" s="287"/>
      <c r="L67" s="287"/>
      <c r="M67" s="288"/>
      <c r="N67" s="61"/>
      <c r="O67" s="63"/>
      <c r="P67" s="283"/>
      <c r="Q67" s="61"/>
      <c r="R67" s="63"/>
      <c r="S67" s="283"/>
      <c r="T67" s="61"/>
      <c r="U67" s="63"/>
      <c r="V67" s="283"/>
      <c r="W67" s="61"/>
      <c r="X67" s="283"/>
    </row>
    <row r="68" spans="1:29" ht="31.5" x14ac:dyDescent="0.25">
      <c r="A68" s="840" t="s">
        <v>193</v>
      </c>
      <c r="B68" s="562" t="s">
        <v>194</v>
      </c>
      <c r="C68" s="262"/>
      <c r="D68" s="263">
        <v>5</v>
      </c>
      <c r="E68" s="263"/>
      <c r="F68" s="264"/>
      <c r="G68" s="565">
        <v>4</v>
      </c>
      <c r="H68" s="266">
        <f>G68*30</f>
        <v>120</v>
      </c>
      <c r="I68" s="267">
        <f>J68+K68+L68</f>
        <v>45</v>
      </c>
      <c r="J68" s="268"/>
      <c r="K68" s="268"/>
      <c r="L68" s="268">
        <v>45</v>
      </c>
      <c r="M68" s="269">
        <f>H68-I68</f>
        <v>75</v>
      </c>
      <c r="N68" s="262"/>
      <c r="O68" s="270"/>
      <c r="P68" s="264"/>
      <c r="Q68" s="262"/>
      <c r="R68" s="270"/>
      <c r="S68" s="264"/>
      <c r="T68" s="262">
        <v>3</v>
      </c>
      <c r="U68" s="270"/>
      <c r="V68" s="264"/>
      <c r="W68" s="262"/>
      <c r="X68" s="264"/>
    </row>
    <row r="69" spans="1:29" x14ac:dyDescent="0.25">
      <c r="A69" s="841"/>
      <c r="B69" s="563" t="s">
        <v>195</v>
      </c>
      <c r="C69" s="569"/>
      <c r="D69" s="568"/>
      <c r="E69" s="568"/>
      <c r="F69" s="570"/>
      <c r="G69" s="566"/>
      <c r="H69" s="276"/>
      <c r="I69" s="277"/>
      <c r="J69" s="278">
        <v>15</v>
      </c>
      <c r="K69" s="278"/>
      <c r="L69" s="278">
        <v>30</v>
      </c>
      <c r="M69" s="279"/>
      <c r="N69" s="272"/>
      <c r="O69" s="280"/>
      <c r="P69" s="274"/>
      <c r="Q69" s="272"/>
      <c r="R69" s="280"/>
      <c r="S69" s="274"/>
      <c r="T69" s="272"/>
      <c r="U69" s="280"/>
      <c r="V69" s="274"/>
      <c r="W69" s="272"/>
      <c r="X69" s="274"/>
    </row>
    <row r="70" spans="1:29" ht="16.5" thickBot="1" x14ac:dyDescent="0.3">
      <c r="A70" s="842"/>
      <c r="B70" s="564" t="s">
        <v>192</v>
      </c>
      <c r="C70" s="571"/>
      <c r="D70" s="572"/>
      <c r="E70" s="572"/>
      <c r="F70" s="573"/>
      <c r="G70" s="567"/>
      <c r="H70" s="294"/>
      <c r="I70" s="295"/>
      <c r="J70" s="296"/>
      <c r="K70" s="296"/>
      <c r="L70" s="296"/>
      <c r="M70" s="297"/>
      <c r="N70" s="290"/>
      <c r="O70" s="298"/>
      <c r="P70" s="292"/>
      <c r="Q70" s="290"/>
      <c r="R70" s="298"/>
      <c r="S70" s="292"/>
      <c r="T70" s="290"/>
      <c r="U70" s="298"/>
      <c r="V70" s="292"/>
      <c r="W70" s="290"/>
      <c r="X70" s="292"/>
    </row>
    <row r="71" spans="1:29" ht="31.5" x14ac:dyDescent="0.25">
      <c r="A71" s="840" t="s">
        <v>196</v>
      </c>
      <c r="B71" s="261" t="s">
        <v>197</v>
      </c>
      <c r="C71" s="272"/>
      <c r="D71" s="273">
        <v>6</v>
      </c>
      <c r="E71" s="273"/>
      <c r="F71" s="274"/>
      <c r="G71" s="265">
        <v>4</v>
      </c>
      <c r="H71" s="266">
        <f t="shared" ref="H71:H79" si="11">G71*30</f>
        <v>120</v>
      </c>
      <c r="I71" s="267">
        <f t="shared" ref="I71:I79" si="12">J71+K71+L71</f>
        <v>54</v>
      </c>
      <c r="J71" s="268"/>
      <c r="K71" s="268"/>
      <c r="L71" s="268">
        <v>54</v>
      </c>
      <c r="M71" s="269">
        <f>H71-I71</f>
        <v>66</v>
      </c>
      <c r="N71" s="262"/>
      <c r="O71" s="270"/>
      <c r="P71" s="264"/>
      <c r="Q71" s="262"/>
      <c r="R71" s="270"/>
      <c r="S71" s="264"/>
      <c r="T71" s="262"/>
      <c r="U71" s="270">
        <v>3</v>
      </c>
      <c r="V71" s="264">
        <v>3</v>
      </c>
      <c r="W71" s="262"/>
      <c r="X71" s="264"/>
    </row>
    <row r="72" spans="1:29" ht="31.5" x14ac:dyDescent="0.25">
      <c r="A72" s="841"/>
      <c r="B72" s="271" t="s">
        <v>198</v>
      </c>
      <c r="C72" s="272"/>
      <c r="D72" s="273"/>
      <c r="E72" s="273"/>
      <c r="F72" s="274"/>
      <c r="G72" s="275"/>
      <c r="H72" s="276"/>
      <c r="I72" s="277"/>
      <c r="J72" s="278">
        <v>18</v>
      </c>
      <c r="K72" s="278"/>
      <c r="L72" s="278">
        <v>36</v>
      </c>
      <c r="M72" s="279"/>
      <c r="N72" s="272"/>
      <c r="O72" s="280"/>
      <c r="P72" s="274"/>
      <c r="Q72" s="272"/>
      <c r="R72" s="280"/>
      <c r="S72" s="274"/>
      <c r="T72" s="272"/>
      <c r="U72" s="280"/>
      <c r="V72" s="274"/>
      <c r="W72" s="272"/>
      <c r="X72" s="274"/>
    </row>
    <row r="73" spans="1:29" ht="16.5" thickBot="1" x14ac:dyDescent="0.3">
      <c r="A73" s="841"/>
      <c r="B73" s="289" t="s">
        <v>192</v>
      </c>
      <c r="C73" s="290"/>
      <c r="D73" s="291"/>
      <c r="E73" s="291"/>
      <c r="F73" s="292"/>
      <c r="G73" s="293"/>
      <c r="H73" s="294">
        <f t="shared" si="11"/>
        <v>0</v>
      </c>
      <c r="I73" s="295">
        <f t="shared" si="12"/>
        <v>0</v>
      </c>
      <c r="J73" s="296"/>
      <c r="K73" s="296"/>
      <c r="L73" s="296"/>
      <c r="M73" s="297"/>
      <c r="N73" s="290"/>
      <c r="O73" s="298"/>
      <c r="P73" s="292"/>
      <c r="Q73" s="290"/>
      <c r="R73" s="298"/>
      <c r="S73" s="292"/>
      <c r="T73" s="290"/>
      <c r="U73" s="298"/>
      <c r="V73" s="292"/>
      <c r="W73" s="290"/>
      <c r="X73" s="292"/>
    </row>
    <row r="74" spans="1:29" ht="31.5" x14ac:dyDescent="0.25">
      <c r="A74" s="840" t="s">
        <v>199</v>
      </c>
      <c r="B74" s="271" t="s">
        <v>200</v>
      </c>
      <c r="C74" s="272"/>
      <c r="D74" s="273">
        <v>7</v>
      </c>
      <c r="E74" s="273"/>
      <c r="F74" s="274"/>
      <c r="G74" s="275">
        <v>3</v>
      </c>
      <c r="H74" s="276">
        <f t="shared" si="11"/>
        <v>90</v>
      </c>
      <c r="I74" s="277">
        <f t="shared" si="12"/>
        <v>45</v>
      </c>
      <c r="J74" s="278"/>
      <c r="K74" s="278"/>
      <c r="L74" s="278">
        <v>45</v>
      </c>
      <c r="M74" s="279">
        <f>H74-I74</f>
        <v>45</v>
      </c>
      <c r="N74" s="272"/>
      <c r="O74" s="280"/>
      <c r="P74" s="274"/>
      <c r="Q74" s="272"/>
      <c r="R74" s="280"/>
      <c r="S74" s="274"/>
      <c r="T74" s="272"/>
      <c r="U74" s="280"/>
      <c r="V74" s="274"/>
      <c r="W74" s="272">
        <v>3</v>
      </c>
      <c r="X74" s="274"/>
    </row>
    <row r="75" spans="1:29" x14ac:dyDescent="0.25">
      <c r="A75" s="841"/>
      <c r="B75" s="271" t="s">
        <v>201</v>
      </c>
      <c r="C75" s="272"/>
      <c r="D75" s="273"/>
      <c r="E75" s="273"/>
      <c r="F75" s="274"/>
      <c r="G75" s="275"/>
      <c r="H75" s="276"/>
      <c r="I75" s="277"/>
      <c r="J75" s="278">
        <v>15</v>
      </c>
      <c r="K75" s="278"/>
      <c r="L75" s="278">
        <v>30</v>
      </c>
      <c r="M75" s="279"/>
      <c r="N75" s="272"/>
      <c r="O75" s="280"/>
      <c r="P75" s="274"/>
      <c r="Q75" s="272"/>
      <c r="R75" s="280"/>
      <c r="S75" s="274"/>
      <c r="T75" s="272"/>
      <c r="U75" s="280"/>
      <c r="V75" s="274"/>
      <c r="W75" s="272"/>
      <c r="X75" s="274"/>
    </row>
    <row r="76" spans="1:29" ht="16.5" thickBot="1" x14ac:dyDescent="0.3">
      <c r="A76" s="842"/>
      <c r="B76" s="281" t="s">
        <v>192</v>
      </c>
      <c r="C76" s="299"/>
      <c r="D76" s="300"/>
      <c r="E76" s="300"/>
      <c r="F76" s="301"/>
      <c r="G76" s="302"/>
      <c r="H76" s="285">
        <f t="shared" si="11"/>
        <v>0</v>
      </c>
      <c r="I76" s="286"/>
      <c r="J76" s="287"/>
      <c r="K76" s="287"/>
      <c r="L76" s="287"/>
      <c r="M76" s="288"/>
      <c r="N76" s="299"/>
      <c r="O76" s="303"/>
      <c r="P76" s="301"/>
      <c r="Q76" s="299"/>
      <c r="R76" s="303"/>
      <c r="S76" s="301"/>
      <c r="T76" s="299"/>
      <c r="U76" s="303"/>
      <c r="V76" s="301"/>
      <c r="W76" s="299"/>
      <c r="X76" s="301"/>
    </row>
    <row r="77" spans="1:29" x14ac:dyDescent="0.25">
      <c r="A77" s="840" t="s">
        <v>202</v>
      </c>
      <c r="B77" s="261" t="s">
        <v>203</v>
      </c>
      <c r="C77" s="262"/>
      <c r="D77" s="263" t="s">
        <v>178</v>
      </c>
      <c r="E77" s="263"/>
      <c r="F77" s="264"/>
      <c r="G77" s="265">
        <v>5</v>
      </c>
      <c r="H77" s="266">
        <f t="shared" si="11"/>
        <v>150</v>
      </c>
      <c r="I77" s="267">
        <f t="shared" si="12"/>
        <v>52</v>
      </c>
      <c r="J77" s="268"/>
      <c r="K77" s="268"/>
      <c r="L77" s="268">
        <v>52</v>
      </c>
      <c r="M77" s="269">
        <f>H77-I77</f>
        <v>98</v>
      </c>
      <c r="N77" s="262"/>
      <c r="O77" s="270"/>
      <c r="P77" s="264"/>
      <c r="Q77" s="262"/>
      <c r="R77" s="270"/>
      <c r="S77" s="264"/>
      <c r="T77" s="262"/>
      <c r="U77" s="270"/>
      <c r="V77" s="264"/>
      <c r="W77" s="262"/>
      <c r="X77" s="264">
        <v>4</v>
      </c>
    </row>
    <row r="78" spans="1:29" ht="31.5" x14ac:dyDescent="0.25">
      <c r="A78" s="841"/>
      <c r="B78" s="86" t="s">
        <v>204</v>
      </c>
      <c r="C78" s="304"/>
      <c r="D78" s="305"/>
      <c r="E78" s="305"/>
      <c r="F78" s="306"/>
      <c r="G78" s="307"/>
      <c r="H78" s="308"/>
      <c r="I78" s="309"/>
      <c r="J78" s="310">
        <v>26</v>
      </c>
      <c r="K78" s="310"/>
      <c r="L78" s="310">
        <v>26</v>
      </c>
      <c r="M78" s="311"/>
      <c r="N78" s="304"/>
      <c r="O78" s="312"/>
      <c r="P78" s="306"/>
      <c r="Q78" s="304"/>
      <c r="R78" s="312"/>
      <c r="S78" s="306"/>
      <c r="T78" s="304"/>
      <c r="U78" s="312"/>
      <c r="V78" s="306"/>
      <c r="W78" s="304"/>
      <c r="X78" s="306"/>
    </row>
    <row r="79" spans="1:29" ht="16.5" thickBot="1" x14ac:dyDescent="0.3">
      <c r="A79" s="842"/>
      <c r="B79" s="289" t="s">
        <v>192</v>
      </c>
      <c r="C79" s="313"/>
      <c r="D79" s="314"/>
      <c r="E79" s="314"/>
      <c r="F79" s="315"/>
      <c r="G79" s="316"/>
      <c r="H79" s="293">
        <f t="shared" si="11"/>
        <v>0</v>
      </c>
      <c r="I79" s="295">
        <f t="shared" si="12"/>
        <v>0</v>
      </c>
      <c r="J79" s="296"/>
      <c r="K79" s="296"/>
      <c r="L79" s="296"/>
      <c r="M79" s="297"/>
      <c r="N79" s="313"/>
      <c r="O79" s="317"/>
      <c r="P79" s="315"/>
      <c r="Q79" s="313"/>
      <c r="R79" s="317"/>
      <c r="S79" s="315"/>
      <c r="T79" s="313"/>
      <c r="U79" s="317"/>
      <c r="V79" s="315"/>
      <c r="W79" s="313"/>
      <c r="X79" s="315"/>
    </row>
    <row r="80" spans="1:29" ht="16.5" thickBot="1" x14ac:dyDescent="0.3">
      <c r="A80" s="822" t="s">
        <v>205</v>
      </c>
      <c r="B80" s="823"/>
      <c r="C80" s="823"/>
      <c r="D80" s="823"/>
      <c r="E80" s="823"/>
      <c r="F80" s="824"/>
      <c r="G80" s="214">
        <f>SUM(G65:G79)</f>
        <v>20</v>
      </c>
      <c r="H80" s="215">
        <f>SUM(H65:H79)</f>
        <v>600</v>
      </c>
      <c r="I80" s="215">
        <f>SUM(I65:I79)</f>
        <v>241</v>
      </c>
      <c r="J80" s="215">
        <f>SUM(J65:J79)</f>
        <v>89</v>
      </c>
      <c r="K80" s="215">
        <f>SUM(K65:K79)</f>
        <v>0</v>
      </c>
      <c r="L80" s="215">
        <f>L65+L69+L72+L75+L78</f>
        <v>152</v>
      </c>
      <c r="M80" s="215">
        <f>SUM(M65:M79)</f>
        <v>359</v>
      </c>
      <c r="N80" s="215">
        <f t="shared" ref="N80:AC80" si="13">SUM(N65:N79)</f>
        <v>0</v>
      </c>
      <c r="O80" s="215">
        <f t="shared" si="13"/>
        <v>0</v>
      </c>
      <c r="P80" s="215">
        <f t="shared" si="13"/>
        <v>0</v>
      </c>
      <c r="Q80" s="215">
        <f t="shared" si="13"/>
        <v>3</v>
      </c>
      <c r="R80" s="215">
        <f t="shared" si="13"/>
        <v>0</v>
      </c>
      <c r="S80" s="215">
        <f t="shared" si="13"/>
        <v>0</v>
      </c>
      <c r="T80" s="215">
        <f t="shared" si="13"/>
        <v>3</v>
      </c>
      <c r="U80" s="215">
        <f t="shared" si="13"/>
        <v>3</v>
      </c>
      <c r="V80" s="215">
        <f t="shared" si="13"/>
        <v>3</v>
      </c>
      <c r="W80" s="215">
        <f t="shared" si="13"/>
        <v>3</v>
      </c>
      <c r="X80" s="215">
        <f t="shared" si="13"/>
        <v>4</v>
      </c>
      <c r="Y80" s="318">
        <f t="shared" si="13"/>
        <v>0</v>
      </c>
      <c r="Z80" s="215">
        <f t="shared" si="13"/>
        <v>0</v>
      </c>
      <c r="AA80" s="215">
        <f t="shared" si="13"/>
        <v>0</v>
      </c>
      <c r="AB80" s="215">
        <f t="shared" si="13"/>
        <v>0</v>
      </c>
      <c r="AC80" s="215">
        <f t="shared" si="13"/>
        <v>0</v>
      </c>
    </row>
    <row r="81" spans="1:24" ht="16.5" thickBot="1" x14ac:dyDescent="0.3">
      <c r="A81" s="828" t="s">
        <v>206</v>
      </c>
      <c r="B81" s="814"/>
      <c r="C81" s="814"/>
      <c r="D81" s="814"/>
      <c r="E81" s="814"/>
      <c r="F81" s="814"/>
      <c r="G81" s="814"/>
      <c r="H81" s="814"/>
      <c r="I81" s="814"/>
      <c r="J81" s="814"/>
      <c r="K81" s="814"/>
      <c r="L81" s="814"/>
      <c r="M81" s="814"/>
      <c r="N81" s="814"/>
      <c r="O81" s="814"/>
      <c r="P81" s="814"/>
      <c r="Q81" s="814"/>
      <c r="R81" s="814"/>
      <c r="S81" s="814"/>
      <c r="T81" s="814"/>
      <c r="U81" s="814"/>
      <c r="V81" s="814"/>
      <c r="W81" s="814"/>
      <c r="X81" s="815"/>
    </row>
    <row r="82" spans="1:24" x14ac:dyDescent="0.25">
      <c r="A82" s="840" t="s">
        <v>207</v>
      </c>
      <c r="B82" s="261" t="s">
        <v>208</v>
      </c>
      <c r="C82" s="262"/>
      <c r="D82" s="263">
        <v>5</v>
      </c>
      <c r="E82" s="263"/>
      <c r="F82" s="264"/>
      <c r="G82" s="265">
        <v>4</v>
      </c>
      <c r="H82" s="265">
        <f>G82*30</f>
        <v>120</v>
      </c>
      <c r="I82" s="267">
        <f>J82+K82+L82</f>
        <v>45</v>
      </c>
      <c r="J82" s="268">
        <v>15</v>
      </c>
      <c r="K82" s="268"/>
      <c r="L82" s="268">
        <v>30</v>
      </c>
      <c r="M82" s="269">
        <f>H82-I82</f>
        <v>75</v>
      </c>
      <c r="N82" s="262"/>
      <c r="O82" s="270"/>
      <c r="P82" s="264"/>
      <c r="Q82" s="262"/>
      <c r="R82" s="270"/>
      <c r="S82" s="264"/>
      <c r="T82" s="262">
        <v>3</v>
      </c>
      <c r="U82" s="270"/>
      <c r="V82" s="264"/>
      <c r="W82" s="262"/>
      <c r="X82" s="264"/>
    </row>
    <row r="83" spans="1:24" x14ac:dyDescent="0.25">
      <c r="A83" s="841"/>
      <c r="B83" s="271" t="s">
        <v>209</v>
      </c>
      <c r="C83" s="272"/>
      <c r="D83" s="273"/>
      <c r="E83" s="273"/>
      <c r="F83" s="274"/>
      <c r="G83" s="275"/>
      <c r="H83" s="275"/>
      <c r="I83" s="277"/>
      <c r="J83" s="278"/>
      <c r="K83" s="278"/>
      <c r="L83" s="278"/>
      <c r="M83" s="279"/>
      <c r="N83" s="272"/>
      <c r="O83" s="280"/>
      <c r="P83" s="274"/>
      <c r="Q83" s="272"/>
      <c r="R83" s="280"/>
      <c r="S83" s="274"/>
      <c r="T83" s="272"/>
      <c r="U83" s="280"/>
      <c r="V83" s="274"/>
      <c r="W83" s="272"/>
      <c r="X83" s="274"/>
    </row>
    <row r="84" spans="1:24" ht="16.5" thickBot="1" x14ac:dyDescent="0.3">
      <c r="A84" s="841"/>
      <c r="B84" s="281" t="s">
        <v>192</v>
      </c>
      <c r="C84" s="61"/>
      <c r="D84" s="282"/>
      <c r="E84" s="282"/>
      <c r="F84" s="283"/>
      <c r="G84" s="284"/>
      <c r="H84" s="284">
        <f>G84*30</f>
        <v>0</v>
      </c>
      <c r="I84" s="286">
        <f>J84+K84+L84</f>
        <v>0</v>
      </c>
      <c r="J84" s="287"/>
      <c r="K84" s="287"/>
      <c r="L84" s="287"/>
      <c r="M84" s="288"/>
      <c r="N84" s="61"/>
      <c r="O84" s="63"/>
      <c r="P84" s="283"/>
      <c r="Q84" s="61"/>
      <c r="R84" s="63"/>
      <c r="S84" s="283"/>
      <c r="T84" s="61"/>
      <c r="U84" s="63"/>
      <c r="V84" s="283"/>
      <c r="W84" s="61"/>
      <c r="X84" s="283"/>
    </row>
    <row r="85" spans="1:24" x14ac:dyDescent="0.25">
      <c r="A85" s="840" t="s">
        <v>210</v>
      </c>
      <c r="B85" s="261" t="s">
        <v>211</v>
      </c>
      <c r="C85" s="262">
        <v>5</v>
      </c>
      <c r="D85" s="263"/>
      <c r="E85" s="263"/>
      <c r="F85" s="264"/>
      <c r="G85" s="265">
        <v>5</v>
      </c>
      <c r="H85" s="265">
        <f>G85*30</f>
        <v>150</v>
      </c>
      <c r="I85" s="267">
        <f>J85+K85+L85</f>
        <v>60</v>
      </c>
      <c r="J85" s="268">
        <v>30</v>
      </c>
      <c r="K85" s="268"/>
      <c r="L85" s="268">
        <v>30</v>
      </c>
      <c r="M85" s="269">
        <f>H85-I85</f>
        <v>90</v>
      </c>
      <c r="N85" s="262"/>
      <c r="O85" s="270"/>
      <c r="P85" s="264"/>
      <c r="Q85" s="262"/>
      <c r="R85" s="270"/>
      <c r="S85" s="264"/>
      <c r="T85" s="262">
        <v>4</v>
      </c>
      <c r="U85" s="270"/>
      <c r="V85" s="264"/>
      <c r="W85" s="262"/>
      <c r="X85" s="264"/>
    </row>
    <row r="86" spans="1:24" x14ac:dyDescent="0.25">
      <c r="A86" s="841"/>
      <c r="B86" s="271" t="s">
        <v>212</v>
      </c>
      <c r="C86" s="272"/>
      <c r="D86" s="273"/>
      <c r="E86" s="273"/>
      <c r="F86" s="274"/>
      <c r="G86" s="275"/>
      <c r="H86" s="275"/>
      <c r="I86" s="277"/>
      <c r="J86" s="278"/>
      <c r="K86" s="278"/>
      <c r="L86" s="278"/>
      <c r="M86" s="279"/>
      <c r="N86" s="272"/>
      <c r="O86" s="280"/>
      <c r="P86" s="274"/>
      <c r="Q86" s="272"/>
      <c r="R86" s="280"/>
      <c r="S86" s="274"/>
      <c r="T86" s="272"/>
      <c r="U86" s="280"/>
      <c r="V86" s="274"/>
      <c r="W86" s="272"/>
      <c r="X86" s="274"/>
    </row>
    <row r="87" spans="1:24" ht="16.5" thickBot="1" x14ac:dyDescent="0.3">
      <c r="A87" s="842"/>
      <c r="B87" s="289" t="s">
        <v>192</v>
      </c>
      <c r="C87" s="290"/>
      <c r="D87" s="291"/>
      <c r="E87" s="291"/>
      <c r="F87" s="292"/>
      <c r="G87" s="293"/>
      <c r="H87" s="293">
        <f>G87*30</f>
        <v>0</v>
      </c>
      <c r="I87" s="295"/>
      <c r="J87" s="296"/>
      <c r="K87" s="296"/>
      <c r="L87" s="296"/>
      <c r="M87" s="297"/>
      <c r="N87" s="290"/>
      <c r="O87" s="298"/>
      <c r="P87" s="292"/>
      <c r="Q87" s="290"/>
      <c r="R87" s="298"/>
      <c r="S87" s="292"/>
      <c r="T87" s="290"/>
      <c r="U87" s="298"/>
      <c r="V87" s="292"/>
      <c r="W87" s="290"/>
      <c r="X87" s="292"/>
    </row>
    <row r="88" spans="1:24" ht="31.5" x14ac:dyDescent="0.25">
      <c r="A88" s="841" t="s">
        <v>213</v>
      </c>
      <c r="B88" s="319" t="s">
        <v>214</v>
      </c>
      <c r="C88" s="320"/>
      <c r="D88" s="320" t="s">
        <v>175</v>
      </c>
      <c r="E88" s="320"/>
      <c r="F88" s="320"/>
      <c r="G88" s="321">
        <v>4.5</v>
      </c>
      <c r="H88" s="322">
        <f>G88*30</f>
        <v>135</v>
      </c>
      <c r="I88" s="323">
        <f>J88+L88+K88</f>
        <v>54</v>
      </c>
      <c r="J88" s="320">
        <v>18</v>
      </c>
      <c r="K88" s="320"/>
      <c r="L88" s="320">
        <v>36</v>
      </c>
      <c r="M88" s="324">
        <f>H88-I88</f>
        <v>81</v>
      </c>
      <c r="N88" s="325"/>
      <c r="O88" s="326"/>
      <c r="P88" s="327"/>
      <c r="Q88" s="323"/>
      <c r="R88" s="326"/>
      <c r="S88" s="327"/>
      <c r="T88" s="323"/>
      <c r="U88" s="326">
        <v>3</v>
      </c>
      <c r="V88" s="327">
        <v>3</v>
      </c>
      <c r="W88" s="323"/>
      <c r="X88" s="327"/>
    </row>
    <row r="89" spans="1:24" ht="31.5" x14ac:dyDescent="0.25">
      <c r="A89" s="841"/>
      <c r="B89" s="328" t="s">
        <v>215</v>
      </c>
      <c r="C89" s="329"/>
      <c r="D89" s="330"/>
      <c r="E89" s="331"/>
      <c r="F89" s="331"/>
      <c r="G89" s="332"/>
      <c r="H89" s="333"/>
      <c r="I89" s="334"/>
      <c r="J89" s="335"/>
      <c r="K89" s="335"/>
      <c r="L89" s="335"/>
      <c r="M89" s="336"/>
      <c r="N89" s="337"/>
      <c r="O89" s="338"/>
      <c r="P89" s="339"/>
      <c r="Q89" s="334"/>
      <c r="R89" s="338"/>
      <c r="S89" s="339"/>
      <c r="T89" s="334"/>
      <c r="U89" s="338"/>
      <c r="V89" s="339"/>
      <c r="W89" s="334"/>
      <c r="X89" s="339"/>
    </row>
    <row r="90" spans="1:24" ht="16.5" thickBot="1" x14ac:dyDescent="0.3">
      <c r="A90" s="841"/>
      <c r="B90" s="289" t="s">
        <v>192</v>
      </c>
      <c r="C90" s="340"/>
      <c r="D90" s="341"/>
      <c r="E90" s="342"/>
      <c r="F90" s="343"/>
      <c r="G90" s="344"/>
      <c r="H90" s="345"/>
      <c r="I90" s="346"/>
      <c r="J90" s="347"/>
      <c r="K90" s="347">
        <f>SUM(K91:K99)</f>
        <v>0</v>
      </c>
      <c r="L90" s="347"/>
      <c r="M90" s="348"/>
      <c r="N90" s="349"/>
      <c r="O90" s="350"/>
      <c r="P90" s="351"/>
      <c r="Q90" s="352"/>
      <c r="R90" s="350"/>
      <c r="S90" s="351"/>
      <c r="T90" s="352"/>
      <c r="U90" s="350"/>
      <c r="V90" s="351"/>
      <c r="W90" s="352"/>
      <c r="X90" s="351"/>
    </row>
    <row r="91" spans="1:24" ht="31.5" x14ac:dyDescent="0.25">
      <c r="A91" s="840" t="s">
        <v>216</v>
      </c>
      <c r="B91" s="319" t="s">
        <v>217</v>
      </c>
      <c r="C91" s="353"/>
      <c r="D91" s="360">
        <v>6</v>
      </c>
      <c r="E91" s="355"/>
      <c r="F91" s="356"/>
      <c r="G91" s="321">
        <v>4</v>
      </c>
      <c r="H91" s="357">
        <f>G91*30</f>
        <v>120</v>
      </c>
      <c r="I91" s="358">
        <f>J91+L91+K91</f>
        <v>54</v>
      </c>
      <c r="J91" s="359">
        <v>18</v>
      </c>
      <c r="K91" s="360"/>
      <c r="L91" s="360">
        <v>36</v>
      </c>
      <c r="M91" s="324">
        <f>H91-I91</f>
        <v>66</v>
      </c>
      <c r="N91" s="361"/>
      <c r="O91" s="362"/>
      <c r="P91" s="363"/>
      <c r="Q91" s="364"/>
      <c r="R91" s="362"/>
      <c r="S91" s="363"/>
      <c r="T91" s="364"/>
      <c r="U91" s="362">
        <v>3</v>
      </c>
      <c r="V91" s="363">
        <v>3</v>
      </c>
      <c r="W91" s="364"/>
      <c r="X91" s="327"/>
    </row>
    <row r="92" spans="1:24" ht="31.5" x14ac:dyDescent="0.25">
      <c r="A92" s="841"/>
      <c r="B92" s="328" t="s">
        <v>218</v>
      </c>
      <c r="C92" s="365"/>
      <c r="D92" s="366"/>
      <c r="E92" s="367"/>
      <c r="F92" s="368"/>
      <c r="G92" s="369"/>
      <c r="H92" s="370"/>
      <c r="I92" s="371"/>
      <c r="J92" s="372"/>
      <c r="K92" s="373"/>
      <c r="L92" s="373"/>
      <c r="M92" s="374"/>
      <c r="N92" s="375"/>
      <c r="O92" s="376"/>
      <c r="P92" s="377"/>
      <c r="Q92" s="378"/>
      <c r="R92" s="376"/>
      <c r="S92" s="377"/>
      <c r="T92" s="378"/>
      <c r="U92" s="376"/>
      <c r="V92" s="377"/>
      <c r="W92" s="378"/>
      <c r="X92" s="379"/>
    </row>
    <row r="93" spans="1:24" ht="16.5" thickBot="1" x14ac:dyDescent="0.3">
      <c r="A93" s="842"/>
      <c r="B93" s="289" t="s">
        <v>192</v>
      </c>
      <c r="C93" s="340"/>
      <c r="D93" s="341"/>
      <c r="E93" s="342"/>
      <c r="F93" s="343"/>
      <c r="G93" s="344"/>
      <c r="H93" s="380"/>
      <c r="I93" s="381"/>
      <c r="J93" s="382"/>
      <c r="K93" s="383"/>
      <c r="L93" s="383"/>
      <c r="M93" s="384"/>
      <c r="N93" s="385"/>
      <c r="O93" s="386"/>
      <c r="P93" s="387"/>
      <c r="Q93" s="388"/>
      <c r="R93" s="386"/>
      <c r="S93" s="387"/>
      <c r="T93" s="388"/>
      <c r="U93" s="386"/>
      <c r="V93" s="387"/>
      <c r="W93" s="388"/>
      <c r="X93" s="351"/>
    </row>
    <row r="94" spans="1:24" x14ac:dyDescent="0.25">
      <c r="A94" s="841" t="s">
        <v>219</v>
      </c>
      <c r="B94" s="389" t="s">
        <v>220</v>
      </c>
      <c r="C94" s="390">
        <v>6</v>
      </c>
      <c r="D94" s="391"/>
      <c r="E94" s="392"/>
      <c r="F94" s="393"/>
      <c r="G94" s="332">
        <v>5</v>
      </c>
      <c r="H94" s="394">
        <f>G94*30</f>
        <v>150</v>
      </c>
      <c r="I94" s="395">
        <f>J94+L94+K94</f>
        <v>54</v>
      </c>
      <c r="J94" s="396">
        <v>18</v>
      </c>
      <c r="K94" s="397"/>
      <c r="L94" s="397">
        <v>36</v>
      </c>
      <c r="M94" s="336">
        <f>H94-I94</f>
        <v>96</v>
      </c>
      <c r="N94" s="398"/>
      <c r="O94" s="399"/>
      <c r="P94" s="400"/>
      <c r="Q94" s="401"/>
      <c r="R94" s="399"/>
      <c r="S94" s="400"/>
      <c r="T94" s="401"/>
      <c r="U94" s="399">
        <v>3</v>
      </c>
      <c r="V94" s="400">
        <v>3</v>
      </c>
      <c r="W94" s="401"/>
      <c r="X94" s="339"/>
    </row>
    <row r="95" spans="1:24" x14ac:dyDescent="0.25">
      <c r="A95" s="841"/>
      <c r="B95" s="328" t="s">
        <v>221</v>
      </c>
      <c r="C95" s="365"/>
      <c r="D95" s="366"/>
      <c r="E95" s="367"/>
      <c r="F95" s="368"/>
      <c r="G95" s="369"/>
      <c r="H95" s="370"/>
      <c r="I95" s="371"/>
      <c r="J95" s="372"/>
      <c r="K95" s="373"/>
      <c r="L95" s="373"/>
      <c r="M95" s="374"/>
      <c r="N95" s="375"/>
      <c r="O95" s="376"/>
      <c r="P95" s="377"/>
      <c r="Q95" s="378"/>
      <c r="R95" s="376"/>
      <c r="S95" s="377"/>
      <c r="T95" s="378"/>
      <c r="U95" s="376"/>
      <c r="V95" s="377"/>
      <c r="W95" s="378"/>
      <c r="X95" s="379"/>
    </row>
    <row r="96" spans="1:24" ht="16.5" thickBot="1" x14ac:dyDescent="0.3">
      <c r="A96" s="841"/>
      <c r="B96" s="281" t="s">
        <v>192</v>
      </c>
      <c r="C96" s="402"/>
      <c r="D96" s="403"/>
      <c r="E96" s="404"/>
      <c r="F96" s="405"/>
      <c r="G96" s="406"/>
      <c r="H96" s="407"/>
      <c r="I96" s="408"/>
      <c r="J96" s="409"/>
      <c r="K96" s="410"/>
      <c r="L96" s="410"/>
      <c r="M96" s="411"/>
      <c r="N96" s="412"/>
      <c r="O96" s="413"/>
      <c r="P96" s="414"/>
      <c r="Q96" s="415"/>
      <c r="R96" s="413"/>
      <c r="S96" s="414"/>
      <c r="T96" s="415"/>
      <c r="U96" s="413"/>
      <c r="V96" s="414"/>
      <c r="W96" s="415"/>
      <c r="X96" s="416"/>
    </row>
    <row r="97" spans="1:29" x14ac:dyDescent="0.25">
      <c r="A97" s="840" t="s">
        <v>222</v>
      </c>
      <c r="B97" s="319" t="s">
        <v>223</v>
      </c>
      <c r="C97" s="353"/>
      <c r="D97" s="354" t="s">
        <v>124</v>
      </c>
      <c r="E97" s="355"/>
      <c r="F97" s="356"/>
      <c r="G97" s="321">
        <v>5</v>
      </c>
      <c r="H97" s="357">
        <f>G97*30</f>
        <v>150</v>
      </c>
      <c r="I97" s="358">
        <f>J97+L97+K97</f>
        <v>60</v>
      </c>
      <c r="J97" s="359">
        <v>30</v>
      </c>
      <c r="K97" s="360"/>
      <c r="L97" s="360">
        <v>30</v>
      </c>
      <c r="M97" s="324">
        <f>H97-I97</f>
        <v>90</v>
      </c>
      <c r="N97" s="361"/>
      <c r="O97" s="362"/>
      <c r="P97" s="417"/>
      <c r="Q97" s="364"/>
      <c r="R97" s="362"/>
      <c r="S97" s="363"/>
      <c r="T97" s="361"/>
      <c r="U97" s="362"/>
      <c r="V97" s="363"/>
      <c r="W97" s="364">
        <v>4</v>
      </c>
      <c r="X97" s="327"/>
    </row>
    <row r="98" spans="1:29" x14ac:dyDescent="0.25">
      <c r="A98" s="841"/>
      <c r="B98" s="328" t="s">
        <v>224</v>
      </c>
      <c r="C98" s="365"/>
      <c r="D98" s="366"/>
      <c r="E98" s="367"/>
      <c r="F98" s="368"/>
      <c r="G98" s="369"/>
      <c r="H98" s="370"/>
      <c r="I98" s="371"/>
      <c r="J98" s="372"/>
      <c r="K98" s="373"/>
      <c r="L98" s="373"/>
      <c r="M98" s="374"/>
      <c r="N98" s="375"/>
      <c r="O98" s="376"/>
      <c r="P98" s="418"/>
      <c r="Q98" s="378"/>
      <c r="R98" s="376"/>
      <c r="S98" s="377"/>
      <c r="T98" s="375"/>
      <c r="U98" s="376"/>
      <c r="V98" s="377"/>
      <c r="W98" s="378"/>
      <c r="X98" s="379"/>
    </row>
    <row r="99" spans="1:29" ht="16.5" thickBot="1" x14ac:dyDescent="0.3">
      <c r="A99" s="842"/>
      <c r="B99" s="289" t="s">
        <v>192</v>
      </c>
      <c r="C99" s="340"/>
      <c r="D99" s="341"/>
      <c r="E99" s="342"/>
      <c r="F99" s="343"/>
      <c r="G99" s="344"/>
      <c r="H99" s="380"/>
      <c r="I99" s="381"/>
      <c r="J99" s="382"/>
      <c r="K99" s="383"/>
      <c r="L99" s="383"/>
      <c r="M99" s="419"/>
      <c r="N99" s="385"/>
      <c r="O99" s="386"/>
      <c r="P99" s="420"/>
      <c r="Q99" s="388"/>
      <c r="R99" s="386"/>
      <c r="S99" s="387"/>
      <c r="T99" s="385"/>
      <c r="U99" s="386"/>
      <c r="V99" s="387"/>
      <c r="W99" s="388"/>
      <c r="X99" s="351"/>
    </row>
    <row r="100" spans="1:29" x14ac:dyDescent="0.25">
      <c r="A100" s="841" t="s">
        <v>225</v>
      </c>
      <c r="B100" s="389" t="s">
        <v>226</v>
      </c>
      <c r="C100" s="390">
        <v>7</v>
      </c>
      <c r="D100" s="391"/>
      <c r="E100" s="392"/>
      <c r="F100" s="392"/>
      <c r="G100" s="332">
        <v>7</v>
      </c>
      <c r="H100" s="421">
        <f>G100*30</f>
        <v>210</v>
      </c>
      <c r="I100" s="395">
        <f>J100+L100+K100</f>
        <v>75</v>
      </c>
      <c r="J100" s="396">
        <v>30</v>
      </c>
      <c r="K100" s="397"/>
      <c r="L100" s="397">
        <v>45</v>
      </c>
      <c r="M100" s="336">
        <f>H100-I100</f>
        <v>135</v>
      </c>
      <c r="N100" s="398"/>
      <c r="O100" s="399"/>
      <c r="P100" s="422"/>
      <c r="Q100" s="401"/>
      <c r="R100" s="399"/>
      <c r="S100" s="400"/>
      <c r="T100" s="398"/>
      <c r="U100" s="399"/>
      <c r="V100" s="400"/>
      <c r="W100" s="401">
        <v>5</v>
      </c>
      <c r="X100" s="339"/>
    </row>
    <row r="101" spans="1:29" ht="31.5" x14ac:dyDescent="0.25">
      <c r="A101" s="841"/>
      <c r="B101" s="328" t="s">
        <v>227</v>
      </c>
      <c r="C101" s="365"/>
      <c r="D101" s="366"/>
      <c r="E101" s="367"/>
      <c r="F101" s="367"/>
      <c r="G101" s="369"/>
      <c r="H101" s="423"/>
      <c r="I101" s="371"/>
      <c r="J101" s="372"/>
      <c r="K101" s="373"/>
      <c r="L101" s="373"/>
      <c r="M101" s="374"/>
      <c r="N101" s="375"/>
      <c r="O101" s="376"/>
      <c r="P101" s="418"/>
      <c r="Q101" s="378"/>
      <c r="R101" s="376"/>
      <c r="S101" s="377"/>
      <c r="T101" s="375"/>
      <c r="U101" s="376"/>
      <c r="V101" s="377"/>
      <c r="W101" s="378"/>
      <c r="X101" s="379"/>
    </row>
    <row r="102" spans="1:29" ht="16.5" thickBot="1" x14ac:dyDescent="0.3">
      <c r="A102" s="841"/>
      <c r="B102" s="281" t="s">
        <v>192</v>
      </c>
      <c r="C102" s="402"/>
      <c r="D102" s="403"/>
      <c r="E102" s="404"/>
      <c r="F102" s="404"/>
      <c r="G102" s="406"/>
      <c r="H102" s="424"/>
      <c r="I102" s="425"/>
      <c r="J102" s="426"/>
      <c r="K102" s="426"/>
      <c r="L102" s="426"/>
      <c r="M102" s="427"/>
      <c r="N102" s="412"/>
      <c r="O102" s="413"/>
      <c r="P102" s="428"/>
      <c r="Q102" s="415"/>
      <c r="R102" s="413"/>
      <c r="S102" s="414"/>
      <c r="T102" s="412"/>
      <c r="U102" s="413"/>
      <c r="V102" s="414"/>
      <c r="W102" s="415"/>
      <c r="X102" s="416"/>
    </row>
    <row r="103" spans="1:29" ht="31.5" x14ac:dyDescent="0.25">
      <c r="A103" s="840" t="s">
        <v>228</v>
      </c>
      <c r="B103" s="429" t="s">
        <v>229</v>
      </c>
      <c r="C103" s="353">
        <v>8</v>
      </c>
      <c r="D103" s="354"/>
      <c r="E103" s="355"/>
      <c r="F103" s="356"/>
      <c r="G103" s="321">
        <v>5.5</v>
      </c>
      <c r="H103" s="430">
        <f>G103*30</f>
        <v>165</v>
      </c>
      <c r="I103" s="358">
        <f>J103+L103</f>
        <v>65</v>
      </c>
      <c r="J103" s="359">
        <v>26</v>
      </c>
      <c r="K103" s="360"/>
      <c r="L103" s="360">
        <v>39</v>
      </c>
      <c r="M103" s="324">
        <f>H103-I103</f>
        <v>100</v>
      </c>
      <c r="N103" s="361"/>
      <c r="O103" s="362"/>
      <c r="P103" s="417"/>
      <c r="Q103" s="364"/>
      <c r="R103" s="362"/>
      <c r="S103" s="363"/>
      <c r="T103" s="361"/>
      <c r="U103" s="362"/>
      <c r="V103" s="363"/>
      <c r="W103" s="364"/>
      <c r="X103" s="363">
        <v>5</v>
      </c>
    </row>
    <row r="104" spans="1:29" ht="31.5" x14ac:dyDescent="0.25">
      <c r="A104" s="841"/>
      <c r="B104" s="431" t="s">
        <v>230</v>
      </c>
      <c r="C104" s="365"/>
      <c r="D104" s="366"/>
      <c r="E104" s="367"/>
      <c r="F104" s="368"/>
      <c r="G104" s="369"/>
      <c r="H104" s="423"/>
      <c r="I104" s="371"/>
      <c r="J104" s="372"/>
      <c r="K104" s="373"/>
      <c r="L104" s="373"/>
      <c r="M104" s="374"/>
      <c r="N104" s="375"/>
      <c r="O104" s="376"/>
      <c r="P104" s="418"/>
      <c r="Q104" s="378"/>
      <c r="R104" s="376"/>
      <c r="S104" s="377"/>
      <c r="T104" s="375"/>
      <c r="U104" s="376"/>
      <c r="V104" s="377"/>
      <c r="W104" s="378"/>
      <c r="X104" s="377"/>
    </row>
    <row r="105" spans="1:29" ht="16.5" thickBot="1" x14ac:dyDescent="0.3">
      <c r="A105" s="842"/>
      <c r="B105" s="289" t="s">
        <v>192</v>
      </c>
      <c r="C105" s="340"/>
      <c r="D105" s="341"/>
      <c r="E105" s="342"/>
      <c r="F105" s="343"/>
      <c r="G105" s="344"/>
      <c r="H105" s="432"/>
      <c r="I105" s="381"/>
      <c r="J105" s="382"/>
      <c r="K105" s="383"/>
      <c r="L105" s="383"/>
      <c r="M105" s="384"/>
      <c r="N105" s="385"/>
      <c r="O105" s="386"/>
      <c r="P105" s="420"/>
      <c r="Q105" s="388"/>
      <c r="R105" s="386"/>
      <c r="S105" s="387"/>
      <c r="T105" s="385"/>
      <c r="U105" s="386"/>
      <c r="V105" s="387"/>
      <c r="W105" s="388"/>
      <c r="X105" s="387"/>
    </row>
    <row r="106" spans="1:29" ht="16.5" thickBot="1" x14ac:dyDescent="0.3">
      <c r="A106" s="844" t="s">
        <v>231</v>
      </c>
      <c r="B106" s="845"/>
      <c r="C106" s="845"/>
      <c r="D106" s="845"/>
      <c r="E106" s="845"/>
      <c r="F106" s="846"/>
      <c r="G106" s="433">
        <f t="shared" ref="G106:AC106" si="14">SUM(G82:G105)</f>
        <v>40</v>
      </c>
      <c r="H106" s="434">
        <f t="shared" si="14"/>
        <v>1200</v>
      </c>
      <c r="I106" s="434">
        <f t="shared" si="14"/>
        <v>467</v>
      </c>
      <c r="J106" s="434">
        <f t="shared" si="14"/>
        <v>185</v>
      </c>
      <c r="K106" s="434">
        <f t="shared" si="14"/>
        <v>0</v>
      </c>
      <c r="L106" s="434">
        <f t="shared" si="14"/>
        <v>282</v>
      </c>
      <c r="M106" s="434">
        <f t="shared" si="14"/>
        <v>733</v>
      </c>
      <c r="N106" s="434">
        <f t="shared" si="14"/>
        <v>0</v>
      </c>
      <c r="O106" s="434">
        <f t="shared" si="14"/>
        <v>0</v>
      </c>
      <c r="P106" s="434">
        <f t="shared" si="14"/>
        <v>0</v>
      </c>
      <c r="Q106" s="434">
        <f t="shared" si="14"/>
        <v>0</v>
      </c>
      <c r="R106" s="434">
        <f t="shared" si="14"/>
        <v>0</v>
      </c>
      <c r="S106" s="434">
        <f t="shared" si="14"/>
        <v>0</v>
      </c>
      <c r="T106" s="434">
        <f t="shared" si="14"/>
        <v>7</v>
      </c>
      <c r="U106" s="434">
        <f t="shared" si="14"/>
        <v>9</v>
      </c>
      <c r="V106" s="434">
        <f t="shared" si="14"/>
        <v>9</v>
      </c>
      <c r="W106" s="434">
        <f t="shared" si="14"/>
        <v>9</v>
      </c>
      <c r="X106" s="434">
        <f t="shared" si="14"/>
        <v>5</v>
      </c>
      <c r="Y106" s="435">
        <f t="shared" si="14"/>
        <v>0</v>
      </c>
      <c r="Z106" s="434">
        <f t="shared" si="14"/>
        <v>0</v>
      </c>
      <c r="AA106" s="434">
        <f t="shared" si="14"/>
        <v>0</v>
      </c>
      <c r="AB106" s="434">
        <f t="shared" si="14"/>
        <v>0</v>
      </c>
      <c r="AC106" s="434">
        <f t="shared" si="14"/>
        <v>0</v>
      </c>
    </row>
    <row r="107" spans="1:29" ht="16.5" thickBot="1" x14ac:dyDescent="0.3">
      <c r="A107" s="847" t="s">
        <v>232</v>
      </c>
      <c r="B107" s="848"/>
      <c r="C107" s="848"/>
      <c r="D107" s="848"/>
      <c r="E107" s="848"/>
      <c r="F107" s="849"/>
      <c r="G107" s="436">
        <f t="shared" ref="G107:AC107" si="15">G106+G80</f>
        <v>60</v>
      </c>
      <c r="H107" s="437">
        <f t="shared" si="15"/>
        <v>1800</v>
      </c>
      <c r="I107" s="437">
        <f t="shared" si="15"/>
        <v>708</v>
      </c>
      <c r="J107" s="437">
        <f t="shared" si="15"/>
        <v>274</v>
      </c>
      <c r="K107" s="437">
        <f t="shared" si="15"/>
        <v>0</v>
      </c>
      <c r="L107" s="437">
        <f t="shared" si="15"/>
        <v>434</v>
      </c>
      <c r="M107" s="437">
        <f t="shared" si="15"/>
        <v>1092</v>
      </c>
      <c r="N107" s="434">
        <f t="shared" si="15"/>
        <v>0</v>
      </c>
      <c r="O107" s="434">
        <f t="shared" si="15"/>
        <v>0</v>
      </c>
      <c r="P107" s="434">
        <f t="shared" si="15"/>
        <v>0</v>
      </c>
      <c r="Q107" s="434">
        <f t="shared" si="15"/>
        <v>3</v>
      </c>
      <c r="R107" s="434">
        <f t="shared" si="15"/>
        <v>0</v>
      </c>
      <c r="S107" s="434">
        <f t="shared" si="15"/>
        <v>0</v>
      </c>
      <c r="T107" s="434">
        <f t="shared" si="15"/>
        <v>10</v>
      </c>
      <c r="U107" s="434">
        <f t="shared" si="15"/>
        <v>12</v>
      </c>
      <c r="V107" s="434">
        <f t="shared" si="15"/>
        <v>12</v>
      </c>
      <c r="W107" s="434">
        <f t="shared" si="15"/>
        <v>12</v>
      </c>
      <c r="X107" s="434">
        <f t="shared" si="15"/>
        <v>9</v>
      </c>
      <c r="Y107" s="435">
        <f t="shared" si="15"/>
        <v>0</v>
      </c>
      <c r="Z107" s="434">
        <f t="shared" si="15"/>
        <v>0</v>
      </c>
      <c r="AA107" s="434">
        <f t="shared" si="15"/>
        <v>0</v>
      </c>
      <c r="AB107" s="434">
        <f t="shared" si="15"/>
        <v>0</v>
      </c>
      <c r="AC107" s="434">
        <f t="shared" si="15"/>
        <v>0</v>
      </c>
    </row>
    <row r="108" spans="1:29" s="55" customFormat="1" ht="16.5" thickBot="1" x14ac:dyDescent="0.3">
      <c r="A108" s="850" t="s">
        <v>233</v>
      </c>
      <c r="B108" s="850"/>
      <c r="C108" s="850"/>
      <c r="D108" s="850"/>
      <c r="E108" s="850"/>
      <c r="F108" s="850"/>
      <c r="G108" s="436">
        <f t="shared" ref="G108:AC108" si="16">G107+G62</f>
        <v>240</v>
      </c>
      <c r="H108" s="437">
        <f t="shared" si="16"/>
        <v>7200</v>
      </c>
      <c r="I108" s="437">
        <f t="shared" si="16"/>
        <v>2550</v>
      </c>
      <c r="J108" s="437">
        <f t="shared" si="16"/>
        <v>999</v>
      </c>
      <c r="K108" s="437">
        <f t="shared" si="16"/>
        <v>133</v>
      </c>
      <c r="L108" s="437">
        <f t="shared" si="16"/>
        <v>1448</v>
      </c>
      <c r="M108" s="437">
        <f t="shared" si="16"/>
        <v>4650</v>
      </c>
      <c r="N108" s="437">
        <f t="shared" si="16"/>
        <v>24</v>
      </c>
      <c r="O108" s="437">
        <f t="shared" si="16"/>
        <v>20</v>
      </c>
      <c r="P108" s="437">
        <f t="shared" si="16"/>
        <v>20</v>
      </c>
      <c r="Q108" s="437">
        <f t="shared" si="16"/>
        <v>24</v>
      </c>
      <c r="R108" s="437">
        <f t="shared" si="16"/>
        <v>18</v>
      </c>
      <c r="S108" s="437">
        <f t="shared" si="16"/>
        <v>18</v>
      </c>
      <c r="T108" s="437">
        <f t="shared" si="16"/>
        <v>23</v>
      </c>
      <c r="U108" s="437">
        <f t="shared" si="16"/>
        <v>18</v>
      </c>
      <c r="V108" s="437">
        <f t="shared" si="16"/>
        <v>18</v>
      </c>
      <c r="W108" s="437">
        <f t="shared" si="16"/>
        <v>22</v>
      </c>
      <c r="X108" s="437">
        <f t="shared" si="16"/>
        <v>14</v>
      </c>
      <c r="Y108" s="438">
        <f t="shared" si="16"/>
        <v>5400</v>
      </c>
      <c r="Z108" s="436">
        <f t="shared" si="16"/>
        <v>0</v>
      </c>
      <c r="AA108" s="436">
        <f t="shared" si="16"/>
        <v>0</v>
      </c>
      <c r="AB108" s="436">
        <f t="shared" si="16"/>
        <v>0</v>
      </c>
      <c r="AC108" s="436">
        <f t="shared" si="16"/>
        <v>0</v>
      </c>
    </row>
    <row r="109" spans="1:29" s="55" customFormat="1" ht="16.5" thickBot="1" x14ac:dyDescent="0.3">
      <c r="A109" s="843" t="s">
        <v>234</v>
      </c>
      <c r="B109" s="843"/>
      <c r="C109" s="843"/>
      <c r="D109" s="843"/>
      <c r="E109" s="843"/>
      <c r="F109" s="843"/>
      <c r="G109" s="843"/>
      <c r="H109" s="843"/>
      <c r="I109" s="843"/>
      <c r="J109" s="843"/>
      <c r="K109" s="843"/>
      <c r="L109" s="843"/>
      <c r="M109" s="843"/>
      <c r="N109" s="434">
        <v>3</v>
      </c>
      <c r="O109" s="318"/>
      <c r="P109" s="439">
        <v>3</v>
      </c>
      <c r="Q109" s="439">
        <v>3</v>
      </c>
      <c r="R109" s="439"/>
      <c r="S109" s="439">
        <v>3</v>
      </c>
      <c r="T109" s="439">
        <v>3</v>
      </c>
      <c r="U109" s="439"/>
      <c r="V109" s="439">
        <v>3</v>
      </c>
      <c r="W109" s="439">
        <v>3</v>
      </c>
      <c r="X109" s="439">
        <v>2</v>
      </c>
    </row>
    <row r="110" spans="1:29" s="55" customFormat="1" ht="16.5" thickBot="1" x14ac:dyDescent="0.3">
      <c r="A110" s="843" t="s">
        <v>235</v>
      </c>
      <c r="B110" s="843"/>
      <c r="C110" s="843"/>
      <c r="D110" s="843"/>
      <c r="E110" s="843"/>
      <c r="F110" s="843"/>
      <c r="G110" s="843"/>
      <c r="H110" s="843"/>
      <c r="I110" s="843"/>
      <c r="J110" s="843"/>
      <c r="K110" s="843"/>
      <c r="L110" s="843"/>
      <c r="M110" s="843"/>
      <c r="N110" s="260">
        <v>3</v>
      </c>
      <c r="O110" s="440"/>
      <c r="P110" s="441">
        <v>4</v>
      </c>
      <c r="Q110" s="441">
        <v>4</v>
      </c>
      <c r="R110" s="441"/>
      <c r="S110" s="441">
        <v>3</v>
      </c>
      <c r="T110" s="441">
        <v>4</v>
      </c>
      <c r="U110" s="441"/>
      <c r="V110" s="441">
        <v>4</v>
      </c>
      <c r="W110" s="441">
        <v>3</v>
      </c>
      <c r="X110" s="441">
        <v>2</v>
      </c>
    </row>
    <row r="111" spans="1:29" s="55" customFormat="1" ht="16.5" thickBot="1" x14ac:dyDescent="0.3">
      <c r="A111" s="843" t="s">
        <v>236</v>
      </c>
      <c r="B111" s="843"/>
      <c r="C111" s="843"/>
      <c r="D111" s="843"/>
      <c r="E111" s="843"/>
      <c r="F111" s="843"/>
      <c r="G111" s="843"/>
      <c r="H111" s="843"/>
      <c r="I111" s="843"/>
      <c r="J111" s="843"/>
      <c r="K111" s="843"/>
      <c r="L111" s="843"/>
      <c r="M111" s="843"/>
      <c r="N111" s="442"/>
      <c r="O111" s="443"/>
      <c r="P111" s="443"/>
      <c r="Q111" s="444"/>
      <c r="R111" s="444"/>
      <c r="S111" s="444"/>
      <c r="T111" s="444"/>
      <c r="U111" s="444"/>
      <c r="V111" s="444"/>
      <c r="W111" s="444"/>
      <c r="X111" s="444"/>
    </row>
    <row r="112" spans="1:29" s="55" customFormat="1" ht="16.5" thickBot="1" x14ac:dyDescent="0.3">
      <c r="A112" s="851" t="s">
        <v>237</v>
      </c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445"/>
      <c r="O112" s="443"/>
      <c r="P112" s="443"/>
      <c r="Q112" s="446"/>
      <c r="R112" s="446"/>
      <c r="S112" s="447">
        <v>1</v>
      </c>
      <c r="T112" s="447"/>
      <c r="U112" s="446"/>
      <c r="V112" s="447"/>
      <c r="W112" s="447">
        <v>1</v>
      </c>
      <c r="X112" s="446"/>
    </row>
    <row r="113" spans="1:25" s="55" customFormat="1" ht="16.5" thickBot="1" x14ac:dyDescent="0.3">
      <c r="A113" s="852" t="s">
        <v>238</v>
      </c>
      <c r="B113" s="853"/>
      <c r="C113" s="853"/>
      <c r="D113" s="853"/>
      <c r="E113" s="853"/>
      <c r="F113" s="853"/>
      <c r="G113" s="853"/>
      <c r="H113" s="853"/>
      <c r="I113" s="853"/>
      <c r="J113" s="853"/>
      <c r="K113" s="853"/>
      <c r="L113" s="853"/>
      <c r="M113" s="854"/>
      <c r="N113" s="855" t="s">
        <v>239</v>
      </c>
      <c r="O113" s="856"/>
      <c r="P113" s="857"/>
      <c r="Q113" s="863">
        <f>G62/G108*100</f>
        <v>75</v>
      </c>
      <c r="R113" s="864"/>
      <c r="S113" s="865"/>
      <c r="T113" s="863" t="s">
        <v>240</v>
      </c>
      <c r="U113" s="864"/>
      <c r="V113" s="865"/>
      <c r="W113" s="863">
        <f>G107/G108*100</f>
        <v>25</v>
      </c>
      <c r="X113" s="865"/>
      <c r="Y113" s="448">
        <f>SUM(N113:X113)</f>
        <v>100</v>
      </c>
    </row>
    <row r="114" spans="1:25" s="55" customFormat="1" ht="16.5" thickBot="1" x14ac:dyDescent="0.3">
      <c r="A114" s="866" t="s">
        <v>241</v>
      </c>
      <c r="B114" s="867"/>
      <c r="C114" s="867"/>
      <c r="D114" s="867"/>
      <c r="E114" s="867"/>
      <c r="F114" s="867"/>
      <c r="G114" s="867"/>
      <c r="H114" s="867"/>
      <c r="I114" s="867"/>
      <c r="J114" s="867"/>
      <c r="K114" s="867"/>
      <c r="L114" s="867"/>
      <c r="M114" s="867"/>
      <c r="N114" s="867"/>
      <c r="O114" s="867"/>
      <c r="P114" s="867"/>
      <c r="Q114" s="867"/>
      <c r="R114" s="867"/>
      <c r="S114" s="867"/>
      <c r="T114" s="867"/>
      <c r="U114" s="867"/>
      <c r="V114" s="867"/>
      <c r="W114" s="867"/>
      <c r="X114" s="868"/>
      <c r="Y114" s="448"/>
    </row>
    <row r="115" spans="1:25" s="55" customFormat="1" x14ac:dyDescent="0.25">
      <c r="A115" s="449" t="s">
        <v>242</v>
      </c>
      <c r="B115" s="450" t="s">
        <v>243</v>
      </c>
      <c r="C115" s="451"/>
      <c r="D115" s="452"/>
      <c r="E115" s="452"/>
      <c r="F115" s="453"/>
      <c r="G115" s="321">
        <f>G116+G117</f>
        <v>13.5</v>
      </c>
      <c r="H115" s="601">
        <f t="shared" ref="H115:M115" si="17">H116+H117</f>
        <v>405</v>
      </c>
      <c r="I115" s="602">
        <f t="shared" si="17"/>
        <v>264</v>
      </c>
      <c r="J115" s="602">
        <f t="shared" si="17"/>
        <v>4</v>
      </c>
      <c r="K115" s="602"/>
      <c r="L115" s="602">
        <f t="shared" si="17"/>
        <v>260</v>
      </c>
      <c r="M115" s="601">
        <f t="shared" si="17"/>
        <v>141</v>
      </c>
      <c r="N115" s="25"/>
      <c r="O115" s="454"/>
      <c r="P115" s="24"/>
      <c r="Q115" s="455"/>
      <c r="R115" s="454"/>
      <c r="S115" s="456"/>
      <c r="T115" s="25"/>
      <c r="U115" s="454"/>
      <c r="V115" s="24"/>
      <c r="W115" s="455"/>
      <c r="X115" s="23"/>
    </row>
    <row r="116" spans="1:25" s="55" customFormat="1" x14ac:dyDescent="0.25">
      <c r="A116" s="457" t="s">
        <v>257</v>
      </c>
      <c r="B116" s="458" t="s">
        <v>243</v>
      </c>
      <c r="C116" s="459"/>
      <c r="D116" s="460" t="s">
        <v>244</v>
      </c>
      <c r="E116" s="461"/>
      <c r="F116" s="462"/>
      <c r="G116" s="369">
        <v>6.5</v>
      </c>
      <c r="H116" s="369">
        <f>G116*30</f>
        <v>195</v>
      </c>
      <c r="I116" s="463">
        <f>J116+K116+L116</f>
        <v>132</v>
      </c>
      <c r="J116" s="464">
        <v>4</v>
      </c>
      <c r="K116" s="464"/>
      <c r="L116" s="464">
        <v>128</v>
      </c>
      <c r="M116" s="369">
        <f>H116-I116</f>
        <v>63</v>
      </c>
      <c r="N116" s="465">
        <v>4</v>
      </c>
      <c r="O116" s="466">
        <v>4</v>
      </c>
      <c r="P116" s="194">
        <v>4</v>
      </c>
      <c r="Q116" s="467"/>
      <c r="R116" s="466"/>
      <c r="S116" s="468"/>
      <c r="T116" s="469"/>
      <c r="U116" s="470"/>
      <c r="V116" s="471"/>
      <c r="W116" s="472"/>
      <c r="X116" s="473"/>
    </row>
    <row r="117" spans="1:25" s="55" customFormat="1" x14ac:dyDescent="0.25">
      <c r="A117" s="457" t="s">
        <v>258</v>
      </c>
      <c r="B117" s="458" t="s">
        <v>243</v>
      </c>
      <c r="C117" s="459"/>
      <c r="D117" s="474" t="s">
        <v>245</v>
      </c>
      <c r="E117" s="461"/>
      <c r="F117" s="462"/>
      <c r="G117" s="369">
        <v>7</v>
      </c>
      <c r="H117" s="369">
        <f>G117*30</f>
        <v>210</v>
      </c>
      <c r="I117" s="180">
        <f>J117+K117+L117</f>
        <v>132</v>
      </c>
      <c r="J117" s="28"/>
      <c r="K117" s="28"/>
      <c r="L117" s="28">
        <v>132</v>
      </c>
      <c r="M117" s="369">
        <f>H117-I117</f>
        <v>78</v>
      </c>
      <c r="N117" s="465"/>
      <c r="O117" s="466"/>
      <c r="P117" s="194"/>
      <c r="Q117" s="467">
        <v>4</v>
      </c>
      <c r="R117" s="466">
        <v>4</v>
      </c>
      <c r="S117" s="468">
        <v>4</v>
      </c>
      <c r="T117" s="469"/>
      <c r="U117" s="470"/>
      <c r="V117" s="471"/>
      <c r="W117" s="472"/>
      <c r="X117" s="473"/>
    </row>
    <row r="118" spans="1:25" s="55" customFormat="1" ht="16.5" thickBot="1" x14ac:dyDescent="0.3">
      <c r="A118" s="475" t="s">
        <v>259</v>
      </c>
      <c r="B118" s="476" t="s">
        <v>243</v>
      </c>
      <c r="C118" s="477"/>
      <c r="D118" s="521" t="s">
        <v>246</v>
      </c>
      <c r="E118" s="522"/>
      <c r="F118" s="523"/>
      <c r="G118" s="344"/>
      <c r="H118" s="344"/>
      <c r="I118" s="478"/>
      <c r="J118" s="37"/>
      <c r="K118" s="37"/>
      <c r="L118" s="37"/>
      <c r="M118" s="344">
        <f>H118-I118</f>
        <v>0</v>
      </c>
      <c r="N118" s="479"/>
      <c r="O118" s="480"/>
      <c r="P118" s="481"/>
      <c r="Q118" s="482"/>
      <c r="R118" s="480"/>
      <c r="S118" s="483"/>
      <c r="T118" s="484" t="s">
        <v>247</v>
      </c>
      <c r="U118" s="485" t="s">
        <v>247</v>
      </c>
      <c r="V118" s="486" t="s">
        <v>247</v>
      </c>
      <c r="W118" s="487" t="s">
        <v>247</v>
      </c>
      <c r="X118" s="488"/>
    </row>
    <row r="119" spans="1:25" s="55" customFormat="1" ht="47.25" x14ac:dyDescent="0.25">
      <c r="A119" s="489" t="s">
        <v>248</v>
      </c>
      <c r="B119" s="490" t="s">
        <v>249</v>
      </c>
      <c r="C119" s="491"/>
      <c r="D119" s="492"/>
      <c r="E119" s="493"/>
      <c r="F119" s="494"/>
      <c r="G119" s="332">
        <f>SUM(G120:G123)</f>
        <v>18</v>
      </c>
      <c r="H119" s="603">
        <f t="shared" ref="H119:M119" si="18">SUM(H120:H123)</f>
        <v>540</v>
      </c>
      <c r="I119" s="604">
        <f t="shared" si="18"/>
        <v>294</v>
      </c>
      <c r="J119" s="604">
        <f t="shared" si="18"/>
        <v>0</v>
      </c>
      <c r="K119" s="604">
        <f t="shared" si="18"/>
        <v>0</v>
      </c>
      <c r="L119" s="604">
        <f t="shared" si="18"/>
        <v>294</v>
      </c>
      <c r="M119" s="603">
        <f t="shared" si="18"/>
        <v>246</v>
      </c>
      <c r="N119" s="495"/>
      <c r="O119" s="495"/>
      <c r="P119" s="496"/>
      <c r="Q119" s="497"/>
      <c r="R119" s="495"/>
      <c r="S119" s="498"/>
      <c r="T119" s="499"/>
      <c r="U119" s="500"/>
      <c r="V119" s="501"/>
      <c r="W119" s="502"/>
      <c r="X119" s="503"/>
    </row>
    <row r="120" spans="1:25" s="55" customFormat="1" x14ac:dyDescent="0.25">
      <c r="A120" s="524" t="s">
        <v>260</v>
      </c>
      <c r="B120" s="525" t="s">
        <v>250</v>
      </c>
      <c r="C120" s="459">
        <v>2</v>
      </c>
      <c r="D120" s="576">
        <v>1</v>
      </c>
      <c r="E120" s="526"/>
      <c r="F120" s="527"/>
      <c r="G120" s="369">
        <v>6</v>
      </c>
      <c r="H120" s="369">
        <f>G120*30</f>
        <v>180</v>
      </c>
      <c r="I120" s="463">
        <f>J120+K120+L120</f>
        <v>99</v>
      </c>
      <c r="J120" s="28"/>
      <c r="K120" s="28"/>
      <c r="L120" s="28">
        <v>99</v>
      </c>
      <c r="M120" s="369">
        <f>H120-I120</f>
        <v>81</v>
      </c>
      <c r="N120" s="181">
        <v>3</v>
      </c>
      <c r="O120" s="181">
        <v>3</v>
      </c>
      <c r="P120" s="194">
        <v>3</v>
      </c>
      <c r="Q120" s="467"/>
      <c r="R120" s="181"/>
      <c r="S120" s="468"/>
      <c r="T120" s="528"/>
      <c r="U120" s="529"/>
      <c r="V120" s="189"/>
      <c r="W120" s="530"/>
      <c r="X120" s="531"/>
    </row>
    <row r="121" spans="1:25" s="55" customFormat="1" x14ac:dyDescent="0.25">
      <c r="A121" s="524" t="s">
        <v>261</v>
      </c>
      <c r="B121" s="525" t="s">
        <v>250</v>
      </c>
      <c r="C121" s="459">
        <v>4</v>
      </c>
      <c r="D121" s="576">
        <v>3</v>
      </c>
      <c r="E121" s="526"/>
      <c r="F121" s="527"/>
      <c r="G121" s="369">
        <v>6</v>
      </c>
      <c r="H121" s="369">
        <f>G121*30</f>
        <v>180</v>
      </c>
      <c r="I121" s="463">
        <f>J121+K121+L121</f>
        <v>99</v>
      </c>
      <c r="J121" s="28"/>
      <c r="K121" s="28"/>
      <c r="L121" s="28">
        <v>99</v>
      </c>
      <c r="M121" s="369">
        <f>H121-I121</f>
        <v>81</v>
      </c>
      <c r="N121" s="181"/>
      <c r="O121" s="181"/>
      <c r="P121" s="194"/>
      <c r="Q121" s="467">
        <v>3</v>
      </c>
      <c r="R121" s="181">
        <v>3</v>
      </c>
      <c r="S121" s="468">
        <v>3</v>
      </c>
      <c r="T121" s="528"/>
      <c r="U121" s="529"/>
      <c r="V121" s="189"/>
      <c r="W121" s="530"/>
      <c r="X121" s="531"/>
    </row>
    <row r="122" spans="1:25" s="55" customFormat="1" x14ac:dyDescent="0.25">
      <c r="A122" s="524" t="s">
        <v>263</v>
      </c>
      <c r="B122" s="525" t="s">
        <v>250</v>
      </c>
      <c r="C122" s="459">
        <v>6</v>
      </c>
      <c r="D122" s="576">
        <v>5</v>
      </c>
      <c r="E122" s="526"/>
      <c r="F122" s="527"/>
      <c r="G122" s="369">
        <v>4</v>
      </c>
      <c r="H122" s="369">
        <f>G122*30</f>
        <v>120</v>
      </c>
      <c r="I122" s="463">
        <f>J122+K122+L122</f>
        <v>66</v>
      </c>
      <c r="J122" s="28"/>
      <c r="K122" s="28"/>
      <c r="L122" s="28">
        <v>66</v>
      </c>
      <c r="M122" s="369">
        <f>H122-I122</f>
        <v>54</v>
      </c>
      <c r="N122" s="181"/>
      <c r="O122" s="181"/>
      <c r="P122" s="194"/>
      <c r="Q122" s="467"/>
      <c r="R122" s="181"/>
      <c r="S122" s="468"/>
      <c r="T122" s="528">
        <v>2</v>
      </c>
      <c r="U122" s="529">
        <v>2</v>
      </c>
      <c r="V122" s="189">
        <v>2</v>
      </c>
      <c r="W122" s="530"/>
      <c r="X122" s="531"/>
    </row>
    <row r="123" spans="1:25" s="55" customFormat="1" ht="16.5" thickBot="1" x14ac:dyDescent="0.3">
      <c r="A123" s="475" t="s">
        <v>262</v>
      </c>
      <c r="B123" s="504" t="s">
        <v>250</v>
      </c>
      <c r="C123" s="477">
        <v>7</v>
      </c>
      <c r="D123" s="340"/>
      <c r="E123" s="505"/>
      <c r="F123" s="506"/>
      <c r="G123" s="344">
        <v>2</v>
      </c>
      <c r="H123" s="344">
        <f>G123*30</f>
        <v>60</v>
      </c>
      <c r="I123" s="507">
        <f>J123+K123+L123</f>
        <v>30</v>
      </c>
      <c r="J123" s="37"/>
      <c r="K123" s="37"/>
      <c r="L123" s="37">
        <v>30</v>
      </c>
      <c r="M123" s="344">
        <f>H123-I123</f>
        <v>30</v>
      </c>
      <c r="N123" s="508"/>
      <c r="O123" s="508"/>
      <c r="P123" s="481"/>
      <c r="Q123" s="482"/>
      <c r="R123" s="508"/>
      <c r="S123" s="483"/>
      <c r="T123" s="484"/>
      <c r="U123" s="509"/>
      <c r="V123" s="486"/>
      <c r="W123" s="487">
        <v>2</v>
      </c>
      <c r="X123" s="488"/>
    </row>
    <row r="124" spans="1:25" x14ac:dyDescent="0.25">
      <c r="A124" s="510"/>
      <c r="B124" s="510"/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1"/>
      <c r="O124" s="511"/>
      <c r="P124" s="511"/>
      <c r="Q124" s="512"/>
      <c r="R124" s="512"/>
      <c r="S124" s="512"/>
      <c r="T124" s="511"/>
      <c r="U124" s="511"/>
      <c r="V124" s="511"/>
      <c r="W124" s="511"/>
      <c r="X124" s="511"/>
    </row>
    <row r="125" spans="1:25" x14ac:dyDescent="0.25">
      <c r="A125" s="510"/>
      <c r="B125" s="607" t="s">
        <v>401</v>
      </c>
      <c r="C125" s="607"/>
      <c r="D125" s="858"/>
      <c r="E125" s="858"/>
      <c r="F125" s="859"/>
      <c r="G125" s="859"/>
      <c r="H125" s="607"/>
      <c r="I125" s="860" t="s">
        <v>402</v>
      </c>
      <c r="J125" s="869"/>
      <c r="K125" s="869"/>
      <c r="L125" s="510"/>
      <c r="M125" s="510"/>
      <c r="N125" s="511"/>
      <c r="O125" s="511"/>
      <c r="P125" s="511"/>
      <c r="Q125" s="512"/>
      <c r="R125" s="512"/>
      <c r="S125" s="512"/>
      <c r="T125" s="511"/>
      <c r="U125" s="511"/>
      <c r="V125" s="511"/>
      <c r="W125" s="511"/>
      <c r="X125" s="511"/>
    </row>
    <row r="126" spans="1:25" x14ac:dyDescent="0.25">
      <c r="A126" s="510"/>
      <c r="B126" s="510"/>
      <c r="C126" s="510"/>
      <c r="D126" s="510"/>
      <c r="E126" s="510"/>
      <c r="F126" s="510"/>
      <c r="G126" s="510"/>
      <c r="H126" s="510"/>
      <c r="I126" s="510"/>
      <c r="J126" s="510"/>
      <c r="K126" s="510"/>
      <c r="L126" s="510"/>
      <c r="M126" s="510"/>
      <c r="N126" s="511"/>
      <c r="O126" s="511"/>
      <c r="P126" s="511"/>
      <c r="Q126" s="512"/>
      <c r="R126" s="512"/>
      <c r="S126" s="512"/>
      <c r="T126" s="511"/>
      <c r="U126" s="511"/>
      <c r="V126" s="511"/>
      <c r="W126" s="511"/>
      <c r="X126" s="511"/>
    </row>
    <row r="127" spans="1:25" x14ac:dyDescent="0.25">
      <c r="A127" s="513"/>
      <c r="B127" s="514" t="s">
        <v>251</v>
      </c>
      <c r="C127" s="514"/>
      <c r="D127" s="858"/>
      <c r="E127" s="858"/>
      <c r="F127" s="859"/>
      <c r="G127" s="859"/>
      <c r="H127" s="514"/>
      <c r="I127" s="860" t="s">
        <v>252</v>
      </c>
      <c r="J127" s="869"/>
      <c r="K127" s="869"/>
      <c r="L127" s="513"/>
      <c r="M127" s="513"/>
      <c r="N127" s="513"/>
      <c r="O127" s="513"/>
      <c r="P127" s="513"/>
      <c r="Q127" s="513"/>
      <c r="R127" s="513"/>
      <c r="S127" s="513"/>
      <c r="T127" s="513"/>
      <c r="U127" s="513"/>
      <c r="V127" s="513"/>
      <c r="W127" s="513"/>
      <c r="X127" s="513"/>
    </row>
    <row r="128" spans="1:25" x14ac:dyDescent="0.25">
      <c r="A128" s="513"/>
      <c r="B128" s="513"/>
      <c r="C128" s="513"/>
      <c r="D128" s="513"/>
      <c r="E128" s="513"/>
      <c r="F128" s="513"/>
      <c r="G128" s="513"/>
      <c r="H128" s="513"/>
      <c r="I128" s="513"/>
      <c r="J128" s="513"/>
      <c r="K128" s="513"/>
      <c r="L128" s="513"/>
      <c r="M128" s="513"/>
      <c r="N128" s="513"/>
      <c r="O128" s="513"/>
      <c r="P128" s="513"/>
      <c r="Q128" s="513"/>
      <c r="R128" s="513"/>
      <c r="S128" s="513"/>
      <c r="T128" s="513"/>
      <c r="U128" s="513"/>
      <c r="V128" s="513"/>
      <c r="W128" s="513"/>
      <c r="X128" s="513"/>
    </row>
    <row r="129" spans="1:24" x14ac:dyDescent="0.25">
      <c r="A129" s="513"/>
      <c r="B129" s="514" t="s">
        <v>253</v>
      </c>
      <c r="C129" s="514"/>
      <c r="D129" s="858"/>
      <c r="E129" s="858"/>
      <c r="F129" s="859"/>
      <c r="G129" s="859"/>
      <c r="H129" s="514"/>
      <c r="I129" s="860" t="s">
        <v>254</v>
      </c>
      <c r="J129" s="861"/>
      <c r="K129" s="861"/>
      <c r="L129" s="513"/>
      <c r="M129" s="513"/>
      <c r="N129" s="513"/>
      <c r="O129" s="513"/>
      <c r="P129" s="513"/>
      <c r="Q129" s="513"/>
      <c r="R129" s="513"/>
      <c r="S129" s="513"/>
      <c r="T129" s="513"/>
      <c r="U129" s="513"/>
      <c r="V129" s="513"/>
      <c r="W129" s="513"/>
      <c r="X129" s="513"/>
    </row>
    <row r="130" spans="1:24" x14ac:dyDescent="0.25">
      <c r="A130" s="513"/>
      <c r="B130" s="513"/>
      <c r="C130" s="513"/>
      <c r="D130" s="513"/>
      <c r="E130" s="513"/>
      <c r="F130" s="513"/>
      <c r="G130" s="513"/>
      <c r="H130" s="513"/>
      <c r="I130" s="513"/>
      <c r="J130" s="513"/>
      <c r="K130" s="513"/>
      <c r="L130" s="513"/>
      <c r="M130" s="513"/>
      <c r="N130" s="513"/>
      <c r="O130" s="513"/>
      <c r="P130" s="513"/>
      <c r="Q130" s="513"/>
      <c r="R130" s="513"/>
      <c r="S130" s="513"/>
      <c r="T130" s="513"/>
      <c r="U130" s="513"/>
      <c r="V130" s="513"/>
      <c r="W130" s="513"/>
      <c r="X130" s="513"/>
    </row>
    <row r="131" spans="1:24" x14ac:dyDescent="0.25">
      <c r="A131" s="513"/>
      <c r="B131" s="514" t="s">
        <v>255</v>
      </c>
      <c r="C131" s="514"/>
      <c r="D131" s="858"/>
      <c r="E131" s="858"/>
      <c r="F131" s="859"/>
      <c r="G131" s="859"/>
      <c r="H131" s="514"/>
      <c r="I131" s="860" t="s">
        <v>256</v>
      </c>
      <c r="J131" s="861"/>
      <c r="K131" s="861"/>
      <c r="L131" s="513"/>
      <c r="M131" s="513"/>
      <c r="N131" s="513"/>
      <c r="O131" s="513"/>
      <c r="P131" s="513"/>
      <c r="Q131" s="513"/>
      <c r="R131" s="513"/>
      <c r="S131" s="513"/>
      <c r="T131" s="513"/>
      <c r="U131" s="513"/>
      <c r="V131" s="513"/>
      <c r="W131" s="513"/>
      <c r="X131" s="513"/>
    </row>
    <row r="132" spans="1:24" x14ac:dyDescent="0.25">
      <c r="A132" s="63"/>
      <c r="B132" s="515"/>
      <c r="C132" s="862" t="s">
        <v>38</v>
      </c>
      <c r="D132" s="862"/>
      <c r="E132" s="862"/>
      <c r="F132" s="862"/>
      <c r="G132" s="862"/>
      <c r="H132" s="862"/>
      <c r="I132" s="862"/>
      <c r="J132" s="862"/>
      <c r="K132" s="862"/>
      <c r="L132" s="516"/>
      <c r="M132" s="516"/>
      <c r="N132" s="513"/>
      <c r="O132" s="513"/>
      <c r="P132" s="513"/>
      <c r="Q132" s="513"/>
      <c r="R132" s="513"/>
      <c r="S132" s="513"/>
      <c r="T132" s="513"/>
      <c r="U132" s="513"/>
      <c r="V132" s="513"/>
      <c r="W132" s="513"/>
      <c r="X132" s="513"/>
    </row>
  </sheetData>
  <mergeCells count="73">
    <mergeCell ref="D131:G131"/>
    <mergeCell ref="I131:K131"/>
    <mergeCell ref="C132:K132"/>
    <mergeCell ref="T113:V113"/>
    <mergeCell ref="W113:X113"/>
    <mergeCell ref="A114:X114"/>
    <mergeCell ref="D127:G127"/>
    <mergeCell ref="I127:K127"/>
    <mergeCell ref="D129:G129"/>
    <mergeCell ref="I129:K129"/>
    <mergeCell ref="Q113:S113"/>
    <mergeCell ref="D125:G125"/>
    <mergeCell ref="I125:K125"/>
    <mergeCell ref="A110:M110"/>
    <mergeCell ref="A111:M111"/>
    <mergeCell ref="A112:M112"/>
    <mergeCell ref="A113:M113"/>
    <mergeCell ref="N113:P113"/>
    <mergeCell ref="A109:M109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F106"/>
    <mergeCell ref="A107:F107"/>
    <mergeCell ref="A108:F108"/>
    <mergeCell ref="A81:X81"/>
    <mergeCell ref="A58:X58"/>
    <mergeCell ref="A61:F61"/>
    <mergeCell ref="A62:F62"/>
    <mergeCell ref="A63:X63"/>
    <mergeCell ref="A64:X64"/>
    <mergeCell ref="A65:A67"/>
    <mergeCell ref="A68:A70"/>
    <mergeCell ref="A71:A73"/>
    <mergeCell ref="A74:A76"/>
    <mergeCell ref="A77:A79"/>
    <mergeCell ref="A80:F80"/>
    <mergeCell ref="A10:X10"/>
    <mergeCell ref="A29:B29"/>
    <mergeCell ref="A30:X30"/>
    <mergeCell ref="A51:F51"/>
    <mergeCell ref="A52:X52"/>
    <mergeCell ref="A57:F57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rowBreaks count="1" manualBreakCount="1">
    <brk id="102" max="23" man="1"/>
  </rowBreaks>
  <ignoredErrors>
    <ignoredError sqref="A16:A28 A31:A32 A35:A45 A11 A48:A50 A65 A68 A71 A74 A77 A82 A85 A88 A91 A94 A97 A100 A103" twoDigitTextYear="1"/>
    <ignoredError sqref="H32:I32 M32 I42 H45:I45 M45 M61 L80 M119" formula="1"/>
    <ignoredError sqref="L1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4"/>
  <sheetViews>
    <sheetView view="pageBreakPreview" topLeftCell="A88" zoomScale="60" zoomScaleNormal="100" workbookViewId="0">
      <selection activeCell="C117" sqref="C117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64" style="533" customWidth="1"/>
    <col min="4" max="4" width="9.140625" style="534"/>
    <col min="5" max="5" width="7.140625" style="534" customWidth="1"/>
    <col min="6" max="6" width="7.28515625" style="534" customWidth="1"/>
    <col min="7" max="7" width="6" style="534" customWidth="1"/>
    <col min="8" max="8" width="4.42578125" style="534" customWidth="1"/>
    <col min="9" max="9" width="6" style="534" customWidth="1"/>
    <col min="10" max="10" width="5.5703125" style="534" customWidth="1"/>
    <col min="11" max="11" width="7" style="534" customWidth="1"/>
    <col min="12" max="12" width="7.28515625" style="534" customWidth="1"/>
    <col min="13" max="13" width="8.7109375" style="534" customWidth="1"/>
    <col min="14" max="14" width="9.140625" style="532"/>
    <col min="15" max="15" width="12.7109375" style="532" customWidth="1"/>
    <col min="16" max="16" width="9.140625" style="532"/>
    <col min="17" max="17" width="179" style="545" customWidth="1"/>
    <col min="18" max="16384" width="9.140625" style="532"/>
  </cols>
  <sheetData>
    <row r="1" spans="1:17" x14ac:dyDescent="0.25">
      <c r="C1" s="870" t="s">
        <v>264</v>
      </c>
      <c r="D1" s="870"/>
      <c r="E1" s="870"/>
      <c r="F1" s="870"/>
      <c r="G1" s="870"/>
      <c r="H1" s="870"/>
      <c r="I1" s="870"/>
      <c r="J1" s="870"/>
      <c r="K1" s="870"/>
      <c r="L1" s="870"/>
      <c r="M1" s="870"/>
    </row>
    <row r="2" spans="1:17" x14ac:dyDescent="0.25">
      <c r="C2" s="533" t="s">
        <v>265</v>
      </c>
    </row>
    <row r="3" spans="1:17" x14ac:dyDescent="0.25">
      <c r="C3" s="871" t="s">
        <v>266</v>
      </c>
      <c r="D3" s="872" t="s">
        <v>267</v>
      </c>
      <c r="E3" s="873" t="s">
        <v>268</v>
      </c>
      <c r="F3" s="873"/>
      <c r="G3" s="873"/>
      <c r="H3" s="873"/>
      <c r="I3" s="873"/>
      <c r="J3" s="874"/>
      <c r="K3" s="872" t="s">
        <v>269</v>
      </c>
      <c r="L3" s="872" t="s">
        <v>270</v>
      </c>
      <c r="M3" s="872" t="s">
        <v>271</v>
      </c>
    </row>
    <row r="4" spans="1:17" x14ac:dyDescent="0.25">
      <c r="C4" s="871"/>
      <c r="D4" s="872"/>
      <c r="E4" s="872" t="s">
        <v>70</v>
      </c>
      <c r="F4" s="875" t="s">
        <v>272</v>
      </c>
      <c r="G4" s="875"/>
      <c r="H4" s="875"/>
      <c r="I4" s="875"/>
      <c r="J4" s="872" t="s">
        <v>273</v>
      </c>
      <c r="K4" s="872"/>
      <c r="L4" s="872"/>
      <c r="M4" s="872"/>
    </row>
    <row r="5" spans="1:17" x14ac:dyDescent="0.25">
      <c r="C5" s="871"/>
      <c r="D5" s="872"/>
      <c r="E5" s="874"/>
      <c r="F5" s="872" t="s">
        <v>274</v>
      </c>
      <c r="G5" s="873" t="s">
        <v>275</v>
      </c>
      <c r="H5" s="874"/>
      <c r="I5" s="874"/>
      <c r="J5" s="874"/>
      <c r="K5" s="872"/>
      <c r="L5" s="872"/>
      <c r="M5" s="872"/>
    </row>
    <row r="6" spans="1:17" x14ac:dyDescent="0.25">
      <c r="C6" s="871"/>
      <c r="D6" s="872"/>
      <c r="E6" s="874"/>
      <c r="F6" s="876"/>
      <c r="G6" s="872" t="s">
        <v>276</v>
      </c>
      <c r="H6" s="872" t="s">
        <v>277</v>
      </c>
      <c r="I6" s="872" t="s">
        <v>34</v>
      </c>
      <c r="J6" s="874"/>
      <c r="K6" s="872"/>
      <c r="L6" s="872"/>
      <c r="M6" s="872"/>
    </row>
    <row r="7" spans="1:17" x14ac:dyDescent="0.25">
      <c r="C7" s="871"/>
      <c r="D7" s="872"/>
      <c r="E7" s="874"/>
      <c r="F7" s="876"/>
      <c r="G7" s="872"/>
      <c r="H7" s="872"/>
      <c r="I7" s="872"/>
      <c r="J7" s="874"/>
      <c r="K7" s="872"/>
      <c r="L7" s="872"/>
      <c r="M7" s="872"/>
    </row>
    <row r="8" spans="1:17" x14ac:dyDescent="0.25">
      <c r="C8" s="871"/>
      <c r="D8" s="872"/>
      <c r="E8" s="874"/>
      <c r="F8" s="876"/>
      <c r="G8" s="872"/>
      <c r="H8" s="872"/>
      <c r="I8" s="872"/>
      <c r="J8" s="874"/>
      <c r="K8" s="872"/>
      <c r="L8" s="872"/>
      <c r="M8" s="872"/>
    </row>
    <row r="9" spans="1:17" x14ac:dyDescent="0.25">
      <c r="C9" s="871"/>
      <c r="D9" s="872"/>
      <c r="E9" s="874"/>
      <c r="F9" s="876"/>
      <c r="G9" s="872"/>
      <c r="H9" s="872"/>
      <c r="I9" s="872"/>
      <c r="J9" s="874"/>
      <c r="K9" s="872"/>
      <c r="L9" s="872"/>
      <c r="M9" s="872"/>
    </row>
    <row r="10" spans="1:17" x14ac:dyDescent="0.25">
      <c r="A10" s="19" t="s">
        <v>278</v>
      </c>
      <c r="B10" s="19" t="s">
        <v>279</v>
      </c>
      <c r="C10" s="535" t="s">
        <v>280</v>
      </c>
      <c r="D10" s="536">
        <v>4</v>
      </c>
      <c r="E10" s="537">
        <f t="shared" ref="E10:E15" si="0">D10*30</f>
        <v>120</v>
      </c>
      <c r="F10" s="537">
        <f t="shared" ref="F10:F15" si="1">G10+H10+I10</f>
        <v>60</v>
      </c>
      <c r="G10" s="537"/>
      <c r="H10" s="537"/>
      <c r="I10" s="537">
        <v>60</v>
      </c>
      <c r="J10" s="537">
        <f t="shared" ref="J10:J15" si="2">E10-F10</f>
        <v>60</v>
      </c>
      <c r="K10" s="538">
        <f t="shared" ref="K10:K15" si="3">F10/15</f>
        <v>4</v>
      </c>
      <c r="L10" s="537" t="s">
        <v>278</v>
      </c>
      <c r="M10" s="538">
        <f t="shared" ref="M10:M15" si="4">F10/E10*100</f>
        <v>50</v>
      </c>
      <c r="N10" s="532" t="s">
        <v>281</v>
      </c>
      <c r="P10" s="532" t="s">
        <v>282</v>
      </c>
    </row>
    <row r="11" spans="1:17" x14ac:dyDescent="0.25">
      <c r="A11" s="19" t="s">
        <v>278</v>
      </c>
      <c r="B11" s="19" t="s">
        <v>279</v>
      </c>
      <c r="C11" s="535" t="s">
        <v>283</v>
      </c>
      <c r="D11" s="538">
        <v>7</v>
      </c>
      <c r="E11" s="537">
        <f t="shared" si="0"/>
        <v>210</v>
      </c>
      <c r="F11" s="537">
        <f t="shared" si="1"/>
        <v>75</v>
      </c>
      <c r="G11" s="537">
        <v>30</v>
      </c>
      <c r="H11" s="537"/>
      <c r="I11" s="537">
        <v>45</v>
      </c>
      <c r="J11" s="537">
        <f t="shared" si="2"/>
        <v>135</v>
      </c>
      <c r="K11" s="538">
        <f t="shared" si="3"/>
        <v>5</v>
      </c>
      <c r="L11" s="537" t="s">
        <v>284</v>
      </c>
      <c r="M11" s="538">
        <f t="shared" si="4"/>
        <v>35.714285714285715</v>
      </c>
      <c r="N11" s="532" t="s">
        <v>285</v>
      </c>
      <c r="P11" s="532" t="s">
        <v>282</v>
      </c>
    </row>
    <row r="12" spans="1:17" x14ac:dyDescent="0.25">
      <c r="A12" s="19" t="s">
        <v>278</v>
      </c>
      <c r="B12" s="19" t="s">
        <v>279</v>
      </c>
      <c r="C12" s="539" t="s">
        <v>286</v>
      </c>
      <c r="D12" s="538">
        <v>6</v>
      </c>
      <c r="E12" s="537">
        <f t="shared" si="0"/>
        <v>180</v>
      </c>
      <c r="F12" s="537">
        <f t="shared" si="1"/>
        <v>75</v>
      </c>
      <c r="G12" s="537">
        <v>30</v>
      </c>
      <c r="H12" s="537"/>
      <c r="I12" s="537">
        <v>45</v>
      </c>
      <c r="J12" s="537">
        <f t="shared" si="2"/>
        <v>105</v>
      </c>
      <c r="K12" s="538">
        <f t="shared" si="3"/>
        <v>5</v>
      </c>
      <c r="L12" s="537" t="s">
        <v>284</v>
      </c>
      <c r="M12" s="538">
        <f t="shared" si="4"/>
        <v>41.666666666666671</v>
      </c>
      <c r="N12" s="532" t="s">
        <v>287</v>
      </c>
    </row>
    <row r="13" spans="1:17" x14ac:dyDescent="0.25">
      <c r="A13" s="19" t="s">
        <v>278</v>
      </c>
      <c r="B13" s="19" t="s">
        <v>279</v>
      </c>
      <c r="C13" s="535" t="s">
        <v>362</v>
      </c>
      <c r="D13" s="538">
        <v>7</v>
      </c>
      <c r="E13" s="537">
        <f t="shared" si="0"/>
        <v>210</v>
      </c>
      <c r="F13" s="537">
        <f t="shared" si="1"/>
        <v>75</v>
      </c>
      <c r="G13" s="537">
        <v>30</v>
      </c>
      <c r="H13" s="537"/>
      <c r="I13" s="537">
        <v>45</v>
      </c>
      <c r="J13" s="537">
        <f t="shared" si="2"/>
        <v>135</v>
      </c>
      <c r="K13" s="538">
        <f t="shared" si="3"/>
        <v>5</v>
      </c>
      <c r="L13" s="537" t="s">
        <v>284</v>
      </c>
      <c r="M13" s="538">
        <f t="shared" si="4"/>
        <v>35.714285714285715</v>
      </c>
      <c r="N13" s="532" t="s">
        <v>288</v>
      </c>
      <c r="O13" s="532" t="s">
        <v>289</v>
      </c>
      <c r="P13" s="532" t="s">
        <v>290</v>
      </c>
    </row>
    <row r="14" spans="1:17" x14ac:dyDescent="0.25">
      <c r="A14" s="19" t="s">
        <v>34</v>
      </c>
      <c r="B14" s="19" t="s">
        <v>279</v>
      </c>
      <c r="C14" s="539" t="s">
        <v>291</v>
      </c>
      <c r="D14" s="538">
        <v>5</v>
      </c>
      <c r="E14" s="537">
        <f t="shared" si="0"/>
        <v>150</v>
      </c>
      <c r="F14" s="537">
        <f t="shared" si="1"/>
        <v>60</v>
      </c>
      <c r="G14" s="537">
        <v>30</v>
      </c>
      <c r="H14" s="537">
        <v>30</v>
      </c>
      <c r="I14" s="537"/>
      <c r="J14" s="537">
        <f t="shared" si="2"/>
        <v>90</v>
      </c>
      <c r="K14" s="538">
        <f t="shared" si="3"/>
        <v>4</v>
      </c>
      <c r="L14" s="537" t="s">
        <v>292</v>
      </c>
      <c r="M14" s="538">
        <f t="shared" si="4"/>
        <v>40</v>
      </c>
      <c r="N14" s="532" t="s">
        <v>288</v>
      </c>
      <c r="O14" s="532" t="s">
        <v>293</v>
      </c>
      <c r="Q14" s="545" t="s">
        <v>367</v>
      </c>
    </row>
    <row r="15" spans="1:17" x14ac:dyDescent="0.25">
      <c r="A15" s="19" t="s">
        <v>278</v>
      </c>
      <c r="B15" s="19" t="s">
        <v>279</v>
      </c>
      <c r="C15" s="539" t="s">
        <v>363</v>
      </c>
      <c r="D15" s="538">
        <v>1</v>
      </c>
      <c r="E15" s="537">
        <f t="shared" si="0"/>
        <v>30</v>
      </c>
      <c r="F15" s="537">
        <f t="shared" si="1"/>
        <v>15</v>
      </c>
      <c r="G15" s="537">
        <v>8</v>
      </c>
      <c r="H15" s="537"/>
      <c r="I15" s="537">
        <v>7</v>
      </c>
      <c r="J15" s="537">
        <f t="shared" si="2"/>
        <v>15</v>
      </c>
      <c r="K15" s="538">
        <f t="shared" si="3"/>
        <v>1</v>
      </c>
      <c r="L15" s="537" t="s">
        <v>278</v>
      </c>
      <c r="M15" s="538">
        <f t="shared" si="4"/>
        <v>50</v>
      </c>
      <c r="N15" s="532" t="s">
        <v>294</v>
      </c>
      <c r="O15" s="532" t="s">
        <v>295</v>
      </c>
      <c r="P15" s="532" t="s">
        <v>282</v>
      </c>
    </row>
    <row r="16" spans="1:17" x14ac:dyDescent="0.25">
      <c r="C16" s="540" t="s">
        <v>59</v>
      </c>
      <c r="D16" s="541">
        <f t="shared" ref="D16:K16" si="5">SUM(D10:D15)</f>
        <v>30</v>
      </c>
      <c r="E16" s="542">
        <f t="shared" si="5"/>
        <v>900</v>
      </c>
      <c r="F16" s="542">
        <f t="shared" si="5"/>
        <v>360</v>
      </c>
      <c r="G16" s="542">
        <f t="shared" si="5"/>
        <v>128</v>
      </c>
      <c r="H16" s="542">
        <f t="shared" si="5"/>
        <v>30</v>
      </c>
      <c r="I16" s="542">
        <f t="shared" si="5"/>
        <v>202</v>
      </c>
      <c r="J16" s="542">
        <f t="shared" si="5"/>
        <v>540</v>
      </c>
      <c r="K16" s="542">
        <f t="shared" si="5"/>
        <v>24</v>
      </c>
      <c r="L16" s="542"/>
      <c r="M16" s="542"/>
    </row>
    <row r="17" spans="1:17" x14ac:dyDescent="0.25">
      <c r="C17" s="543" t="s">
        <v>296</v>
      </c>
      <c r="D17" s="544">
        <f>30-D16</f>
        <v>0</v>
      </c>
      <c r="E17" s="544"/>
      <c r="F17" s="544"/>
      <c r="G17" s="544"/>
      <c r="H17" s="544"/>
      <c r="I17" s="544"/>
      <c r="J17" s="544"/>
      <c r="K17" s="544"/>
      <c r="L17" s="544"/>
    </row>
    <row r="19" spans="1:17" x14ac:dyDescent="0.25">
      <c r="C19" s="533" t="s">
        <v>297</v>
      </c>
    </row>
    <row r="20" spans="1:17" x14ac:dyDescent="0.25">
      <c r="C20" s="871" t="s">
        <v>266</v>
      </c>
      <c r="D20" s="872" t="s">
        <v>267</v>
      </c>
      <c r="E20" s="873" t="s">
        <v>268</v>
      </c>
      <c r="F20" s="873"/>
      <c r="G20" s="873"/>
      <c r="H20" s="873"/>
      <c r="I20" s="873"/>
      <c r="J20" s="874"/>
      <c r="K20" s="872" t="s">
        <v>269</v>
      </c>
      <c r="L20" s="872" t="s">
        <v>270</v>
      </c>
      <c r="M20" s="872" t="s">
        <v>271</v>
      </c>
    </row>
    <row r="21" spans="1:17" x14ac:dyDescent="0.25">
      <c r="C21" s="871"/>
      <c r="D21" s="872"/>
      <c r="E21" s="872" t="s">
        <v>70</v>
      </c>
      <c r="F21" s="875" t="s">
        <v>272</v>
      </c>
      <c r="G21" s="875"/>
      <c r="H21" s="875"/>
      <c r="I21" s="875"/>
      <c r="J21" s="872" t="s">
        <v>273</v>
      </c>
      <c r="K21" s="872"/>
      <c r="L21" s="872"/>
      <c r="M21" s="872"/>
    </row>
    <row r="22" spans="1:17" x14ac:dyDescent="0.25">
      <c r="C22" s="871"/>
      <c r="D22" s="872"/>
      <c r="E22" s="874"/>
      <c r="F22" s="872" t="s">
        <v>274</v>
      </c>
      <c r="G22" s="873" t="s">
        <v>275</v>
      </c>
      <c r="H22" s="874"/>
      <c r="I22" s="874"/>
      <c r="J22" s="874"/>
      <c r="K22" s="872"/>
      <c r="L22" s="872"/>
      <c r="M22" s="872"/>
    </row>
    <row r="23" spans="1:17" x14ac:dyDescent="0.25">
      <c r="C23" s="871"/>
      <c r="D23" s="872"/>
      <c r="E23" s="874"/>
      <c r="F23" s="876"/>
      <c r="G23" s="872" t="s">
        <v>276</v>
      </c>
      <c r="H23" s="872" t="s">
        <v>277</v>
      </c>
      <c r="I23" s="872" t="s">
        <v>34</v>
      </c>
      <c r="J23" s="874"/>
      <c r="K23" s="872"/>
      <c r="L23" s="872"/>
      <c r="M23" s="872"/>
    </row>
    <row r="24" spans="1:17" x14ac:dyDescent="0.25">
      <c r="C24" s="871"/>
      <c r="D24" s="872"/>
      <c r="E24" s="874"/>
      <c r="F24" s="876"/>
      <c r="G24" s="872"/>
      <c r="H24" s="872"/>
      <c r="I24" s="872"/>
      <c r="J24" s="874"/>
      <c r="K24" s="872"/>
      <c r="L24" s="872"/>
      <c r="M24" s="872"/>
    </row>
    <row r="25" spans="1:17" x14ac:dyDescent="0.25">
      <c r="C25" s="871"/>
      <c r="D25" s="872"/>
      <c r="E25" s="874"/>
      <c r="F25" s="876"/>
      <c r="G25" s="872"/>
      <c r="H25" s="872"/>
      <c r="I25" s="872"/>
      <c r="J25" s="874"/>
      <c r="K25" s="872"/>
      <c r="L25" s="872"/>
      <c r="M25" s="872"/>
    </row>
    <row r="26" spans="1:17" x14ac:dyDescent="0.25">
      <c r="C26" s="871"/>
      <c r="D26" s="872"/>
      <c r="E26" s="874"/>
      <c r="F26" s="876"/>
      <c r="G26" s="872"/>
      <c r="H26" s="872"/>
      <c r="I26" s="872"/>
      <c r="J26" s="874"/>
      <c r="K26" s="872"/>
      <c r="L26" s="872"/>
      <c r="M26" s="872"/>
    </row>
    <row r="27" spans="1:17" x14ac:dyDescent="0.25">
      <c r="A27" s="19" t="s">
        <v>278</v>
      </c>
      <c r="B27" s="19" t="s">
        <v>279</v>
      </c>
      <c r="C27" s="535" t="s">
        <v>280</v>
      </c>
      <c r="D27" s="536">
        <v>4</v>
      </c>
      <c r="E27" s="537">
        <f t="shared" ref="E27:E33" si="6">D27*30</f>
        <v>120</v>
      </c>
      <c r="F27" s="537">
        <f t="shared" ref="F27:F33" si="7">G27+H27+I27</f>
        <v>54</v>
      </c>
      <c r="G27" s="537"/>
      <c r="H27" s="537"/>
      <c r="I27" s="537">
        <v>54</v>
      </c>
      <c r="J27" s="537">
        <f t="shared" ref="J27:J33" si="8">E27-F27</f>
        <v>66</v>
      </c>
      <c r="K27" s="538">
        <f t="shared" ref="K27:K33" si="9">F27/18</f>
        <v>3</v>
      </c>
      <c r="L27" s="537" t="s">
        <v>278</v>
      </c>
      <c r="M27" s="538">
        <f t="shared" ref="M27:M33" si="10">F27/E27*100</f>
        <v>45</v>
      </c>
      <c r="N27" s="532" t="s">
        <v>281</v>
      </c>
      <c r="P27" s="532" t="s">
        <v>282</v>
      </c>
    </row>
    <row r="28" spans="1:17" x14ac:dyDescent="0.25">
      <c r="A28" s="19" t="s">
        <v>34</v>
      </c>
      <c r="B28" s="19" t="s">
        <v>279</v>
      </c>
      <c r="C28" s="605" t="s">
        <v>298</v>
      </c>
      <c r="D28" s="538">
        <v>4</v>
      </c>
      <c r="E28" s="537">
        <f t="shared" si="6"/>
        <v>120</v>
      </c>
      <c r="F28" s="537">
        <f t="shared" si="7"/>
        <v>54</v>
      </c>
      <c r="G28" s="537">
        <v>18</v>
      </c>
      <c r="H28" s="537"/>
      <c r="I28" s="537">
        <v>36</v>
      </c>
      <c r="J28" s="537">
        <f t="shared" si="8"/>
        <v>66</v>
      </c>
      <c r="K28" s="538">
        <f t="shared" si="9"/>
        <v>3</v>
      </c>
      <c r="L28" s="537" t="s">
        <v>284</v>
      </c>
      <c r="M28" s="538">
        <f t="shared" si="10"/>
        <v>45</v>
      </c>
      <c r="N28" s="532" t="s">
        <v>294</v>
      </c>
      <c r="O28" s="532" t="s">
        <v>299</v>
      </c>
      <c r="Q28" s="545" t="s">
        <v>368</v>
      </c>
    </row>
    <row r="29" spans="1:17" x14ac:dyDescent="0.25">
      <c r="A29" s="19" t="s">
        <v>278</v>
      </c>
      <c r="B29" s="19" t="s">
        <v>279</v>
      </c>
      <c r="C29" s="535" t="s">
        <v>300</v>
      </c>
      <c r="D29" s="538">
        <v>4</v>
      </c>
      <c r="E29" s="537">
        <f t="shared" si="6"/>
        <v>120</v>
      </c>
      <c r="F29" s="537">
        <f t="shared" si="7"/>
        <v>54</v>
      </c>
      <c r="G29" s="537">
        <v>18</v>
      </c>
      <c r="H29" s="537"/>
      <c r="I29" s="537">
        <v>36</v>
      </c>
      <c r="J29" s="537">
        <f t="shared" si="8"/>
        <v>66</v>
      </c>
      <c r="K29" s="538">
        <f t="shared" si="9"/>
        <v>3</v>
      </c>
      <c r="L29" s="537" t="s">
        <v>278</v>
      </c>
      <c r="M29" s="538">
        <f t="shared" si="10"/>
        <v>45</v>
      </c>
      <c r="N29" s="532" t="s">
        <v>285</v>
      </c>
      <c r="P29" s="532" t="s">
        <v>282</v>
      </c>
    </row>
    <row r="30" spans="1:17" ht="30" x14ac:dyDescent="0.25">
      <c r="A30" s="19" t="s">
        <v>278</v>
      </c>
      <c r="B30" s="19" t="s">
        <v>279</v>
      </c>
      <c r="C30" s="605" t="s">
        <v>301</v>
      </c>
      <c r="D30" s="538">
        <v>5</v>
      </c>
      <c r="E30" s="537">
        <f t="shared" si="6"/>
        <v>150</v>
      </c>
      <c r="F30" s="537">
        <f t="shared" si="7"/>
        <v>72</v>
      </c>
      <c r="G30" s="537">
        <v>36</v>
      </c>
      <c r="H30" s="537"/>
      <c r="I30" s="537">
        <v>36</v>
      </c>
      <c r="J30" s="537">
        <f t="shared" si="8"/>
        <v>78</v>
      </c>
      <c r="K30" s="538">
        <f t="shared" si="9"/>
        <v>4</v>
      </c>
      <c r="L30" s="537" t="s">
        <v>284</v>
      </c>
      <c r="M30" s="538">
        <f t="shared" si="10"/>
        <v>48</v>
      </c>
      <c r="N30" s="532" t="s">
        <v>288</v>
      </c>
      <c r="O30" s="545" t="s">
        <v>302</v>
      </c>
    </row>
    <row r="31" spans="1:17" x14ac:dyDescent="0.25">
      <c r="A31" s="19" t="s">
        <v>278</v>
      </c>
      <c r="B31" s="19" t="s">
        <v>279</v>
      </c>
      <c r="C31" s="539" t="s">
        <v>389</v>
      </c>
      <c r="D31" s="538">
        <v>5</v>
      </c>
      <c r="E31" s="537">
        <f t="shared" si="6"/>
        <v>150</v>
      </c>
      <c r="F31" s="537">
        <f t="shared" si="7"/>
        <v>72</v>
      </c>
      <c r="G31" s="537">
        <v>36</v>
      </c>
      <c r="H31" s="537"/>
      <c r="I31" s="537">
        <v>36</v>
      </c>
      <c r="J31" s="537">
        <f t="shared" si="8"/>
        <v>78</v>
      </c>
      <c r="K31" s="538">
        <f t="shared" si="9"/>
        <v>4</v>
      </c>
      <c r="L31" s="537" t="s">
        <v>284</v>
      </c>
      <c r="M31" s="538">
        <f t="shared" si="10"/>
        <v>48</v>
      </c>
      <c r="N31" s="532" t="s">
        <v>288</v>
      </c>
      <c r="O31" s="532" t="s">
        <v>289</v>
      </c>
    </row>
    <row r="32" spans="1:17" x14ac:dyDescent="0.25">
      <c r="A32" s="19" t="s">
        <v>278</v>
      </c>
      <c r="B32" s="19" t="s">
        <v>279</v>
      </c>
      <c r="C32" s="535" t="s">
        <v>303</v>
      </c>
      <c r="D32" s="538">
        <v>3.5</v>
      </c>
      <c r="E32" s="537">
        <f t="shared" si="6"/>
        <v>105</v>
      </c>
      <c r="F32" s="537">
        <f t="shared" si="7"/>
        <v>36</v>
      </c>
      <c r="G32" s="537">
        <v>18</v>
      </c>
      <c r="H32" s="537"/>
      <c r="I32" s="537">
        <v>18</v>
      </c>
      <c r="J32" s="537">
        <f t="shared" si="8"/>
        <v>69</v>
      </c>
      <c r="K32" s="538">
        <f t="shared" si="9"/>
        <v>2</v>
      </c>
      <c r="L32" s="537" t="s">
        <v>292</v>
      </c>
      <c r="M32" s="538">
        <f t="shared" si="10"/>
        <v>34.285714285714285</v>
      </c>
      <c r="N32" s="532" t="s">
        <v>281</v>
      </c>
      <c r="P32" s="532" t="s">
        <v>282</v>
      </c>
    </row>
    <row r="33" spans="1:17" ht="30" x14ac:dyDescent="0.25">
      <c r="A33" s="19" t="s">
        <v>34</v>
      </c>
      <c r="B33" s="19" t="s">
        <v>279</v>
      </c>
      <c r="C33" s="535" t="s">
        <v>304</v>
      </c>
      <c r="D33" s="538">
        <v>4.5</v>
      </c>
      <c r="E33" s="537">
        <f t="shared" si="6"/>
        <v>135</v>
      </c>
      <c r="F33" s="537">
        <f t="shared" si="7"/>
        <v>18</v>
      </c>
      <c r="G33" s="537"/>
      <c r="H33" s="537"/>
      <c r="I33" s="537">
        <v>18</v>
      </c>
      <c r="J33" s="537">
        <f t="shared" si="8"/>
        <v>117</v>
      </c>
      <c r="K33" s="538">
        <f t="shared" si="9"/>
        <v>1</v>
      </c>
      <c r="L33" s="537" t="s">
        <v>278</v>
      </c>
      <c r="M33" s="538">
        <f t="shared" si="10"/>
        <v>13.333333333333334</v>
      </c>
      <c r="N33" s="532" t="s">
        <v>288</v>
      </c>
      <c r="O33" s="532" t="s">
        <v>305</v>
      </c>
      <c r="Q33" s="545" t="s">
        <v>369</v>
      </c>
    </row>
    <row r="34" spans="1:17" x14ac:dyDescent="0.25">
      <c r="C34" s="540" t="s">
        <v>59</v>
      </c>
      <c r="D34" s="541">
        <f t="shared" ref="D34:K34" si="11">SUM(D27:D33)</f>
        <v>30</v>
      </c>
      <c r="E34" s="542">
        <f t="shared" si="11"/>
        <v>900</v>
      </c>
      <c r="F34" s="542">
        <f t="shared" si="11"/>
        <v>360</v>
      </c>
      <c r="G34" s="542">
        <f t="shared" si="11"/>
        <v>126</v>
      </c>
      <c r="H34" s="542">
        <f t="shared" si="11"/>
        <v>0</v>
      </c>
      <c r="I34" s="542">
        <f t="shared" si="11"/>
        <v>234</v>
      </c>
      <c r="J34" s="542">
        <f t="shared" si="11"/>
        <v>540</v>
      </c>
      <c r="K34" s="542">
        <f t="shared" si="11"/>
        <v>20</v>
      </c>
      <c r="L34" s="542"/>
      <c r="M34" s="542"/>
    </row>
    <row r="35" spans="1:17" x14ac:dyDescent="0.25">
      <c r="C35" s="543" t="s">
        <v>296</v>
      </c>
      <c r="D35" s="544">
        <f>30-D34</f>
        <v>0</v>
      </c>
    </row>
    <row r="36" spans="1:17" x14ac:dyDescent="0.25">
      <c r="C36" s="543"/>
      <c r="D36" s="544"/>
    </row>
    <row r="37" spans="1:17" x14ac:dyDescent="0.25">
      <c r="C37" s="533" t="s">
        <v>306</v>
      </c>
    </row>
    <row r="38" spans="1:17" x14ac:dyDescent="0.25">
      <c r="C38" s="871" t="s">
        <v>266</v>
      </c>
      <c r="D38" s="872" t="s">
        <v>267</v>
      </c>
      <c r="E38" s="873" t="s">
        <v>268</v>
      </c>
      <c r="F38" s="873"/>
      <c r="G38" s="873"/>
      <c r="H38" s="873"/>
      <c r="I38" s="873"/>
      <c r="J38" s="874"/>
      <c r="K38" s="872" t="s">
        <v>269</v>
      </c>
      <c r="L38" s="872" t="s">
        <v>270</v>
      </c>
      <c r="M38" s="872" t="s">
        <v>271</v>
      </c>
    </row>
    <row r="39" spans="1:17" x14ac:dyDescent="0.25">
      <c r="C39" s="871"/>
      <c r="D39" s="872"/>
      <c r="E39" s="872" t="s">
        <v>70</v>
      </c>
      <c r="F39" s="875" t="s">
        <v>272</v>
      </c>
      <c r="G39" s="875"/>
      <c r="H39" s="875"/>
      <c r="I39" s="875"/>
      <c r="J39" s="872" t="s">
        <v>273</v>
      </c>
      <c r="K39" s="872"/>
      <c r="L39" s="872"/>
      <c r="M39" s="872"/>
    </row>
    <row r="40" spans="1:17" x14ac:dyDescent="0.25">
      <c r="C40" s="871"/>
      <c r="D40" s="872"/>
      <c r="E40" s="874"/>
      <c r="F40" s="872" t="s">
        <v>274</v>
      </c>
      <c r="G40" s="873" t="s">
        <v>275</v>
      </c>
      <c r="H40" s="874"/>
      <c r="I40" s="874"/>
      <c r="J40" s="874"/>
      <c r="K40" s="872"/>
      <c r="L40" s="872"/>
      <c r="M40" s="872"/>
    </row>
    <row r="41" spans="1:17" x14ac:dyDescent="0.25">
      <c r="C41" s="871"/>
      <c r="D41" s="872"/>
      <c r="E41" s="874"/>
      <c r="F41" s="876"/>
      <c r="G41" s="872" t="s">
        <v>276</v>
      </c>
      <c r="H41" s="872" t="s">
        <v>277</v>
      </c>
      <c r="I41" s="872" t="s">
        <v>34</v>
      </c>
      <c r="J41" s="874"/>
      <c r="K41" s="872"/>
      <c r="L41" s="872"/>
      <c r="M41" s="872"/>
    </row>
    <row r="42" spans="1:17" x14ac:dyDescent="0.25">
      <c r="C42" s="871"/>
      <c r="D42" s="872"/>
      <c r="E42" s="874"/>
      <c r="F42" s="876"/>
      <c r="G42" s="872"/>
      <c r="H42" s="872"/>
      <c r="I42" s="872"/>
      <c r="J42" s="874"/>
      <c r="K42" s="872"/>
      <c r="L42" s="872"/>
      <c r="M42" s="872"/>
    </row>
    <row r="43" spans="1:17" x14ac:dyDescent="0.25">
      <c r="C43" s="871"/>
      <c r="D43" s="872"/>
      <c r="E43" s="874"/>
      <c r="F43" s="876"/>
      <c r="G43" s="872"/>
      <c r="H43" s="872"/>
      <c r="I43" s="872"/>
      <c r="J43" s="874"/>
      <c r="K43" s="872"/>
      <c r="L43" s="872"/>
      <c r="M43" s="872"/>
    </row>
    <row r="44" spans="1:17" x14ac:dyDescent="0.25">
      <c r="C44" s="871"/>
      <c r="D44" s="872"/>
      <c r="E44" s="874"/>
      <c r="F44" s="876"/>
      <c r="G44" s="872"/>
      <c r="H44" s="872"/>
      <c r="I44" s="872"/>
      <c r="J44" s="874"/>
      <c r="K44" s="872"/>
      <c r="L44" s="872"/>
      <c r="M44" s="872"/>
    </row>
    <row r="45" spans="1:17" x14ac:dyDescent="0.25">
      <c r="A45" s="19" t="s">
        <v>278</v>
      </c>
      <c r="B45" s="19" t="s">
        <v>279</v>
      </c>
      <c r="C45" s="535" t="s">
        <v>280</v>
      </c>
      <c r="D45" s="536">
        <v>4</v>
      </c>
      <c r="E45" s="537">
        <f t="shared" ref="E45:E51" si="12">D45*30</f>
        <v>120</v>
      </c>
      <c r="F45" s="537">
        <f t="shared" ref="F45:F51" si="13">G45+H45+I45</f>
        <v>60</v>
      </c>
      <c r="G45" s="537"/>
      <c r="H45" s="537"/>
      <c r="I45" s="537">
        <v>60</v>
      </c>
      <c r="J45" s="537">
        <f t="shared" ref="J45:J51" si="14">E45-F45</f>
        <v>60</v>
      </c>
      <c r="K45" s="538">
        <f t="shared" ref="K45:K51" si="15">F45/15</f>
        <v>4</v>
      </c>
      <c r="L45" s="537" t="s">
        <v>278</v>
      </c>
      <c r="M45" s="538">
        <f t="shared" ref="M45:M51" si="16">F45/E45*100</f>
        <v>50</v>
      </c>
      <c r="N45" s="532" t="s">
        <v>281</v>
      </c>
    </row>
    <row r="46" spans="1:17" x14ac:dyDescent="0.25">
      <c r="A46" s="19" t="s">
        <v>34</v>
      </c>
      <c r="B46" s="19" t="s">
        <v>279</v>
      </c>
      <c r="C46" s="605" t="s">
        <v>307</v>
      </c>
      <c r="D46" s="538">
        <v>5</v>
      </c>
      <c r="E46" s="537">
        <f t="shared" si="12"/>
        <v>150</v>
      </c>
      <c r="F46" s="537">
        <f t="shared" si="13"/>
        <v>60</v>
      </c>
      <c r="G46" s="537">
        <v>30</v>
      </c>
      <c r="H46" s="537"/>
      <c r="I46" s="537">
        <v>30</v>
      </c>
      <c r="J46" s="537">
        <f t="shared" si="14"/>
        <v>90</v>
      </c>
      <c r="K46" s="538">
        <f t="shared" si="15"/>
        <v>4</v>
      </c>
      <c r="L46" s="537" t="s">
        <v>284</v>
      </c>
      <c r="M46" s="538">
        <f t="shared" si="16"/>
        <v>40</v>
      </c>
      <c r="N46" s="532" t="s">
        <v>288</v>
      </c>
      <c r="O46" s="532" t="s">
        <v>308</v>
      </c>
    </row>
    <row r="47" spans="1:17" x14ac:dyDescent="0.25">
      <c r="A47" s="19" t="s">
        <v>34</v>
      </c>
      <c r="B47" s="19" t="s">
        <v>279</v>
      </c>
      <c r="C47" s="535" t="s">
        <v>309</v>
      </c>
      <c r="D47" s="538">
        <v>5</v>
      </c>
      <c r="E47" s="537">
        <f t="shared" si="12"/>
        <v>150</v>
      </c>
      <c r="F47" s="537">
        <f t="shared" si="13"/>
        <v>60</v>
      </c>
      <c r="G47" s="537">
        <v>30</v>
      </c>
      <c r="H47" s="537"/>
      <c r="I47" s="537">
        <v>30</v>
      </c>
      <c r="J47" s="537">
        <f t="shared" si="14"/>
        <v>90</v>
      </c>
      <c r="K47" s="538">
        <f t="shared" si="15"/>
        <v>4</v>
      </c>
      <c r="L47" s="537" t="s">
        <v>284</v>
      </c>
      <c r="M47" s="538">
        <f t="shared" si="16"/>
        <v>40</v>
      </c>
      <c r="N47" s="532" t="s">
        <v>310</v>
      </c>
      <c r="P47" s="532" t="s">
        <v>282</v>
      </c>
    </row>
    <row r="48" spans="1:17" x14ac:dyDescent="0.25">
      <c r="A48" s="19" t="s">
        <v>34</v>
      </c>
      <c r="B48" s="19" t="s">
        <v>279</v>
      </c>
      <c r="C48" s="535" t="s">
        <v>311</v>
      </c>
      <c r="D48" s="538">
        <v>5</v>
      </c>
      <c r="E48" s="537">
        <f t="shared" si="12"/>
        <v>150</v>
      </c>
      <c r="F48" s="537">
        <f t="shared" si="13"/>
        <v>60</v>
      </c>
      <c r="G48" s="537">
        <v>30</v>
      </c>
      <c r="H48" s="537"/>
      <c r="I48" s="537">
        <v>30</v>
      </c>
      <c r="J48" s="537">
        <f t="shared" si="14"/>
        <v>90</v>
      </c>
      <c r="K48" s="538">
        <f t="shared" si="15"/>
        <v>4</v>
      </c>
      <c r="L48" s="537" t="s">
        <v>284</v>
      </c>
      <c r="M48" s="538">
        <f t="shared" si="16"/>
        <v>40</v>
      </c>
      <c r="N48" s="532" t="s">
        <v>312</v>
      </c>
      <c r="P48" s="532" t="s">
        <v>282</v>
      </c>
    </row>
    <row r="49" spans="1:17" x14ac:dyDescent="0.25">
      <c r="A49" s="19" t="s">
        <v>34</v>
      </c>
      <c r="B49" s="19" t="s">
        <v>279</v>
      </c>
      <c r="C49" s="539" t="s">
        <v>388</v>
      </c>
      <c r="D49" s="538">
        <v>4</v>
      </c>
      <c r="E49" s="537">
        <f t="shared" si="12"/>
        <v>120</v>
      </c>
      <c r="F49" s="537">
        <f t="shared" si="13"/>
        <v>45</v>
      </c>
      <c r="G49" s="537">
        <v>15</v>
      </c>
      <c r="H49" s="537"/>
      <c r="I49" s="537">
        <v>30</v>
      </c>
      <c r="J49" s="537">
        <f t="shared" si="14"/>
        <v>75</v>
      </c>
      <c r="K49" s="538">
        <f t="shared" si="15"/>
        <v>3</v>
      </c>
      <c r="L49" s="537" t="s">
        <v>292</v>
      </c>
      <c r="M49" s="538">
        <f t="shared" si="16"/>
        <v>37.5</v>
      </c>
      <c r="N49" s="532" t="s">
        <v>288</v>
      </c>
      <c r="O49" s="532" t="s">
        <v>313</v>
      </c>
      <c r="Q49" s="545" t="s">
        <v>370</v>
      </c>
    </row>
    <row r="50" spans="1:17" x14ac:dyDescent="0.25">
      <c r="A50" s="19" t="s">
        <v>278</v>
      </c>
      <c r="B50" s="19" t="s">
        <v>279</v>
      </c>
      <c r="C50" s="535" t="s">
        <v>314</v>
      </c>
      <c r="D50" s="538">
        <v>3</v>
      </c>
      <c r="E50" s="537">
        <f t="shared" si="12"/>
        <v>90</v>
      </c>
      <c r="F50" s="537">
        <f t="shared" si="13"/>
        <v>30</v>
      </c>
      <c r="G50" s="537">
        <v>15</v>
      </c>
      <c r="H50" s="537"/>
      <c r="I50" s="537">
        <v>15</v>
      </c>
      <c r="J50" s="537">
        <f t="shared" si="14"/>
        <v>60</v>
      </c>
      <c r="K50" s="538">
        <f t="shared" si="15"/>
        <v>2</v>
      </c>
      <c r="L50" s="537" t="s">
        <v>278</v>
      </c>
      <c r="M50" s="538">
        <f t="shared" si="16"/>
        <v>33.333333333333329</v>
      </c>
      <c r="N50" s="532" t="s">
        <v>285</v>
      </c>
      <c r="P50" s="532" t="s">
        <v>315</v>
      </c>
    </row>
    <row r="51" spans="1:17" ht="26.25" x14ac:dyDescent="0.25">
      <c r="A51" s="19" t="s">
        <v>278</v>
      </c>
      <c r="B51" s="19" t="s">
        <v>316</v>
      </c>
      <c r="C51" s="539" t="s">
        <v>386</v>
      </c>
      <c r="D51" s="538">
        <v>4</v>
      </c>
      <c r="E51" s="537">
        <f t="shared" si="12"/>
        <v>120</v>
      </c>
      <c r="F51" s="537">
        <f t="shared" si="13"/>
        <v>45</v>
      </c>
      <c r="G51" s="537">
        <v>15</v>
      </c>
      <c r="H51" s="537"/>
      <c r="I51" s="537">
        <v>30</v>
      </c>
      <c r="J51" s="537">
        <f t="shared" si="14"/>
        <v>75</v>
      </c>
      <c r="K51" s="538">
        <f t="shared" si="15"/>
        <v>3</v>
      </c>
      <c r="L51" s="537" t="s">
        <v>278</v>
      </c>
      <c r="M51" s="538">
        <f t="shared" si="16"/>
        <v>37.5</v>
      </c>
      <c r="N51" s="532" t="s">
        <v>288</v>
      </c>
      <c r="O51" s="532" t="s">
        <v>317</v>
      </c>
      <c r="Q51" s="545" t="s">
        <v>371</v>
      </c>
    </row>
    <row r="52" spans="1:17" x14ac:dyDescent="0.25">
      <c r="C52" s="540" t="s">
        <v>59</v>
      </c>
      <c r="D52" s="541">
        <f t="shared" ref="D52:L52" si="17">SUM(D45:D51)</f>
        <v>30</v>
      </c>
      <c r="E52" s="542">
        <f t="shared" si="17"/>
        <v>900</v>
      </c>
      <c r="F52" s="542">
        <f t="shared" si="17"/>
        <v>360</v>
      </c>
      <c r="G52" s="542">
        <f t="shared" si="17"/>
        <v>135</v>
      </c>
      <c r="H52" s="542">
        <f t="shared" si="17"/>
        <v>0</v>
      </c>
      <c r="I52" s="542">
        <f t="shared" si="17"/>
        <v>225</v>
      </c>
      <c r="J52" s="542">
        <f t="shared" si="17"/>
        <v>540</v>
      </c>
      <c r="K52" s="542">
        <f t="shared" si="17"/>
        <v>24</v>
      </c>
      <c r="L52" s="542">
        <f t="shared" si="17"/>
        <v>0</v>
      </c>
      <c r="M52" s="542"/>
    </row>
    <row r="53" spans="1:17" x14ac:dyDescent="0.25">
      <c r="C53" s="543"/>
      <c r="D53" s="544">
        <f>30-D52</f>
        <v>0</v>
      </c>
      <c r="E53" s="544"/>
      <c r="F53" s="544"/>
      <c r="G53" s="544"/>
      <c r="H53" s="544"/>
      <c r="I53" s="544"/>
      <c r="J53" s="544"/>
      <c r="K53" s="544"/>
      <c r="L53" s="544"/>
      <c r="M53" s="544"/>
    </row>
    <row r="54" spans="1:17" x14ac:dyDescent="0.25">
      <c r="C54" s="543"/>
      <c r="D54" s="544"/>
      <c r="E54" s="544"/>
      <c r="F54" s="544"/>
      <c r="G54" s="544"/>
      <c r="H54" s="544"/>
      <c r="I54" s="544"/>
      <c r="J54" s="544"/>
      <c r="K54" s="544"/>
      <c r="L54" s="544"/>
      <c r="M54" s="544"/>
    </row>
    <row r="55" spans="1:17" x14ac:dyDescent="0.25">
      <c r="C55" s="533" t="s">
        <v>318</v>
      </c>
    </row>
    <row r="56" spans="1:17" x14ac:dyDescent="0.25">
      <c r="C56" s="871" t="s">
        <v>266</v>
      </c>
      <c r="D56" s="872" t="s">
        <v>267</v>
      </c>
      <c r="E56" s="873" t="s">
        <v>268</v>
      </c>
      <c r="F56" s="873"/>
      <c r="G56" s="873"/>
      <c r="H56" s="873"/>
      <c r="I56" s="873"/>
      <c r="J56" s="874"/>
      <c r="K56" s="872" t="s">
        <v>269</v>
      </c>
      <c r="L56" s="872" t="s">
        <v>270</v>
      </c>
      <c r="M56" s="872" t="s">
        <v>271</v>
      </c>
    </row>
    <row r="57" spans="1:17" x14ac:dyDescent="0.25">
      <c r="C57" s="871"/>
      <c r="D57" s="872"/>
      <c r="E57" s="872" t="s">
        <v>70</v>
      </c>
      <c r="F57" s="875" t="s">
        <v>272</v>
      </c>
      <c r="G57" s="875"/>
      <c r="H57" s="875"/>
      <c r="I57" s="875"/>
      <c r="J57" s="872" t="s">
        <v>273</v>
      </c>
      <c r="K57" s="872"/>
      <c r="L57" s="872"/>
      <c r="M57" s="872"/>
    </row>
    <row r="58" spans="1:17" x14ac:dyDescent="0.25">
      <c r="C58" s="871"/>
      <c r="D58" s="872"/>
      <c r="E58" s="874"/>
      <c r="F58" s="872" t="s">
        <v>274</v>
      </c>
      <c r="G58" s="873" t="s">
        <v>275</v>
      </c>
      <c r="H58" s="874"/>
      <c r="I58" s="874"/>
      <c r="J58" s="874"/>
      <c r="K58" s="872"/>
      <c r="L58" s="872"/>
      <c r="M58" s="872"/>
    </row>
    <row r="59" spans="1:17" x14ac:dyDescent="0.25">
      <c r="C59" s="871"/>
      <c r="D59" s="872"/>
      <c r="E59" s="874"/>
      <c r="F59" s="876"/>
      <c r="G59" s="872" t="s">
        <v>276</v>
      </c>
      <c r="H59" s="872" t="s">
        <v>277</v>
      </c>
      <c r="I59" s="872" t="s">
        <v>34</v>
      </c>
      <c r="J59" s="874"/>
      <c r="K59" s="872"/>
      <c r="L59" s="872"/>
      <c r="M59" s="872"/>
    </row>
    <row r="60" spans="1:17" x14ac:dyDescent="0.25">
      <c r="C60" s="871"/>
      <c r="D60" s="872"/>
      <c r="E60" s="874"/>
      <c r="F60" s="876"/>
      <c r="G60" s="872"/>
      <c r="H60" s="872"/>
      <c r="I60" s="872"/>
      <c r="J60" s="874"/>
      <c r="K60" s="872"/>
      <c r="L60" s="872"/>
      <c r="M60" s="872"/>
    </row>
    <row r="61" spans="1:17" x14ac:dyDescent="0.25">
      <c r="C61" s="871"/>
      <c r="D61" s="872"/>
      <c r="E61" s="874"/>
      <c r="F61" s="876"/>
      <c r="G61" s="872"/>
      <c r="H61" s="872"/>
      <c r="I61" s="872"/>
      <c r="J61" s="874"/>
      <c r="K61" s="872"/>
      <c r="L61" s="872"/>
      <c r="M61" s="872"/>
    </row>
    <row r="62" spans="1:17" x14ac:dyDescent="0.25">
      <c r="C62" s="871"/>
      <c r="D62" s="872"/>
      <c r="E62" s="874"/>
      <c r="F62" s="876"/>
      <c r="G62" s="872"/>
      <c r="H62" s="872"/>
      <c r="I62" s="872"/>
      <c r="J62" s="874"/>
      <c r="K62" s="872"/>
      <c r="L62" s="872"/>
      <c r="M62" s="872"/>
    </row>
    <row r="63" spans="1:17" ht="30" x14ac:dyDescent="0.25">
      <c r="A63" s="19" t="s">
        <v>34</v>
      </c>
      <c r="B63" s="19" t="s">
        <v>279</v>
      </c>
      <c r="C63" s="546" t="s">
        <v>319</v>
      </c>
      <c r="D63" s="536">
        <v>4.5</v>
      </c>
      <c r="E63" s="537">
        <f t="shared" ref="E63:E68" si="18">D63*30</f>
        <v>135</v>
      </c>
      <c r="F63" s="537">
        <f t="shared" ref="F63:F68" si="19">G63+H63+I63</f>
        <v>0</v>
      </c>
      <c r="G63" s="537"/>
      <c r="H63" s="537"/>
      <c r="I63" s="537"/>
      <c r="J63" s="537">
        <f t="shared" ref="J63:J68" si="20">E63-F63</f>
        <v>135</v>
      </c>
      <c r="K63" s="538">
        <f t="shared" ref="K63:K68" si="21">F63/18</f>
        <v>0</v>
      </c>
      <c r="L63" s="537" t="s">
        <v>292</v>
      </c>
      <c r="M63" s="538">
        <f t="shared" ref="M63:M68" si="22">F63/E63*100</f>
        <v>0</v>
      </c>
      <c r="N63" s="532" t="s">
        <v>288</v>
      </c>
      <c r="O63" s="532" t="s">
        <v>375</v>
      </c>
      <c r="Q63" s="545" t="s">
        <v>376</v>
      </c>
    </row>
    <row r="64" spans="1:17" x14ac:dyDescent="0.25">
      <c r="A64" s="19" t="s">
        <v>278</v>
      </c>
      <c r="B64" s="19" t="s">
        <v>279</v>
      </c>
      <c r="C64" s="535" t="s">
        <v>280</v>
      </c>
      <c r="D64" s="538">
        <v>4</v>
      </c>
      <c r="E64" s="537">
        <f t="shared" si="18"/>
        <v>120</v>
      </c>
      <c r="F64" s="537">
        <f t="shared" si="19"/>
        <v>54</v>
      </c>
      <c r="G64" s="537"/>
      <c r="H64" s="537"/>
      <c r="I64" s="537">
        <v>54</v>
      </c>
      <c r="J64" s="537">
        <f t="shared" si="20"/>
        <v>66</v>
      </c>
      <c r="K64" s="538">
        <f t="shared" si="21"/>
        <v>3</v>
      </c>
      <c r="L64" s="537" t="s">
        <v>292</v>
      </c>
      <c r="M64" s="538">
        <f t="shared" si="22"/>
        <v>45</v>
      </c>
      <c r="N64" s="532" t="s">
        <v>281</v>
      </c>
      <c r="P64" s="532" t="s">
        <v>282</v>
      </c>
    </row>
    <row r="65" spans="1:17" ht="26.25" x14ac:dyDescent="0.25">
      <c r="A65" s="19" t="s">
        <v>278</v>
      </c>
      <c r="B65" s="19" t="s">
        <v>279</v>
      </c>
      <c r="C65" s="535" t="s">
        <v>390</v>
      </c>
      <c r="D65" s="538">
        <v>4</v>
      </c>
      <c r="E65" s="537">
        <f t="shared" si="18"/>
        <v>120</v>
      </c>
      <c r="F65" s="537">
        <f t="shared" si="19"/>
        <v>54</v>
      </c>
      <c r="G65" s="537">
        <v>18</v>
      </c>
      <c r="H65" s="537"/>
      <c r="I65" s="537">
        <v>36</v>
      </c>
      <c r="J65" s="537">
        <f t="shared" si="20"/>
        <v>66</v>
      </c>
      <c r="K65" s="538">
        <f t="shared" si="21"/>
        <v>3</v>
      </c>
      <c r="L65" s="537" t="s">
        <v>284</v>
      </c>
      <c r="M65" s="538">
        <f t="shared" si="22"/>
        <v>45</v>
      </c>
      <c r="N65" s="532" t="s">
        <v>288</v>
      </c>
      <c r="O65" s="532" t="s">
        <v>320</v>
      </c>
      <c r="P65" s="532" t="s">
        <v>282</v>
      </c>
      <c r="Q65" s="545" t="s">
        <v>372</v>
      </c>
    </row>
    <row r="66" spans="1:17" x14ac:dyDescent="0.25">
      <c r="A66" s="19" t="s">
        <v>34</v>
      </c>
      <c r="B66" s="19" t="s">
        <v>279</v>
      </c>
      <c r="C66" s="539" t="s">
        <v>387</v>
      </c>
      <c r="D66" s="538">
        <v>5</v>
      </c>
      <c r="E66" s="537">
        <f>D66*30</f>
        <v>150</v>
      </c>
      <c r="F66" s="537">
        <f>G66+H66+I66</f>
        <v>72</v>
      </c>
      <c r="G66" s="537">
        <v>36</v>
      </c>
      <c r="H66" s="537"/>
      <c r="I66" s="537">
        <v>36</v>
      </c>
      <c r="J66" s="537">
        <f>E66-F66</f>
        <v>78</v>
      </c>
      <c r="K66" s="538">
        <f t="shared" si="21"/>
        <v>4</v>
      </c>
      <c r="L66" s="537" t="s">
        <v>292</v>
      </c>
      <c r="M66" s="538">
        <f>F66/E66*100</f>
        <v>48</v>
      </c>
      <c r="N66" s="532" t="s">
        <v>288</v>
      </c>
      <c r="O66" s="532" t="s">
        <v>313</v>
      </c>
    </row>
    <row r="67" spans="1:17" x14ac:dyDescent="0.25">
      <c r="A67" s="19" t="s">
        <v>34</v>
      </c>
      <c r="B67" s="19" t="s">
        <v>279</v>
      </c>
      <c r="C67" s="539" t="s">
        <v>321</v>
      </c>
      <c r="D67" s="538">
        <v>5.5</v>
      </c>
      <c r="E67" s="537">
        <f t="shared" si="18"/>
        <v>165</v>
      </c>
      <c r="F67" s="537">
        <f t="shared" si="19"/>
        <v>72</v>
      </c>
      <c r="G67" s="537">
        <v>36</v>
      </c>
      <c r="H67" s="537"/>
      <c r="I67" s="537">
        <v>36</v>
      </c>
      <c r="J67" s="537">
        <f t="shared" si="20"/>
        <v>93</v>
      </c>
      <c r="K67" s="538">
        <f t="shared" si="21"/>
        <v>4</v>
      </c>
      <c r="L67" s="537" t="s">
        <v>284</v>
      </c>
      <c r="M67" s="538">
        <f t="shared" si="22"/>
        <v>43.636363636363633</v>
      </c>
      <c r="N67" s="532" t="s">
        <v>312</v>
      </c>
      <c r="O67" s="532" t="s">
        <v>308</v>
      </c>
    </row>
    <row r="68" spans="1:17" x14ac:dyDescent="0.25">
      <c r="A68" s="19" t="s">
        <v>34</v>
      </c>
      <c r="B68" s="19" t="s">
        <v>279</v>
      </c>
      <c r="C68" s="605" t="s">
        <v>322</v>
      </c>
      <c r="D68" s="538">
        <v>6</v>
      </c>
      <c r="E68" s="537">
        <f t="shared" si="18"/>
        <v>180</v>
      </c>
      <c r="F68" s="537">
        <f t="shared" si="19"/>
        <v>72</v>
      </c>
      <c r="G68" s="537">
        <v>36</v>
      </c>
      <c r="H68" s="537"/>
      <c r="I68" s="537">
        <v>36</v>
      </c>
      <c r="J68" s="537">
        <f t="shared" si="20"/>
        <v>108</v>
      </c>
      <c r="K68" s="538">
        <f t="shared" si="21"/>
        <v>4</v>
      </c>
      <c r="L68" s="537" t="s">
        <v>284</v>
      </c>
      <c r="M68" s="538">
        <f t="shared" si="22"/>
        <v>40</v>
      </c>
      <c r="N68" s="532" t="s">
        <v>288</v>
      </c>
      <c r="O68" s="532" t="s">
        <v>323</v>
      </c>
    </row>
    <row r="69" spans="1:17" ht="30" x14ac:dyDescent="0.25">
      <c r="A69" s="19" t="s">
        <v>34</v>
      </c>
      <c r="B69" s="19" t="s">
        <v>279</v>
      </c>
      <c r="C69" s="539" t="s">
        <v>324</v>
      </c>
      <c r="D69" s="538">
        <v>1</v>
      </c>
      <c r="E69" s="537">
        <f>D69*30</f>
        <v>30</v>
      </c>
      <c r="F69" s="537">
        <f>G69+H69+I69</f>
        <v>0</v>
      </c>
      <c r="G69" s="537"/>
      <c r="H69" s="537"/>
      <c r="I69" s="537"/>
      <c r="J69" s="537">
        <f>E69-F69</f>
        <v>30</v>
      </c>
      <c r="K69" s="538">
        <f>F69/18</f>
        <v>0</v>
      </c>
      <c r="L69" s="537" t="s">
        <v>292</v>
      </c>
      <c r="M69" s="538">
        <f>F69/E69*100</f>
        <v>0</v>
      </c>
      <c r="N69" s="532" t="s">
        <v>288</v>
      </c>
      <c r="O69" s="545" t="s">
        <v>325</v>
      </c>
    </row>
    <row r="70" spans="1:17" x14ac:dyDescent="0.25">
      <c r="C70" s="540" t="s">
        <v>59</v>
      </c>
      <c r="D70" s="541">
        <f t="shared" ref="D70:K70" si="23">SUM(D63:D69)</f>
        <v>30</v>
      </c>
      <c r="E70" s="542">
        <f t="shared" si="23"/>
        <v>900</v>
      </c>
      <c r="F70" s="542">
        <f t="shared" si="23"/>
        <v>324</v>
      </c>
      <c r="G70" s="542">
        <f t="shared" si="23"/>
        <v>126</v>
      </c>
      <c r="H70" s="542">
        <f t="shared" si="23"/>
        <v>0</v>
      </c>
      <c r="I70" s="542">
        <f t="shared" si="23"/>
        <v>198</v>
      </c>
      <c r="J70" s="542">
        <f t="shared" si="23"/>
        <v>576</v>
      </c>
      <c r="K70" s="542">
        <f t="shared" si="23"/>
        <v>18</v>
      </c>
      <c r="L70" s="542"/>
      <c r="M70" s="542"/>
    </row>
    <row r="71" spans="1:17" x14ac:dyDescent="0.25">
      <c r="C71" s="543"/>
      <c r="D71" s="544">
        <f>30-D70</f>
        <v>0</v>
      </c>
      <c r="E71" s="544"/>
      <c r="F71" s="544"/>
      <c r="G71" s="544"/>
      <c r="H71" s="544"/>
      <c r="I71" s="544"/>
      <c r="J71" s="544"/>
      <c r="K71" s="544"/>
      <c r="L71" s="544"/>
    </row>
    <row r="72" spans="1:17" x14ac:dyDescent="0.25">
      <c r="C72" s="543"/>
      <c r="D72" s="544"/>
      <c r="E72" s="544"/>
      <c r="F72" s="544"/>
      <c r="G72" s="544"/>
      <c r="H72" s="544"/>
      <c r="I72" s="544"/>
      <c r="J72" s="544"/>
      <c r="K72" s="544"/>
      <c r="L72" s="544"/>
    </row>
    <row r="73" spans="1:17" x14ac:dyDescent="0.25">
      <c r="C73" s="533" t="s">
        <v>326</v>
      </c>
    </row>
    <row r="74" spans="1:17" x14ac:dyDescent="0.25">
      <c r="C74" s="871" t="s">
        <v>266</v>
      </c>
      <c r="D74" s="872" t="s">
        <v>267</v>
      </c>
      <c r="E74" s="873" t="s">
        <v>268</v>
      </c>
      <c r="F74" s="873"/>
      <c r="G74" s="873"/>
      <c r="H74" s="873"/>
      <c r="I74" s="873"/>
      <c r="J74" s="874"/>
      <c r="K74" s="872" t="s">
        <v>269</v>
      </c>
      <c r="L74" s="872" t="s">
        <v>270</v>
      </c>
      <c r="M74" s="872" t="s">
        <v>271</v>
      </c>
    </row>
    <row r="75" spans="1:17" x14ac:dyDescent="0.25">
      <c r="C75" s="871"/>
      <c r="D75" s="872"/>
      <c r="E75" s="872" t="s">
        <v>70</v>
      </c>
      <c r="F75" s="875" t="s">
        <v>272</v>
      </c>
      <c r="G75" s="875"/>
      <c r="H75" s="875"/>
      <c r="I75" s="875"/>
      <c r="J75" s="872" t="s">
        <v>273</v>
      </c>
      <c r="K75" s="872"/>
      <c r="L75" s="872"/>
      <c r="M75" s="872"/>
    </row>
    <row r="76" spans="1:17" x14ac:dyDescent="0.25">
      <c r="C76" s="871"/>
      <c r="D76" s="872"/>
      <c r="E76" s="874"/>
      <c r="F76" s="872" t="s">
        <v>274</v>
      </c>
      <c r="G76" s="873" t="s">
        <v>275</v>
      </c>
      <c r="H76" s="874"/>
      <c r="I76" s="874"/>
      <c r="J76" s="874"/>
      <c r="K76" s="872"/>
      <c r="L76" s="872"/>
      <c r="M76" s="872"/>
    </row>
    <row r="77" spans="1:17" x14ac:dyDescent="0.25">
      <c r="C77" s="871"/>
      <c r="D77" s="872"/>
      <c r="E77" s="874"/>
      <c r="F77" s="876"/>
      <c r="G77" s="872" t="s">
        <v>276</v>
      </c>
      <c r="H77" s="872" t="s">
        <v>277</v>
      </c>
      <c r="I77" s="872" t="s">
        <v>34</v>
      </c>
      <c r="J77" s="874"/>
      <c r="K77" s="872"/>
      <c r="L77" s="872"/>
      <c r="M77" s="872"/>
    </row>
    <row r="78" spans="1:17" x14ac:dyDescent="0.25">
      <c r="C78" s="871"/>
      <c r="D78" s="872"/>
      <c r="E78" s="874"/>
      <c r="F78" s="876"/>
      <c r="G78" s="872"/>
      <c r="H78" s="872"/>
      <c r="I78" s="872"/>
      <c r="J78" s="874"/>
      <c r="K78" s="872"/>
      <c r="L78" s="872"/>
      <c r="M78" s="872"/>
    </row>
    <row r="79" spans="1:17" x14ac:dyDescent="0.25">
      <c r="C79" s="871"/>
      <c r="D79" s="872"/>
      <c r="E79" s="874"/>
      <c r="F79" s="876"/>
      <c r="G79" s="872"/>
      <c r="H79" s="872"/>
      <c r="I79" s="872"/>
      <c r="J79" s="874"/>
      <c r="K79" s="872"/>
      <c r="L79" s="872"/>
      <c r="M79" s="872"/>
    </row>
    <row r="80" spans="1:17" x14ac:dyDescent="0.25">
      <c r="C80" s="871"/>
      <c r="D80" s="872"/>
      <c r="E80" s="874"/>
      <c r="F80" s="876"/>
      <c r="G80" s="872"/>
      <c r="H80" s="872"/>
      <c r="I80" s="872"/>
      <c r="J80" s="874"/>
      <c r="K80" s="872"/>
      <c r="L80" s="872"/>
      <c r="M80" s="872"/>
    </row>
    <row r="81" spans="1:17" ht="26.25" x14ac:dyDescent="0.25">
      <c r="A81" s="19" t="s">
        <v>278</v>
      </c>
      <c r="B81" s="19" t="s">
        <v>316</v>
      </c>
      <c r="C81" s="539" t="s">
        <v>327</v>
      </c>
      <c r="D81" s="536">
        <v>4</v>
      </c>
      <c r="E81" s="537">
        <f t="shared" ref="E81:E87" si="24">D81*30</f>
        <v>120</v>
      </c>
      <c r="F81" s="537">
        <f t="shared" ref="F81:F87" si="25">G81+H81+I81</f>
        <v>45</v>
      </c>
      <c r="G81" s="537"/>
      <c r="H81" s="537"/>
      <c r="I81" s="537">
        <v>45</v>
      </c>
      <c r="J81" s="537">
        <f t="shared" ref="J81:J87" si="26">E81-F81</f>
        <v>75</v>
      </c>
      <c r="K81" s="538">
        <f t="shared" ref="K81:K87" si="27">F81/15</f>
        <v>3</v>
      </c>
      <c r="L81" s="537" t="s">
        <v>278</v>
      </c>
      <c r="M81" s="538">
        <f t="shared" ref="M81:M87" si="28">F81/E81*100</f>
        <v>37.5</v>
      </c>
      <c r="N81" s="532" t="s">
        <v>281</v>
      </c>
      <c r="O81" s="532" t="s">
        <v>313</v>
      </c>
    </row>
    <row r="82" spans="1:17" ht="26.25" x14ac:dyDescent="0.25">
      <c r="A82" s="19" t="s">
        <v>34</v>
      </c>
      <c r="B82" s="19" t="s">
        <v>279</v>
      </c>
      <c r="C82" s="605" t="s">
        <v>328</v>
      </c>
      <c r="D82" s="538">
        <v>5</v>
      </c>
      <c r="E82" s="537">
        <f>D82*30</f>
        <v>150</v>
      </c>
      <c r="F82" s="537">
        <f>G82+H82+I82</f>
        <v>60</v>
      </c>
      <c r="G82" s="537">
        <v>30</v>
      </c>
      <c r="H82" s="537">
        <v>30</v>
      </c>
      <c r="I82" s="537"/>
      <c r="J82" s="537">
        <f>E82-F82</f>
        <v>90</v>
      </c>
      <c r="K82" s="538">
        <f t="shared" si="27"/>
        <v>4</v>
      </c>
      <c r="L82" s="537" t="s">
        <v>292</v>
      </c>
      <c r="M82" s="538">
        <f>F82/E82*100</f>
        <v>40</v>
      </c>
      <c r="N82" s="532" t="s">
        <v>288</v>
      </c>
      <c r="O82" s="532" t="s">
        <v>329</v>
      </c>
    </row>
    <row r="83" spans="1:17" ht="30" x14ac:dyDescent="0.25">
      <c r="A83" s="19" t="s">
        <v>34</v>
      </c>
      <c r="B83" s="19" t="s">
        <v>279</v>
      </c>
      <c r="C83" s="605" t="s">
        <v>391</v>
      </c>
      <c r="D83" s="538">
        <v>4</v>
      </c>
      <c r="E83" s="537">
        <f t="shared" si="24"/>
        <v>120</v>
      </c>
      <c r="F83" s="537">
        <f t="shared" si="25"/>
        <v>45</v>
      </c>
      <c r="G83" s="537">
        <v>15</v>
      </c>
      <c r="H83" s="537"/>
      <c r="I83" s="537">
        <v>30</v>
      </c>
      <c r="J83" s="537">
        <f t="shared" si="26"/>
        <v>75</v>
      </c>
      <c r="K83" s="538">
        <f t="shared" si="27"/>
        <v>3</v>
      </c>
      <c r="L83" s="537" t="s">
        <v>284</v>
      </c>
      <c r="M83" s="538">
        <f t="shared" si="28"/>
        <v>37.5</v>
      </c>
      <c r="N83" s="532" t="s">
        <v>288</v>
      </c>
      <c r="O83" s="532" t="s">
        <v>313</v>
      </c>
      <c r="Q83" s="545" t="s">
        <v>373</v>
      </c>
    </row>
    <row r="84" spans="1:17" x14ac:dyDescent="0.25">
      <c r="A84" s="19" t="s">
        <v>34</v>
      </c>
      <c r="B84" s="19" t="s">
        <v>279</v>
      </c>
      <c r="C84" s="605" t="s">
        <v>392</v>
      </c>
      <c r="D84" s="538">
        <v>5</v>
      </c>
      <c r="E84" s="537">
        <f t="shared" si="24"/>
        <v>150</v>
      </c>
      <c r="F84" s="537">
        <f t="shared" si="25"/>
        <v>60</v>
      </c>
      <c r="G84" s="537">
        <v>30</v>
      </c>
      <c r="H84" s="537"/>
      <c r="I84" s="537">
        <v>30</v>
      </c>
      <c r="J84" s="537">
        <f t="shared" si="26"/>
        <v>90</v>
      </c>
      <c r="K84" s="538">
        <f t="shared" si="27"/>
        <v>4</v>
      </c>
      <c r="L84" s="537" t="s">
        <v>284</v>
      </c>
      <c r="M84" s="538">
        <f t="shared" si="28"/>
        <v>40</v>
      </c>
      <c r="N84" s="532" t="s">
        <v>288</v>
      </c>
      <c r="O84" s="532" t="s">
        <v>323</v>
      </c>
    </row>
    <row r="85" spans="1:17" ht="30.75" customHeight="1" x14ac:dyDescent="0.25">
      <c r="A85" s="19" t="s">
        <v>34</v>
      </c>
      <c r="B85" s="19" t="s">
        <v>316</v>
      </c>
      <c r="C85" s="539" t="s">
        <v>385</v>
      </c>
      <c r="D85" s="538">
        <v>4</v>
      </c>
      <c r="E85" s="537">
        <f t="shared" si="24"/>
        <v>120</v>
      </c>
      <c r="F85" s="537">
        <f t="shared" si="25"/>
        <v>45</v>
      </c>
      <c r="G85" s="537">
        <v>15</v>
      </c>
      <c r="H85" s="537"/>
      <c r="I85" s="537">
        <v>30</v>
      </c>
      <c r="J85" s="537">
        <f t="shared" si="26"/>
        <v>75</v>
      </c>
      <c r="K85" s="538">
        <f t="shared" si="27"/>
        <v>3</v>
      </c>
      <c r="L85" s="537" t="s">
        <v>278</v>
      </c>
      <c r="M85" s="538">
        <f t="shared" si="28"/>
        <v>37.5</v>
      </c>
      <c r="N85" s="532" t="s">
        <v>288</v>
      </c>
      <c r="O85" s="532" t="s">
        <v>330</v>
      </c>
      <c r="Q85" s="545" t="s">
        <v>374</v>
      </c>
    </row>
    <row r="86" spans="1:17" x14ac:dyDescent="0.25">
      <c r="A86" s="19" t="s">
        <v>34</v>
      </c>
      <c r="B86" s="19" t="s">
        <v>316</v>
      </c>
      <c r="C86" s="539" t="s">
        <v>393</v>
      </c>
      <c r="D86" s="538">
        <v>5</v>
      </c>
      <c r="E86" s="537">
        <f t="shared" si="24"/>
        <v>150</v>
      </c>
      <c r="F86" s="537">
        <f t="shared" si="25"/>
        <v>60</v>
      </c>
      <c r="G86" s="537">
        <v>30</v>
      </c>
      <c r="H86" s="537"/>
      <c r="I86" s="537">
        <v>30</v>
      </c>
      <c r="J86" s="537">
        <f t="shared" si="26"/>
        <v>90</v>
      </c>
      <c r="K86" s="538">
        <f t="shared" si="27"/>
        <v>4</v>
      </c>
      <c r="L86" s="537" t="s">
        <v>284</v>
      </c>
      <c r="M86" s="538">
        <f t="shared" si="28"/>
        <v>40</v>
      </c>
      <c r="N86" s="532" t="s">
        <v>288</v>
      </c>
      <c r="O86" s="532" t="s">
        <v>329</v>
      </c>
      <c r="Q86" s="545" t="s">
        <v>380</v>
      </c>
    </row>
    <row r="87" spans="1:17" x14ac:dyDescent="0.25">
      <c r="A87" s="19" t="s">
        <v>278</v>
      </c>
      <c r="B87" s="19" t="s">
        <v>279</v>
      </c>
      <c r="C87" s="539" t="s">
        <v>331</v>
      </c>
      <c r="D87" s="538">
        <v>3</v>
      </c>
      <c r="E87" s="537">
        <f t="shared" si="24"/>
        <v>90</v>
      </c>
      <c r="F87" s="537">
        <f t="shared" si="25"/>
        <v>30</v>
      </c>
      <c r="G87" s="537">
        <v>15</v>
      </c>
      <c r="H87" s="537"/>
      <c r="I87" s="537">
        <v>15</v>
      </c>
      <c r="J87" s="537">
        <f t="shared" si="26"/>
        <v>60</v>
      </c>
      <c r="K87" s="538">
        <f t="shared" si="27"/>
        <v>2</v>
      </c>
      <c r="L87" s="537" t="s">
        <v>278</v>
      </c>
      <c r="M87" s="538">
        <f t="shared" si="28"/>
        <v>33.333333333333329</v>
      </c>
      <c r="N87" s="532" t="s">
        <v>285</v>
      </c>
      <c r="O87" s="532" t="s">
        <v>332</v>
      </c>
      <c r="P87" s="532" t="s">
        <v>315</v>
      </c>
    </row>
    <row r="88" spans="1:17" x14ac:dyDescent="0.25">
      <c r="C88" s="540" t="s">
        <v>59</v>
      </c>
      <c r="D88" s="541">
        <f t="shared" ref="D88:M88" si="29">SUM(D81:D87)</f>
        <v>30</v>
      </c>
      <c r="E88" s="542">
        <f t="shared" si="29"/>
        <v>900</v>
      </c>
      <c r="F88" s="542">
        <f t="shared" si="29"/>
        <v>345</v>
      </c>
      <c r="G88" s="542">
        <f t="shared" si="29"/>
        <v>135</v>
      </c>
      <c r="H88" s="542">
        <f t="shared" si="29"/>
        <v>30</v>
      </c>
      <c r="I88" s="542">
        <f t="shared" si="29"/>
        <v>180</v>
      </c>
      <c r="J88" s="542">
        <f t="shared" si="29"/>
        <v>555</v>
      </c>
      <c r="K88" s="542">
        <f t="shared" si="29"/>
        <v>23</v>
      </c>
      <c r="L88" s="542">
        <f t="shared" si="29"/>
        <v>0</v>
      </c>
      <c r="M88" s="542">
        <f t="shared" si="29"/>
        <v>265.83333333333331</v>
      </c>
    </row>
    <row r="89" spans="1:17" x14ac:dyDescent="0.25">
      <c r="C89" s="543"/>
      <c r="D89" s="544">
        <f>30-D88</f>
        <v>0</v>
      </c>
    </row>
    <row r="90" spans="1:17" x14ac:dyDescent="0.25">
      <c r="C90" s="533" t="s">
        <v>333</v>
      </c>
    </row>
    <row r="91" spans="1:17" x14ac:dyDescent="0.25">
      <c r="C91" s="871" t="s">
        <v>266</v>
      </c>
      <c r="D91" s="872" t="s">
        <v>267</v>
      </c>
      <c r="E91" s="873" t="s">
        <v>268</v>
      </c>
      <c r="F91" s="873"/>
      <c r="G91" s="873"/>
      <c r="H91" s="873"/>
      <c r="I91" s="873"/>
      <c r="J91" s="874"/>
      <c r="K91" s="872" t="s">
        <v>269</v>
      </c>
      <c r="L91" s="872" t="s">
        <v>270</v>
      </c>
      <c r="M91" s="872" t="s">
        <v>271</v>
      </c>
    </row>
    <row r="92" spans="1:17" x14ac:dyDescent="0.25">
      <c r="C92" s="871"/>
      <c r="D92" s="872"/>
      <c r="E92" s="872" t="s">
        <v>70</v>
      </c>
      <c r="F92" s="875" t="s">
        <v>272</v>
      </c>
      <c r="G92" s="875"/>
      <c r="H92" s="875"/>
      <c r="I92" s="875"/>
      <c r="J92" s="872" t="s">
        <v>273</v>
      </c>
      <c r="K92" s="872"/>
      <c r="L92" s="872"/>
      <c r="M92" s="872"/>
    </row>
    <row r="93" spans="1:17" x14ac:dyDescent="0.25">
      <c r="C93" s="871"/>
      <c r="D93" s="872"/>
      <c r="E93" s="874"/>
      <c r="F93" s="872" t="s">
        <v>274</v>
      </c>
      <c r="G93" s="873" t="s">
        <v>275</v>
      </c>
      <c r="H93" s="874"/>
      <c r="I93" s="874"/>
      <c r="J93" s="874"/>
      <c r="K93" s="872"/>
      <c r="L93" s="872"/>
      <c r="M93" s="872"/>
    </row>
    <row r="94" spans="1:17" x14ac:dyDescent="0.25">
      <c r="C94" s="871"/>
      <c r="D94" s="872"/>
      <c r="E94" s="874"/>
      <c r="F94" s="876"/>
      <c r="G94" s="872" t="s">
        <v>276</v>
      </c>
      <c r="H94" s="872" t="s">
        <v>277</v>
      </c>
      <c r="I94" s="872" t="s">
        <v>34</v>
      </c>
      <c r="J94" s="874"/>
      <c r="K94" s="872"/>
      <c r="L94" s="872"/>
      <c r="M94" s="872"/>
    </row>
    <row r="95" spans="1:17" x14ac:dyDescent="0.25">
      <c r="C95" s="871"/>
      <c r="D95" s="872"/>
      <c r="E95" s="874"/>
      <c r="F95" s="876"/>
      <c r="G95" s="872"/>
      <c r="H95" s="872"/>
      <c r="I95" s="872"/>
      <c r="J95" s="874"/>
      <c r="K95" s="872"/>
      <c r="L95" s="872"/>
      <c r="M95" s="872"/>
    </row>
    <row r="96" spans="1:17" x14ac:dyDescent="0.25">
      <c r="C96" s="871"/>
      <c r="D96" s="872"/>
      <c r="E96" s="874"/>
      <c r="F96" s="876"/>
      <c r="G96" s="872"/>
      <c r="H96" s="872"/>
      <c r="I96" s="872"/>
      <c r="J96" s="874"/>
      <c r="K96" s="872"/>
      <c r="L96" s="872"/>
      <c r="M96" s="872"/>
    </row>
    <row r="97" spans="1:17" x14ac:dyDescent="0.25">
      <c r="C97" s="871"/>
      <c r="D97" s="872"/>
      <c r="E97" s="874"/>
      <c r="F97" s="876"/>
      <c r="G97" s="872"/>
      <c r="H97" s="872"/>
      <c r="I97" s="872"/>
      <c r="J97" s="874"/>
      <c r="K97" s="872"/>
      <c r="L97" s="872"/>
      <c r="M97" s="872"/>
    </row>
    <row r="98" spans="1:17" x14ac:dyDescent="0.25">
      <c r="B98" s="19" t="s">
        <v>279</v>
      </c>
      <c r="C98" s="546" t="s">
        <v>334</v>
      </c>
      <c r="D98" s="536">
        <v>4.5</v>
      </c>
      <c r="E98" s="537">
        <f t="shared" ref="E98:E104" si="30">D98*30</f>
        <v>135</v>
      </c>
      <c r="F98" s="537">
        <f t="shared" ref="F98:F104" si="31">G98+H98+I98</f>
        <v>0</v>
      </c>
      <c r="G98" s="537"/>
      <c r="H98" s="537"/>
      <c r="I98" s="537"/>
      <c r="J98" s="537">
        <f t="shared" ref="J98:J104" si="32">E98-F98</f>
        <v>135</v>
      </c>
      <c r="K98" s="538">
        <f t="shared" ref="K98:K104" si="33">F98/18</f>
        <v>0</v>
      </c>
      <c r="L98" s="537" t="s">
        <v>292</v>
      </c>
      <c r="M98" s="538">
        <f t="shared" ref="M98:M104" si="34">F98/E98*100</f>
        <v>0</v>
      </c>
      <c r="N98" s="532" t="s">
        <v>288</v>
      </c>
      <c r="O98" s="532" t="s">
        <v>375</v>
      </c>
      <c r="Q98" s="545" t="s">
        <v>377</v>
      </c>
    </row>
    <row r="99" spans="1:17" ht="26.25" x14ac:dyDescent="0.25">
      <c r="A99" s="19" t="s">
        <v>278</v>
      </c>
      <c r="B99" s="19" t="s">
        <v>316</v>
      </c>
      <c r="C99" s="539" t="s">
        <v>335</v>
      </c>
      <c r="D99" s="538">
        <v>4</v>
      </c>
      <c r="E99" s="537">
        <f t="shared" si="30"/>
        <v>120</v>
      </c>
      <c r="F99" s="537">
        <f t="shared" si="31"/>
        <v>54</v>
      </c>
      <c r="G99" s="537"/>
      <c r="H99" s="537"/>
      <c r="I99" s="537">
        <v>54</v>
      </c>
      <c r="J99" s="537">
        <f t="shared" si="32"/>
        <v>66</v>
      </c>
      <c r="K99" s="538">
        <f t="shared" si="33"/>
        <v>3</v>
      </c>
      <c r="L99" s="537" t="s">
        <v>292</v>
      </c>
      <c r="M99" s="538">
        <f t="shared" si="34"/>
        <v>45</v>
      </c>
      <c r="N99" s="532" t="s">
        <v>336</v>
      </c>
      <c r="O99" s="532" t="s">
        <v>337</v>
      </c>
    </row>
    <row r="100" spans="1:17" x14ac:dyDescent="0.25">
      <c r="A100" s="19" t="s">
        <v>34</v>
      </c>
      <c r="B100" s="19" t="s">
        <v>279</v>
      </c>
      <c r="C100" s="605" t="s">
        <v>338</v>
      </c>
      <c r="D100" s="538">
        <v>4</v>
      </c>
      <c r="E100" s="537">
        <f t="shared" si="30"/>
        <v>120</v>
      </c>
      <c r="F100" s="537">
        <f t="shared" si="31"/>
        <v>54</v>
      </c>
      <c r="G100" s="537">
        <v>18</v>
      </c>
      <c r="H100" s="537"/>
      <c r="I100" s="537">
        <v>36</v>
      </c>
      <c r="J100" s="537">
        <f t="shared" si="32"/>
        <v>66</v>
      </c>
      <c r="K100" s="538">
        <f t="shared" si="33"/>
        <v>3</v>
      </c>
      <c r="L100" s="537" t="s">
        <v>284</v>
      </c>
      <c r="M100" s="538">
        <f t="shared" si="34"/>
        <v>45</v>
      </c>
      <c r="N100" s="532" t="s">
        <v>288</v>
      </c>
      <c r="O100" s="532" t="s">
        <v>339</v>
      </c>
      <c r="Q100" s="545" t="s">
        <v>378</v>
      </c>
    </row>
    <row r="101" spans="1:17" ht="26.25" x14ac:dyDescent="0.25">
      <c r="A101" s="19" t="s">
        <v>34</v>
      </c>
      <c r="B101" s="19" t="s">
        <v>279</v>
      </c>
      <c r="C101" s="605" t="s">
        <v>340</v>
      </c>
      <c r="D101" s="538">
        <v>4</v>
      </c>
      <c r="E101" s="537">
        <f t="shared" si="30"/>
        <v>120</v>
      </c>
      <c r="F101" s="537">
        <f t="shared" si="31"/>
        <v>54</v>
      </c>
      <c r="G101" s="537">
        <v>18</v>
      </c>
      <c r="H101" s="537">
        <v>36</v>
      </c>
      <c r="I101" s="537"/>
      <c r="J101" s="537">
        <f t="shared" si="32"/>
        <v>66</v>
      </c>
      <c r="K101" s="538">
        <f t="shared" si="33"/>
        <v>3</v>
      </c>
      <c r="L101" s="537" t="s">
        <v>284</v>
      </c>
      <c r="M101" s="538">
        <f t="shared" si="34"/>
        <v>45</v>
      </c>
      <c r="N101" s="532" t="s">
        <v>288</v>
      </c>
      <c r="O101" s="532" t="s">
        <v>341</v>
      </c>
      <c r="Q101" s="545" t="s">
        <v>379</v>
      </c>
    </row>
    <row r="102" spans="1:17" ht="26.25" x14ac:dyDescent="0.25">
      <c r="A102" s="19" t="s">
        <v>34</v>
      </c>
      <c r="B102" s="19" t="s">
        <v>316</v>
      </c>
      <c r="C102" s="547" t="s">
        <v>394</v>
      </c>
      <c r="D102" s="538">
        <v>4.5</v>
      </c>
      <c r="E102" s="537">
        <f t="shared" si="30"/>
        <v>135</v>
      </c>
      <c r="F102" s="537">
        <f t="shared" si="31"/>
        <v>54</v>
      </c>
      <c r="G102" s="537">
        <v>18</v>
      </c>
      <c r="H102" s="537"/>
      <c r="I102" s="537">
        <v>36</v>
      </c>
      <c r="J102" s="537">
        <f t="shared" si="32"/>
        <v>81</v>
      </c>
      <c r="K102" s="538">
        <f t="shared" si="33"/>
        <v>3</v>
      </c>
      <c r="L102" s="537" t="s">
        <v>292</v>
      </c>
      <c r="M102" s="538">
        <f t="shared" si="34"/>
        <v>40</v>
      </c>
      <c r="N102" s="532" t="s">
        <v>288</v>
      </c>
      <c r="O102" s="532" t="s">
        <v>308</v>
      </c>
      <c r="Q102" s="545" t="s">
        <v>382</v>
      </c>
    </row>
    <row r="103" spans="1:17" ht="26.25" x14ac:dyDescent="0.25">
      <c r="A103" s="19" t="s">
        <v>34</v>
      </c>
      <c r="B103" s="19" t="s">
        <v>316</v>
      </c>
      <c r="C103" s="539" t="s">
        <v>395</v>
      </c>
      <c r="D103" s="538">
        <v>4</v>
      </c>
      <c r="E103" s="537">
        <f t="shared" si="30"/>
        <v>120</v>
      </c>
      <c r="F103" s="537">
        <f t="shared" si="31"/>
        <v>54</v>
      </c>
      <c r="G103" s="537">
        <v>18</v>
      </c>
      <c r="H103" s="537"/>
      <c r="I103" s="537">
        <v>36</v>
      </c>
      <c r="J103" s="537">
        <f t="shared" si="32"/>
        <v>66</v>
      </c>
      <c r="K103" s="538">
        <f t="shared" si="33"/>
        <v>3</v>
      </c>
      <c r="L103" s="537" t="s">
        <v>278</v>
      </c>
      <c r="M103" s="538">
        <f t="shared" si="34"/>
        <v>45</v>
      </c>
      <c r="N103" s="532" t="s">
        <v>288</v>
      </c>
      <c r="O103" s="532" t="s">
        <v>364</v>
      </c>
    </row>
    <row r="104" spans="1:17" ht="26.25" x14ac:dyDescent="0.25">
      <c r="A104" s="19" t="s">
        <v>34</v>
      </c>
      <c r="B104" s="19" t="s">
        <v>316</v>
      </c>
      <c r="C104" s="539" t="s">
        <v>396</v>
      </c>
      <c r="D104" s="538">
        <v>5</v>
      </c>
      <c r="E104" s="537">
        <f t="shared" si="30"/>
        <v>150</v>
      </c>
      <c r="F104" s="537">
        <f t="shared" si="31"/>
        <v>54</v>
      </c>
      <c r="G104" s="537">
        <v>18</v>
      </c>
      <c r="H104" s="537"/>
      <c r="I104" s="537">
        <v>36</v>
      </c>
      <c r="J104" s="537">
        <f t="shared" si="32"/>
        <v>96</v>
      </c>
      <c r="K104" s="538">
        <f t="shared" si="33"/>
        <v>3</v>
      </c>
      <c r="L104" s="537" t="s">
        <v>284</v>
      </c>
      <c r="M104" s="538">
        <f t="shared" si="34"/>
        <v>36</v>
      </c>
      <c r="N104" s="532" t="s">
        <v>288</v>
      </c>
      <c r="O104" s="532" t="s">
        <v>323</v>
      </c>
    </row>
    <row r="105" spans="1:17" x14ac:dyDescent="0.25">
      <c r="C105" s="540"/>
      <c r="D105" s="541">
        <f t="shared" ref="D105:K105" si="35">SUM(D98:D104)</f>
        <v>30</v>
      </c>
      <c r="E105" s="542">
        <f t="shared" si="35"/>
        <v>900</v>
      </c>
      <c r="F105" s="542">
        <f t="shared" si="35"/>
        <v>324</v>
      </c>
      <c r="G105" s="542">
        <f t="shared" si="35"/>
        <v>90</v>
      </c>
      <c r="H105" s="542">
        <f t="shared" si="35"/>
        <v>36</v>
      </c>
      <c r="I105" s="542">
        <f t="shared" si="35"/>
        <v>198</v>
      </c>
      <c r="J105" s="542">
        <f t="shared" si="35"/>
        <v>576</v>
      </c>
      <c r="K105" s="542">
        <f t="shared" si="35"/>
        <v>18</v>
      </c>
      <c r="L105" s="542"/>
      <c r="M105" s="542"/>
    </row>
    <row r="106" spans="1:17" x14ac:dyDescent="0.25">
      <c r="C106" s="543"/>
      <c r="D106" s="548">
        <f>30-D105</f>
        <v>0</v>
      </c>
      <c r="E106" s="544"/>
      <c r="F106" s="544"/>
      <c r="G106" s="544"/>
      <c r="H106" s="544"/>
      <c r="I106" s="544"/>
      <c r="J106" s="544"/>
      <c r="K106" s="544"/>
      <c r="L106" s="544"/>
      <c r="M106" s="544"/>
    </row>
    <row r="107" spans="1:17" x14ac:dyDescent="0.25">
      <c r="C107" s="533" t="s">
        <v>342</v>
      </c>
    </row>
    <row r="108" spans="1:17" x14ac:dyDescent="0.25">
      <c r="C108" s="871" t="s">
        <v>266</v>
      </c>
      <c r="D108" s="872" t="s">
        <v>267</v>
      </c>
      <c r="E108" s="873" t="s">
        <v>268</v>
      </c>
      <c r="F108" s="873"/>
      <c r="G108" s="873"/>
      <c r="H108" s="873"/>
      <c r="I108" s="873"/>
      <c r="J108" s="874"/>
      <c r="K108" s="872" t="s">
        <v>269</v>
      </c>
      <c r="L108" s="872" t="s">
        <v>270</v>
      </c>
      <c r="M108" s="872" t="s">
        <v>271</v>
      </c>
    </row>
    <row r="109" spans="1:17" x14ac:dyDescent="0.25">
      <c r="C109" s="871"/>
      <c r="D109" s="872"/>
      <c r="E109" s="872" t="s">
        <v>70</v>
      </c>
      <c r="F109" s="875" t="s">
        <v>272</v>
      </c>
      <c r="G109" s="875"/>
      <c r="H109" s="875"/>
      <c r="I109" s="875"/>
      <c r="J109" s="872" t="s">
        <v>273</v>
      </c>
      <c r="K109" s="872"/>
      <c r="L109" s="872"/>
      <c r="M109" s="872"/>
    </row>
    <row r="110" spans="1:17" x14ac:dyDescent="0.25">
      <c r="C110" s="871"/>
      <c r="D110" s="872"/>
      <c r="E110" s="874"/>
      <c r="F110" s="872" t="s">
        <v>274</v>
      </c>
      <c r="G110" s="873" t="s">
        <v>275</v>
      </c>
      <c r="H110" s="874"/>
      <c r="I110" s="874"/>
      <c r="J110" s="874"/>
      <c r="K110" s="872"/>
      <c r="L110" s="872"/>
      <c r="M110" s="872"/>
    </row>
    <row r="111" spans="1:17" x14ac:dyDescent="0.25">
      <c r="C111" s="871"/>
      <c r="D111" s="872"/>
      <c r="E111" s="874"/>
      <c r="F111" s="876"/>
      <c r="G111" s="872" t="s">
        <v>276</v>
      </c>
      <c r="H111" s="872" t="s">
        <v>277</v>
      </c>
      <c r="I111" s="872" t="s">
        <v>34</v>
      </c>
      <c r="J111" s="874"/>
      <c r="K111" s="872"/>
      <c r="L111" s="872"/>
      <c r="M111" s="872"/>
    </row>
    <row r="112" spans="1:17" x14ac:dyDescent="0.25">
      <c r="C112" s="871"/>
      <c r="D112" s="872"/>
      <c r="E112" s="874"/>
      <c r="F112" s="876"/>
      <c r="G112" s="872"/>
      <c r="H112" s="872"/>
      <c r="I112" s="872"/>
      <c r="J112" s="874"/>
      <c r="K112" s="872"/>
      <c r="L112" s="872"/>
      <c r="M112" s="872"/>
    </row>
    <row r="113" spans="1:17" x14ac:dyDescent="0.25">
      <c r="C113" s="871"/>
      <c r="D113" s="872"/>
      <c r="E113" s="874"/>
      <c r="F113" s="876"/>
      <c r="G113" s="872"/>
      <c r="H113" s="872"/>
      <c r="I113" s="872"/>
      <c r="J113" s="874"/>
      <c r="K113" s="872"/>
      <c r="L113" s="872"/>
      <c r="M113" s="872"/>
    </row>
    <row r="114" spans="1:17" x14ac:dyDescent="0.25">
      <c r="C114" s="871"/>
      <c r="D114" s="872"/>
      <c r="E114" s="874"/>
      <c r="F114" s="876"/>
      <c r="G114" s="872"/>
      <c r="H114" s="872"/>
      <c r="I114" s="872"/>
      <c r="J114" s="874"/>
      <c r="K114" s="872"/>
      <c r="L114" s="872"/>
      <c r="M114" s="872"/>
    </row>
    <row r="115" spans="1:17" ht="30" x14ac:dyDescent="0.25">
      <c r="A115" s="19" t="s">
        <v>278</v>
      </c>
      <c r="B115" s="19" t="s">
        <v>316</v>
      </c>
      <c r="C115" s="539" t="s">
        <v>343</v>
      </c>
      <c r="D115" s="536">
        <v>3</v>
      </c>
      <c r="E115" s="537">
        <f t="shared" ref="E115:E121" si="36">D115*30</f>
        <v>90</v>
      </c>
      <c r="F115" s="537">
        <f t="shared" ref="F115:F121" si="37">G115+H115+I115</f>
        <v>45</v>
      </c>
      <c r="G115" s="537"/>
      <c r="H115" s="537"/>
      <c r="I115" s="537">
        <v>45</v>
      </c>
      <c r="J115" s="537">
        <f t="shared" ref="J115:J121" si="38">E115-F115</f>
        <v>45</v>
      </c>
      <c r="K115" s="538">
        <f t="shared" ref="K115:K121" si="39">F115/15</f>
        <v>3</v>
      </c>
      <c r="L115" s="537" t="s">
        <v>292</v>
      </c>
      <c r="M115" s="538">
        <f t="shared" ref="M115:M121" si="40">F115/E115*100</f>
        <v>50</v>
      </c>
      <c r="N115" s="532" t="s">
        <v>336</v>
      </c>
      <c r="O115" s="545" t="s">
        <v>344</v>
      </c>
    </row>
    <row r="116" spans="1:17" ht="26.25" x14ac:dyDescent="0.25">
      <c r="A116" s="19" t="s">
        <v>34</v>
      </c>
      <c r="B116" s="19" t="s">
        <v>316</v>
      </c>
      <c r="C116" s="539" t="s">
        <v>403</v>
      </c>
      <c r="D116" s="538">
        <v>5</v>
      </c>
      <c r="E116" s="537">
        <f t="shared" si="36"/>
        <v>150</v>
      </c>
      <c r="F116" s="537">
        <f t="shared" si="37"/>
        <v>60</v>
      </c>
      <c r="G116" s="537">
        <v>30</v>
      </c>
      <c r="H116" s="537"/>
      <c r="I116" s="537">
        <v>30</v>
      </c>
      <c r="J116" s="537">
        <f t="shared" si="38"/>
        <v>90</v>
      </c>
      <c r="K116" s="538">
        <f t="shared" si="39"/>
        <v>4</v>
      </c>
      <c r="L116" s="537" t="s">
        <v>292</v>
      </c>
      <c r="M116" s="538">
        <f t="shared" si="40"/>
        <v>40</v>
      </c>
      <c r="N116" s="532" t="s">
        <v>288</v>
      </c>
      <c r="O116" s="532" t="s">
        <v>341</v>
      </c>
    </row>
    <row r="117" spans="1:17" ht="30" x14ac:dyDescent="0.25">
      <c r="A117" s="19" t="s">
        <v>34</v>
      </c>
      <c r="B117" s="19" t="s">
        <v>316</v>
      </c>
      <c r="C117" s="547" t="s">
        <v>404</v>
      </c>
      <c r="D117" s="538">
        <v>7</v>
      </c>
      <c r="E117" s="537">
        <f t="shared" si="36"/>
        <v>210</v>
      </c>
      <c r="F117" s="537">
        <f t="shared" si="37"/>
        <v>75</v>
      </c>
      <c r="G117" s="537">
        <v>30</v>
      </c>
      <c r="H117" s="537"/>
      <c r="I117" s="537">
        <v>45</v>
      </c>
      <c r="J117" s="537">
        <f t="shared" si="38"/>
        <v>135</v>
      </c>
      <c r="K117" s="538">
        <f t="shared" si="39"/>
        <v>5</v>
      </c>
      <c r="L117" s="537" t="s">
        <v>284</v>
      </c>
      <c r="M117" s="538">
        <f t="shared" si="40"/>
        <v>35.714285714285715</v>
      </c>
      <c r="N117" s="532" t="s">
        <v>288</v>
      </c>
      <c r="O117" s="545" t="s">
        <v>345</v>
      </c>
      <c r="Q117" s="545" t="s">
        <v>384</v>
      </c>
    </row>
    <row r="118" spans="1:17" x14ac:dyDescent="0.25">
      <c r="A118" s="19" t="s">
        <v>34</v>
      </c>
      <c r="B118" s="19" t="s">
        <v>279</v>
      </c>
      <c r="C118" s="605" t="s">
        <v>346</v>
      </c>
      <c r="D118" s="538">
        <v>6</v>
      </c>
      <c r="E118" s="537">
        <f t="shared" si="36"/>
        <v>180</v>
      </c>
      <c r="F118" s="537">
        <f t="shared" si="37"/>
        <v>60</v>
      </c>
      <c r="G118" s="537">
        <v>30</v>
      </c>
      <c r="H118" s="537"/>
      <c r="I118" s="537">
        <v>30</v>
      </c>
      <c r="J118" s="537">
        <f t="shared" si="38"/>
        <v>120</v>
      </c>
      <c r="K118" s="538">
        <f t="shared" si="39"/>
        <v>4</v>
      </c>
      <c r="L118" s="537" t="s">
        <v>284</v>
      </c>
      <c r="M118" s="538">
        <f t="shared" si="40"/>
        <v>33.333333333333329</v>
      </c>
      <c r="N118" s="532" t="s">
        <v>288</v>
      </c>
      <c r="O118" s="532" t="s">
        <v>305</v>
      </c>
    </row>
    <row r="119" spans="1:17" ht="30" x14ac:dyDescent="0.25">
      <c r="A119" s="19" t="s">
        <v>34</v>
      </c>
      <c r="B119" s="19" t="s">
        <v>279</v>
      </c>
      <c r="C119" s="539" t="s">
        <v>347</v>
      </c>
      <c r="D119" s="538">
        <v>1</v>
      </c>
      <c r="E119" s="537">
        <f t="shared" si="36"/>
        <v>30</v>
      </c>
      <c r="F119" s="537"/>
      <c r="G119" s="537"/>
      <c r="H119" s="537"/>
      <c r="I119" s="537"/>
      <c r="J119" s="537">
        <f t="shared" si="38"/>
        <v>30</v>
      </c>
      <c r="K119" s="538">
        <f t="shared" si="39"/>
        <v>0</v>
      </c>
      <c r="L119" s="537" t="s">
        <v>292</v>
      </c>
      <c r="M119" s="538"/>
      <c r="O119" s="545" t="s">
        <v>348</v>
      </c>
    </row>
    <row r="120" spans="1:17" x14ac:dyDescent="0.25">
      <c r="A120" s="19" t="s">
        <v>34</v>
      </c>
      <c r="B120" s="19" t="s">
        <v>279</v>
      </c>
      <c r="C120" s="605" t="s">
        <v>397</v>
      </c>
      <c r="D120" s="538">
        <v>5</v>
      </c>
      <c r="E120" s="537">
        <f>D120*30</f>
        <v>150</v>
      </c>
      <c r="F120" s="537">
        <f>G120+H120+I120</f>
        <v>60</v>
      </c>
      <c r="G120" s="537">
        <v>30</v>
      </c>
      <c r="H120" s="537">
        <v>30</v>
      </c>
      <c r="I120" s="537"/>
      <c r="J120" s="537">
        <f>E120-F120</f>
        <v>90</v>
      </c>
      <c r="K120" s="538">
        <f t="shared" si="39"/>
        <v>4</v>
      </c>
      <c r="L120" s="537" t="s">
        <v>284</v>
      </c>
      <c r="M120" s="538">
        <f>F120/E120*100</f>
        <v>40</v>
      </c>
      <c r="N120" s="532" t="s">
        <v>288</v>
      </c>
      <c r="O120" s="532" t="s">
        <v>293</v>
      </c>
      <c r="Q120" s="545" t="s">
        <v>381</v>
      </c>
    </row>
    <row r="121" spans="1:17" x14ac:dyDescent="0.25">
      <c r="A121" s="19" t="s">
        <v>278</v>
      </c>
      <c r="B121" s="19" t="s">
        <v>279</v>
      </c>
      <c r="C121" s="547" t="s">
        <v>349</v>
      </c>
      <c r="D121" s="538">
        <v>3</v>
      </c>
      <c r="E121" s="537">
        <f t="shared" si="36"/>
        <v>90</v>
      </c>
      <c r="F121" s="537">
        <f t="shared" si="37"/>
        <v>30</v>
      </c>
      <c r="G121" s="537">
        <v>15</v>
      </c>
      <c r="H121" s="537">
        <v>7</v>
      </c>
      <c r="I121" s="537">
        <v>8</v>
      </c>
      <c r="J121" s="537">
        <f t="shared" si="38"/>
        <v>60</v>
      </c>
      <c r="K121" s="538">
        <f t="shared" si="39"/>
        <v>2</v>
      </c>
      <c r="L121" s="537" t="s">
        <v>292</v>
      </c>
      <c r="M121" s="538">
        <f t="shared" si="40"/>
        <v>33.333333333333329</v>
      </c>
      <c r="N121" s="532" t="s">
        <v>350</v>
      </c>
    </row>
    <row r="122" spans="1:17" x14ac:dyDescent="0.25">
      <c r="C122" s="540" t="s">
        <v>59</v>
      </c>
      <c r="D122" s="541">
        <f>SUM(D115:D121)</f>
        <v>30</v>
      </c>
      <c r="E122" s="542">
        <f t="shared" ref="E122:K122" si="41">SUM(E115:E121)</f>
        <v>900</v>
      </c>
      <c r="F122" s="542">
        <f t="shared" si="41"/>
        <v>330</v>
      </c>
      <c r="G122" s="542">
        <f t="shared" si="41"/>
        <v>135</v>
      </c>
      <c r="H122" s="542">
        <f t="shared" si="41"/>
        <v>37</v>
      </c>
      <c r="I122" s="542">
        <f t="shared" si="41"/>
        <v>158</v>
      </c>
      <c r="J122" s="542">
        <f t="shared" si="41"/>
        <v>570</v>
      </c>
      <c r="K122" s="542">
        <f t="shared" si="41"/>
        <v>22</v>
      </c>
      <c r="L122" s="542"/>
      <c r="M122" s="542"/>
    </row>
    <row r="123" spans="1:17" x14ac:dyDescent="0.25">
      <c r="C123" s="543" t="s">
        <v>296</v>
      </c>
      <c r="D123" s="544">
        <f>30-D122</f>
        <v>0</v>
      </c>
    </row>
    <row r="124" spans="1:17" x14ac:dyDescent="0.25">
      <c r="C124" s="533" t="s">
        <v>351</v>
      </c>
    </row>
    <row r="125" spans="1:17" x14ac:dyDescent="0.25">
      <c r="C125" s="871" t="s">
        <v>266</v>
      </c>
      <c r="D125" s="872" t="s">
        <v>267</v>
      </c>
      <c r="E125" s="873" t="s">
        <v>268</v>
      </c>
      <c r="F125" s="873"/>
      <c r="G125" s="873"/>
      <c r="H125" s="873"/>
      <c r="I125" s="873"/>
      <c r="J125" s="874"/>
      <c r="K125" s="872" t="s">
        <v>269</v>
      </c>
      <c r="L125" s="872" t="s">
        <v>270</v>
      </c>
      <c r="M125" s="872" t="s">
        <v>271</v>
      </c>
    </row>
    <row r="126" spans="1:17" x14ac:dyDescent="0.25">
      <c r="C126" s="871"/>
      <c r="D126" s="872"/>
      <c r="E126" s="872" t="s">
        <v>70</v>
      </c>
      <c r="F126" s="875" t="s">
        <v>272</v>
      </c>
      <c r="G126" s="875"/>
      <c r="H126" s="875"/>
      <c r="I126" s="875"/>
      <c r="J126" s="872" t="s">
        <v>273</v>
      </c>
      <c r="K126" s="872"/>
      <c r="L126" s="872"/>
      <c r="M126" s="872"/>
    </row>
    <row r="127" spans="1:17" x14ac:dyDescent="0.25">
      <c r="C127" s="871"/>
      <c r="D127" s="872"/>
      <c r="E127" s="874"/>
      <c r="F127" s="872" t="s">
        <v>274</v>
      </c>
      <c r="G127" s="873" t="s">
        <v>275</v>
      </c>
      <c r="H127" s="874"/>
      <c r="I127" s="874"/>
      <c r="J127" s="874"/>
      <c r="K127" s="872"/>
      <c r="L127" s="872"/>
      <c r="M127" s="872"/>
    </row>
    <row r="128" spans="1:17" x14ac:dyDescent="0.25">
      <c r="C128" s="871"/>
      <c r="D128" s="872"/>
      <c r="E128" s="874"/>
      <c r="F128" s="876"/>
      <c r="G128" s="872" t="s">
        <v>276</v>
      </c>
      <c r="H128" s="872" t="s">
        <v>277</v>
      </c>
      <c r="I128" s="872" t="s">
        <v>34</v>
      </c>
      <c r="J128" s="874"/>
      <c r="K128" s="872"/>
      <c r="L128" s="872"/>
      <c r="M128" s="872"/>
    </row>
    <row r="129" spans="1:17" x14ac:dyDescent="0.25">
      <c r="C129" s="871"/>
      <c r="D129" s="872"/>
      <c r="E129" s="874"/>
      <c r="F129" s="876"/>
      <c r="G129" s="872"/>
      <c r="H129" s="872"/>
      <c r="I129" s="872"/>
      <c r="J129" s="874"/>
      <c r="K129" s="872"/>
      <c r="L129" s="872"/>
      <c r="M129" s="872"/>
    </row>
    <row r="130" spans="1:17" x14ac:dyDescent="0.25">
      <c r="C130" s="871"/>
      <c r="D130" s="872"/>
      <c r="E130" s="874"/>
      <c r="F130" s="876"/>
      <c r="G130" s="872"/>
      <c r="H130" s="872"/>
      <c r="I130" s="872"/>
      <c r="J130" s="874"/>
      <c r="K130" s="872"/>
      <c r="L130" s="872"/>
      <c r="M130" s="872"/>
    </row>
    <row r="131" spans="1:17" x14ac:dyDescent="0.25">
      <c r="C131" s="871"/>
      <c r="D131" s="872"/>
      <c r="E131" s="874"/>
      <c r="F131" s="876"/>
      <c r="G131" s="872"/>
      <c r="H131" s="872"/>
      <c r="I131" s="872"/>
      <c r="J131" s="874"/>
      <c r="K131" s="872"/>
      <c r="L131" s="872"/>
      <c r="M131" s="872"/>
    </row>
    <row r="132" spans="1:17" ht="45" x14ac:dyDescent="0.25">
      <c r="A132" s="19" t="s">
        <v>34</v>
      </c>
      <c r="B132" s="19" t="s">
        <v>279</v>
      </c>
      <c r="C132" s="546" t="s">
        <v>365</v>
      </c>
      <c r="D132" s="536">
        <v>4.5</v>
      </c>
      <c r="E132" s="537">
        <f t="shared" ref="E132:E138" si="42">D132*30</f>
        <v>135</v>
      </c>
      <c r="F132" s="537">
        <f t="shared" ref="F132:F138" si="43">G132+H132+I132</f>
        <v>0</v>
      </c>
      <c r="G132" s="537"/>
      <c r="H132" s="537"/>
      <c r="I132" s="537"/>
      <c r="J132" s="537">
        <f t="shared" ref="J132:J138" si="44">E132-F132</f>
        <v>135</v>
      </c>
      <c r="K132" s="538">
        <f>F132/13</f>
        <v>0</v>
      </c>
      <c r="L132" s="537" t="s">
        <v>292</v>
      </c>
      <c r="M132" s="538">
        <f t="shared" ref="M132:M138" si="45">F132/E132*100</f>
        <v>0</v>
      </c>
      <c r="N132" s="532" t="s">
        <v>288</v>
      </c>
      <c r="O132" s="545" t="s">
        <v>352</v>
      </c>
    </row>
    <row r="133" spans="1:17" ht="26.25" x14ac:dyDescent="0.25">
      <c r="A133" s="19" t="s">
        <v>34</v>
      </c>
      <c r="B133" s="19" t="s">
        <v>279</v>
      </c>
      <c r="C133" s="539" t="s">
        <v>353</v>
      </c>
      <c r="D133" s="538">
        <v>6</v>
      </c>
      <c r="E133" s="537">
        <f t="shared" si="42"/>
        <v>180</v>
      </c>
      <c r="F133" s="537">
        <f t="shared" si="43"/>
        <v>65</v>
      </c>
      <c r="G133" s="537">
        <v>26</v>
      </c>
      <c r="H133" s="537"/>
      <c r="I133" s="537">
        <v>39</v>
      </c>
      <c r="J133" s="537">
        <f t="shared" si="44"/>
        <v>115</v>
      </c>
      <c r="K133" s="538">
        <f t="shared" ref="K133:K138" si="46">F133/13</f>
        <v>5</v>
      </c>
      <c r="L133" s="537" t="s">
        <v>284</v>
      </c>
      <c r="M133" s="538">
        <f t="shared" si="45"/>
        <v>36.111111111111107</v>
      </c>
      <c r="N133" s="532" t="s">
        <v>288</v>
      </c>
      <c r="O133" s="532" t="s">
        <v>329</v>
      </c>
    </row>
    <row r="134" spans="1:17" ht="30" x14ac:dyDescent="0.25">
      <c r="A134" s="19" t="s">
        <v>278</v>
      </c>
      <c r="B134" s="19" t="s">
        <v>316</v>
      </c>
      <c r="C134" s="539" t="s">
        <v>354</v>
      </c>
      <c r="D134" s="538">
        <v>5</v>
      </c>
      <c r="E134" s="537">
        <f>D134*30</f>
        <v>150</v>
      </c>
      <c r="F134" s="537">
        <f>G134+H134+I134</f>
        <v>52</v>
      </c>
      <c r="G134" s="537"/>
      <c r="H134" s="537"/>
      <c r="I134" s="537">
        <v>52</v>
      </c>
      <c r="J134" s="537">
        <f>E134-F134</f>
        <v>98</v>
      </c>
      <c r="K134" s="538">
        <f>F134/13</f>
        <v>4</v>
      </c>
      <c r="L134" s="537" t="s">
        <v>292</v>
      </c>
      <c r="M134" s="538">
        <f>F134/E134*100</f>
        <v>34.666666666666671</v>
      </c>
      <c r="N134" s="532" t="s">
        <v>336</v>
      </c>
      <c r="O134" s="545" t="s">
        <v>355</v>
      </c>
    </row>
    <row r="135" spans="1:17" ht="39.75" customHeight="1" x14ac:dyDescent="0.25">
      <c r="A135" s="19" t="s">
        <v>34</v>
      </c>
      <c r="B135" s="19" t="s">
        <v>316</v>
      </c>
      <c r="C135" s="547" t="s">
        <v>398</v>
      </c>
      <c r="D135" s="538">
        <v>5.5</v>
      </c>
      <c r="E135" s="537">
        <f>D135*30</f>
        <v>165</v>
      </c>
      <c r="F135" s="537">
        <f>G135+H135+I135</f>
        <v>65</v>
      </c>
      <c r="G135" s="537">
        <v>26</v>
      </c>
      <c r="H135" s="537"/>
      <c r="I135" s="537">
        <v>39</v>
      </c>
      <c r="J135" s="537">
        <f>E135-F135</f>
        <v>100</v>
      </c>
      <c r="K135" s="538">
        <f>F135/13</f>
        <v>5</v>
      </c>
      <c r="L135" s="537" t="s">
        <v>284</v>
      </c>
      <c r="M135" s="538">
        <f>F135/E135*100</f>
        <v>39.393939393939391</v>
      </c>
      <c r="N135" s="532" t="s">
        <v>288</v>
      </c>
      <c r="O135" s="532" t="s">
        <v>289</v>
      </c>
      <c r="Q135" s="545" t="s">
        <v>383</v>
      </c>
    </row>
    <row r="136" spans="1:17" x14ac:dyDescent="0.25">
      <c r="A136" s="19" t="s">
        <v>34</v>
      </c>
      <c r="B136" s="19" t="s">
        <v>279</v>
      </c>
      <c r="C136" s="539" t="s">
        <v>366</v>
      </c>
      <c r="D136" s="538">
        <v>6</v>
      </c>
      <c r="E136" s="537">
        <f t="shared" si="42"/>
        <v>180</v>
      </c>
      <c r="F136" s="537">
        <f t="shared" si="43"/>
        <v>0</v>
      </c>
      <c r="G136" s="537"/>
      <c r="H136" s="537"/>
      <c r="I136" s="537"/>
      <c r="J136" s="537">
        <f t="shared" si="44"/>
        <v>180</v>
      </c>
      <c r="K136" s="538">
        <f t="shared" si="46"/>
        <v>0</v>
      </c>
      <c r="L136" s="537"/>
      <c r="M136" s="538">
        <f t="shared" si="45"/>
        <v>0</v>
      </c>
      <c r="N136" s="532" t="s">
        <v>288</v>
      </c>
      <c r="O136" s="532" t="s">
        <v>348</v>
      </c>
    </row>
    <row r="137" spans="1:17" x14ac:dyDescent="0.25">
      <c r="A137" s="19" t="s">
        <v>34</v>
      </c>
      <c r="B137" s="19" t="s">
        <v>279</v>
      </c>
      <c r="C137" s="539" t="s">
        <v>399</v>
      </c>
      <c r="D137" s="538">
        <v>1.5</v>
      </c>
      <c r="E137" s="537">
        <f>D137*30</f>
        <v>45</v>
      </c>
      <c r="F137" s="537">
        <f>G137+H137+I137</f>
        <v>0</v>
      </c>
      <c r="G137" s="537"/>
      <c r="H137" s="537"/>
      <c r="I137" s="537"/>
      <c r="J137" s="537">
        <f>E137-F137</f>
        <v>45</v>
      </c>
      <c r="K137" s="538">
        <f>F137/13</f>
        <v>0</v>
      </c>
      <c r="L137" s="537"/>
      <c r="M137" s="538">
        <f>F137/E137*100</f>
        <v>0</v>
      </c>
      <c r="N137" s="532" t="s">
        <v>288</v>
      </c>
    </row>
    <row r="138" spans="1:17" ht="30" customHeight="1" x14ac:dyDescent="0.25">
      <c r="A138" s="19" t="s">
        <v>34</v>
      </c>
      <c r="B138" s="19" t="s">
        <v>279</v>
      </c>
      <c r="C138" s="539" t="s">
        <v>400</v>
      </c>
      <c r="D138" s="538">
        <v>1.5</v>
      </c>
      <c r="E138" s="537">
        <f t="shared" si="42"/>
        <v>45</v>
      </c>
      <c r="F138" s="537">
        <f t="shared" si="43"/>
        <v>0</v>
      </c>
      <c r="G138" s="537"/>
      <c r="H138" s="537"/>
      <c r="I138" s="537"/>
      <c r="J138" s="537">
        <f t="shared" si="44"/>
        <v>45</v>
      </c>
      <c r="K138" s="538">
        <f t="shared" si="46"/>
        <v>0</v>
      </c>
      <c r="L138" s="537"/>
      <c r="M138" s="538">
        <f t="shared" si="45"/>
        <v>0</v>
      </c>
      <c r="N138" s="532" t="s">
        <v>288</v>
      </c>
    </row>
    <row r="139" spans="1:17" x14ac:dyDescent="0.25">
      <c r="C139" s="540" t="s">
        <v>59</v>
      </c>
      <c r="D139" s="541">
        <f>SUM(D132:D138)</f>
        <v>30</v>
      </c>
      <c r="E139" s="542">
        <f t="shared" ref="E139:K139" si="47">SUM(E132:E138)</f>
        <v>900</v>
      </c>
      <c r="F139" s="542">
        <f t="shared" si="47"/>
        <v>182</v>
      </c>
      <c r="G139" s="542">
        <f t="shared" si="47"/>
        <v>52</v>
      </c>
      <c r="H139" s="542">
        <f t="shared" si="47"/>
        <v>0</v>
      </c>
      <c r="I139" s="542">
        <f t="shared" si="47"/>
        <v>130</v>
      </c>
      <c r="J139" s="542">
        <f t="shared" si="47"/>
        <v>718</v>
      </c>
      <c r="K139" s="542">
        <f t="shared" si="47"/>
        <v>14</v>
      </c>
      <c r="L139" s="542"/>
      <c r="M139" s="542">
        <f>SUM(M132:M138)</f>
        <v>110.17171717171716</v>
      </c>
    </row>
    <row r="140" spans="1:17" s="534" customFormat="1" x14ac:dyDescent="0.25">
      <c r="A140" s="19"/>
      <c r="B140" s="19"/>
      <c r="C140" s="543" t="s">
        <v>296</v>
      </c>
      <c r="D140" s="548">
        <f>30-D139</f>
        <v>0</v>
      </c>
      <c r="N140" s="532"/>
      <c r="O140" s="532"/>
      <c r="P140" s="532"/>
      <c r="Q140" s="606"/>
    </row>
    <row r="142" spans="1:17" s="534" customFormat="1" x14ac:dyDescent="0.25">
      <c r="A142" s="19"/>
      <c r="B142" s="19"/>
      <c r="C142" s="533" t="s">
        <v>59</v>
      </c>
      <c r="D142" s="549">
        <f>D143+D144</f>
        <v>240</v>
      </c>
      <c r="E142" s="550">
        <f>E143+E144</f>
        <v>7200</v>
      </c>
      <c r="F142" s="551">
        <f>E142/$E$142*100</f>
        <v>100</v>
      </c>
      <c r="G142" s="552"/>
      <c r="H142" s="553"/>
      <c r="I142" s="553"/>
      <c r="J142" s="553"/>
      <c r="K142" s="553"/>
      <c r="L142" s="553"/>
      <c r="N142" s="532"/>
      <c r="O142" s="532"/>
      <c r="P142" s="532"/>
      <c r="Q142" s="606"/>
    </row>
    <row r="143" spans="1:17" s="534" customFormat="1" x14ac:dyDescent="0.25">
      <c r="A143" s="19"/>
      <c r="B143" s="19" t="s">
        <v>279</v>
      </c>
      <c r="C143" s="533" t="s">
        <v>356</v>
      </c>
      <c r="D143" s="551">
        <f>SUMIF(B$10:B$138,B143,D$10:D$138)</f>
        <v>180</v>
      </c>
      <c r="E143" s="19">
        <f>D143*30</f>
        <v>5400</v>
      </c>
      <c r="F143" s="551">
        <f>E143/E$142*100</f>
        <v>75</v>
      </c>
      <c r="G143" s="19"/>
      <c r="I143" s="554"/>
      <c r="J143" s="554"/>
      <c r="K143" s="554"/>
      <c r="N143" s="532"/>
      <c r="O143" s="532"/>
      <c r="P143" s="532"/>
      <c r="Q143" s="606"/>
    </row>
    <row r="144" spans="1:17" s="534" customFormat="1" x14ac:dyDescent="0.25">
      <c r="A144" s="19"/>
      <c r="B144" s="19" t="s">
        <v>316</v>
      </c>
      <c r="C144" s="533" t="s">
        <v>240</v>
      </c>
      <c r="D144" s="551">
        <f>SUMIF(B$10:B$138,B144,D$10:D$138)</f>
        <v>60</v>
      </c>
      <c r="E144" s="19">
        <f>D144*30</f>
        <v>1800</v>
      </c>
      <c r="F144" s="551">
        <f>E144/E$142*100</f>
        <v>25</v>
      </c>
      <c r="G144" s="19"/>
      <c r="K144" s="554"/>
      <c r="L144" s="554"/>
      <c r="N144" s="532"/>
      <c r="O144" s="532"/>
      <c r="P144" s="532"/>
      <c r="Q144" s="606"/>
    </row>
    <row r="145" spans="1:17" s="534" customFormat="1" x14ac:dyDescent="0.25">
      <c r="A145" s="19"/>
      <c r="B145" s="19"/>
      <c r="C145" s="533"/>
      <c r="D145" s="19"/>
      <c r="E145" s="19"/>
      <c r="F145" s="19"/>
      <c r="G145" s="19"/>
      <c r="N145" s="532"/>
      <c r="O145" s="532"/>
      <c r="P145" s="532"/>
      <c r="Q145" s="606"/>
    </row>
    <row r="146" spans="1:17" s="534" customFormat="1" x14ac:dyDescent="0.25">
      <c r="A146" s="19" t="s">
        <v>278</v>
      </c>
      <c r="B146" s="19"/>
      <c r="C146" s="533" t="s">
        <v>357</v>
      </c>
      <c r="D146" s="551">
        <f>SUMIF(A$10:A$138,A146,D$10:D$138)</f>
        <v>87.5</v>
      </c>
      <c r="E146" s="555"/>
      <c r="F146" s="551"/>
      <c r="G146" s="19"/>
      <c r="N146" s="532"/>
      <c r="O146" s="532"/>
      <c r="P146" s="532"/>
      <c r="Q146" s="606"/>
    </row>
    <row r="147" spans="1:17" s="534" customFormat="1" x14ac:dyDescent="0.25">
      <c r="A147" s="19" t="s">
        <v>34</v>
      </c>
      <c r="B147" s="19"/>
      <c r="C147" s="533" t="s">
        <v>358</v>
      </c>
      <c r="D147" s="551">
        <f>SUMIF(A$10:A$138,A147,D$10:D$138)</f>
        <v>148</v>
      </c>
      <c r="E147" s="19">
        <f>D147/240</f>
        <v>0.6166666666666667</v>
      </c>
      <c r="F147" s="551"/>
      <c r="G147" s="19"/>
      <c r="J147" s="554">
        <f>D146+D147</f>
        <v>235.5</v>
      </c>
      <c r="N147" s="532"/>
      <c r="O147" s="532"/>
      <c r="P147" s="532"/>
      <c r="Q147" s="606"/>
    </row>
    <row r="148" spans="1:17" s="534" customFormat="1" x14ac:dyDescent="0.25">
      <c r="A148" s="19"/>
      <c r="B148" s="19"/>
      <c r="C148" s="533"/>
      <c r="D148" s="19"/>
      <c r="E148" s="19"/>
      <c r="F148" s="551"/>
      <c r="G148" s="19"/>
      <c r="N148" s="532"/>
      <c r="O148" s="532"/>
      <c r="P148" s="532"/>
      <c r="Q148" s="606"/>
    </row>
    <row r="149" spans="1:17" s="534" customFormat="1" x14ac:dyDescent="0.25">
      <c r="A149" s="19"/>
      <c r="B149" s="19"/>
      <c r="C149" s="533"/>
      <c r="D149" s="556"/>
      <c r="E149" s="556"/>
      <c r="F149" s="556"/>
      <c r="G149" s="19"/>
      <c r="N149" s="532"/>
      <c r="O149" s="532"/>
      <c r="P149" s="532"/>
      <c r="Q149" s="606"/>
    </row>
    <row r="150" spans="1:17" s="534" customFormat="1" x14ac:dyDescent="0.25">
      <c r="A150" s="19"/>
      <c r="B150" s="19"/>
      <c r="C150" s="533"/>
      <c r="D150" s="19"/>
      <c r="E150" s="19"/>
      <c r="F150" s="551"/>
      <c r="G150" s="19"/>
      <c r="N150" s="532"/>
      <c r="O150" s="532"/>
      <c r="P150" s="532"/>
      <c r="Q150" s="606"/>
    </row>
    <row r="151" spans="1:17" s="534" customFormat="1" x14ac:dyDescent="0.25">
      <c r="A151" s="19"/>
      <c r="B151" s="19"/>
      <c r="C151" s="533"/>
      <c r="D151" s="19"/>
      <c r="E151" s="19"/>
      <c r="F151" s="551"/>
      <c r="G151" s="19"/>
      <c r="K151" s="557"/>
      <c r="N151" s="532"/>
      <c r="O151" s="532"/>
      <c r="P151" s="532"/>
      <c r="Q151" s="606"/>
    </row>
    <row r="152" spans="1:17" s="534" customFormat="1" x14ac:dyDescent="0.25">
      <c r="A152" s="19"/>
      <c r="B152" s="19"/>
      <c r="C152" s="533"/>
      <c r="D152" s="555"/>
      <c r="E152" s="555"/>
      <c r="F152" s="555"/>
      <c r="N152" s="532"/>
      <c r="O152" s="532"/>
      <c r="P152" s="532"/>
      <c r="Q152" s="606"/>
    </row>
    <row r="153" spans="1:17" s="534" customFormat="1" x14ac:dyDescent="0.25">
      <c r="A153" s="19"/>
      <c r="B153" s="19"/>
      <c r="C153" s="533"/>
      <c r="D153" s="19"/>
      <c r="E153" s="19"/>
      <c r="N153" s="532"/>
      <c r="O153" s="532"/>
      <c r="P153" s="532"/>
      <c r="Q153" s="606"/>
    </row>
    <row r="154" spans="1:17" s="534" customFormat="1" x14ac:dyDescent="0.25">
      <c r="A154" s="19"/>
      <c r="B154" s="19"/>
      <c r="C154" s="533"/>
      <c r="D154" s="19"/>
      <c r="E154" s="19"/>
      <c r="N154" s="532"/>
      <c r="O154" s="532"/>
      <c r="P154" s="532"/>
      <c r="Q154" s="606"/>
    </row>
  </sheetData>
  <mergeCells count="113">
    <mergeCell ref="K125:K131"/>
    <mergeCell ref="L125:L131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I111:I114"/>
    <mergeCell ref="M125:M131"/>
    <mergeCell ref="E126:E131"/>
    <mergeCell ref="F126:I126"/>
    <mergeCell ref="J126:J131"/>
    <mergeCell ref="F127:F131"/>
    <mergeCell ref="G127:I127"/>
    <mergeCell ref="G128:G131"/>
    <mergeCell ref="H128:H131"/>
    <mergeCell ref="K108:K114"/>
    <mergeCell ref="L108:L114"/>
    <mergeCell ref="C108:C114"/>
    <mergeCell ref="D108:D114"/>
    <mergeCell ref="E108:J108"/>
    <mergeCell ref="C91:C97"/>
    <mergeCell ref="D91:D97"/>
    <mergeCell ref="E91:J91"/>
    <mergeCell ref="I94:I97"/>
    <mergeCell ref="C125:C131"/>
    <mergeCell ref="D125:D131"/>
    <mergeCell ref="E125:J125"/>
    <mergeCell ref="I128:I131"/>
    <mergeCell ref="L74:L80"/>
    <mergeCell ref="K91:K97"/>
    <mergeCell ref="L91:L97"/>
    <mergeCell ref="M74:M80"/>
    <mergeCell ref="E75:E80"/>
    <mergeCell ref="F75:I75"/>
    <mergeCell ref="J75:J80"/>
    <mergeCell ref="F76:F80"/>
    <mergeCell ref="G76:I76"/>
    <mergeCell ref="G77:G80"/>
    <mergeCell ref="H77:H80"/>
    <mergeCell ref="I77:I80"/>
    <mergeCell ref="M91:M97"/>
    <mergeCell ref="E92:E97"/>
    <mergeCell ref="F92:I92"/>
    <mergeCell ref="J92:J97"/>
    <mergeCell ref="F93:F97"/>
    <mergeCell ref="G93:I93"/>
    <mergeCell ref="G94:G97"/>
    <mergeCell ref="H94:H97"/>
    <mergeCell ref="L56:L62"/>
    <mergeCell ref="M56:M62"/>
    <mergeCell ref="E57:E62"/>
    <mergeCell ref="F57:I57"/>
    <mergeCell ref="J57:J62"/>
    <mergeCell ref="F58:F62"/>
    <mergeCell ref="G58:I58"/>
    <mergeCell ref="G59:G62"/>
    <mergeCell ref="H59:H62"/>
    <mergeCell ref="I41:I44"/>
    <mergeCell ref="C56:C62"/>
    <mergeCell ref="D56:D62"/>
    <mergeCell ref="E56:J56"/>
    <mergeCell ref="I59:I62"/>
    <mergeCell ref="C38:C44"/>
    <mergeCell ref="D38:D44"/>
    <mergeCell ref="E38:J38"/>
    <mergeCell ref="K74:K80"/>
    <mergeCell ref="K56:K62"/>
    <mergeCell ref="C74:C80"/>
    <mergeCell ref="D74:D80"/>
    <mergeCell ref="E74:J74"/>
    <mergeCell ref="C20:C26"/>
    <mergeCell ref="D20:D26"/>
    <mergeCell ref="E20:J20"/>
    <mergeCell ref="I23:I26"/>
    <mergeCell ref="K38:K44"/>
    <mergeCell ref="L38:L44"/>
    <mergeCell ref="M38:M44"/>
    <mergeCell ref="E39:E44"/>
    <mergeCell ref="F39:I39"/>
    <mergeCell ref="J39:J44"/>
    <mergeCell ref="F40:F44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0:I40"/>
    <mergeCell ref="G41:G44"/>
    <mergeCell ref="H41:H44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0866141732283472" right="0.70866141732283472" top="0.74803149606299213" bottom="0.74803149606299213" header="0.31496062992125984" footer="0.31496062992125984"/>
  <pageSetup paperSize="9" scale="72" fitToHeight="4" orientation="landscape" r:id="rId1"/>
  <rowBreaks count="3" manualBreakCount="3">
    <brk id="36" max="16383" man="1"/>
    <brk id="72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2020 денне</vt:lpstr>
      <vt:lpstr>План 2020 денне</vt:lpstr>
      <vt:lpstr>Семестровка 2020 денне</vt:lpstr>
      <vt:lpstr>'План 2020 денне'!Область_печати</vt:lpstr>
      <vt:lpstr>'Семестровка 2020 денне'!Область_печати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User</cp:lastModifiedBy>
  <cp:lastPrinted>2020-05-14T19:56:37Z</cp:lastPrinted>
  <dcterms:created xsi:type="dcterms:W3CDTF">2020-05-14T19:48:49Z</dcterms:created>
  <dcterms:modified xsi:type="dcterms:W3CDTF">2020-05-19T12:13:25Z</dcterms:modified>
</cp:coreProperties>
</file>