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Алина_СТАРЫЙ_Комп\D\нагрузка\Учебные планы 2020\Полный курс\"/>
    </mc:Choice>
  </mc:AlternateContent>
  <bookViews>
    <workbookView xWindow="0" yWindow="0" windowWidth="27810" windowHeight="12330" activeTab="1"/>
  </bookViews>
  <sheets>
    <sheet name="Титул ОАА" sheetId="2" r:id="rId1"/>
    <sheet name="План ОАА" sheetId="3" r:id="rId2"/>
    <sheet name="Титул ФПМР" sheetId="6" state="hidden" r:id="rId3"/>
    <sheet name="План ФПМР" sheetId="7" state="hidden" r:id="rId4"/>
    <sheet name="семестровка" sheetId="1" r:id="rId5"/>
  </sheets>
  <definedNames>
    <definedName name="_xlnm.Print_Area" localSheetId="1">'План ОАА'!$A$1:$X$121</definedName>
    <definedName name="_xlnm.Print_Area" localSheetId="4">семестровка!$A$1:$N$174</definedName>
  </definedNames>
  <calcPr calcId="152511"/>
</workbook>
</file>

<file path=xl/calcChain.xml><?xml version="1.0" encoding="utf-8"?>
<calcChain xmlns="http://schemas.openxmlformats.org/spreadsheetml/2006/main">
  <c r="M165" i="1" l="1"/>
  <c r="N165" i="1" s="1"/>
  <c r="M166" i="1"/>
  <c r="N166" i="1" s="1"/>
  <c r="M164" i="1"/>
  <c r="N164" i="1" s="1"/>
  <c r="M167" i="1"/>
  <c r="N167" i="1" s="1"/>
  <c r="G28" i="3" l="1"/>
  <c r="G96" i="3" l="1"/>
  <c r="H94" i="3"/>
  <c r="I94" i="3"/>
  <c r="M94" i="3" s="1"/>
  <c r="H92" i="3"/>
  <c r="I92" i="3"/>
  <c r="M92" i="3" s="1"/>
  <c r="H90" i="3"/>
  <c r="I90" i="3"/>
  <c r="M90" i="3" s="1"/>
  <c r="H88" i="3"/>
  <c r="I88" i="3"/>
  <c r="M88" i="3" s="1"/>
  <c r="H86" i="3"/>
  <c r="I86" i="3"/>
  <c r="M86" i="3" s="1"/>
  <c r="H84" i="3"/>
  <c r="I84" i="3"/>
  <c r="M84" i="3" s="1"/>
  <c r="H82" i="3"/>
  <c r="I82" i="3"/>
  <c r="M82" i="3" s="1"/>
  <c r="H80" i="3"/>
  <c r="I80" i="3"/>
  <c r="M80" i="3" s="1"/>
  <c r="H95" i="3"/>
  <c r="J95" i="3"/>
  <c r="K95" i="3"/>
  <c r="L95" i="3"/>
  <c r="N95" i="3"/>
  <c r="O95" i="3"/>
  <c r="P95" i="3"/>
  <c r="Q95" i="3"/>
  <c r="R95" i="3"/>
  <c r="S95" i="3"/>
  <c r="T95" i="3"/>
  <c r="U95" i="3"/>
  <c r="V95" i="3"/>
  <c r="W95" i="3"/>
  <c r="X95" i="3"/>
  <c r="G95" i="3"/>
  <c r="N77" i="3"/>
  <c r="O77" i="3"/>
  <c r="P77" i="3"/>
  <c r="Q77" i="3"/>
  <c r="R77" i="3"/>
  <c r="S77" i="3"/>
  <c r="T77" i="3"/>
  <c r="U77" i="3"/>
  <c r="V77" i="3"/>
  <c r="W77" i="3"/>
  <c r="X77" i="3"/>
  <c r="M77" i="3"/>
  <c r="L77" i="3"/>
  <c r="J77" i="3"/>
  <c r="H77" i="3"/>
  <c r="I77" i="3"/>
  <c r="K77" i="3"/>
  <c r="G77" i="3"/>
  <c r="H68" i="3"/>
  <c r="I68" i="3"/>
  <c r="H66" i="3"/>
  <c r="I66" i="3"/>
  <c r="M66" i="3" s="1"/>
  <c r="M68" i="3" l="1"/>
  <c r="O28" i="3" l="1"/>
  <c r="P28" i="3"/>
  <c r="Q28" i="3"/>
  <c r="R28" i="3"/>
  <c r="S28" i="3"/>
  <c r="T28" i="3"/>
  <c r="U28" i="3"/>
  <c r="V28" i="3"/>
  <c r="W28" i="3"/>
  <c r="X28" i="3"/>
  <c r="N28" i="3"/>
  <c r="J28" i="3"/>
  <c r="K28" i="3"/>
  <c r="I50" i="3"/>
  <c r="H50" i="3"/>
  <c r="M50" i="3" s="1"/>
  <c r="I49" i="3"/>
  <c r="H49" i="3"/>
  <c r="M49" i="3" s="1"/>
  <c r="I47" i="3"/>
  <c r="H47" i="3"/>
  <c r="M47" i="3" s="1"/>
  <c r="I113" i="3" l="1"/>
  <c r="H113" i="3"/>
  <c r="M113" i="3" s="1"/>
  <c r="I112" i="3"/>
  <c r="H112" i="3"/>
  <c r="M112" i="3" s="1"/>
  <c r="I111" i="3"/>
  <c r="H111" i="3"/>
  <c r="M111" i="3" s="1"/>
  <c r="I110" i="3"/>
  <c r="H110" i="3"/>
  <c r="M110" i="3" s="1"/>
  <c r="M109" i="3" s="1"/>
  <c r="L109" i="3"/>
  <c r="K109" i="3"/>
  <c r="J109" i="3"/>
  <c r="H109" i="3"/>
  <c r="G109" i="3"/>
  <c r="I109" i="3" l="1"/>
  <c r="E101" i="1"/>
  <c r="F101" i="1"/>
  <c r="J101" i="1" l="1"/>
  <c r="K101" i="1"/>
  <c r="M101" i="1"/>
  <c r="J105" i="3"/>
  <c r="L105" i="3"/>
  <c r="G105" i="3"/>
  <c r="M108" i="3"/>
  <c r="I107" i="3"/>
  <c r="H107" i="3"/>
  <c r="I106" i="3"/>
  <c r="I105" i="3" s="1"/>
  <c r="H106" i="3"/>
  <c r="H105" i="3" s="1"/>
  <c r="M107" i="3" l="1"/>
  <c r="M106" i="3"/>
  <c r="M105" i="3" s="1"/>
  <c r="I52" i="7" l="1"/>
  <c r="H52" i="7"/>
  <c r="D169" i="1"/>
  <c r="F73" i="1"/>
  <c r="F74" i="1"/>
  <c r="K73" i="1"/>
  <c r="E73" i="1"/>
  <c r="J73" i="1" l="1"/>
  <c r="M52" i="7"/>
  <c r="M73" i="1"/>
  <c r="F100" i="1"/>
  <c r="E100" i="1"/>
  <c r="M100" i="1" l="1"/>
  <c r="J100" i="1"/>
  <c r="K100" i="1"/>
  <c r="AC102" i="7"/>
  <c r="AB102" i="7"/>
  <c r="AA102" i="7"/>
  <c r="Z102" i="7"/>
  <c r="Y102" i="7"/>
  <c r="AC99" i="7"/>
  <c r="AB99" i="7"/>
  <c r="AA99" i="7"/>
  <c r="Z99" i="7"/>
  <c r="Y99" i="7"/>
  <c r="X99" i="7"/>
  <c r="W99" i="7"/>
  <c r="V99" i="7"/>
  <c r="U99" i="7"/>
  <c r="T99" i="7"/>
  <c r="S99" i="7"/>
  <c r="R99" i="7"/>
  <c r="Q99" i="7"/>
  <c r="P99" i="7"/>
  <c r="O99" i="7"/>
  <c r="N99" i="7"/>
  <c r="L99" i="7"/>
  <c r="J99" i="7"/>
  <c r="G99" i="7"/>
  <c r="I97" i="7"/>
  <c r="H97" i="7"/>
  <c r="I95" i="7"/>
  <c r="H95" i="7"/>
  <c r="I93" i="7"/>
  <c r="H93" i="7"/>
  <c r="I91" i="7"/>
  <c r="H91" i="7"/>
  <c r="I89" i="7"/>
  <c r="H89" i="7"/>
  <c r="I87" i="7"/>
  <c r="H87" i="7"/>
  <c r="I85" i="7"/>
  <c r="H85" i="7"/>
  <c r="K84" i="7"/>
  <c r="K99" i="7" s="1"/>
  <c r="I83" i="7"/>
  <c r="H83" i="7"/>
  <c r="AC81" i="7"/>
  <c r="AB81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L81" i="7"/>
  <c r="K81" i="7"/>
  <c r="J81" i="7"/>
  <c r="G81" i="7"/>
  <c r="I80" i="7"/>
  <c r="H80" i="7"/>
  <c r="I79" i="7"/>
  <c r="H79" i="7"/>
  <c r="I78" i="7"/>
  <c r="H78" i="7"/>
  <c r="I77" i="7"/>
  <c r="H77" i="7"/>
  <c r="I76" i="7"/>
  <c r="H76" i="7"/>
  <c r="I75" i="7"/>
  <c r="H75" i="7"/>
  <c r="I74" i="7"/>
  <c r="H74" i="7"/>
  <c r="I73" i="7"/>
  <c r="H73" i="7"/>
  <c r="I71" i="7"/>
  <c r="H71" i="7"/>
  <c r="I69" i="7"/>
  <c r="H69" i="7"/>
  <c r="X65" i="7"/>
  <c r="W65" i="7"/>
  <c r="V65" i="7"/>
  <c r="U65" i="7"/>
  <c r="T65" i="7"/>
  <c r="S65" i="7"/>
  <c r="R65" i="7"/>
  <c r="Q65" i="7"/>
  <c r="P65" i="7"/>
  <c r="O65" i="7"/>
  <c r="N65" i="7"/>
  <c r="L65" i="7"/>
  <c r="K65" i="7"/>
  <c r="J65" i="7"/>
  <c r="G65" i="7"/>
  <c r="I64" i="7"/>
  <c r="H64" i="7"/>
  <c r="I63" i="7"/>
  <c r="I65" i="7" s="1"/>
  <c r="H63" i="7"/>
  <c r="X61" i="7"/>
  <c r="W61" i="7"/>
  <c r="V61" i="7"/>
  <c r="U61" i="7"/>
  <c r="T61" i="7"/>
  <c r="S61" i="7"/>
  <c r="R61" i="7"/>
  <c r="Q61" i="7"/>
  <c r="P61" i="7"/>
  <c r="O61" i="7"/>
  <c r="N61" i="7"/>
  <c r="L61" i="7"/>
  <c r="K61" i="7"/>
  <c r="J61" i="7"/>
  <c r="G61" i="7"/>
  <c r="I60" i="7"/>
  <c r="H60" i="7"/>
  <c r="I59" i="7"/>
  <c r="H59" i="7"/>
  <c r="I58" i="7"/>
  <c r="H58" i="7"/>
  <c r="I57" i="7"/>
  <c r="I61" i="7" s="1"/>
  <c r="H57" i="7"/>
  <c r="AC55" i="7"/>
  <c r="AB55" i="7"/>
  <c r="AA55" i="7"/>
  <c r="Z55" i="7"/>
  <c r="Y55" i="7"/>
  <c r="X55" i="7"/>
  <c r="W55" i="7"/>
  <c r="V55" i="7"/>
  <c r="U55" i="7"/>
  <c r="T55" i="7"/>
  <c r="S55" i="7"/>
  <c r="R55" i="7"/>
  <c r="Q55" i="7"/>
  <c r="P55" i="7"/>
  <c r="O55" i="7"/>
  <c r="N55" i="7"/>
  <c r="I54" i="7"/>
  <c r="H54" i="7"/>
  <c r="I53" i="7"/>
  <c r="H53" i="7"/>
  <c r="I51" i="7"/>
  <c r="H51" i="7"/>
  <c r="I50" i="7"/>
  <c r="H50" i="7"/>
  <c r="I49" i="7"/>
  <c r="H49" i="7"/>
  <c r="I48" i="7"/>
  <c r="H48" i="7"/>
  <c r="L47" i="7"/>
  <c r="K47" i="7"/>
  <c r="J47" i="7"/>
  <c r="G47" i="7"/>
  <c r="H46" i="7"/>
  <c r="M46" i="7" s="1"/>
  <c r="I45" i="7"/>
  <c r="I44" i="7" s="1"/>
  <c r="H45" i="7"/>
  <c r="L44" i="7"/>
  <c r="K44" i="7"/>
  <c r="J44" i="7"/>
  <c r="G44" i="7"/>
  <c r="I43" i="7"/>
  <c r="H43" i="7"/>
  <c r="I42" i="7"/>
  <c r="H42" i="7"/>
  <c r="H41" i="7"/>
  <c r="M41" i="7" s="1"/>
  <c r="I40" i="7"/>
  <c r="I39" i="7" s="1"/>
  <c r="H40" i="7"/>
  <c r="L39" i="7"/>
  <c r="K39" i="7"/>
  <c r="J39" i="7"/>
  <c r="H39" i="7"/>
  <c r="G39" i="7"/>
  <c r="I38" i="7"/>
  <c r="H38" i="7"/>
  <c r="I37" i="7"/>
  <c r="H37" i="7"/>
  <c r="I36" i="7"/>
  <c r="H36" i="7"/>
  <c r="I35" i="7"/>
  <c r="H35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K33" i="7"/>
  <c r="I32" i="7"/>
  <c r="H32" i="7"/>
  <c r="I31" i="7"/>
  <c r="H31" i="7"/>
  <c r="I30" i="7"/>
  <c r="H30" i="7"/>
  <c r="I29" i="7"/>
  <c r="H29" i="7"/>
  <c r="I28" i="7"/>
  <c r="H28" i="7"/>
  <c r="I27" i="7"/>
  <c r="H27" i="7"/>
  <c r="I26" i="7"/>
  <c r="H26" i="7"/>
  <c r="I25" i="7"/>
  <c r="H25" i="7"/>
  <c r="I24" i="7"/>
  <c r="H24" i="7"/>
  <c r="I23" i="7"/>
  <c r="H23" i="7"/>
  <c r="I22" i="7"/>
  <c r="H22" i="7"/>
  <c r="M21" i="7"/>
  <c r="I20" i="7"/>
  <c r="H20" i="7"/>
  <c r="I19" i="7"/>
  <c r="H19" i="7"/>
  <c r="I18" i="7"/>
  <c r="H18" i="7"/>
  <c r="I17" i="7"/>
  <c r="H17" i="7"/>
  <c r="L16" i="7"/>
  <c r="J16" i="7"/>
  <c r="J33" i="7" s="1"/>
  <c r="G16" i="7"/>
  <c r="I15" i="7"/>
  <c r="H15" i="7"/>
  <c r="I14" i="7"/>
  <c r="H14" i="7"/>
  <c r="I13" i="7"/>
  <c r="H13" i="7"/>
  <c r="I12" i="7"/>
  <c r="H12" i="7"/>
  <c r="L11" i="7"/>
  <c r="G11" i="7"/>
  <c r="M25" i="7" l="1"/>
  <c r="G33" i="7"/>
  <c r="H47" i="7"/>
  <c r="G55" i="7"/>
  <c r="G66" i="7" s="1"/>
  <c r="M43" i="7"/>
  <c r="M64" i="7"/>
  <c r="M85" i="7"/>
  <c r="M89" i="7"/>
  <c r="M93" i="7"/>
  <c r="M97" i="7"/>
  <c r="I11" i="7"/>
  <c r="H16" i="7"/>
  <c r="M13" i="7"/>
  <c r="M15" i="7"/>
  <c r="M29" i="7"/>
  <c r="M31" i="7"/>
  <c r="I47" i="7"/>
  <c r="I55" i="7" s="1"/>
  <c r="L55" i="7"/>
  <c r="L33" i="7"/>
  <c r="I16" i="7"/>
  <c r="H81" i="7"/>
  <c r="M42" i="7"/>
  <c r="M63" i="7"/>
  <c r="M65" i="7" s="1"/>
  <c r="I99" i="7"/>
  <c r="M87" i="7"/>
  <c r="M91" i="7"/>
  <c r="M95" i="7"/>
  <c r="M12" i="7"/>
  <c r="M14" i="7"/>
  <c r="M24" i="7"/>
  <c r="M26" i="7"/>
  <c r="M30" i="7"/>
  <c r="M32" i="7"/>
  <c r="M45" i="7"/>
  <c r="M44" i="7" s="1"/>
  <c r="M27" i="7"/>
  <c r="M28" i="7"/>
  <c r="M23" i="7"/>
  <c r="O66" i="7"/>
  <c r="W66" i="7"/>
  <c r="Y100" i="7"/>
  <c r="J55" i="7"/>
  <c r="J66" i="7" s="1"/>
  <c r="Q66" i="7"/>
  <c r="U66" i="7"/>
  <c r="I81" i="7"/>
  <c r="G100" i="7"/>
  <c r="O100" i="7"/>
  <c r="S100" i="7"/>
  <c r="W100" i="7"/>
  <c r="AA100" i="7"/>
  <c r="M18" i="7"/>
  <c r="M20" i="7"/>
  <c r="I33" i="7"/>
  <c r="M37" i="7"/>
  <c r="K55" i="7"/>
  <c r="K66" i="7" s="1"/>
  <c r="M48" i="7"/>
  <c r="M50" i="7"/>
  <c r="M53" i="7"/>
  <c r="N66" i="7"/>
  <c r="R66" i="7"/>
  <c r="V66" i="7"/>
  <c r="M57" i="7"/>
  <c r="M59" i="7"/>
  <c r="M71" i="7"/>
  <c r="K100" i="7"/>
  <c r="J100" i="7"/>
  <c r="P100" i="7"/>
  <c r="T100" i="7"/>
  <c r="X100" i="7"/>
  <c r="AB100" i="7"/>
  <c r="S66" i="7"/>
  <c r="L100" i="7"/>
  <c r="Q100" i="7"/>
  <c r="U100" i="7"/>
  <c r="AC100" i="7"/>
  <c r="H11" i="7"/>
  <c r="H33" i="7" s="1"/>
  <c r="M17" i="7"/>
  <c r="M19" i="7"/>
  <c r="M36" i="7"/>
  <c r="M38" i="7"/>
  <c r="M40" i="7"/>
  <c r="M39" i="7" s="1"/>
  <c r="H44" i="7"/>
  <c r="M49" i="7"/>
  <c r="M51" i="7"/>
  <c r="M54" i="7"/>
  <c r="P66" i="7"/>
  <c r="T66" i="7"/>
  <c r="T101" i="7" s="1"/>
  <c r="T102" i="7" s="1"/>
  <c r="X66" i="7"/>
  <c r="M58" i="7"/>
  <c r="M60" i="7"/>
  <c r="M74" i="7"/>
  <c r="M76" i="7"/>
  <c r="M78" i="7"/>
  <c r="M80" i="7"/>
  <c r="H99" i="7"/>
  <c r="H100" i="7" s="1"/>
  <c r="N100" i="7"/>
  <c r="R100" i="7"/>
  <c r="V100" i="7"/>
  <c r="Z100" i="7"/>
  <c r="M22" i="7"/>
  <c r="H61" i="7"/>
  <c r="H65" i="7"/>
  <c r="M69" i="7"/>
  <c r="M73" i="7"/>
  <c r="M75" i="7"/>
  <c r="M77" i="7"/>
  <c r="M79" i="7"/>
  <c r="M35" i="7"/>
  <c r="M83" i="7"/>
  <c r="K101" i="7" l="1"/>
  <c r="O101" i="7"/>
  <c r="O102" i="7" s="1"/>
  <c r="X101" i="7"/>
  <c r="X102" i="7" s="1"/>
  <c r="P101" i="7"/>
  <c r="P102" i="7" s="1"/>
  <c r="H55" i="7"/>
  <c r="I100" i="7"/>
  <c r="M11" i="7"/>
  <c r="L66" i="7"/>
  <c r="J101" i="7"/>
  <c r="M99" i="7"/>
  <c r="V101" i="7"/>
  <c r="V102" i="7" s="1"/>
  <c r="U101" i="7"/>
  <c r="U102" i="7" s="1"/>
  <c r="M16" i="7"/>
  <c r="L101" i="7"/>
  <c r="I66" i="7"/>
  <c r="M61" i="7"/>
  <c r="M33" i="7"/>
  <c r="S101" i="7"/>
  <c r="S102" i="7" s="1"/>
  <c r="R101" i="7"/>
  <c r="R102" i="7" s="1"/>
  <c r="M47" i="7"/>
  <c r="M55" i="7" s="1"/>
  <c r="Q101" i="7"/>
  <c r="Q102" i="7" s="1"/>
  <c r="N101" i="7"/>
  <c r="N102" i="7" s="1"/>
  <c r="W101" i="7"/>
  <c r="W102" i="7" s="1"/>
  <c r="Y66" i="7"/>
  <c r="M81" i="7"/>
  <c r="G101" i="7"/>
  <c r="W107" i="7" s="1"/>
  <c r="H66" i="7"/>
  <c r="H101" i="7" s="1"/>
  <c r="I101" i="7" l="1"/>
  <c r="M100" i="7"/>
  <c r="M66" i="7"/>
  <c r="Q107" i="7"/>
  <c r="Y107" i="7" s="1"/>
  <c r="M101" i="7" l="1"/>
  <c r="Y98" i="3"/>
  <c r="Z98" i="3"/>
  <c r="AA98" i="3"/>
  <c r="AB98" i="3"/>
  <c r="AC98" i="3"/>
  <c r="Y95" i="3"/>
  <c r="Z95" i="3"/>
  <c r="AA95" i="3"/>
  <c r="AB95" i="3"/>
  <c r="AC95" i="3"/>
  <c r="Y77" i="3"/>
  <c r="Z77" i="3"/>
  <c r="AA77" i="3"/>
  <c r="AB77" i="3"/>
  <c r="AC77" i="3"/>
  <c r="O61" i="3"/>
  <c r="P61" i="3"/>
  <c r="Q61" i="3"/>
  <c r="R61" i="3"/>
  <c r="S61" i="3"/>
  <c r="T61" i="3"/>
  <c r="U61" i="3"/>
  <c r="V61" i="3"/>
  <c r="W61" i="3"/>
  <c r="X61" i="3"/>
  <c r="O58" i="3"/>
  <c r="P58" i="3"/>
  <c r="Q58" i="3"/>
  <c r="R58" i="3"/>
  <c r="S58" i="3"/>
  <c r="T58" i="3"/>
  <c r="U58" i="3"/>
  <c r="V58" i="3"/>
  <c r="W58" i="3"/>
  <c r="X58" i="3"/>
  <c r="O52" i="3"/>
  <c r="P52" i="3"/>
  <c r="Q52" i="3"/>
  <c r="R52" i="3"/>
  <c r="S52" i="3"/>
  <c r="T52" i="3"/>
  <c r="U52" i="3"/>
  <c r="V52" i="3"/>
  <c r="W52" i="3"/>
  <c r="X52" i="3"/>
  <c r="N52" i="3"/>
  <c r="Y28" i="3"/>
  <c r="Z28" i="3"/>
  <c r="AA28" i="3"/>
  <c r="AB28" i="3"/>
  <c r="AC28" i="3"/>
  <c r="I33" i="3"/>
  <c r="H33" i="3"/>
  <c r="I55" i="3"/>
  <c r="I18" i="3"/>
  <c r="H18" i="3"/>
  <c r="F16" i="1"/>
  <c r="Z96" i="3" l="1"/>
  <c r="R96" i="3"/>
  <c r="U62" i="3"/>
  <c r="Q62" i="3"/>
  <c r="M18" i="3"/>
  <c r="R62" i="3"/>
  <c r="R97" i="3" s="1"/>
  <c r="R98" i="3" s="1"/>
  <c r="AC96" i="3"/>
  <c r="Y96" i="3"/>
  <c r="U96" i="3"/>
  <c r="O62" i="3"/>
  <c r="X62" i="3"/>
  <c r="T62" i="3"/>
  <c r="M33" i="3"/>
  <c r="S62" i="3"/>
  <c r="AB96" i="3"/>
  <c r="P96" i="3"/>
  <c r="AA96" i="3"/>
  <c r="W96" i="3"/>
  <c r="S96" i="3"/>
  <c r="O96" i="3"/>
  <c r="O97" i="3" s="1"/>
  <c r="O98" i="3" s="1"/>
  <c r="V96" i="3"/>
  <c r="W62" i="3"/>
  <c r="V62" i="3"/>
  <c r="P62" i="3"/>
  <c r="Q96" i="3"/>
  <c r="X96" i="3"/>
  <c r="T96" i="3"/>
  <c r="M168" i="1"/>
  <c r="N168" i="1" s="1"/>
  <c r="M169" i="1"/>
  <c r="N169" i="1" s="1"/>
  <c r="M170" i="1"/>
  <c r="N170" i="1" s="1"/>
  <c r="M171" i="1"/>
  <c r="N171" i="1" s="1"/>
  <c r="N172" i="1" l="1"/>
  <c r="M172" i="1"/>
  <c r="S97" i="3"/>
  <c r="S98" i="3" s="1"/>
  <c r="U97" i="3"/>
  <c r="U98" i="3" s="1"/>
  <c r="T97" i="3"/>
  <c r="T98" i="3" s="1"/>
  <c r="Q97" i="3"/>
  <c r="Q98" i="3" s="1"/>
  <c r="V97" i="3"/>
  <c r="V98" i="3" s="1"/>
  <c r="X97" i="3"/>
  <c r="X98" i="3" s="1"/>
  <c r="P97" i="3"/>
  <c r="P98" i="3" s="1"/>
  <c r="W97" i="3"/>
  <c r="W98" i="3" s="1"/>
  <c r="T38" i="6" l="1"/>
  <c r="Q38" i="6"/>
  <c r="N38" i="6"/>
  <c r="J38" i="6"/>
  <c r="G38" i="6"/>
  <c r="W37" i="6"/>
  <c r="C36" i="6"/>
  <c r="W36" i="6" s="1"/>
  <c r="C35" i="6"/>
  <c r="W35" i="6" s="1"/>
  <c r="C34" i="6"/>
  <c r="W34" i="6" s="1"/>
  <c r="D36" i="1"/>
  <c r="G58" i="3"/>
  <c r="H55" i="3"/>
  <c r="M55" i="3" s="1"/>
  <c r="H56" i="3"/>
  <c r="K16" i="1"/>
  <c r="E16" i="1"/>
  <c r="M16" i="1" s="1"/>
  <c r="C34" i="2"/>
  <c r="W38" i="6" l="1"/>
  <c r="C38" i="6"/>
  <c r="J16" i="1"/>
  <c r="Y52" i="3"/>
  <c r="Z52" i="3"/>
  <c r="AA52" i="3"/>
  <c r="AB52" i="3"/>
  <c r="AC52" i="3"/>
  <c r="I83" i="3"/>
  <c r="H83" i="3"/>
  <c r="G61" i="3"/>
  <c r="H41" i="3"/>
  <c r="M41" i="3" s="1"/>
  <c r="I40" i="3"/>
  <c r="I39" i="3" s="1"/>
  <c r="H40" i="3"/>
  <c r="L39" i="3"/>
  <c r="K39" i="3"/>
  <c r="J39" i="3"/>
  <c r="G39" i="3"/>
  <c r="G52" i="3" s="1"/>
  <c r="I44" i="3"/>
  <c r="J42" i="3"/>
  <c r="K42" i="3"/>
  <c r="L42" i="3"/>
  <c r="G42" i="3"/>
  <c r="H44" i="3"/>
  <c r="I43" i="3"/>
  <c r="H43" i="3"/>
  <c r="G34" i="3"/>
  <c r="J34" i="3"/>
  <c r="K34" i="3"/>
  <c r="L34" i="3"/>
  <c r="I30" i="3"/>
  <c r="H30" i="3"/>
  <c r="J52" i="3" l="1"/>
  <c r="L52" i="3"/>
  <c r="K52" i="3"/>
  <c r="M83" i="3"/>
  <c r="M40" i="3"/>
  <c r="M39" i="3" s="1"/>
  <c r="H39" i="3"/>
  <c r="M44" i="3"/>
  <c r="M43" i="3"/>
  <c r="M30" i="3"/>
  <c r="D173" i="1" l="1"/>
  <c r="E173" i="1" s="1"/>
  <c r="D172" i="1"/>
  <c r="E172" i="1" s="1"/>
  <c r="D170" i="1"/>
  <c r="E170" i="1" s="1"/>
  <c r="D166" i="1"/>
  <c r="E166" i="1" s="1"/>
  <c r="D165" i="1"/>
  <c r="E165" i="1" s="1"/>
  <c r="L161" i="1"/>
  <c r="I161" i="1"/>
  <c r="H161" i="1"/>
  <c r="G161" i="1"/>
  <c r="D161" i="1"/>
  <c r="D162" i="1" s="1"/>
  <c r="F160" i="1"/>
  <c r="K160" i="1" s="1"/>
  <c r="E160" i="1"/>
  <c r="F159" i="1"/>
  <c r="K159" i="1" s="1"/>
  <c r="E159" i="1"/>
  <c r="F158" i="1"/>
  <c r="K158" i="1" s="1"/>
  <c r="E158" i="1"/>
  <c r="F157" i="1"/>
  <c r="K157" i="1" s="1"/>
  <c r="E157" i="1"/>
  <c r="F156" i="1"/>
  <c r="K156" i="1" s="1"/>
  <c r="E156" i="1"/>
  <c r="F155" i="1"/>
  <c r="K155" i="1" s="1"/>
  <c r="E155" i="1"/>
  <c r="F154" i="1"/>
  <c r="K154" i="1" s="1"/>
  <c r="E154" i="1"/>
  <c r="L140" i="1"/>
  <c r="I140" i="1"/>
  <c r="H140" i="1"/>
  <c r="G140" i="1"/>
  <c r="D140" i="1"/>
  <c r="D141" i="1" s="1"/>
  <c r="F139" i="1"/>
  <c r="K139" i="1" s="1"/>
  <c r="E139" i="1"/>
  <c r="F138" i="1"/>
  <c r="K138" i="1" s="1"/>
  <c r="E138" i="1"/>
  <c r="F137" i="1"/>
  <c r="K137" i="1" s="1"/>
  <c r="E137" i="1"/>
  <c r="F136" i="1"/>
  <c r="K136" i="1" s="1"/>
  <c r="E136" i="1"/>
  <c r="F135" i="1"/>
  <c r="K135" i="1" s="1"/>
  <c r="E135" i="1"/>
  <c r="F134" i="1"/>
  <c r="K134" i="1" s="1"/>
  <c r="E134" i="1"/>
  <c r="F133" i="1"/>
  <c r="K133" i="1" s="1"/>
  <c r="E133" i="1"/>
  <c r="I121" i="1"/>
  <c r="H121" i="1"/>
  <c r="G121" i="1"/>
  <c r="D121" i="1"/>
  <c r="D122" i="1" s="1"/>
  <c r="F120" i="1"/>
  <c r="K120" i="1" s="1"/>
  <c r="E120" i="1"/>
  <c r="F119" i="1"/>
  <c r="K119" i="1" s="1"/>
  <c r="E119" i="1"/>
  <c r="F118" i="1"/>
  <c r="K118" i="1" s="1"/>
  <c r="E118" i="1"/>
  <c r="F117" i="1"/>
  <c r="K117" i="1" s="1"/>
  <c r="E117" i="1"/>
  <c r="F116" i="1"/>
  <c r="K116" i="1" s="1"/>
  <c r="E116" i="1"/>
  <c r="F115" i="1"/>
  <c r="K115" i="1" s="1"/>
  <c r="E115" i="1"/>
  <c r="F114" i="1"/>
  <c r="K114" i="1" s="1"/>
  <c r="K121" i="1" s="1"/>
  <c r="E114" i="1"/>
  <c r="L102" i="1"/>
  <c r="I102" i="1"/>
  <c r="H102" i="1"/>
  <c r="G102" i="1"/>
  <c r="D102" i="1"/>
  <c r="D103" i="1" s="1"/>
  <c r="F99" i="1"/>
  <c r="K99" i="1" s="1"/>
  <c r="E99" i="1"/>
  <c r="F98" i="1"/>
  <c r="K98" i="1" s="1"/>
  <c r="E98" i="1"/>
  <c r="F97" i="1"/>
  <c r="K97" i="1" s="1"/>
  <c r="E97" i="1"/>
  <c r="F96" i="1"/>
  <c r="K96" i="1" s="1"/>
  <c r="E96" i="1"/>
  <c r="F95" i="1"/>
  <c r="K95" i="1" s="1"/>
  <c r="E95" i="1"/>
  <c r="I78" i="1"/>
  <c r="H78" i="1"/>
  <c r="G78" i="1"/>
  <c r="D78" i="1"/>
  <c r="D79" i="1" s="1"/>
  <c r="F77" i="1"/>
  <c r="K77" i="1" s="1"/>
  <c r="E77" i="1"/>
  <c r="F76" i="1"/>
  <c r="K76" i="1" s="1"/>
  <c r="E76" i="1"/>
  <c r="F75" i="1"/>
  <c r="K75" i="1" s="1"/>
  <c r="E75" i="1"/>
  <c r="K74" i="1"/>
  <c r="E74" i="1"/>
  <c r="F72" i="1"/>
  <c r="K72" i="1" s="1"/>
  <c r="E72" i="1"/>
  <c r="F71" i="1"/>
  <c r="K71" i="1" s="1"/>
  <c r="E71" i="1"/>
  <c r="F70" i="1"/>
  <c r="K70" i="1" s="1"/>
  <c r="E70" i="1"/>
  <c r="F69" i="1"/>
  <c r="K69" i="1" s="1"/>
  <c r="E69" i="1"/>
  <c r="L58" i="1"/>
  <c r="I58" i="1"/>
  <c r="H58" i="1"/>
  <c r="G58" i="1"/>
  <c r="D58" i="1"/>
  <c r="D59" i="1" s="1"/>
  <c r="F57" i="1"/>
  <c r="K57" i="1" s="1"/>
  <c r="E57" i="1"/>
  <c r="F56" i="1"/>
  <c r="K56" i="1" s="1"/>
  <c r="E56" i="1"/>
  <c r="F55" i="1"/>
  <c r="K55" i="1" s="1"/>
  <c r="E55" i="1"/>
  <c r="F54" i="1"/>
  <c r="K54" i="1" s="1"/>
  <c r="E54" i="1"/>
  <c r="F53" i="1"/>
  <c r="K53" i="1" s="1"/>
  <c r="E53" i="1"/>
  <c r="F52" i="1"/>
  <c r="K52" i="1" s="1"/>
  <c r="E52" i="1"/>
  <c r="I36" i="1"/>
  <c r="H36" i="1"/>
  <c r="G36" i="1"/>
  <c r="D37" i="1"/>
  <c r="F34" i="1"/>
  <c r="K34" i="1" s="1"/>
  <c r="E34" i="1"/>
  <c r="F33" i="1"/>
  <c r="E33" i="1"/>
  <c r="F32" i="1"/>
  <c r="K32" i="1" s="1"/>
  <c r="E32" i="1"/>
  <c r="F31" i="1"/>
  <c r="K31" i="1" s="1"/>
  <c r="E31" i="1"/>
  <c r="F30" i="1"/>
  <c r="K30" i="1" s="1"/>
  <c r="E30" i="1"/>
  <c r="F29" i="1"/>
  <c r="E29" i="1"/>
  <c r="F28" i="1"/>
  <c r="E28" i="1"/>
  <c r="I17" i="1"/>
  <c r="H17" i="1"/>
  <c r="G17" i="1"/>
  <c r="D17" i="1"/>
  <c r="D18" i="1" s="1"/>
  <c r="F15" i="1"/>
  <c r="K15" i="1" s="1"/>
  <c r="E15" i="1"/>
  <c r="F14" i="1"/>
  <c r="K14" i="1" s="1"/>
  <c r="E14" i="1"/>
  <c r="F13" i="1"/>
  <c r="K13" i="1" s="1"/>
  <c r="E13" i="1"/>
  <c r="F12" i="1"/>
  <c r="K12" i="1" s="1"/>
  <c r="E12" i="1"/>
  <c r="F11" i="1"/>
  <c r="K11" i="1" s="1"/>
  <c r="E11" i="1"/>
  <c r="J154" i="1" l="1"/>
  <c r="J156" i="1"/>
  <c r="J28" i="1"/>
  <c r="J114" i="1"/>
  <c r="K78" i="1"/>
  <c r="J157" i="1"/>
  <c r="J139" i="1"/>
  <c r="J120" i="1"/>
  <c r="J116" i="1"/>
  <c r="J98" i="1"/>
  <c r="J96" i="1"/>
  <c r="J74" i="1"/>
  <c r="M54" i="1"/>
  <c r="J57" i="1"/>
  <c r="J75" i="1"/>
  <c r="J134" i="1"/>
  <c r="J30" i="1"/>
  <c r="J34" i="1"/>
  <c r="J32" i="1"/>
  <c r="M69" i="1"/>
  <c r="M13" i="1"/>
  <c r="K28" i="1"/>
  <c r="M31" i="1"/>
  <c r="M53" i="1"/>
  <c r="J55" i="1"/>
  <c r="J70" i="1"/>
  <c r="M77" i="1"/>
  <c r="J118" i="1"/>
  <c r="J138" i="1"/>
  <c r="J158" i="1"/>
  <c r="J160" i="1"/>
  <c r="J31" i="1"/>
  <c r="J56" i="1"/>
  <c r="M74" i="1"/>
  <c r="J77" i="1"/>
  <c r="J135" i="1"/>
  <c r="M156" i="1"/>
  <c r="J13" i="1"/>
  <c r="J54" i="1"/>
  <c r="M133" i="1"/>
  <c r="M137" i="1"/>
  <c r="M154" i="1"/>
  <c r="M158" i="1"/>
  <c r="M34" i="1"/>
  <c r="M70" i="1"/>
  <c r="M75" i="1"/>
  <c r="E102" i="1"/>
  <c r="M96" i="1"/>
  <c r="M114" i="1"/>
  <c r="M118" i="1"/>
  <c r="M135" i="1"/>
  <c r="M139" i="1"/>
  <c r="E140" i="1"/>
  <c r="M28" i="1"/>
  <c r="M32" i="1"/>
  <c r="J53" i="1"/>
  <c r="J72" i="1"/>
  <c r="J97" i="1"/>
  <c r="M98" i="1"/>
  <c r="J115" i="1"/>
  <c r="M116" i="1"/>
  <c r="J119" i="1"/>
  <c r="M120" i="1"/>
  <c r="E121" i="1"/>
  <c r="J133" i="1"/>
  <c r="J137" i="1"/>
  <c r="J15" i="1"/>
  <c r="M12" i="1"/>
  <c r="J12" i="1"/>
  <c r="E161" i="1"/>
  <c r="M160" i="1"/>
  <c r="D164" i="1"/>
  <c r="F17" i="1"/>
  <c r="M11" i="1"/>
  <c r="K33" i="1"/>
  <c r="M33" i="1"/>
  <c r="M76" i="1"/>
  <c r="E36" i="1"/>
  <c r="J33" i="1"/>
  <c r="M52" i="1"/>
  <c r="E78" i="1"/>
  <c r="J69" i="1"/>
  <c r="F102" i="1"/>
  <c r="M95" i="1"/>
  <c r="J95" i="1"/>
  <c r="K140" i="1"/>
  <c r="M136" i="1"/>
  <c r="J136" i="1"/>
  <c r="M14" i="1"/>
  <c r="M15" i="1"/>
  <c r="K29" i="1"/>
  <c r="M29" i="1"/>
  <c r="M30" i="1"/>
  <c r="F36" i="1"/>
  <c r="J52" i="1"/>
  <c r="F58" i="1"/>
  <c r="M71" i="1"/>
  <c r="M72" i="1"/>
  <c r="F78" i="1"/>
  <c r="M117" i="1"/>
  <c r="J117" i="1"/>
  <c r="E17" i="1"/>
  <c r="J14" i="1"/>
  <c r="J29" i="1"/>
  <c r="M55" i="1"/>
  <c r="M56" i="1"/>
  <c r="M57" i="1"/>
  <c r="J71" i="1"/>
  <c r="E58" i="1"/>
  <c r="M99" i="1"/>
  <c r="J99" i="1"/>
  <c r="M155" i="1"/>
  <c r="J155" i="1"/>
  <c r="M159" i="1"/>
  <c r="J159" i="1"/>
  <c r="E164" i="1"/>
  <c r="E169" i="1"/>
  <c r="D168" i="1"/>
  <c r="E171" i="1"/>
  <c r="J11" i="1"/>
  <c r="J76" i="1"/>
  <c r="M97" i="1"/>
  <c r="M115" i="1"/>
  <c r="M119" i="1"/>
  <c r="F121" i="1"/>
  <c r="M134" i="1"/>
  <c r="M138" i="1"/>
  <c r="F140" i="1"/>
  <c r="M157" i="1"/>
  <c r="F161" i="1"/>
  <c r="D171" i="1"/>
  <c r="F165" i="1" l="1"/>
  <c r="F171" i="1"/>
  <c r="J140" i="1"/>
  <c r="K161" i="1"/>
  <c r="F173" i="1"/>
  <c r="K36" i="1"/>
  <c r="J121" i="1"/>
  <c r="J36" i="1"/>
  <c r="M140" i="1"/>
  <c r="J161" i="1"/>
  <c r="J17" i="1"/>
  <c r="M161" i="1"/>
  <c r="F172" i="1"/>
  <c r="E168" i="1"/>
  <c r="M102" i="1"/>
  <c r="K17" i="1"/>
  <c r="F164" i="1"/>
  <c r="F166" i="1"/>
  <c r="K102" i="1"/>
  <c r="J58" i="1"/>
  <c r="J102" i="1"/>
  <c r="J78" i="1"/>
  <c r="K58" i="1"/>
  <c r="F169" i="1" l="1"/>
  <c r="F168" i="1"/>
  <c r="F170" i="1"/>
  <c r="L11" i="3" l="1"/>
  <c r="L28" i="3" s="1"/>
  <c r="J58" i="3"/>
  <c r="K58" i="3"/>
  <c r="L58" i="3"/>
  <c r="N58" i="3"/>
  <c r="I76" i="3"/>
  <c r="H76" i="3"/>
  <c r="I75" i="3"/>
  <c r="H75" i="3"/>
  <c r="I74" i="3"/>
  <c r="H74" i="3"/>
  <c r="I73" i="3"/>
  <c r="H73" i="3"/>
  <c r="I72" i="3"/>
  <c r="H72" i="3"/>
  <c r="I71" i="3"/>
  <c r="H71" i="3"/>
  <c r="I70" i="3"/>
  <c r="H70" i="3"/>
  <c r="I69" i="3"/>
  <c r="H69" i="3"/>
  <c r="I67" i="3"/>
  <c r="H67" i="3"/>
  <c r="I57" i="3"/>
  <c r="I56" i="3"/>
  <c r="I54" i="3"/>
  <c r="I60" i="3"/>
  <c r="H57" i="3"/>
  <c r="I38" i="3"/>
  <c r="H38" i="3"/>
  <c r="I51" i="3"/>
  <c r="H51" i="3"/>
  <c r="I48" i="3"/>
  <c r="H48" i="3"/>
  <c r="I46" i="3"/>
  <c r="H46" i="3"/>
  <c r="I45" i="3"/>
  <c r="I42" i="3" s="1"/>
  <c r="H45" i="3"/>
  <c r="H42" i="3" s="1"/>
  <c r="I32" i="3"/>
  <c r="H32" i="3"/>
  <c r="I37" i="3"/>
  <c r="H37" i="3"/>
  <c r="I31" i="3"/>
  <c r="H31" i="3"/>
  <c r="H36" i="3"/>
  <c r="M36" i="3" s="1"/>
  <c r="I35" i="3"/>
  <c r="H35" i="3"/>
  <c r="I26" i="3"/>
  <c r="H26" i="3"/>
  <c r="I25" i="3"/>
  <c r="H25" i="3"/>
  <c r="I34" i="3" l="1"/>
  <c r="I52" i="3" s="1"/>
  <c r="H34" i="3"/>
  <c r="H52" i="3" s="1"/>
  <c r="N96" i="3"/>
  <c r="L96" i="3"/>
  <c r="J96" i="3"/>
  <c r="I58" i="3"/>
  <c r="M70" i="3"/>
  <c r="M72" i="3"/>
  <c r="M76" i="3"/>
  <c r="M73" i="3"/>
  <c r="M75" i="3"/>
  <c r="M67" i="3"/>
  <c r="M74" i="3"/>
  <c r="M71" i="3"/>
  <c r="M69" i="3"/>
  <c r="M57" i="3"/>
  <c r="M35" i="3"/>
  <c r="M38" i="3"/>
  <c r="M51" i="3"/>
  <c r="M48" i="3"/>
  <c r="M45" i="3"/>
  <c r="M42" i="3" s="1"/>
  <c r="M46" i="3"/>
  <c r="M32" i="3"/>
  <c r="M31" i="3"/>
  <c r="M37" i="3"/>
  <c r="M25" i="3"/>
  <c r="M26" i="3"/>
  <c r="N61" i="3"/>
  <c r="N62" i="3" s="1"/>
  <c r="L61" i="3"/>
  <c r="K61" i="3"/>
  <c r="K62" i="3" s="1"/>
  <c r="J61" i="3"/>
  <c r="J62" i="3" s="1"/>
  <c r="I61" i="3"/>
  <c r="H60" i="3"/>
  <c r="H61" i="3" s="1"/>
  <c r="M56" i="3"/>
  <c r="H54" i="3"/>
  <c r="I93" i="3"/>
  <c r="H93" i="3"/>
  <c r="I91" i="3"/>
  <c r="H91" i="3"/>
  <c r="I89" i="3"/>
  <c r="H89" i="3"/>
  <c r="I87" i="3"/>
  <c r="H87" i="3"/>
  <c r="I85" i="3"/>
  <c r="H85" i="3"/>
  <c r="I81" i="3"/>
  <c r="H81" i="3"/>
  <c r="K96" i="3"/>
  <c r="I79" i="3"/>
  <c r="H79" i="3"/>
  <c r="I65" i="3"/>
  <c r="H65" i="3"/>
  <c r="I27" i="3"/>
  <c r="H27" i="3"/>
  <c r="I24" i="3"/>
  <c r="H24" i="3"/>
  <c r="I23" i="3"/>
  <c r="H23" i="3"/>
  <c r="I22" i="3"/>
  <c r="H22" i="3"/>
  <c r="I21" i="3"/>
  <c r="H21" i="3"/>
  <c r="I19" i="3"/>
  <c r="H19" i="3"/>
  <c r="I20" i="3"/>
  <c r="H20" i="3"/>
  <c r="I17" i="3"/>
  <c r="H17" i="3"/>
  <c r="I16" i="3"/>
  <c r="H16" i="3"/>
  <c r="I15" i="3"/>
  <c r="H15" i="3"/>
  <c r="I14" i="3"/>
  <c r="H14" i="3"/>
  <c r="I13" i="3"/>
  <c r="H13" i="3"/>
  <c r="I12" i="3"/>
  <c r="H12" i="3"/>
  <c r="G11" i="3"/>
  <c r="G62" i="3" s="1"/>
  <c r="C35" i="2"/>
  <c r="W35" i="2" s="1"/>
  <c r="C36" i="2"/>
  <c r="W36" i="2" s="1"/>
  <c r="W37" i="2"/>
  <c r="T38" i="2"/>
  <c r="Q38" i="2"/>
  <c r="N38" i="2"/>
  <c r="J38" i="2"/>
  <c r="G38" i="2"/>
  <c r="I95" i="3" l="1"/>
  <c r="I96" i="3" s="1"/>
  <c r="H28" i="3"/>
  <c r="H96" i="3"/>
  <c r="M34" i="3"/>
  <c r="M52" i="3" s="1"/>
  <c r="N97" i="3"/>
  <c r="N98" i="3" s="1"/>
  <c r="K97" i="3"/>
  <c r="H11" i="3"/>
  <c r="L62" i="3"/>
  <c r="L97" i="3" s="1"/>
  <c r="J97" i="3"/>
  <c r="I11" i="3"/>
  <c r="I28" i="3" s="1"/>
  <c r="H58" i="3"/>
  <c r="M54" i="3"/>
  <c r="M58" i="3" s="1"/>
  <c r="M60" i="3"/>
  <c r="M61" i="3" s="1"/>
  <c r="M79" i="3"/>
  <c r="M13" i="3"/>
  <c r="M20" i="3"/>
  <c r="M81" i="3"/>
  <c r="M85" i="3"/>
  <c r="M87" i="3"/>
  <c r="M93" i="3"/>
  <c r="M12" i="3"/>
  <c r="M14" i="3"/>
  <c r="M19" i="3"/>
  <c r="M89" i="3"/>
  <c r="M91" i="3"/>
  <c r="M17" i="3"/>
  <c r="M15" i="3"/>
  <c r="C38" i="2"/>
  <c r="M16" i="3"/>
  <c r="M22" i="3"/>
  <c r="M21" i="3"/>
  <c r="M23" i="3"/>
  <c r="M24" i="3"/>
  <c r="M27" i="3"/>
  <c r="M65" i="3"/>
  <c r="W34" i="2"/>
  <c r="W38" i="2" s="1"/>
  <c r="M95" i="3" l="1"/>
  <c r="M96" i="3" s="1"/>
  <c r="H62" i="3"/>
  <c r="H97" i="3" s="1"/>
  <c r="G97" i="3"/>
  <c r="M11" i="3"/>
  <c r="M28" i="3" s="1"/>
  <c r="I62" i="3"/>
  <c r="I97" i="3" s="1"/>
  <c r="W103" i="3" l="1"/>
  <c r="Q103" i="3"/>
  <c r="M62" i="3"/>
  <c r="M97" i="3" s="1"/>
  <c r="Y103" i="3" l="1"/>
  <c r="Y62" i="3"/>
</calcChain>
</file>

<file path=xl/sharedStrings.xml><?xml version="1.0" encoding="utf-8"?>
<sst xmlns="http://schemas.openxmlformats.org/spreadsheetml/2006/main" count="1418" uniqueCount="370">
  <si>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</si>
  <si>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</si>
  <si>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</si>
  <si>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</si>
  <si>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</si>
  <si>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</si>
  <si>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</si>
  <si>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</si>
  <si>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</si>
  <si>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</si>
  <si>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</si>
  <si>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</si>
  <si>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</si>
  <si>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</si>
  <si>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</si>
  <si>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</si>
  <si>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</si>
  <si>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</si>
  <si>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</si>
  <si>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</si>
  <si>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</si>
  <si>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</si>
  <si>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</si>
  <si>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</si>
  <si>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</si>
  <si>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</si>
  <si>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</si>
  <si>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</si>
  <si>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</si>
  <si>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</si>
  <si>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</si>
  <si>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</si>
  <si>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</si>
  <si>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Економіко-математичні методи та моделі</t>
  </si>
  <si>
    <t>Політологія</t>
  </si>
  <si>
    <t>Статистика</t>
  </si>
  <si>
    <t>Економіка праці та соціально-трудові відносини</t>
  </si>
  <si>
    <t>Облік у бюджетних установах</t>
  </si>
  <si>
    <t>Гроші та кредит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</si>
  <si>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</si>
  <si>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</si>
  <si>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</si>
  <si>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</si>
  <si>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Державний фінансовий контроль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</si>
  <si>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</si>
  <si>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</si>
  <si>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</si>
  <si>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</si>
  <si>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</si>
  <si>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</si>
  <si>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</si>
  <si>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</si>
  <si>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(Ковальов В.Д.)</t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</si>
  <si>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</si>
  <si>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</si>
  <si>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</si>
  <si>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</si>
  <si>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</si>
  <si>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</si>
  <si>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</si>
  <si>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</si>
  <si>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</si>
  <si>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</si>
  <si>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</si>
  <si>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</si>
  <si>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</si>
  <si>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</si>
  <si>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</si>
  <si>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</si>
  <si>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</si>
  <si>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</si>
  <si>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</si>
  <si>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</si>
  <si>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</si>
  <si>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</si>
  <si>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</si>
  <si>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</si>
  <si>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</si>
  <si>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</si>
  <si>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</si>
  <si>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</si>
  <si>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 xml:space="preserve">протокол № </t>
  </si>
  <si>
    <t>"    "                  20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</si>
  <si>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</si>
  <si>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</si>
  <si>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</si>
  <si>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</si>
  <si>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</si>
  <si>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>Екзаменаційна сесія та проміж. контроль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</si>
  <si>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</si>
  <si>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</si>
  <si>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</si>
  <si>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>IV. ДЕРЖАВНА АТЕСТАЦІЯ</t>
  </si>
  <si>
    <t xml:space="preserve">ІІІ. ПРАКТИКА </t>
  </si>
  <si>
    <t xml:space="preserve">V. План навчального процесу                               </t>
  </si>
  <si>
    <t>№ п/п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</si>
  <si>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</si>
  <si>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</si>
  <si>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</si>
  <si>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</si>
  <si>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</si>
  <si>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</si>
  <si>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</si>
  <si>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</si>
  <si>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</si>
  <si>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</si>
  <si>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</si>
  <si>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</si>
  <si>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</si>
  <si>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</si>
  <si>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</si>
  <si>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</si>
  <si>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</si>
  <si>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</si>
  <si>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</si>
  <si>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</si>
  <si>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</si>
  <si>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</si>
  <si>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</si>
  <si>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</si>
  <si>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</si>
  <si>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1.1.2</t>
  </si>
  <si>
    <t>1.1.2.1</t>
  </si>
  <si>
    <t>1.1.2.2</t>
  </si>
  <si>
    <t>1.1.2.3</t>
  </si>
  <si>
    <t>1.1.2.4</t>
  </si>
  <si>
    <t>1.1.2.5</t>
  </si>
  <si>
    <t>с*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</si>
  <si>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</si>
  <si>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</si>
  <si>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</si>
  <si>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</si>
  <si>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</si>
  <si>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</si>
  <si>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</si>
  <si>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</si>
  <si>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</si>
  <si>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</si>
  <si>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</si>
  <si>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</si>
  <si>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</si>
  <si>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</si>
  <si>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</si>
  <si>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</si>
  <si>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</si>
  <si>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Звітність підприємств</t>
  </si>
  <si>
    <t>Управлінський облік</t>
  </si>
  <si>
    <t>2.1.3</t>
  </si>
  <si>
    <t>2.1.4</t>
  </si>
  <si>
    <t>2.1.5</t>
  </si>
  <si>
    <t>2.1.6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</si>
  <si>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</si>
  <si>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</si>
  <si>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</si>
  <si>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</si>
  <si>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</si>
  <si>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</si>
  <si>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</si>
  <si>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</si>
  <si>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Внутрішньогосподарський контроль</t>
  </si>
  <si>
    <t>3.1</t>
  </si>
  <si>
    <t>3.2</t>
  </si>
  <si>
    <t>3.3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</si>
  <si>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</si>
  <si>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</si>
  <si>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</si>
  <si>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</si>
  <si>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</si>
  <si>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</si>
  <si>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</si>
  <si>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Декан факультету ФЕМ</t>
  </si>
  <si>
    <t>Є.В. Мироненко</t>
  </si>
  <si>
    <t>5ф*6ф* 7ф*</t>
  </si>
  <si>
    <t>1.1.10</t>
  </si>
  <si>
    <t>1.1.11</t>
  </si>
  <si>
    <t>1.1.12</t>
  </si>
  <si>
    <t>1.1.13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</si>
  <si>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</si>
  <si>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</si>
  <si>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</si>
  <si>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</si>
  <si>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</si>
  <si>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</si>
  <si>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</si>
  <si>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</si>
  <si>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</si>
  <si>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</si>
  <si>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</si>
  <si>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</si>
  <si>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</si>
  <si>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2д</t>
  </si>
  <si>
    <t>1д</t>
  </si>
  <si>
    <t>Договірне право</t>
  </si>
  <si>
    <t>5д</t>
  </si>
  <si>
    <t>Іноземна мова за професійним спрямуванням (розділ 1)</t>
  </si>
  <si>
    <t>Іноземна мова за професійним спрямуванням (розділ 2)</t>
  </si>
  <si>
    <t>Іноземна мова за професійним спрямуванням (розділ 3)</t>
  </si>
  <si>
    <t>Іноземна мова за професійним спрямуванням (розділ 4)</t>
  </si>
  <si>
    <t>Психологія управління</t>
  </si>
  <si>
    <t>7д</t>
  </si>
  <si>
    <t>Бюджетування і проектне фінансування</t>
  </si>
  <si>
    <t>Разом п. 2.2</t>
  </si>
  <si>
    <t>Разом п.1.2</t>
  </si>
  <si>
    <t>1.3. Практична підготовка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</si>
  <si>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</si>
  <si>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</si>
  <si>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</si>
  <si>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</si>
  <si>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</si>
  <si>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</si>
  <si>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</si>
  <si>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</si>
  <si>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</si>
  <si>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Теорія бухгалтерського обліку</t>
  </si>
  <si>
    <t>Курсова робота "Теорія бухгалтерського обліку"</t>
  </si>
  <si>
    <t>Фінансовий облік</t>
  </si>
  <si>
    <t>Виробнича практика 2 (обліково-аналітична)</t>
  </si>
  <si>
    <t>Іноземна мова (за професійним спрямуванням) / Соціологія</t>
  </si>
  <si>
    <t>Курсова робота "Фінансовий облік"</t>
  </si>
  <si>
    <t>Іноземна мова (за професійним спрямуванням) / Політологія</t>
  </si>
  <si>
    <t>Інформаційні системи та технології в обліку та оподаткуванні</t>
  </si>
  <si>
    <t>Загальний цикл</t>
  </si>
  <si>
    <t>Професійний цикл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</si>
  <si>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</si>
  <si>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071 Облік і оподаткування</t>
    </r>
  </si>
  <si>
    <t>Кваліфікація:  бакалавр з обліку та оподаткування</t>
  </si>
  <si>
    <t>Дипломна робота</t>
  </si>
  <si>
    <t>Трудове право / Конституційне право</t>
  </si>
  <si>
    <t>Аналіз господарської діяльності</t>
  </si>
  <si>
    <t>Курсова робота "Аналіз господарської діяльності"</t>
  </si>
  <si>
    <t xml:space="preserve">Аналіз господарської діяльності </t>
  </si>
  <si>
    <t>Фінансовий облік І</t>
  </si>
  <si>
    <t>Фінансовий облік ІІ</t>
  </si>
  <si>
    <t>1.2.8.1</t>
  </si>
  <si>
    <t>1.2.8.2</t>
  </si>
  <si>
    <t>Виробнича практика (обліково-економічна)</t>
  </si>
  <si>
    <t>4.2</t>
  </si>
  <si>
    <t>Конституційне право</t>
  </si>
  <si>
    <t>Соціологія</t>
  </si>
  <si>
    <t>2.2.  Цикл професійної підготовки</t>
  </si>
  <si>
    <t>Податковий облік та звітність</t>
  </si>
  <si>
    <t>Казначейська справа та казначейський облік</t>
  </si>
  <si>
    <t>Д</t>
  </si>
  <si>
    <t>Переддипломна</t>
  </si>
  <si>
    <t>Виробнича (обліково-економічна)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</si>
  <si>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</si>
  <si>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</si>
  <si>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</si>
  <si>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</si>
  <si>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</si>
  <si>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</si>
  <si>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</si>
  <si>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Виробнича практика 1 (обліково-економічна)</t>
  </si>
  <si>
    <t>Аудит</t>
  </si>
  <si>
    <t>Договірне право / Фінансове право</t>
  </si>
  <si>
    <t>3д</t>
  </si>
  <si>
    <t>Виробнича практика (обліково-аналітична)</t>
  </si>
  <si>
    <t>3.4</t>
  </si>
  <si>
    <t>Фінансове право</t>
  </si>
  <si>
    <t>Фінансова діяльність суб'єктів господарювання</t>
  </si>
  <si>
    <t>Фінанси підприємств</t>
  </si>
  <si>
    <t>Оцінка ризиків господарської діяльності</t>
  </si>
  <si>
    <r>
      <t xml:space="preserve">освітня програма: </t>
    </r>
    <r>
      <rPr>
        <b/>
        <sz val="20"/>
        <rFont val="Times New Roman"/>
        <family val="1"/>
        <charset val="204"/>
      </rPr>
      <t>Фіскальна політика та митне регулювання</t>
    </r>
  </si>
  <si>
    <t>Митна справа</t>
  </si>
  <si>
    <t>Фіскальна політика</t>
  </si>
  <si>
    <t>Митний аудит</t>
  </si>
  <si>
    <t>Голова проектної групи</t>
  </si>
  <si>
    <t>Зав. кафедри</t>
  </si>
  <si>
    <t>Н.Ю. Рекова</t>
  </si>
  <si>
    <t>О.В. Акімова</t>
  </si>
  <si>
    <t>Професійна етика</t>
  </si>
  <si>
    <t>Історія України та української культури</t>
  </si>
  <si>
    <t>Навчальна пратика "Вступ до фаху"</t>
  </si>
  <si>
    <t>Навчальна практика "Вступ до фаху"</t>
  </si>
  <si>
    <t>Виробнича (обліково-аналітична)</t>
  </si>
  <si>
    <t>Облік у галузях економіки</t>
  </si>
  <si>
    <t>Фінансова діяльність субєктів господарювання / Фінанси підприємств</t>
  </si>
  <si>
    <t>Г</t>
  </si>
  <si>
    <t>М</t>
  </si>
  <si>
    <t>ЕП</t>
  </si>
  <si>
    <t>Вступ до навчального процесу</t>
  </si>
  <si>
    <t>Макро- та мікроекономіка</t>
  </si>
  <si>
    <t>Маркетинг</t>
  </si>
  <si>
    <t>2а</t>
  </si>
  <si>
    <t>2б</t>
  </si>
  <si>
    <t>4а</t>
  </si>
  <si>
    <t>4б</t>
  </si>
  <si>
    <t>6а</t>
  </si>
  <si>
    <t>6б</t>
  </si>
  <si>
    <t>1.1.4</t>
  </si>
  <si>
    <t>1</t>
  </si>
  <si>
    <t>Мікро- та макроекономіка</t>
  </si>
  <si>
    <t>Державна атестація (захист дипломної роботи)</t>
  </si>
  <si>
    <t>1.2.5.1</t>
  </si>
  <si>
    <t>1.2.5.2</t>
  </si>
  <si>
    <t>1.2.9.1</t>
  </si>
  <si>
    <t>1.2.9.2</t>
  </si>
  <si>
    <t>1.2.9.3</t>
  </si>
  <si>
    <t>1.2.12</t>
  </si>
  <si>
    <t>Зовнішньоекономічна діяльність підприємств</t>
  </si>
  <si>
    <t>Облік у банках</t>
  </si>
  <si>
    <t>Виробнича 1 (обліково-економічна)</t>
  </si>
  <si>
    <t>Виробнича 2 (обліково-аналітична)</t>
  </si>
  <si>
    <t>Митно-тарифне та нетарифне регулювання</t>
  </si>
  <si>
    <t>Податкове адміністрування та контроль</t>
  </si>
  <si>
    <t>Кількість аудиторних годин за триместрами</t>
  </si>
  <si>
    <t>кількість тижнів у триместрі</t>
  </si>
  <si>
    <t>№ з/п</t>
  </si>
  <si>
    <t>Оподаткування</t>
  </si>
  <si>
    <t>Фінансовий облік 1</t>
  </si>
  <si>
    <t>Фінансовий облік 2</t>
  </si>
  <si>
    <t>Облік у галузях економіки / Казначейська справа та казначейський облік</t>
  </si>
  <si>
    <t>Облік у банках / Облік у небанківських фінансових установах</t>
  </si>
  <si>
    <t>1.2.13</t>
  </si>
  <si>
    <t>1.1.15</t>
  </si>
  <si>
    <t>Облік на малих підприємствах та у неприбуткових установах</t>
  </si>
  <si>
    <t>1.2.14</t>
  </si>
  <si>
    <t>Облік у небанківських фінансових установах</t>
  </si>
  <si>
    <t>Вступ до освітнього процесу</t>
  </si>
  <si>
    <t>семестровка на 20/21 уч. год</t>
  </si>
  <si>
    <t xml:space="preserve">V. План освітнього процесу                               </t>
  </si>
  <si>
    <t>1, 2б д*</t>
  </si>
  <si>
    <t>3, 4б д*</t>
  </si>
  <si>
    <t>1.4 Атестація</t>
  </si>
  <si>
    <t>Кваліфікаційна робота бакалавра</t>
  </si>
  <si>
    <t>І . ГРАФІК ОСВІТНЬОГО ПРОЦЕСУ</t>
  </si>
  <si>
    <t>Атест.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</si>
  <si>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 атестація </t>
  </si>
  <si>
    <t>IV.  АТЕСТАЦІЯ</t>
  </si>
  <si>
    <t>№</t>
  </si>
  <si>
    <t>Кількість аудиторних годин за семестрами</t>
  </si>
  <si>
    <t>кількість тижнів у семестрі</t>
  </si>
  <si>
    <t xml:space="preserve">Управлінський облік </t>
  </si>
  <si>
    <t xml:space="preserve">Державний фінансовий контроль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</si>
  <si>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</si>
  <si>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</si>
  <si>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</si>
  <si>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1.1</t>
  </si>
  <si>
    <t>1.2</t>
  </si>
  <si>
    <t>1.3</t>
  </si>
  <si>
    <t>2</t>
  </si>
  <si>
    <t>2.1</t>
  </si>
  <si>
    <t>2.2</t>
  </si>
  <si>
    <t>2.3</t>
  </si>
  <si>
    <t>2.4</t>
  </si>
  <si>
    <t>Оцінка ризиків господарської діяльності/ Дью ділідженс діяльності підприємства</t>
  </si>
  <si>
    <t>Основи обліку за МСФЗ/ Фінансова звітність за міжнародними стандартами</t>
  </si>
  <si>
    <t xml:space="preserve">протокол №  </t>
  </si>
  <si>
    <t>"       "                     2020    р.</t>
  </si>
  <si>
    <t>Фінансова звітність підприємств / Управліфнська та спеціальна звітість</t>
  </si>
  <si>
    <t>Завідувач кафедри</t>
  </si>
  <si>
    <t>Гарант освітньої програми</t>
  </si>
  <si>
    <t>Фінансова звітність підприємств</t>
  </si>
  <si>
    <t>Управлінська та спеціальна звітість</t>
  </si>
  <si>
    <t>1.2.15</t>
  </si>
  <si>
    <t>Історія бухгалтерського обліку</t>
  </si>
  <si>
    <t>Іноземна мова (за професійним спрямуванням) / Історія бух обліку</t>
  </si>
  <si>
    <t>Основи обліку за МСФЗ</t>
  </si>
  <si>
    <t>Фінансова звітність за міжнародними стандартами</t>
  </si>
  <si>
    <t>Дью ділідженс діяльності підприємства</t>
  </si>
  <si>
    <t>освітня програма:Облік і оподаткування</t>
  </si>
  <si>
    <t>Облік у бюджетних установах /Облік на малих підприємствах та у неприбуткових організаціях</t>
  </si>
  <si>
    <t>Оподаткування субєктів  малого бізнесу</t>
  </si>
  <si>
    <t>Податковий облік і звітність / Оподаткування субєктів  малого бізнесу</t>
  </si>
  <si>
    <t>Х</t>
  </si>
  <si>
    <t>МП</t>
  </si>
  <si>
    <t>ВМ</t>
  </si>
  <si>
    <t>ФБСП</t>
  </si>
  <si>
    <t>ООЕБ</t>
  </si>
  <si>
    <t>ОБЛІК  І ОПОДАТКУВАННЯ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</si>
</sst>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  <numFmt numFmtId="174" formatCode="_-* #,##0.00&quot; грн.&quot;_-;\-* #,##0.00&quot; грн.&quot;_-;_-* \-??&quot; грн.&quot;_-;_-@_-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  <xf numFmtId="0" fontId="33" fillId="0" borderId="0"/>
    <xf numFmtId="174" fontId="33" fillId="0" borderId="0" applyFill="0" applyBorder="0" applyAlignment="0" applyProtection="0"/>
    <xf numFmtId="0" fontId="33" fillId="0" borderId="0"/>
    <xf numFmtId="0" fontId="33" fillId="0" borderId="0"/>
    <xf numFmtId="164" fontId="36" fillId="0" borderId="0" applyFill="0" applyBorder="0" applyAlignment="0" applyProtection="0"/>
  </cellStyleXfs>
  <cellXfs count="87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7" fillId="0" borderId="0" xfId="0" applyFont="1" applyBorder="1"/>
    <xf numFmtId="0" fontId="10" fillId="0" borderId="0" xfId="2" applyFont="1"/>
    <xf numFmtId="0" fontId="14" fillId="0" borderId="0" xfId="2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Alignment="1"/>
    <xf numFmtId="0" fontId="6" fillId="0" borderId="0" xfId="0" applyFont="1" applyAlignment="1">
      <alignment vertical="center" wrapText="1"/>
    </xf>
    <xf numFmtId="0" fontId="19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4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2" applyFont="1"/>
    <xf numFmtId="0" fontId="8" fillId="0" borderId="0" xfId="2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7" fillId="0" borderId="3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 wrapText="1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170" fontId="7" fillId="0" borderId="0" xfId="3" applyNumberFormat="1" applyFont="1" applyFill="1" applyBorder="1" applyAlignment="1" applyProtection="1">
      <alignment vertical="center"/>
    </xf>
    <xf numFmtId="0" fontId="7" fillId="2" borderId="66" xfId="3" applyNumberFormat="1" applyFont="1" applyFill="1" applyBorder="1" applyAlignment="1" applyProtection="1">
      <alignment horizontal="center" vertical="center"/>
    </xf>
    <xf numFmtId="0" fontId="7" fillId="2" borderId="0" xfId="3" applyNumberFormat="1" applyFont="1" applyFill="1" applyBorder="1" applyAlignment="1" applyProtection="1">
      <alignment horizontal="center" vertical="center"/>
    </xf>
    <xf numFmtId="49" fontId="11" fillId="2" borderId="30" xfId="0" applyNumberFormat="1" applyFont="1" applyFill="1" applyBorder="1" applyAlignment="1" applyProtection="1">
      <alignment horizontal="center" vertical="center"/>
    </xf>
    <xf numFmtId="49" fontId="11" fillId="2" borderId="62" xfId="3" applyNumberFormat="1" applyFont="1" applyFill="1" applyBorder="1" applyAlignment="1">
      <alignment vertical="center" wrapText="1"/>
    </xf>
    <xf numFmtId="0" fontId="11" fillId="2" borderId="16" xfId="3" applyFont="1" applyFill="1" applyBorder="1" applyAlignment="1">
      <alignment horizontal="center" vertical="center" wrapText="1"/>
    </xf>
    <xf numFmtId="49" fontId="11" fillId="2" borderId="17" xfId="3" applyNumberFormat="1" applyFont="1" applyFill="1" applyBorder="1" applyAlignment="1">
      <alignment horizontal="center" vertical="center" wrapText="1"/>
    </xf>
    <xf numFmtId="49" fontId="11" fillId="2" borderId="32" xfId="3" applyNumberFormat="1" applyFont="1" applyFill="1" applyBorder="1" applyAlignment="1">
      <alignment horizontal="center" vertical="center" wrapText="1"/>
    </xf>
    <xf numFmtId="170" fontId="11" fillId="2" borderId="19" xfId="3" applyNumberFormat="1" applyFont="1" applyFill="1" applyBorder="1" applyAlignment="1" applyProtection="1">
      <alignment horizontal="center" vertical="center" wrapText="1"/>
    </xf>
    <xf numFmtId="167" fontId="11" fillId="2" borderId="33" xfId="3" applyNumberFormat="1" applyFont="1" applyFill="1" applyBorder="1" applyAlignment="1" applyProtection="1">
      <alignment horizontal="center" vertical="center"/>
    </xf>
    <xf numFmtId="1" fontId="11" fillId="2" borderId="30" xfId="3" applyNumberFormat="1" applyFont="1" applyFill="1" applyBorder="1" applyAlignment="1" applyProtection="1">
      <alignment horizontal="center" vertical="center"/>
    </xf>
    <xf numFmtId="1" fontId="11" fillId="2" borderId="16" xfId="3" applyNumberFormat="1" applyFont="1" applyFill="1" applyBorder="1" applyAlignment="1" applyProtection="1">
      <alignment horizontal="center" vertical="center"/>
    </xf>
    <xf numFmtId="1" fontId="11" fillId="2" borderId="17" xfId="3" applyNumberFormat="1" applyFont="1" applyFill="1" applyBorder="1" applyAlignment="1" applyProtection="1">
      <alignment horizontal="center" vertical="center"/>
    </xf>
    <xf numFmtId="0" fontId="27" fillId="2" borderId="16" xfId="3" applyFont="1" applyFill="1" applyBorder="1" applyAlignment="1">
      <alignment horizontal="center" vertical="center" wrapText="1"/>
    </xf>
    <xf numFmtId="0" fontId="27" fillId="2" borderId="19" xfId="3" applyFont="1" applyFill="1" applyBorder="1" applyAlignment="1">
      <alignment horizontal="center" vertical="center" wrapText="1"/>
    </xf>
    <xf numFmtId="170" fontId="27" fillId="0" borderId="0" xfId="3" applyNumberFormat="1" applyFont="1" applyFill="1" applyBorder="1" applyAlignment="1" applyProtection="1">
      <alignment vertical="center"/>
    </xf>
    <xf numFmtId="49" fontId="27" fillId="2" borderId="37" xfId="0" applyNumberFormat="1" applyFont="1" applyFill="1" applyBorder="1" applyAlignment="1" applyProtection="1">
      <alignment horizontal="center" vertical="center"/>
    </xf>
    <xf numFmtId="49" fontId="7" fillId="2" borderId="63" xfId="3" applyNumberFormat="1" applyFont="1" applyFill="1" applyBorder="1" applyAlignment="1">
      <alignment vertical="center" wrapText="1"/>
    </xf>
    <xf numFmtId="0" fontId="11" fillId="2" borderId="49" xfId="3" applyFont="1" applyFill="1" applyBorder="1" applyAlignment="1">
      <alignment horizontal="center" vertical="center" wrapText="1"/>
    </xf>
    <xf numFmtId="0" fontId="11" fillId="2" borderId="1" xfId="3" applyNumberFormat="1" applyFont="1" applyFill="1" applyBorder="1" applyAlignment="1">
      <alignment horizontal="center" vertical="center" wrapText="1"/>
    </xf>
    <xf numFmtId="0" fontId="11" fillId="2" borderId="3" xfId="3" applyNumberFormat="1" applyFont="1" applyFill="1" applyBorder="1" applyAlignment="1">
      <alignment horizontal="center" vertical="center" wrapText="1"/>
    </xf>
    <xf numFmtId="170" fontId="11" fillId="2" borderId="28" xfId="3" applyNumberFormat="1" applyFont="1" applyFill="1" applyBorder="1" applyAlignment="1" applyProtection="1">
      <alignment horizontal="center" vertical="center" wrapText="1"/>
    </xf>
    <xf numFmtId="167" fontId="7" fillId="2" borderId="39" xfId="3" applyNumberFormat="1" applyFont="1" applyFill="1" applyBorder="1" applyAlignment="1" applyProtection="1">
      <alignment horizontal="center" vertical="center"/>
    </xf>
    <xf numFmtId="0" fontId="7" fillId="2" borderId="37" xfId="3" applyFont="1" applyFill="1" applyBorder="1" applyAlignment="1">
      <alignment horizontal="center" vertical="center" wrapText="1"/>
    </xf>
    <xf numFmtId="0" fontId="7" fillId="2" borderId="49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27" fillId="2" borderId="49" xfId="3" applyFont="1" applyFill="1" applyBorder="1" applyAlignment="1">
      <alignment horizontal="center" vertical="center" wrapText="1"/>
    </xf>
    <xf numFmtId="0" fontId="27" fillId="2" borderId="28" xfId="3" applyFont="1" applyFill="1" applyBorder="1" applyAlignment="1">
      <alignment horizontal="center" vertical="center" wrapText="1"/>
    </xf>
    <xf numFmtId="49" fontId="11" fillId="2" borderId="1" xfId="3" applyNumberFormat="1" applyFont="1" applyFill="1" applyBorder="1" applyAlignment="1">
      <alignment horizontal="center" vertical="center" wrapText="1"/>
    </xf>
    <xf numFmtId="49" fontId="11" fillId="2" borderId="3" xfId="3" applyNumberFormat="1" applyFont="1" applyFill="1" applyBorder="1" applyAlignment="1">
      <alignment horizontal="center" vertical="center" wrapText="1"/>
    </xf>
    <xf numFmtId="170" fontId="27" fillId="2" borderId="49" xfId="3" applyNumberFormat="1" applyFont="1" applyFill="1" applyBorder="1" applyAlignment="1" applyProtection="1">
      <alignment vertical="center"/>
    </xf>
    <xf numFmtId="170" fontId="27" fillId="2" borderId="28" xfId="3" applyNumberFormat="1" applyFont="1" applyFill="1" applyBorder="1" applyAlignment="1" applyProtection="1">
      <alignment vertical="center"/>
    </xf>
    <xf numFmtId="49" fontId="27" fillId="2" borderId="3" xfId="0" applyNumberFormat="1" applyFont="1" applyFill="1" applyBorder="1" applyAlignment="1" applyProtection="1">
      <alignment horizontal="center" vertical="center"/>
    </xf>
    <xf numFmtId="0" fontId="11" fillId="2" borderId="49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70" fontId="11" fillId="2" borderId="28" xfId="0" applyNumberFormat="1" applyFont="1" applyFill="1" applyBorder="1" applyAlignment="1" applyProtection="1">
      <alignment horizontal="center" vertical="center" wrapText="1"/>
    </xf>
    <xf numFmtId="167" fontId="7" fillId="2" borderId="39" xfId="0" applyNumberFormat="1" applyFont="1" applyFill="1" applyBorder="1" applyAlignment="1" applyProtection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49" xfId="0" applyFont="1" applyFill="1" applyBorder="1" applyAlignment="1">
      <alignment horizontal="center" vertical="center" wrapText="1"/>
    </xf>
    <xf numFmtId="0" fontId="27" fillId="2" borderId="28" xfId="0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/>
    </xf>
    <xf numFmtId="49" fontId="28" fillId="2" borderId="63" xfId="0" applyNumberFormat="1" applyFont="1" applyFill="1" applyBorder="1" applyAlignment="1">
      <alignment vertical="center" wrapText="1"/>
    </xf>
    <xf numFmtId="167" fontId="11" fillId="2" borderId="73" xfId="3" applyNumberFormat="1" applyFont="1" applyFill="1" applyBorder="1" applyAlignment="1" applyProtection="1">
      <alignment horizontal="center" vertical="center"/>
    </xf>
    <xf numFmtId="1" fontId="11" fillId="2" borderId="74" xfId="3" applyNumberFormat="1" applyFont="1" applyFill="1" applyBorder="1" applyAlignment="1" applyProtection="1">
      <alignment horizontal="center" vertical="center"/>
    </xf>
    <xf numFmtId="1" fontId="11" fillId="2" borderId="49" xfId="3" applyNumberFormat="1" applyFont="1" applyFill="1" applyBorder="1" applyAlignment="1" applyProtection="1">
      <alignment horizontal="center" vertical="center"/>
    </xf>
    <xf numFmtId="1" fontId="11" fillId="2" borderId="1" xfId="3" applyNumberFormat="1" applyFont="1" applyFill="1" applyBorder="1" applyAlignment="1" applyProtection="1">
      <alignment horizontal="center" vertical="center"/>
    </xf>
    <xf numFmtId="49" fontId="27" fillId="2" borderId="46" xfId="0" applyNumberFormat="1" applyFont="1" applyFill="1" applyBorder="1" applyAlignment="1" applyProtection="1">
      <alignment horizontal="center" vertical="center"/>
    </xf>
    <xf numFmtId="49" fontId="27" fillId="2" borderId="63" xfId="3" applyNumberFormat="1" applyFont="1" applyFill="1" applyBorder="1" applyAlignment="1">
      <alignment horizontal="left" vertical="center" wrapText="1"/>
    </xf>
    <xf numFmtId="0" fontId="11" fillId="2" borderId="75" xfId="0" applyNumberFormat="1" applyFont="1" applyFill="1" applyBorder="1" applyAlignment="1">
      <alignment horizontal="center" vertical="center" wrapText="1"/>
    </xf>
    <xf numFmtId="49" fontId="3" fillId="2" borderId="75" xfId="0" applyNumberFormat="1" applyFont="1" applyFill="1" applyBorder="1" applyAlignment="1">
      <alignment horizontal="center" vertical="center" wrapText="1"/>
    </xf>
    <xf numFmtId="165" fontId="11" fillId="2" borderId="76" xfId="0" applyNumberFormat="1" applyFont="1" applyFill="1" applyBorder="1" applyAlignment="1" applyProtection="1">
      <alignment horizontal="center" vertical="center" wrapText="1"/>
    </xf>
    <xf numFmtId="167" fontId="7" fillId="2" borderId="77" xfId="0" applyNumberFormat="1" applyFont="1" applyFill="1" applyBorder="1" applyAlignment="1" applyProtection="1">
      <alignment horizontal="center" vertical="center"/>
    </xf>
    <xf numFmtId="0" fontId="7" fillId="2" borderId="78" xfId="0" applyFont="1" applyFill="1" applyBorder="1" applyAlignment="1">
      <alignment horizontal="center" vertical="center" wrapText="1"/>
    </xf>
    <xf numFmtId="0" fontId="7" fillId="2" borderId="49" xfId="3" applyNumberFormat="1" applyFont="1" applyFill="1" applyBorder="1" applyAlignment="1" applyProtection="1">
      <alignment vertical="center"/>
    </xf>
    <xf numFmtId="0" fontId="7" fillId="2" borderId="28" xfId="3" applyNumberFormat="1" applyFont="1" applyFill="1" applyBorder="1" applyAlignment="1" applyProtection="1">
      <alignment vertical="center"/>
    </xf>
    <xf numFmtId="170" fontId="29" fillId="0" borderId="0" xfId="3" applyNumberFormat="1" applyFont="1" applyFill="1" applyBorder="1" applyAlignment="1" applyProtection="1">
      <alignment vertical="center"/>
    </xf>
    <xf numFmtId="49" fontId="11" fillId="2" borderId="75" xfId="0" applyNumberFormat="1" applyFont="1" applyFill="1" applyBorder="1" applyAlignment="1">
      <alignment horizontal="center" vertical="center" wrapText="1"/>
    </xf>
    <xf numFmtId="165" fontId="7" fillId="2" borderId="49" xfId="0" applyNumberFormat="1" applyFont="1" applyFill="1" applyBorder="1" applyAlignment="1">
      <alignment horizontal="center" vertical="center" wrapText="1"/>
    </xf>
    <xf numFmtId="0" fontId="7" fillId="2" borderId="49" xfId="0" applyNumberFormat="1" applyFont="1" applyFill="1" applyBorder="1" applyAlignment="1" applyProtection="1">
      <alignment horizontal="center" vertical="center"/>
    </xf>
    <xf numFmtId="0" fontId="7" fillId="2" borderId="28" xfId="0" applyNumberFormat="1" applyFont="1" applyFill="1" applyBorder="1" applyAlignment="1" applyProtection="1">
      <alignment horizontal="center" vertical="center"/>
    </xf>
    <xf numFmtId="49" fontId="11" fillId="2" borderId="37" xfId="0" applyNumberFormat="1" applyFont="1" applyFill="1" applyBorder="1" applyAlignment="1" applyProtection="1">
      <alignment horizontal="center" vertical="center"/>
    </xf>
    <xf numFmtId="49" fontId="11" fillId="2" borderId="63" xfId="3" applyNumberFormat="1" applyFont="1" applyFill="1" applyBorder="1" applyAlignment="1">
      <alignment horizontal="left" vertical="center" wrapText="1"/>
    </xf>
    <xf numFmtId="170" fontId="11" fillId="2" borderId="28" xfId="3" applyNumberFormat="1" applyFont="1" applyFill="1" applyBorder="1" applyAlignment="1" applyProtection="1">
      <alignment horizontal="center" vertical="center"/>
    </xf>
    <xf numFmtId="172" fontId="11" fillId="2" borderId="39" xfId="3" applyNumberFormat="1" applyFont="1" applyFill="1" applyBorder="1" applyAlignment="1" applyProtection="1">
      <alignment horizontal="center" vertical="center"/>
    </xf>
    <xf numFmtId="0" fontId="11" fillId="2" borderId="37" xfId="3" applyFont="1" applyFill="1" applyBorder="1" applyAlignment="1">
      <alignment horizontal="center" vertical="center" wrapText="1"/>
    </xf>
    <xf numFmtId="0" fontId="11" fillId="2" borderId="3" xfId="3" applyFont="1" applyFill="1" applyBorder="1" applyAlignment="1">
      <alignment horizontal="center" vertical="center" wrapText="1"/>
    </xf>
    <xf numFmtId="170" fontId="27" fillId="2" borderId="28" xfId="3" applyNumberFormat="1" applyFont="1" applyFill="1" applyBorder="1" applyAlignment="1" applyProtection="1">
      <alignment horizontal="center" vertical="center"/>
    </xf>
    <xf numFmtId="171" fontId="30" fillId="2" borderId="28" xfId="3" applyNumberFormat="1" applyFont="1" applyFill="1" applyBorder="1" applyAlignment="1" applyProtection="1">
      <alignment horizontal="center" vertical="center"/>
    </xf>
    <xf numFmtId="49" fontId="11" fillId="2" borderId="63" xfId="3" applyNumberFormat="1" applyFont="1" applyFill="1" applyBorder="1" applyAlignment="1">
      <alignment vertical="center" wrapText="1"/>
    </xf>
    <xf numFmtId="170" fontId="11" fillId="2" borderId="49" xfId="3" applyNumberFormat="1" applyFont="1" applyFill="1" applyBorder="1" applyAlignment="1" applyProtection="1">
      <alignment horizontal="center" vertical="center"/>
    </xf>
    <xf numFmtId="0" fontId="11" fillId="2" borderId="28" xfId="3" applyFont="1" applyFill="1" applyBorder="1" applyAlignment="1">
      <alignment horizontal="center" vertical="center" wrapText="1"/>
    </xf>
    <xf numFmtId="49" fontId="11" fillId="2" borderId="46" xfId="0" applyNumberFormat="1" applyFont="1" applyFill="1" applyBorder="1" applyAlignment="1" applyProtection="1">
      <alignment horizontal="center" vertical="center"/>
    </xf>
    <xf numFmtId="172" fontId="11" fillId="2" borderId="48" xfId="3" applyNumberFormat="1" applyFont="1" applyFill="1" applyBorder="1" applyAlignment="1" applyProtection="1">
      <alignment horizontal="center" vertical="center"/>
    </xf>
    <xf numFmtId="171" fontId="11" fillId="2" borderId="49" xfId="3" applyNumberFormat="1" applyFont="1" applyFill="1" applyBorder="1" applyAlignment="1" applyProtection="1">
      <alignment horizontal="center" vertical="center"/>
    </xf>
    <xf numFmtId="172" fontId="7" fillId="2" borderId="48" xfId="3" applyNumberFormat="1" applyFont="1" applyFill="1" applyBorder="1" applyAlignment="1" applyProtection="1">
      <alignment horizontal="center" vertical="center"/>
    </xf>
    <xf numFmtId="49" fontId="11" fillId="2" borderId="64" xfId="3" applyNumberFormat="1" applyFont="1" applyFill="1" applyBorder="1" applyAlignment="1">
      <alignment vertical="center" wrapText="1"/>
    </xf>
    <xf numFmtId="170" fontId="11" fillId="2" borderId="23" xfId="3" applyNumberFormat="1" applyFont="1" applyFill="1" applyBorder="1" applyAlignment="1" applyProtection="1">
      <alignment horizontal="center" vertical="center"/>
    </xf>
    <xf numFmtId="0" fontId="11" fillId="2" borderId="24" xfId="3" applyFont="1" applyFill="1" applyBorder="1" applyAlignment="1">
      <alignment horizontal="center" vertical="center" wrapText="1"/>
    </xf>
    <xf numFmtId="0" fontId="11" fillId="2" borderId="41" xfId="3" applyFont="1" applyFill="1" applyBorder="1" applyAlignment="1">
      <alignment horizontal="center" vertical="center" wrapText="1"/>
    </xf>
    <xf numFmtId="172" fontId="11" fillId="2" borderId="79" xfId="3" applyNumberFormat="1" applyFont="1" applyFill="1" applyBorder="1" applyAlignment="1" applyProtection="1">
      <alignment horizontal="center" vertical="center"/>
    </xf>
    <xf numFmtId="0" fontId="11" fillId="2" borderId="80" xfId="3" applyFont="1" applyFill="1" applyBorder="1" applyAlignment="1">
      <alignment horizontal="center" vertical="center" wrapText="1"/>
    </xf>
    <xf numFmtId="0" fontId="11" fillId="2" borderId="23" xfId="3" applyFont="1" applyFill="1" applyBorder="1" applyAlignment="1">
      <alignment horizontal="center" vertical="center" wrapText="1"/>
    </xf>
    <xf numFmtId="0" fontId="27" fillId="2" borderId="42" xfId="3" applyFont="1" applyFill="1" applyBorder="1" applyAlignment="1">
      <alignment horizontal="center" vertical="center" wrapText="1"/>
    </xf>
    <xf numFmtId="0" fontId="27" fillId="2" borderId="43" xfId="3" applyFont="1" applyFill="1" applyBorder="1" applyAlignment="1">
      <alignment horizontal="center" vertical="center" wrapText="1"/>
    </xf>
    <xf numFmtId="167" fontId="11" fillId="2" borderId="60" xfId="3" applyNumberFormat="1" applyFont="1" applyFill="1" applyBorder="1" applyAlignment="1">
      <alignment horizontal="center" vertical="center" wrapText="1"/>
    </xf>
    <xf numFmtId="1" fontId="11" fillId="2" borderId="60" xfId="3" applyNumberFormat="1" applyFont="1" applyFill="1" applyBorder="1" applyAlignment="1">
      <alignment horizontal="center" vertical="center" wrapText="1"/>
    </xf>
    <xf numFmtId="49" fontId="7" fillId="2" borderId="39" xfId="3" applyNumberFormat="1" applyFont="1" applyFill="1" applyBorder="1" applyAlignment="1">
      <alignment vertical="center" wrapText="1"/>
    </xf>
    <xf numFmtId="0" fontId="7" fillId="2" borderId="1" xfId="3" applyNumberFormat="1" applyFont="1" applyFill="1" applyBorder="1" applyAlignment="1">
      <alignment horizontal="center" vertical="center"/>
    </xf>
    <xf numFmtId="0" fontId="7" fillId="2" borderId="3" xfId="3" applyNumberFormat="1" applyFont="1" applyFill="1" applyBorder="1" applyAlignment="1">
      <alignment horizontal="center" vertical="center"/>
    </xf>
    <xf numFmtId="172" fontId="7" fillId="2" borderId="63" xfId="3" applyNumberFormat="1" applyFont="1" applyFill="1" applyBorder="1" applyAlignment="1" applyProtection="1">
      <alignment horizontal="center" vertical="center"/>
    </xf>
    <xf numFmtId="0" fontId="7" fillId="2" borderId="49" xfId="3" applyNumberFormat="1" applyFont="1" applyFill="1" applyBorder="1" applyAlignment="1">
      <alignment horizontal="center" vertical="center" wrapText="1"/>
    </xf>
    <xf numFmtId="49" fontId="7" fillId="2" borderId="28" xfId="3" applyNumberFormat="1" applyFont="1" applyFill="1" applyBorder="1" applyAlignment="1">
      <alignment vertical="center" wrapText="1"/>
    </xf>
    <xf numFmtId="0" fontId="7" fillId="2" borderId="27" xfId="3" applyNumberFormat="1" applyFont="1" applyFill="1" applyBorder="1" applyAlignment="1">
      <alignment horizontal="center" vertical="center" wrapText="1"/>
    </xf>
    <xf numFmtId="0" fontId="7" fillId="2" borderId="28" xfId="3" applyNumberFormat="1" applyFont="1" applyFill="1" applyBorder="1" applyAlignment="1">
      <alignment horizontal="center" vertical="center" wrapText="1"/>
    </xf>
    <xf numFmtId="167" fontId="11" fillId="2" borderId="65" xfId="3" applyNumberFormat="1" applyFont="1" applyFill="1" applyBorder="1" applyAlignment="1">
      <alignment horizontal="center" vertical="center" wrapText="1"/>
    </xf>
    <xf numFmtId="1" fontId="11" fillId="2" borderId="65" xfId="3" applyNumberFormat="1" applyFont="1" applyFill="1" applyBorder="1" applyAlignment="1">
      <alignment horizontal="center" vertical="center" wrapText="1"/>
    </xf>
    <xf numFmtId="0" fontId="7" fillId="2" borderId="16" xfId="3" applyNumberFormat="1" applyFont="1" applyFill="1" applyBorder="1" applyAlignment="1" applyProtection="1">
      <alignment horizontal="center" vertical="center"/>
    </xf>
    <xf numFmtId="0" fontId="7" fillId="2" borderId="49" xfId="3" applyNumberFormat="1" applyFont="1" applyFill="1" applyBorder="1" applyAlignment="1" applyProtection="1">
      <alignment horizontal="center" vertical="center"/>
    </xf>
    <xf numFmtId="0" fontId="7" fillId="0" borderId="23" xfId="3" applyNumberFormat="1" applyFont="1" applyFill="1" applyBorder="1" applyAlignment="1" applyProtection="1">
      <alignment horizontal="center" vertical="center"/>
    </xf>
    <xf numFmtId="0" fontId="7" fillId="0" borderId="41" xfId="3" applyNumberFormat="1" applyFont="1" applyFill="1" applyBorder="1" applyAlignment="1" applyProtection="1">
      <alignment horizontal="center" vertical="center"/>
    </xf>
    <xf numFmtId="172" fontId="7" fillId="0" borderId="64" xfId="3" applyNumberFormat="1" applyFont="1" applyFill="1" applyBorder="1" applyAlignment="1" applyProtection="1">
      <alignment horizontal="center" vertical="center"/>
    </xf>
    <xf numFmtId="0" fontId="7" fillId="0" borderId="24" xfId="3" applyNumberFormat="1" applyFont="1" applyFill="1" applyBorder="1" applyAlignment="1" applyProtection="1">
      <alignment horizontal="center" vertical="center"/>
    </xf>
    <xf numFmtId="167" fontId="11" fillId="2" borderId="70" xfId="3" applyNumberFormat="1" applyFont="1" applyFill="1" applyBorder="1" applyAlignment="1">
      <alignment horizontal="center" vertical="center" wrapText="1"/>
    </xf>
    <xf numFmtId="1" fontId="11" fillId="2" borderId="70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 applyProtection="1">
      <alignment horizontal="center" vertical="center"/>
    </xf>
    <xf numFmtId="172" fontId="7" fillId="0" borderId="85" xfId="3" applyNumberFormat="1" applyFont="1" applyFill="1" applyBorder="1" applyAlignment="1" applyProtection="1">
      <alignment horizontal="center" vertical="center"/>
    </xf>
    <xf numFmtId="0" fontId="7" fillId="0" borderId="11" xfId="3" applyNumberFormat="1" applyFont="1" applyFill="1" applyBorder="1" applyAlignment="1" applyProtection="1">
      <alignment horizontal="center" vertical="center"/>
    </xf>
    <xf numFmtId="0" fontId="7" fillId="0" borderId="35" xfId="3" applyNumberFormat="1" applyFont="1" applyFill="1" applyBorder="1" applyAlignment="1" applyProtection="1">
      <alignment horizontal="center" vertical="center"/>
    </xf>
    <xf numFmtId="0" fontId="7" fillId="0" borderId="34" xfId="3" applyNumberFormat="1" applyFont="1" applyFill="1" applyBorder="1" applyAlignment="1" applyProtection="1">
      <alignment horizontal="center" vertical="center"/>
    </xf>
    <xf numFmtId="1" fontId="7" fillId="0" borderId="27" xfId="3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/>
    </xf>
    <xf numFmtId="49" fontId="7" fillId="0" borderId="3" xfId="3" applyNumberFormat="1" applyFont="1" applyFill="1" applyBorder="1" applyAlignment="1">
      <alignment horizontal="center" vertical="center"/>
    </xf>
    <xf numFmtId="0" fontId="7" fillId="0" borderId="3" xfId="3" applyNumberFormat="1" applyFont="1" applyFill="1" applyBorder="1" applyAlignment="1">
      <alignment horizontal="center" vertical="center"/>
    </xf>
    <xf numFmtId="0" fontId="7" fillId="0" borderId="28" xfId="3" applyNumberFormat="1" applyFont="1" applyFill="1" applyBorder="1" applyAlignment="1" applyProtection="1">
      <alignment horizontal="center" vertical="center"/>
    </xf>
    <xf numFmtId="49" fontId="7" fillId="0" borderId="39" xfId="3" applyNumberFormat="1" applyFont="1" applyFill="1" applyBorder="1" applyAlignment="1">
      <alignment vertical="center" wrapText="1"/>
    </xf>
    <xf numFmtId="172" fontId="7" fillId="0" borderId="63" xfId="3" applyNumberFormat="1" applyFont="1" applyFill="1" applyBorder="1" applyAlignment="1" applyProtection="1">
      <alignment horizontal="center" vertical="center"/>
    </xf>
    <xf numFmtId="1" fontId="7" fillId="0" borderId="1" xfId="3" applyNumberFormat="1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/>
    </xf>
    <xf numFmtId="1" fontId="7" fillId="0" borderId="28" xfId="3" applyNumberFormat="1" applyFont="1" applyFill="1" applyBorder="1" applyAlignment="1">
      <alignment horizontal="center" vertical="center" wrapText="1"/>
    </xf>
    <xf numFmtId="0" fontId="7" fillId="0" borderId="49" xfId="3" applyNumberFormat="1" applyFont="1" applyFill="1" applyBorder="1" applyAlignment="1">
      <alignment horizontal="center" vertical="center" wrapText="1"/>
    </xf>
    <xf numFmtId="0" fontId="7" fillId="0" borderId="28" xfId="3" applyNumberFormat="1" applyFont="1" applyFill="1" applyBorder="1" applyAlignment="1">
      <alignment horizontal="center" vertical="center" wrapText="1"/>
    </xf>
    <xf numFmtId="0" fontId="7" fillId="0" borderId="27" xfId="3" applyNumberFormat="1" applyFont="1" applyFill="1" applyBorder="1" applyAlignment="1">
      <alignment horizontal="center" vertical="center" wrapText="1"/>
    </xf>
    <xf numFmtId="0" fontId="7" fillId="0" borderId="3" xfId="3" applyNumberFormat="1" applyFont="1" applyFill="1" applyBorder="1" applyAlignment="1">
      <alignment horizontal="center" vertical="center" wrapText="1"/>
    </xf>
    <xf numFmtId="0" fontId="7" fillId="0" borderId="28" xfId="3" applyFont="1" applyFill="1" applyBorder="1" applyAlignment="1">
      <alignment horizontal="center" vertical="center" wrapText="1"/>
    </xf>
    <xf numFmtId="0" fontId="7" fillId="0" borderId="27" xfId="3" applyNumberFormat="1" applyFont="1" applyFill="1" applyBorder="1" applyAlignment="1" applyProtection="1">
      <alignment horizontal="center" vertical="center"/>
    </xf>
    <xf numFmtId="0" fontId="7" fillId="0" borderId="17" xfId="3" applyNumberFormat="1" applyFont="1" applyFill="1" applyBorder="1" applyAlignment="1" applyProtection="1">
      <alignment horizontal="center" vertical="center"/>
    </xf>
    <xf numFmtId="0" fontId="7" fillId="0" borderId="49" xfId="3" applyNumberFormat="1" applyFont="1" applyFill="1" applyBorder="1" applyAlignment="1" applyProtection="1">
      <alignment horizontal="center" vertical="center"/>
    </xf>
    <xf numFmtId="0" fontId="7" fillId="2" borderId="27" xfId="3" applyFont="1" applyFill="1" applyBorder="1" applyAlignment="1">
      <alignment horizontal="center" vertical="center" wrapText="1"/>
    </xf>
    <xf numFmtId="167" fontId="11" fillId="2" borderId="60" xfId="3" applyNumberFormat="1" applyFont="1" applyFill="1" applyBorder="1" applyAlignment="1" applyProtection="1">
      <alignment horizontal="center" vertical="center"/>
    </xf>
    <xf numFmtId="1" fontId="11" fillId="2" borderId="60" xfId="3" applyNumberFormat="1" applyFont="1" applyFill="1" applyBorder="1" applyAlignment="1" applyProtection="1">
      <alignment horizontal="center" vertical="center"/>
    </xf>
    <xf numFmtId="0" fontId="7" fillId="2" borderId="17" xfId="3" applyNumberFormat="1" applyFont="1" applyFill="1" applyBorder="1" applyAlignment="1" applyProtection="1">
      <alignment horizontal="center" vertical="center"/>
    </xf>
    <xf numFmtId="0" fontId="7" fillId="2" borderId="28" xfId="3" applyFont="1" applyFill="1" applyBorder="1" applyAlignment="1">
      <alignment horizontal="center" vertical="center" wrapText="1"/>
    </xf>
    <xf numFmtId="49" fontId="7" fillId="2" borderId="73" xfId="3" applyNumberFormat="1" applyFont="1" applyFill="1" applyBorder="1" applyAlignment="1">
      <alignment vertical="center" wrapText="1"/>
    </xf>
    <xf numFmtId="170" fontId="7" fillId="2" borderId="28" xfId="3" applyNumberFormat="1" applyFont="1" applyFill="1" applyBorder="1" applyAlignment="1" applyProtection="1">
      <alignment vertical="center"/>
    </xf>
    <xf numFmtId="1" fontId="11" fillId="2" borderId="28" xfId="3" applyNumberFormat="1" applyFont="1" applyFill="1" applyBorder="1" applyAlignment="1" applyProtection="1">
      <alignment horizontal="center" vertical="center"/>
    </xf>
    <xf numFmtId="172" fontId="7" fillId="2" borderId="62" xfId="3" applyNumberFormat="1" applyFont="1" applyFill="1" applyBorder="1" applyAlignment="1" applyProtection="1">
      <alignment horizontal="center" vertical="center"/>
    </xf>
    <xf numFmtId="0" fontId="7" fillId="2" borderId="35" xfId="3" applyNumberFormat="1" applyFont="1" applyFill="1" applyBorder="1" applyAlignment="1" applyProtection="1">
      <alignment horizontal="center" vertical="center"/>
    </xf>
    <xf numFmtId="0" fontId="7" fillId="2" borderId="34" xfId="3" applyNumberFormat="1" applyFont="1" applyFill="1" applyBorder="1" applyAlignment="1" applyProtection="1">
      <alignment horizontal="center" vertical="center"/>
    </xf>
    <xf numFmtId="170" fontId="7" fillId="2" borderId="49" xfId="3" applyNumberFormat="1" applyFont="1" applyFill="1" applyBorder="1" applyAlignment="1" applyProtection="1">
      <alignment horizontal="center" vertical="center"/>
    </xf>
    <xf numFmtId="49" fontId="27" fillId="2" borderId="63" xfId="0" applyNumberFormat="1" applyFont="1" applyFill="1" applyBorder="1" applyAlignment="1" applyProtection="1">
      <alignment horizontal="center" vertical="center"/>
    </xf>
    <xf numFmtId="0" fontId="7" fillId="2" borderId="28" xfId="3" applyNumberFormat="1" applyFont="1" applyFill="1" applyBorder="1" applyAlignment="1" applyProtection="1">
      <alignment horizontal="center" vertical="center"/>
    </xf>
    <xf numFmtId="171" fontId="31" fillId="2" borderId="28" xfId="0" applyNumberFormat="1" applyFont="1" applyFill="1" applyBorder="1" applyAlignment="1" applyProtection="1">
      <alignment horizontal="center" vertical="center"/>
    </xf>
    <xf numFmtId="1" fontId="11" fillId="2" borderId="90" xfId="3" applyNumberFormat="1" applyFont="1" applyFill="1" applyBorder="1" applyAlignment="1" applyProtection="1">
      <alignment horizontal="center" vertical="center"/>
    </xf>
    <xf numFmtId="167" fontId="11" fillId="2" borderId="89" xfId="3" applyNumberFormat="1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71" fontId="31" fillId="2" borderId="19" xfId="0" applyNumberFormat="1" applyFont="1" applyFill="1" applyBorder="1" applyAlignment="1" applyProtection="1">
      <alignment horizontal="center" vertical="center"/>
    </xf>
    <xf numFmtId="167" fontId="11" fillId="2" borderId="34" xfId="3" applyNumberFormat="1" applyFont="1" applyFill="1" applyBorder="1" applyAlignment="1" applyProtection="1">
      <alignment horizontal="center" vertical="center"/>
    </xf>
    <xf numFmtId="1" fontId="11" fillId="2" borderId="35" xfId="3" applyNumberFormat="1" applyFont="1" applyFill="1" applyBorder="1" applyAlignment="1" applyProtection="1">
      <alignment horizontal="center" vertical="center"/>
    </xf>
    <xf numFmtId="167" fontId="11" fillId="2" borderId="49" xfId="3" applyNumberFormat="1" applyFont="1" applyFill="1" applyBorder="1" applyAlignment="1" applyProtection="1">
      <alignment horizontal="center" vertical="center"/>
    </xf>
    <xf numFmtId="171" fontId="7" fillId="2" borderId="16" xfId="0" applyNumberFormat="1" applyFont="1" applyFill="1" applyBorder="1" applyAlignment="1" applyProtection="1">
      <alignment horizontal="center" vertical="center"/>
    </xf>
    <xf numFmtId="171" fontId="7" fillId="2" borderId="17" xfId="0" applyNumberFormat="1" applyFont="1" applyFill="1" applyBorder="1" applyAlignment="1" applyProtection="1">
      <alignment horizontal="center" vertical="center"/>
    </xf>
    <xf numFmtId="0" fontId="11" fillId="2" borderId="17" xfId="0" applyFont="1" applyFill="1" applyBorder="1" applyAlignment="1">
      <alignment horizontal="left" vertical="top" wrapText="1"/>
    </xf>
    <xf numFmtId="0" fontId="11" fillId="2" borderId="19" xfId="0" applyFont="1" applyFill="1" applyBorder="1" applyAlignment="1">
      <alignment horizontal="left" vertical="top" wrapText="1"/>
    </xf>
    <xf numFmtId="0" fontId="11" fillId="2" borderId="16" xfId="0" applyFont="1" applyFill="1" applyBorder="1" applyAlignment="1">
      <alignment horizontal="left" vertical="top" wrapText="1"/>
    </xf>
    <xf numFmtId="167" fontId="32" fillId="4" borderId="70" xfId="3" applyNumberFormat="1" applyFont="1" applyFill="1" applyBorder="1" applyAlignment="1" applyProtection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73" fontId="7" fillId="0" borderId="0" xfId="3" applyNumberFormat="1" applyFont="1" applyFill="1" applyBorder="1" applyAlignment="1" applyProtection="1">
      <alignment vertical="center"/>
    </xf>
    <xf numFmtId="170" fontId="7" fillId="2" borderId="0" xfId="3" applyNumberFormat="1" applyFont="1" applyFill="1" applyBorder="1" applyAlignment="1" applyProtection="1">
      <alignment horizontal="right" vertical="center"/>
    </xf>
    <xf numFmtId="170" fontId="7" fillId="2" borderId="0" xfId="3" applyNumberFormat="1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right" vertical="center"/>
    </xf>
    <xf numFmtId="0" fontId="7" fillId="2" borderId="0" xfId="3" applyFont="1" applyFill="1" applyBorder="1" applyAlignment="1">
      <alignment horizontal="left" wrapText="1"/>
    </xf>
    <xf numFmtId="0" fontId="7" fillId="2" borderId="0" xfId="3" applyFont="1" applyFill="1" applyBorder="1" applyAlignment="1">
      <alignment horizontal="center" wrapText="1"/>
    </xf>
    <xf numFmtId="0" fontId="27" fillId="2" borderId="0" xfId="3" applyNumberFormat="1" applyFont="1" applyFill="1" applyBorder="1" applyAlignment="1" applyProtection="1">
      <alignment horizontal="center" vertical="center"/>
    </xf>
    <xf numFmtId="170" fontId="29" fillId="2" borderId="0" xfId="3" applyNumberFormat="1" applyFont="1" applyFill="1" applyBorder="1" applyAlignment="1" applyProtection="1">
      <alignment vertical="center"/>
    </xf>
    <xf numFmtId="170" fontId="29" fillId="2" borderId="0" xfId="3" applyNumberFormat="1" applyFont="1" applyFill="1" applyBorder="1" applyAlignment="1" applyProtection="1">
      <alignment horizontal="center" vertical="center" wrapText="1"/>
    </xf>
    <xf numFmtId="0" fontId="29" fillId="2" borderId="0" xfId="3" applyNumberFormat="1" applyFont="1" applyFill="1" applyBorder="1" applyAlignment="1" applyProtection="1">
      <alignment horizontal="center" vertical="center" wrapText="1"/>
    </xf>
    <xf numFmtId="0" fontId="7" fillId="2" borderId="60" xfId="3" applyNumberFormat="1" applyFont="1" applyFill="1" applyBorder="1" applyAlignment="1" applyProtection="1">
      <alignment horizontal="center" vertical="center"/>
    </xf>
    <xf numFmtId="171" fontId="11" fillId="2" borderId="1" xfId="3" applyNumberFormat="1" applyFont="1" applyFill="1" applyBorder="1" applyAlignment="1" applyProtection="1">
      <alignment horizontal="center" vertical="center"/>
    </xf>
    <xf numFmtId="0" fontId="11" fillId="2" borderId="1" xfId="3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 applyProtection="1">
      <alignment horizontal="center" vertical="center"/>
    </xf>
    <xf numFmtId="170" fontId="11" fillId="0" borderId="0" xfId="3" applyNumberFormat="1" applyFont="1" applyFill="1" applyBorder="1" applyAlignment="1" applyProtection="1">
      <alignment vertical="center"/>
    </xf>
    <xf numFmtId="49" fontId="11" fillId="2" borderId="47" xfId="0" applyNumberFormat="1" applyFont="1" applyFill="1" applyBorder="1" applyAlignment="1" applyProtection="1">
      <alignment horizontal="center" vertical="center"/>
    </xf>
    <xf numFmtId="49" fontId="11" fillId="2" borderId="83" xfId="3" applyNumberFormat="1" applyFont="1" applyFill="1" applyBorder="1" applyAlignment="1">
      <alignment vertical="center" wrapText="1"/>
    </xf>
    <xf numFmtId="170" fontId="11" fillId="2" borderId="42" xfId="3" applyNumberFormat="1" applyFont="1" applyFill="1" applyBorder="1" applyAlignment="1" applyProtection="1">
      <alignment horizontal="center"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2" borderId="43" xfId="3" applyFont="1" applyFill="1" applyBorder="1" applyAlignment="1">
      <alignment horizontal="center" vertical="center" wrapText="1"/>
    </xf>
    <xf numFmtId="0" fontId="11" fillId="2" borderId="46" xfId="3" applyFont="1" applyFill="1" applyBorder="1" applyAlignment="1">
      <alignment horizontal="center" vertical="center" wrapText="1"/>
    </xf>
    <xf numFmtId="0" fontId="11" fillId="0" borderId="60" xfId="3" applyFont="1" applyFill="1" applyBorder="1" applyAlignment="1">
      <alignment horizontal="center" vertical="center" wrapText="1"/>
    </xf>
    <xf numFmtId="167" fontId="28" fillId="0" borderId="60" xfId="3" applyNumberFormat="1" applyFont="1" applyFill="1" applyBorder="1" applyAlignment="1">
      <alignment horizontal="center" vertical="center" wrapText="1"/>
    </xf>
    <xf numFmtId="1" fontId="28" fillId="0" borderId="60" xfId="3" applyNumberFormat="1" applyFont="1" applyFill="1" applyBorder="1" applyAlignment="1">
      <alignment horizontal="center" vertical="center" wrapText="1"/>
    </xf>
    <xf numFmtId="0" fontId="27" fillId="2" borderId="18" xfId="3" applyFont="1" applyFill="1" applyBorder="1" applyAlignment="1">
      <alignment horizontal="center" vertical="center" wrapText="1"/>
    </xf>
    <xf numFmtId="0" fontId="27" fillId="2" borderId="27" xfId="3" applyFont="1" applyFill="1" applyBorder="1" applyAlignment="1">
      <alignment horizontal="center" vertical="center" wrapText="1"/>
    </xf>
    <xf numFmtId="0" fontId="27" fillId="2" borderId="27" xfId="0" applyFont="1" applyFill="1" applyBorder="1" applyAlignment="1">
      <alignment horizontal="center" vertical="center" wrapText="1"/>
    </xf>
    <xf numFmtId="0" fontId="27" fillId="2" borderId="44" xfId="3" applyFont="1" applyFill="1" applyBorder="1" applyAlignment="1">
      <alignment horizontal="center" vertical="center" wrapText="1"/>
    </xf>
    <xf numFmtId="49" fontId="11" fillId="0" borderId="17" xfId="0" applyNumberFormat="1" applyFont="1" applyFill="1" applyBorder="1" applyAlignment="1">
      <alignment horizontal="center" vertical="center"/>
    </xf>
    <xf numFmtId="1" fontId="11" fillId="0" borderId="17" xfId="0" applyNumberFormat="1" applyFont="1" applyFill="1" applyBorder="1" applyAlignment="1">
      <alignment horizontal="center" vertical="center"/>
    </xf>
    <xf numFmtId="0" fontId="11" fillId="0" borderId="19" xfId="3" applyFont="1" applyFill="1" applyBorder="1" applyAlignment="1">
      <alignment horizontal="center" vertical="center" wrapText="1"/>
    </xf>
    <xf numFmtId="49" fontId="7" fillId="2" borderId="38" xfId="3" applyNumberFormat="1" applyFont="1" applyFill="1" applyBorder="1" applyAlignment="1">
      <alignment vertical="center" wrapText="1"/>
    </xf>
    <xf numFmtId="49" fontId="11" fillId="0" borderId="16" xfId="0" applyNumberFormat="1" applyFont="1" applyFill="1" applyBorder="1" applyAlignment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1" fontId="7" fillId="0" borderId="49" xfId="3" applyNumberFormat="1" applyFont="1" applyFill="1" applyBorder="1" applyAlignment="1">
      <alignment horizontal="center" vertical="center"/>
    </xf>
    <xf numFmtId="49" fontId="7" fillId="0" borderId="28" xfId="3" applyNumberFormat="1" applyFont="1" applyFill="1" applyBorder="1" applyAlignment="1">
      <alignment horizontal="center" vertical="center"/>
    </xf>
    <xf numFmtId="1" fontId="7" fillId="2" borderId="49" xfId="3" applyNumberFormat="1" applyFont="1" applyFill="1" applyBorder="1" applyAlignment="1">
      <alignment horizontal="center" vertical="center"/>
    </xf>
    <xf numFmtId="49" fontId="7" fillId="2" borderId="28" xfId="3" applyNumberFormat="1" applyFont="1" applyFill="1" applyBorder="1" applyAlignment="1">
      <alignment horizontal="center" vertical="center"/>
    </xf>
    <xf numFmtId="1" fontId="11" fillId="0" borderId="30" xfId="0" applyNumberFormat="1" applyFont="1" applyFill="1" applyBorder="1" applyAlignment="1">
      <alignment horizontal="center" vertical="center"/>
    </xf>
    <xf numFmtId="0" fontId="11" fillId="0" borderId="18" xfId="0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center" vertical="center" wrapText="1"/>
    </xf>
    <xf numFmtId="166" fontId="11" fillId="0" borderId="62" xfId="0" applyNumberFormat="1" applyFont="1" applyFill="1" applyBorder="1" applyAlignment="1" applyProtection="1">
      <alignment horizontal="center" vertical="center"/>
    </xf>
    <xf numFmtId="49" fontId="11" fillId="0" borderId="31" xfId="0" applyNumberFormat="1" applyFont="1" applyFill="1" applyBorder="1" applyAlignment="1">
      <alignment horizontal="left" vertical="center" wrapText="1"/>
    </xf>
    <xf numFmtId="49" fontId="7" fillId="0" borderId="38" xfId="3" applyNumberFormat="1" applyFont="1" applyFill="1" applyBorder="1" applyAlignment="1">
      <alignment vertical="center" wrapText="1"/>
    </xf>
    <xf numFmtId="49" fontId="11" fillId="2" borderId="39" xfId="3" applyNumberFormat="1" applyFont="1" applyFill="1" applyBorder="1" applyAlignment="1">
      <alignment horizontal="left" vertical="center" wrapText="1"/>
    </xf>
    <xf numFmtId="49" fontId="11" fillId="2" borderId="39" xfId="3" applyNumberFormat="1" applyFont="1" applyFill="1" applyBorder="1" applyAlignment="1">
      <alignment vertical="center" wrapText="1"/>
    </xf>
    <xf numFmtId="49" fontId="11" fillId="0" borderId="62" xfId="0" applyNumberFormat="1" applyFont="1" applyFill="1" applyBorder="1" applyAlignment="1" applyProtection="1">
      <alignment horizontal="center" vertical="center"/>
    </xf>
    <xf numFmtId="49" fontId="27" fillId="0" borderId="63" xfId="0" applyNumberFormat="1" applyFont="1" applyFill="1" applyBorder="1" applyAlignment="1" applyProtection="1">
      <alignment horizontal="center" vertical="center"/>
    </xf>
    <xf numFmtId="49" fontId="11" fillId="2" borderId="63" xfId="0" applyNumberFormat="1" applyFont="1" applyFill="1" applyBorder="1" applyAlignment="1" applyProtection="1">
      <alignment horizontal="center" vertical="center"/>
    </xf>
    <xf numFmtId="49" fontId="11" fillId="2" borderId="83" xfId="0" applyNumberFormat="1" applyFont="1" applyFill="1" applyBorder="1" applyAlignment="1" applyProtection="1">
      <alignment horizontal="center" vertical="center"/>
    </xf>
    <xf numFmtId="167" fontId="11" fillId="2" borderId="92" xfId="3" applyNumberFormat="1" applyFont="1" applyFill="1" applyBorder="1" applyAlignment="1" applyProtection="1">
      <alignment horizontal="center" vertical="center"/>
    </xf>
    <xf numFmtId="167" fontId="11" fillId="2" borderId="11" xfId="3" applyNumberFormat="1" applyFont="1" applyFill="1" applyBorder="1" applyAlignment="1" applyProtection="1">
      <alignment horizontal="center" vertical="center"/>
    </xf>
    <xf numFmtId="167" fontId="11" fillId="2" borderId="27" xfId="3" applyNumberFormat="1" applyFont="1" applyFill="1" applyBorder="1" applyAlignment="1" applyProtection="1">
      <alignment horizontal="center" vertical="center"/>
    </xf>
    <xf numFmtId="1" fontId="11" fillId="2" borderId="19" xfId="3" applyNumberFormat="1" applyFont="1" applyFill="1" applyBorder="1" applyAlignment="1" applyProtection="1">
      <alignment horizontal="center" vertical="center"/>
    </xf>
    <xf numFmtId="167" fontId="11" fillId="2" borderId="62" xfId="0" applyNumberFormat="1" applyFont="1" applyFill="1" applyBorder="1" applyAlignment="1" applyProtection="1">
      <alignment horizontal="center" vertical="center"/>
    </xf>
    <xf numFmtId="167" fontId="11" fillId="2" borderId="63" xfId="0" applyNumberFormat="1" applyFont="1" applyFill="1" applyBorder="1" applyAlignment="1" applyProtection="1">
      <alignment horizontal="center" vertical="center"/>
    </xf>
    <xf numFmtId="167" fontId="11" fillId="2" borderId="64" xfId="0" applyNumberFormat="1" applyFont="1" applyFill="1" applyBorder="1" applyAlignment="1" applyProtection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3" applyFont="1" applyFill="1" applyBorder="1" applyAlignment="1">
      <alignment horizontal="center" vertical="center" wrapText="1"/>
    </xf>
    <xf numFmtId="0" fontId="11" fillId="2" borderId="19" xfId="3" applyFont="1" applyFill="1" applyBorder="1" applyAlignment="1">
      <alignment horizontal="center" vertical="center" wrapText="1"/>
    </xf>
    <xf numFmtId="49" fontId="7" fillId="2" borderId="33" xfId="3" applyNumberFormat="1" applyFont="1" applyFill="1" applyBorder="1" applyAlignment="1">
      <alignment vertical="center" wrapText="1"/>
    </xf>
    <xf numFmtId="49" fontId="7" fillId="0" borderId="79" xfId="3" applyNumberFormat="1" applyFont="1" applyFill="1" applyBorder="1" applyAlignment="1">
      <alignment vertical="center" wrapText="1"/>
    </xf>
    <xf numFmtId="0" fontId="7" fillId="2" borderId="19" xfId="3" applyNumberFormat="1" applyFont="1" applyFill="1" applyBorder="1" applyAlignment="1" applyProtection="1">
      <alignment horizontal="center" vertical="center"/>
    </xf>
    <xf numFmtId="171" fontId="7" fillId="2" borderId="16" xfId="3" applyNumberFormat="1" applyFont="1" applyFill="1" applyBorder="1" applyAlignment="1" applyProtection="1">
      <alignment horizontal="center" vertical="center"/>
    </xf>
    <xf numFmtId="171" fontId="7" fillId="2" borderId="17" xfId="3" applyNumberFormat="1" applyFont="1" applyFill="1" applyBorder="1" applyAlignment="1" applyProtection="1">
      <alignment horizontal="center" vertical="center"/>
    </xf>
    <xf numFmtId="0" fontId="7" fillId="2" borderId="12" xfId="3" applyNumberFormat="1" applyFont="1" applyFill="1" applyBorder="1" applyAlignment="1" applyProtection="1">
      <alignment horizontal="center" vertical="center"/>
    </xf>
    <xf numFmtId="172" fontId="7" fillId="2" borderId="85" xfId="3" applyNumberFormat="1" applyFont="1" applyFill="1" applyBorder="1" applyAlignment="1" applyProtection="1">
      <alignment horizontal="center" vertical="center"/>
    </xf>
    <xf numFmtId="171" fontId="7" fillId="2" borderId="34" xfId="3" applyNumberFormat="1" applyFont="1" applyFill="1" applyBorder="1" applyAlignment="1" applyProtection="1">
      <alignment horizontal="center" vertical="center"/>
    </xf>
    <xf numFmtId="171" fontId="7" fillId="2" borderId="12" xfId="3" applyNumberFormat="1" applyFont="1" applyFill="1" applyBorder="1" applyAlignment="1" applyProtection="1">
      <alignment horizontal="center" vertical="center"/>
    </xf>
    <xf numFmtId="172" fontId="7" fillId="2" borderId="70" xfId="3" applyNumberFormat="1" applyFont="1" applyFill="1" applyBorder="1" applyAlignment="1" applyProtection="1">
      <alignment horizontal="center" vertical="center"/>
    </xf>
    <xf numFmtId="171" fontId="7" fillId="2" borderId="19" xfId="3" applyNumberFormat="1" applyFont="1" applyFill="1" applyBorder="1" applyAlignment="1" applyProtection="1">
      <alignment horizontal="center" vertical="center"/>
    </xf>
    <xf numFmtId="171" fontId="7" fillId="2" borderId="35" xfId="3" applyNumberFormat="1" applyFont="1" applyFill="1" applyBorder="1" applyAlignment="1" applyProtection="1">
      <alignment horizontal="center" vertical="center"/>
    </xf>
    <xf numFmtId="171" fontId="7" fillId="2" borderId="8" xfId="3" applyNumberFormat="1" applyFont="1" applyFill="1" applyBorder="1" applyAlignment="1" applyProtection="1">
      <alignment horizontal="center" vertical="center"/>
    </xf>
    <xf numFmtId="171" fontId="7" fillId="2" borderId="9" xfId="3" applyNumberFormat="1" applyFont="1" applyFill="1" applyBorder="1" applyAlignment="1" applyProtection="1">
      <alignment horizontal="center" vertical="center"/>
    </xf>
    <xf numFmtId="171" fontId="7" fillId="2" borderId="10" xfId="3" applyNumberFormat="1" applyFont="1" applyFill="1" applyBorder="1" applyAlignment="1" applyProtection="1">
      <alignment horizontal="center" vertical="center"/>
    </xf>
    <xf numFmtId="0" fontId="7" fillId="2" borderId="20" xfId="3" applyNumberFormat="1" applyFont="1" applyFill="1" applyBorder="1" applyAlignment="1" applyProtection="1">
      <alignment horizontal="center" vertical="center"/>
    </xf>
    <xf numFmtId="0" fontId="7" fillId="2" borderId="4" xfId="3" applyNumberFormat="1" applyFont="1" applyFill="1" applyBorder="1" applyAlignment="1" applyProtection="1">
      <alignment horizontal="center" vertical="center"/>
    </xf>
    <xf numFmtId="0" fontId="7" fillId="2" borderId="6" xfId="3" applyNumberFormat="1" applyFont="1" applyFill="1" applyBorder="1" applyAlignment="1" applyProtection="1">
      <alignment horizontal="center" vertical="center"/>
    </xf>
    <xf numFmtId="0" fontId="7" fillId="2" borderId="81" xfId="3" applyNumberFormat="1" applyFont="1" applyFill="1" applyBorder="1" applyAlignment="1" applyProtection="1">
      <alignment horizontal="center" vertical="center"/>
    </xf>
    <xf numFmtId="171" fontId="7" fillId="0" borderId="1" xfId="3" applyNumberFormat="1" applyFont="1" applyFill="1" applyBorder="1" applyAlignment="1" applyProtection="1">
      <alignment horizontal="center" vertical="center"/>
    </xf>
    <xf numFmtId="171" fontId="7" fillId="0" borderId="28" xfId="3" applyNumberFormat="1" applyFont="1" applyFill="1" applyBorder="1" applyAlignment="1" applyProtection="1">
      <alignment horizontal="center" vertical="center"/>
    </xf>
    <xf numFmtId="1" fontId="7" fillId="0" borderId="28" xfId="3" applyNumberFormat="1" applyFont="1" applyFill="1" applyBorder="1" applyAlignment="1" applyProtection="1">
      <alignment horizontal="center" vertical="center"/>
    </xf>
    <xf numFmtId="0" fontId="7" fillId="0" borderId="74" xfId="3" applyFont="1" applyFill="1" applyBorder="1" applyAlignment="1">
      <alignment horizontal="center" vertical="center" wrapText="1"/>
    </xf>
    <xf numFmtId="171" fontId="7" fillId="0" borderId="37" xfId="3" applyNumberFormat="1" applyFont="1" applyFill="1" applyBorder="1" applyAlignment="1" applyProtection="1">
      <alignment horizontal="center" vertical="center"/>
    </xf>
    <xf numFmtId="1" fontId="7" fillId="0" borderId="37" xfId="3" applyNumberFormat="1" applyFont="1" applyFill="1" applyBorder="1" applyAlignment="1">
      <alignment horizontal="center" vertical="center"/>
    </xf>
    <xf numFmtId="0" fontId="7" fillId="0" borderId="37" xfId="3" applyNumberFormat="1" applyFont="1" applyFill="1" applyBorder="1" applyAlignment="1" applyProtection="1">
      <alignment horizontal="center" vertical="center"/>
    </xf>
    <xf numFmtId="0" fontId="7" fillId="0" borderId="37" xfId="3" applyFont="1" applyFill="1" applyBorder="1" applyAlignment="1">
      <alignment horizontal="center" vertical="center" wrapText="1"/>
    </xf>
    <xf numFmtId="172" fontId="7" fillId="0" borderId="37" xfId="3" applyNumberFormat="1" applyFont="1" applyFill="1" applyBorder="1" applyAlignment="1" applyProtection="1">
      <alignment horizontal="center" vertical="center"/>
    </xf>
    <xf numFmtId="172" fontId="7" fillId="0" borderId="1" xfId="3" applyNumberFormat="1" applyFont="1" applyFill="1" applyBorder="1" applyAlignment="1" applyProtection="1">
      <alignment horizontal="center" vertical="center"/>
    </xf>
    <xf numFmtId="0" fontId="7" fillId="0" borderId="16" xfId="3" applyNumberFormat="1" applyFont="1" applyFill="1" applyBorder="1" applyAlignment="1" applyProtection="1">
      <alignment horizontal="center" vertical="center"/>
    </xf>
    <xf numFmtId="1" fontId="7" fillId="0" borderId="19" xfId="3" applyNumberFormat="1" applyFont="1" applyFill="1" applyBorder="1" applyAlignment="1">
      <alignment horizontal="center" vertical="center" wrapText="1"/>
    </xf>
    <xf numFmtId="171" fontId="7" fillId="0" borderId="49" xfId="3" applyNumberFormat="1" applyFont="1" applyFill="1" applyBorder="1" applyAlignment="1" applyProtection="1">
      <alignment horizontal="center" vertical="center"/>
    </xf>
    <xf numFmtId="1" fontId="7" fillId="0" borderId="49" xfId="3" applyNumberFormat="1" applyFont="1" applyFill="1" applyBorder="1" applyAlignment="1" applyProtection="1">
      <alignment horizontal="center" vertical="center"/>
    </xf>
    <xf numFmtId="172" fontId="7" fillId="0" borderId="49" xfId="3" applyNumberFormat="1" applyFont="1" applyFill="1" applyBorder="1" applyAlignment="1" applyProtection="1">
      <alignment horizontal="center" vertical="center"/>
    </xf>
    <xf numFmtId="0" fontId="11" fillId="2" borderId="62" xfId="0" applyNumberFormat="1" applyFont="1" applyFill="1" applyBorder="1" applyAlignment="1" applyProtection="1">
      <alignment horizontal="left" vertical="center"/>
    </xf>
    <xf numFmtId="0" fontId="11" fillId="2" borderId="63" xfId="0" applyNumberFormat="1" applyFont="1" applyFill="1" applyBorder="1" applyAlignment="1" applyProtection="1">
      <alignment horizontal="left" vertical="center" wrapText="1"/>
    </xf>
    <xf numFmtId="0" fontId="11" fillId="2" borderId="83" xfId="0" applyNumberFormat="1" applyFont="1" applyFill="1" applyBorder="1" applyAlignment="1" applyProtection="1">
      <alignment horizontal="left" vertical="center"/>
    </xf>
    <xf numFmtId="0" fontId="7" fillId="2" borderId="4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1" fontId="31" fillId="2" borderId="43" xfId="0" applyNumberFormat="1" applyFont="1" applyFill="1" applyBorder="1" applyAlignment="1" applyProtection="1">
      <alignment horizontal="center" vertical="center"/>
    </xf>
    <xf numFmtId="167" fontId="11" fillId="2" borderId="0" xfId="3" applyNumberFormat="1" applyFont="1" applyFill="1" applyBorder="1" applyAlignment="1" applyProtection="1">
      <alignment horizontal="center" vertical="center"/>
    </xf>
    <xf numFmtId="1" fontId="11" fillId="2" borderId="65" xfId="0" applyNumberFormat="1" applyFont="1" applyFill="1" applyBorder="1" applyAlignment="1" applyProtection="1">
      <alignment horizontal="center" vertical="center"/>
    </xf>
    <xf numFmtId="1" fontId="28" fillId="0" borderId="70" xfId="3" applyNumberFormat="1" applyFont="1" applyFill="1" applyBorder="1" applyAlignment="1">
      <alignment horizontal="center" vertical="center" wrapText="1"/>
    </xf>
    <xf numFmtId="165" fontId="7" fillId="2" borderId="28" xfId="0" applyNumberFormat="1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167" fontId="7" fillId="2" borderId="0" xfId="3" applyNumberFormat="1" applyFont="1" applyFill="1" applyBorder="1" applyAlignment="1" applyProtection="1">
      <alignment horizontal="center" vertical="center"/>
    </xf>
    <xf numFmtId="172" fontId="7" fillId="2" borderId="0" xfId="3" applyNumberFormat="1" applyFont="1" applyFill="1" applyBorder="1" applyAlignment="1" applyProtection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167" fontId="2" fillId="5" borderId="0" xfId="0" applyNumberFormat="1" applyFont="1" applyFill="1" applyAlignment="1">
      <alignment horizontal="center" vertical="center"/>
    </xf>
    <xf numFmtId="1" fontId="11" fillId="0" borderId="19" xfId="0" applyNumberFormat="1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 wrapText="1"/>
    </xf>
    <xf numFmtId="171" fontId="11" fillId="2" borderId="38" xfId="3" applyNumberFormat="1" applyFont="1" applyFill="1" applyBorder="1" applyAlignment="1" applyProtection="1">
      <alignment horizontal="center" vertical="center"/>
    </xf>
    <xf numFmtId="171" fontId="11" fillId="2" borderId="28" xfId="3" applyNumberFormat="1" applyFont="1" applyFill="1" applyBorder="1" applyAlignment="1" applyProtection="1">
      <alignment horizontal="center" vertical="center"/>
    </xf>
    <xf numFmtId="49" fontId="7" fillId="2" borderId="83" xfId="0" applyNumberFormat="1" applyFont="1" applyFill="1" applyBorder="1" applyAlignment="1" applyProtection="1">
      <alignment horizontal="center" vertical="center"/>
    </xf>
    <xf numFmtId="49" fontId="11" fillId="2" borderId="62" xfId="0" applyNumberFormat="1" applyFont="1" applyFill="1" applyBorder="1" applyAlignment="1" applyProtection="1">
      <alignment horizontal="center" vertical="center"/>
    </xf>
    <xf numFmtId="171" fontId="11" fillId="2" borderId="31" xfId="0" applyNumberFormat="1" applyFont="1" applyFill="1" applyBorder="1" applyAlignment="1" applyProtection="1">
      <alignment horizontal="left" vertical="center" wrapText="1"/>
    </xf>
    <xf numFmtId="171" fontId="11" fillId="2" borderId="88" xfId="0" applyNumberFormat="1" applyFont="1" applyFill="1" applyBorder="1" applyAlignment="1" applyProtection="1">
      <alignment horizontal="left" vertical="center" wrapText="1"/>
    </xf>
    <xf numFmtId="171" fontId="7" fillId="2" borderId="23" xfId="0" applyNumberFormat="1" applyFont="1" applyFill="1" applyBorder="1" applyAlignment="1" applyProtection="1">
      <alignment horizontal="center" vertical="center"/>
    </xf>
    <xf numFmtId="171" fontId="7" fillId="2" borderId="24" xfId="0" applyNumberFormat="1" applyFont="1" applyFill="1" applyBorder="1" applyAlignment="1" applyProtection="1">
      <alignment horizontal="center" vertical="center"/>
    </xf>
    <xf numFmtId="49" fontId="11" fillId="2" borderId="64" xfId="0" applyNumberFormat="1" applyFont="1" applyFill="1" applyBorder="1" applyAlignment="1" applyProtection="1">
      <alignment horizontal="center" vertical="center"/>
    </xf>
    <xf numFmtId="171" fontId="7" fillId="2" borderId="32" xfId="0" applyNumberFormat="1" applyFont="1" applyFill="1" applyBorder="1" applyAlignment="1" applyProtection="1">
      <alignment horizontal="center" vertical="center"/>
    </xf>
    <xf numFmtId="171" fontId="7" fillId="2" borderId="61" xfId="0" applyNumberFormat="1" applyFont="1" applyFill="1" applyBorder="1" applyAlignment="1" applyProtection="1">
      <alignment horizontal="center" vertical="center"/>
    </xf>
    <xf numFmtId="167" fontId="11" fillId="2" borderId="98" xfId="0" applyNumberFormat="1" applyFont="1" applyFill="1" applyBorder="1" applyAlignment="1" applyProtection="1">
      <alignment horizontal="center" vertical="center"/>
    </xf>
    <xf numFmtId="167" fontId="11" fillId="2" borderId="30" xfId="0" applyNumberFormat="1" applyFont="1" applyFill="1" applyBorder="1" applyAlignment="1" applyProtection="1">
      <alignment horizontal="center" vertical="center"/>
    </xf>
    <xf numFmtId="167" fontId="11" fillId="2" borderId="80" xfId="0" applyNumberFormat="1" applyFont="1" applyFill="1" applyBorder="1" applyAlignment="1" applyProtection="1">
      <alignment horizontal="center" vertical="center"/>
    </xf>
    <xf numFmtId="1" fontId="11" fillId="2" borderId="98" xfId="0" applyNumberFormat="1" applyFont="1" applyFill="1" applyBorder="1" applyAlignment="1" applyProtection="1">
      <alignment horizontal="center" vertical="center"/>
    </xf>
    <xf numFmtId="171" fontId="11" fillId="2" borderId="30" xfId="0" applyNumberFormat="1" applyFont="1" applyFill="1" applyBorder="1" applyAlignment="1" applyProtection="1">
      <alignment horizontal="center" vertical="center"/>
    </xf>
    <xf numFmtId="171" fontId="11" fillId="2" borderId="80" xfId="0" applyNumberFormat="1" applyFont="1" applyFill="1" applyBorder="1" applyAlignment="1" applyProtection="1">
      <alignment horizontal="center" vertical="center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left" vertical="top" wrapText="1"/>
    </xf>
    <xf numFmtId="0" fontId="11" fillId="2" borderId="23" xfId="0" applyFont="1" applyFill="1" applyBorder="1" applyAlignment="1">
      <alignment horizontal="left" vertical="top" wrapText="1"/>
    </xf>
    <xf numFmtId="0" fontId="11" fillId="2" borderId="41" xfId="0" applyFont="1" applyFill="1" applyBorder="1" applyAlignment="1">
      <alignment horizontal="left" vertical="top" wrapText="1"/>
    </xf>
    <xf numFmtId="0" fontId="11" fillId="2" borderId="32" xfId="0" applyFont="1" applyFill="1" applyBorder="1" applyAlignment="1">
      <alignment horizontal="left" vertical="top" wrapText="1"/>
    </xf>
    <xf numFmtId="0" fontId="11" fillId="2" borderId="61" xfId="0" applyFont="1" applyFill="1" applyBorder="1" applyAlignment="1">
      <alignment horizontal="left" vertical="top" wrapText="1"/>
    </xf>
    <xf numFmtId="0" fontId="17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71" fontId="31" fillId="2" borderId="35" xfId="0" applyNumberFormat="1" applyFont="1" applyFill="1" applyBorder="1" applyAlignment="1" applyProtection="1">
      <alignment horizontal="center" vertical="center"/>
    </xf>
    <xf numFmtId="167" fontId="11" fillId="2" borderId="85" xfId="0" applyNumberFormat="1" applyFont="1" applyFill="1" applyBorder="1" applyAlignment="1" applyProtection="1">
      <alignment horizontal="center" vertical="center"/>
    </xf>
    <xf numFmtId="167" fontId="2" fillId="0" borderId="27" xfId="0" applyNumberFormat="1" applyFont="1" applyBorder="1" applyAlignment="1">
      <alignment horizontal="center" vertical="center"/>
    </xf>
    <xf numFmtId="171" fontId="11" fillId="2" borderId="1" xfId="3" applyNumberFormat="1" applyFont="1" applyFill="1" applyBorder="1" applyAlignment="1" applyProtection="1">
      <alignment horizontal="center" vertical="center"/>
    </xf>
    <xf numFmtId="0" fontId="11" fillId="0" borderId="81" xfId="3" applyFont="1" applyFill="1" applyBorder="1" applyAlignment="1">
      <alignment horizontal="center" vertical="center" wrapText="1"/>
    </xf>
    <xf numFmtId="0" fontId="11" fillId="0" borderId="82" xfId="3" applyFont="1" applyFill="1" applyBorder="1" applyAlignment="1">
      <alignment horizontal="center" vertical="center" wrapText="1"/>
    </xf>
    <xf numFmtId="0" fontId="11" fillId="2" borderId="0" xfId="0" applyFont="1" applyFill="1" applyBorder="1" applyAlignment="1" applyProtection="1">
      <alignment horizontal="right" vertical="center"/>
    </xf>
    <xf numFmtId="49" fontId="11" fillId="2" borderId="30" xfId="0" applyNumberFormat="1" applyFont="1" applyFill="1" applyBorder="1" applyAlignment="1" applyProtection="1">
      <alignment horizontal="center" vertical="center"/>
    </xf>
    <xf numFmtId="0" fontId="7" fillId="2" borderId="84" xfId="3" applyNumberFormat="1" applyFont="1" applyFill="1" applyBorder="1" applyAlignment="1" applyProtection="1">
      <alignment horizontal="center" vertical="center"/>
    </xf>
    <xf numFmtId="0" fontId="27" fillId="2" borderId="31" xfId="3" applyFont="1" applyFill="1" applyBorder="1" applyAlignment="1">
      <alignment horizontal="center" vertical="center" wrapText="1"/>
    </xf>
    <xf numFmtId="0" fontId="27" fillId="2" borderId="38" xfId="3" applyFont="1" applyFill="1" applyBorder="1" applyAlignment="1">
      <alignment horizontal="center" vertical="center" wrapText="1"/>
    </xf>
    <xf numFmtId="0" fontId="27" fillId="2" borderId="38" xfId="0" applyFont="1" applyFill="1" applyBorder="1" applyAlignment="1">
      <alignment horizontal="center" vertical="center" wrapText="1"/>
    </xf>
    <xf numFmtId="0" fontId="7" fillId="2" borderId="38" xfId="3" applyFont="1" applyFill="1" applyBorder="1" applyAlignment="1">
      <alignment horizontal="center" vertical="center" wrapText="1"/>
    </xf>
    <xf numFmtId="0" fontId="27" fillId="2" borderId="47" xfId="3" applyFont="1" applyFill="1" applyBorder="1" applyAlignment="1">
      <alignment horizontal="center" vertical="center" wrapText="1"/>
    </xf>
    <xf numFmtId="0" fontId="11" fillId="0" borderId="31" xfId="0" applyNumberFormat="1" applyFont="1" applyFill="1" applyBorder="1" applyAlignment="1">
      <alignment horizontal="center" vertical="center" wrapText="1"/>
    </xf>
    <xf numFmtId="0" fontId="7" fillId="0" borderId="38" xfId="3" applyNumberFormat="1" applyFont="1" applyFill="1" applyBorder="1" applyAlignment="1">
      <alignment horizontal="center" vertical="center" wrapText="1"/>
    </xf>
    <xf numFmtId="0" fontId="7" fillId="2" borderId="38" xfId="3" applyNumberFormat="1" applyFont="1" applyFill="1" applyBorder="1" applyAlignment="1">
      <alignment horizontal="center" vertical="center" wrapText="1"/>
    </xf>
    <xf numFmtId="167" fontId="11" fillId="2" borderId="100" xfId="3" applyNumberFormat="1" applyFont="1" applyFill="1" applyBorder="1" applyAlignment="1" applyProtection="1">
      <alignment horizontal="center" vertical="center"/>
    </xf>
    <xf numFmtId="167" fontId="11" fillId="2" borderId="50" xfId="3" applyNumberFormat="1" applyFont="1" applyFill="1" applyBorder="1" applyAlignment="1" applyProtection="1">
      <alignment horizontal="center" vertical="center"/>
    </xf>
    <xf numFmtId="167" fontId="11" fillId="2" borderId="38" xfId="3" applyNumberFormat="1" applyFont="1" applyFill="1" applyBorder="1" applyAlignment="1" applyProtection="1">
      <alignment horizontal="center" vertical="center"/>
    </xf>
    <xf numFmtId="0" fontId="11" fillId="2" borderId="31" xfId="0" applyFont="1" applyFill="1" applyBorder="1" applyAlignment="1">
      <alignment horizontal="left" vertical="top" wrapText="1"/>
    </xf>
    <xf numFmtId="0" fontId="11" fillId="2" borderId="88" xfId="0" applyFont="1" applyFill="1" applyBorder="1" applyAlignment="1">
      <alignment horizontal="left" vertical="top" wrapText="1"/>
    </xf>
    <xf numFmtId="0" fontId="7" fillId="2" borderId="31" xfId="3" applyNumberFormat="1" applyFont="1" applyFill="1" applyBorder="1" applyAlignment="1" applyProtection="1">
      <alignment horizontal="center" vertical="center"/>
    </xf>
    <xf numFmtId="0" fontId="7" fillId="2" borderId="50" xfId="3" applyNumberFormat="1" applyFont="1" applyFill="1" applyBorder="1" applyAlignment="1" applyProtection="1">
      <alignment horizontal="center" vertical="center"/>
    </xf>
    <xf numFmtId="0" fontId="7" fillId="2" borderId="38" xfId="3" applyNumberFormat="1" applyFont="1" applyFill="1" applyBorder="1" applyAlignment="1" applyProtection="1">
      <alignment horizontal="center" vertical="center"/>
    </xf>
    <xf numFmtId="0" fontId="7" fillId="0" borderId="88" xfId="3" applyNumberFormat="1" applyFont="1" applyFill="1" applyBorder="1" applyAlignment="1" applyProtection="1">
      <alignment horizontal="center" vertical="center"/>
    </xf>
    <xf numFmtId="0" fontId="7" fillId="0" borderId="50" xfId="3" applyNumberFormat="1" applyFont="1" applyFill="1" applyBorder="1" applyAlignment="1" applyProtection="1">
      <alignment horizontal="center" vertical="center"/>
    </xf>
    <xf numFmtId="0" fontId="7" fillId="0" borderId="38" xfId="3" applyNumberFormat="1" applyFont="1" applyFill="1" applyBorder="1" applyAlignment="1" applyProtection="1">
      <alignment horizontal="center" vertical="center"/>
    </xf>
    <xf numFmtId="1" fontId="11" fillId="2" borderId="26" xfId="3" applyNumberFormat="1" applyFont="1" applyFill="1" applyBorder="1" applyAlignment="1">
      <alignment horizontal="center" vertical="center" wrapText="1"/>
    </xf>
    <xf numFmtId="0" fontId="7" fillId="0" borderId="31" xfId="3" applyFont="1" applyFill="1" applyBorder="1" applyAlignment="1">
      <alignment horizontal="center" vertical="center" wrapText="1"/>
    </xf>
    <xf numFmtId="0" fontId="7" fillId="2" borderId="38" xfId="3" applyNumberFormat="1" applyFont="1" applyFill="1" applyBorder="1" applyAlignment="1" applyProtection="1">
      <alignment vertical="center"/>
    </xf>
    <xf numFmtId="0" fontId="7" fillId="2" borderId="38" xfId="0" applyNumberFormat="1" applyFont="1" applyFill="1" applyBorder="1" applyAlignment="1" applyProtection="1">
      <alignment horizontal="center" vertical="center"/>
    </xf>
    <xf numFmtId="0" fontId="11" fillId="0" borderId="31" xfId="3" applyFont="1" applyFill="1" applyBorder="1" applyAlignment="1">
      <alignment horizontal="center" vertical="center" wrapText="1"/>
    </xf>
    <xf numFmtId="0" fontId="11" fillId="2" borderId="85" xfId="0" applyNumberFormat="1" applyFont="1" applyFill="1" applyBorder="1" applyAlignment="1" applyProtection="1">
      <alignment horizontal="left" vertical="center" wrapText="1"/>
    </xf>
    <xf numFmtId="49" fontId="7" fillId="0" borderId="39" xfId="0" applyNumberFormat="1" applyFont="1" applyBorder="1" applyAlignment="1">
      <alignment vertical="center" wrapText="1"/>
    </xf>
    <xf numFmtId="49" fontId="7" fillId="0" borderId="73" xfId="0" applyNumberFormat="1" applyFont="1" applyBorder="1" applyAlignment="1">
      <alignment vertical="center" wrapText="1"/>
    </xf>
    <xf numFmtId="0" fontId="7" fillId="2" borderId="7" xfId="3" applyNumberFormat="1" applyFont="1" applyFill="1" applyBorder="1" applyAlignment="1" applyProtection="1">
      <alignment horizontal="center" vertical="center"/>
    </xf>
    <xf numFmtId="0" fontId="7" fillId="2" borderId="102" xfId="3" applyNumberFormat="1" applyFont="1" applyFill="1" applyBorder="1" applyAlignment="1" applyProtection="1">
      <alignment horizontal="center" vertical="center"/>
    </xf>
    <xf numFmtId="171" fontId="11" fillId="2" borderId="41" xfId="3" applyNumberFormat="1" applyFont="1" applyFill="1" applyBorder="1" applyAlignment="1">
      <alignment horizontal="center" vertical="center" wrapText="1"/>
    </xf>
    <xf numFmtId="1" fontId="11" fillId="2" borderId="30" xfId="0" applyNumberFormat="1" applyFont="1" applyFill="1" applyBorder="1" applyAlignment="1">
      <alignment horizontal="center" vertical="center" wrapText="1"/>
    </xf>
    <xf numFmtId="1" fontId="11" fillId="2" borderId="37" xfId="0" applyNumberFormat="1" applyFont="1" applyFill="1" applyBorder="1" applyAlignment="1">
      <alignment horizontal="center" vertical="center" wrapText="1"/>
    </xf>
    <xf numFmtId="1" fontId="11" fillId="2" borderId="80" xfId="0" applyNumberFormat="1" applyFont="1" applyFill="1" applyBorder="1" applyAlignment="1" applyProtection="1">
      <alignment horizontal="center" vertical="center"/>
    </xf>
    <xf numFmtId="1" fontId="11" fillId="2" borderId="68" xfId="0" applyNumberFormat="1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>
      <alignment horizontal="left" vertical="top" wrapText="1"/>
    </xf>
    <xf numFmtId="0" fontId="11" fillId="2" borderId="40" xfId="0" applyFont="1" applyFill="1" applyBorder="1" applyAlignment="1">
      <alignment horizontal="left" vertical="top" wrapText="1"/>
    </xf>
    <xf numFmtId="0" fontId="7" fillId="2" borderId="81" xfId="0" applyFont="1" applyFill="1" applyBorder="1" applyAlignment="1">
      <alignment horizontal="center" vertical="center" wrapText="1"/>
    </xf>
    <xf numFmtId="0" fontId="7" fillId="2" borderId="82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1" fontId="11" fillId="2" borderId="101" xfId="3" applyNumberFormat="1" applyFont="1" applyFill="1" applyBorder="1" applyAlignment="1">
      <alignment horizontal="center" vertical="center" wrapText="1"/>
    </xf>
    <xf numFmtId="0" fontId="11" fillId="2" borderId="101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1" fontId="11" fillId="2" borderId="100" xfId="3" applyNumberFormat="1" applyFont="1" applyFill="1" applyBorder="1" applyAlignment="1" applyProtection="1">
      <alignment horizontal="center" vertical="center"/>
    </xf>
    <xf numFmtId="49" fontId="7" fillId="0" borderId="39" xfId="3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0" fontId="7" fillId="0" borderId="0" xfId="3" applyNumberFormat="1" applyFont="1" applyFill="1" applyBorder="1" applyAlignment="1" applyProtection="1">
      <alignment vertical="center"/>
    </xf>
    <xf numFmtId="0" fontId="11" fillId="2" borderId="1" xfId="3" applyNumberFormat="1" applyFont="1" applyFill="1" applyBorder="1" applyAlignment="1">
      <alignment horizontal="center" vertical="center" wrapText="1"/>
    </xf>
    <xf numFmtId="173" fontId="7" fillId="0" borderId="0" xfId="3" applyNumberFormat="1" applyFont="1" applyFill="1" applyBorder="1" applyAlignment="1" applyProtection="1">
      <alignment vertical="center"/>
    </xf>
    <xf numFmtId="167" fontId="28" fillId="0" borderId="60" xfId="3" applyNumberFormat="1" applyFont="1" applyFill="1" applyBorder="1" applyAlignment="1">
      <alignment horizontal="center" vertical="center" wrapText="1"/>
    </xf>
    <xf numFmtId="1" fontId="28" fillId="0" borderId="60" xfId="3" applyNumberFormat="1" applyFont="1" applyFill="1" applyBorder="1" applyAlignment="1">
      <alignment horizontal="center" vertical="center" wrapText="1"/>
    </xf>
    <xf numFmtId="0" fontId="7" fillId="6" borderId="64" xfId="4" applyNumberFormat="1" applyFont="1" applyFill="1" applyBorder="1" applyAlignment="1" applyProtection="1">
      <alignment horizontal="left" vertical="center"/>
    </xf>
    <xf numFmtId="0" fontId="11" fillId="0" borderId="81" xfId="3" applyFont="1" applyFill="1" applyBorder="1" applyAlignment="1">
      <alignment horizontal="center" vertical="center" wrapText="1"/>
    </xf>
    <xf numFmtId="0" fontId="11" fillId="0" borderId="82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170" fontId="11" fillId="2" borderId="1" xfId="3" applyNumberFormat="1" applyFont="1" applyFill="1" applyBorder="1" applyAlignment="1" applyProtection="1">
      <alignment horizontal="right" vertical="center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27" fillId="2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49" fontId="11" fillId="0" borderId="1" xfId="3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 applyProtection="1">
      <alignment horizontal="center" vertical="center" wrapText="1"/>
    </xf>
    <xf numFmtId="167" fontId="11" fillId="0" borderId="1" xfId="0" applyNumberFormat="1" applyFont="1" applyFill="1" applyBorder="1" applyAlignment="1" applyProtection="1">
      <alignment horizontal="center" vertical="center"/>
    </xf>
    <xf numFmtId="0" fontId="27" fillId="0" borderId="1" xfId="3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3" applyNumberFormat="1" applyFont="1" applyFill="1" applyBorder="1" applyAlignment="1" applyProtection="1">
      <alignment vertical="center"/>
    </xf>
    <xf numFmtId="49" fontId="27" fillId="0" borderId="1" xfId="0" applyNumberFormat="1" applyFont="1" applyFill="1" applyBorder="1" applyAlignment="1" applyProtection="1">
      <alignment horizontal="center" vertical="center"/>
    </xf>
    <xf numFmtId="49" fontId="27" fillId="0" borderId="1" xfId="3" applyNumberFormat="1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 applyProtection="1">
      <alignment horizontal="center" vertical="center"/>
    </xf>
    <xf numFmtId="165" fontId="7" fillId="0" borderId="28" xfId="0" applyNumberFormat="1" applyFont="1" applyFill="1" applyBorder="1" applyAlignment="1">
      <alignment horizontal="center" vertical="center" wrapText="1"/>
    </xf>
    <xf numFmtId="167" fontId="28" fillId="2" borderId="1" xfId="3" applyNumberFormat="1" applyFont="1" applyFill="1" applyBorder="1" applyAlignment="1" applyProtection="1">
      <alignment horizontal="center" vertical="center"/>
    </xf>
    <xf numFmtId="0" fontId="28" fillId="2" borderId="1" xfId="3" applyNumberFormat="1" applyFont="1" applyFill="1" applyBorder="1" applyAlignment="1" applyProtection="1">
      <alignment horizontal="center" vertical="center"/>
    </xf>
    <xf numFmtId="167" fontId="11" fillId="2" borderId="1" xfId="3" applyNumberFormat="1" applyFont="1" applyFill="1" applyBorder="1" applyAlignment="1" applyProtection="1">
      <alignment horizontal="center" vertical="center"/>
    </xf>
    <xf numFmtId="0" fontId="11" fillId="2" borderId="1" xfId="3" applyNumberFormat="1" applyFont="1" applyFill="1" applyBorder="1" applyAlignment="1" applyProtection="1">
      <alignment horizontal="center" vertical="center"/>
    </xf>
    <xf numFmtId="49" fontId="2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170" fontId="11" fillId="2" borderId="1" xfId="0" applyNumberFormat="1" applyFont="1" applyFill="1" applyBorder="1" applyAlignment="1" applyProtection="1">
      <alignment horizontal="center" vertical="center" wrapText="1"/>
    </xf>
    <xf numFmtId="49" fontId="27" fillId="2" borderId="1" xfId="3" applyNumberFormat="1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 applyProtection="1">
      <alignment horizontal="center" vertical="center" wrapText="1"/>
    </xf>
    <xf numFmtId="167" fontId="7" fillId="2" borderId="1" xfId="0" applyNumberFormat="1" applyFont="1" applyFill="1" applyBorder="1" applyAlignment="1" applyProtection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0" fontId="27" fillId="2" borderId="1" xfId="3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 applyProtection="1">
      <alignment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/>
    </xf>
    <xf numFmtId="0" fontId="11" fillId="0" borderId="49" xfId="0" applyFont="1" applyFill="1" applyBorder="1" applyAlignment="1">
      <alignment horizontal="center" vertical="center" wrapText="1"/>
    </xf>
    <xf numFmtId="0" fontId="11" fillId="0" borderId="1" xfId="3" applyNumberFormat="1" applyFont="1" applyFill="1" applyBorder="1" applyAlignment="1">
      <alignment horizontal="center" vertical="center" wrapText="1"/>
    </xf>
    <xf numFmtId="49" fontId="3" fillId="0" borderId="75" xfId="0" applyNumberFormat="1" applyFont="1" applyFill="1" applyBorder="1" applyAlignment="1">
      <alignment horizontal="center" vertical="center" wrapText="1"/>
    </xf>
    <xf numFmtId="165" fontId="11" fillId="0" borderId="76" xfId="0" applyNumberFormat="1" applyFont="1" applyFill="1" applyBorder="1" applyAlignment="1" applyProtection="1">
      <alignment horizontal="center" vertical="center" wrapText="1"/>
    </xf>
    <xf numFmtId="167" fontId="7" fillId="0" borderId="77" xfId="0" applyNumberFormat="1" applyFont="1" applyFill="1" applyBorder="1" applyAlignment="1" applyProtection="1">
      <alignment horizontal="center" vertical="center"/>
    </xf>
    <xf numFmtId="0" fontId="7" fillId="0" borderId="78" xfId="0" applyFont="1" applyFill="1" applyBorder="1" applyAlignment="1">
      <alignment horizontal="center" vertical="center" wrapText="1"/>
    </xf>
    <xf numFmtId="0" fontId="7" fillId="0" borderId="49" xfId="3" applyFont="1" applyFill="1" applyBorder="1" applyAlignment="1">
      <alignment horizontal="center" vertical="center" wrapText="1"/>
    </xf>
    <xf numFmtId="0" fontId="27" fillId="0" borderId="27" xfId="3" applyFont="1" applyFill="1" applyBorder="1" applyAlignment="1">
      <alignment horizontal="center" vertical="center" wrapText="1"/>
    </xf>
    <xf numFmtId="0" fontId="27" fillId="0" borderId="38" xfId="3" applyFont="1" applyFill="1" applyBorder="1" applyAlignment="1">
      <alignment horizontal="center" vertical="center" wrapText="1"/>
    </xf>
    <xf numFmtId="0" fontId="27" fillId="0" borderId="28" xfId="3" applyFont="1" applyFill="1" applyBorder="1" applyAlignment="1">
      <alignment horizontal="center" vertical="center" wrapText="1"/>
    </xf>
    <xf numFmtId="0" fontId="27" fillId="0" borderId="49" xfId="3" applyFont="1" applyFill="1" applyBorder="1" applyAlignment="1">
      <alignment horizontal="center" vertical="center" wrapText="1"/>
    </xf>
    <xf numFmtId="0" fontId="7" fillId="0" borderId="49" xfId="3" applyNumberFormat="1" applyFont="1" applyFill="1" applyBorder="1" applyAlignment="1" applyProtection="1">
      <alignment vertical="center"/>
    </xf>
    <xf numFmtId="0" fontId="7" fillId="0" borderId="38" xfId="3" applyNumberFormat="1" applyFont="1" applyFill="1" applyBorder="1" applyAlignment="1" applyProtection="1">
      <alignment vertical="center"/>
    </xf>
    <xf numFmtId="49" fontId="27" fillId="2" borderId="45" xfId="0" applyNumberFormat="1" applyFont="1" applyFill="1" applyBorder="1" applyAlignment="1" applyProtection="1">
      <alignment horizontal="center" vertical="center"/>
    </xf>
    <xf numFmtId="167" fontId="6" fillId="2" borderId="0" xfId="3" applyNumberFormat="1" applyFont="1" applyFill="1" applyBorder="1" applyAlignment="1" applyProtection="1">
      <alignment horizontal="center" vertical="center"/>
    </xf>
    <xf numFmtId="172" fontId="6" fillId="2" borderId="0" xfId="3" applyNumberFormat="1" applyFont="1" applyFill="1" applyBorder="1" applyAlignment="1" applyProtection="1">
      <alignment horizontal="center" vertical="center"/>
    </xf>
    <xf numFmtId="49" fontId="11" fillId="0" borderId="39" xfId="3" applyNumberFormat="1" applyFont="1" applyFill="1" applyBorder="1" applyAlignment="1">
      <alignment vertical="center" wrapText="1"/>
    </xf>
    <xf numFmtId="49" fontId="11" fillId="0" borderId="37" xfId="0" applyNumberFormat="1" applyFont="1" applyFill="1" applyBorder="1" applyAlignment="1" applyProtection="1">
      <alignment horizontal="center" vertical="center"/>
    </xf>
    <xf numFmtId="49" fontId="11" fillId="0" borderId="63" xfId="3" applyNumberFormat="1" applyFont="1" applyFill="1" applyBorder="1" applyAlignment="1">
      <alignment horizontal="left" vertical="center" wrapText="1"/>
    </xf>
    <xf numFmtId="0" fontId="11" fillId="0" borderId="49" xfId="3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49" fontId="11" fillId="0" borderId="3" xfId="3" applyNumberFormat="1" applyFont="1" applyFill="1" applyBorder="1" applyAlignment="1">
      <alignment horizontal="center" vertical="center" wrapText="1"/>
    </xf>
    <xf numFmtId="170" fontId="11" fillId="0" borderId="28" xfId="3" applyNumberFormat="1" applyFont="1" applyFill="1" applyBorder="1" applyAlignment="1" applyProtection="1">
      <alignment horizontal="center" vertical="center"/>
    </xf>
    <xf numFmtId="172" fontId="11" fillId="0" borderId="39" xfId="3" applyNumberFormat="1" applyFont="1" applyFill="1" applyBorder="1" applyAlignment="1" applyProtection="1">
      <alignment horizontal="center" vertical="center"/>
    </xf>
    <xf numFmtId="0" fontId="11" fillId="0" borderId="37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8" xfId="3" applyFont="1" applyFill="1" applyBorder="1" applyAlignment="1">
      <alignment horizontal="center" vertical="center" wrapText="1"/>
    </xf>
    <xf numFmtId="170" fontId="27" fillId="0" borderId="28" xfId="3" applyNumberFormat="1" applyFont="1" applyFill="1" applyBorder="1" applyAlignment="1" applyProtection="1">
      <alignment horizontal="center" vertical="center"/>
    </xf>
    <xf numFmtId="0" fontId="11" fillId="0" borderId="3" xfId="3" applyFont="1" applyFill="1" applyBorder="1" applyAlignment="1">
      <alignment horizontal="center" vertical="center" wrapText="1"/>
    </xf>
    <xf numFmtId="171" fontId="30" fillId="0" borderId="28" xfId="3" applyNumberFormat="1" applyFont="1" applyFill="1" applyBorder="1" applyAlignment="1" applyProtection="1">
      <alignment horizontal="center" vertical="center"/>
    </xf>
    <xf numFmtId="0" fontId="7" fillId="0" borderId="27" xfId="3" applyFont="1" applyFill="1" applyBorder="1" applyAlignment="1">
      <alignment horizontal="center" vertical="center" wrapText="1"/>
    </xf>
    <xf numFmtId="0" fontId="7" fillId="0" borderId="38" xfId="3" applyFont="1" applyFill="1" applyBorder="1" applyAlignment="1">
      <alignment horizontal="center" vertical="center" wrapText="1"/>
    </xf>
    <xf numFmtId="170" fontId="7" fillId="0" borderId="28" xfId="3" applyNumberFormat="1" applyFont="1" applyFill="1" applyBorder="1" applyAlignment="1" applyProtection="1">
      <alignment vertical="center"/>
    </xf>
    <xf numFmtId="49" fontId="11" fillId="0" borderId="63" xfId="3" applyNumberFormat="1" applyFont="1" applyFill="1" applyBorder="1" applyAlignment="1">
      <alignment vertical="center" wrapText="1"/>
    </xf>
    <xf numFmtId="170" fontId="11" fillId="0" borderId="49" xfId="3" applyNumberFormat="1" applyFont="1" applyFill="1" applyBorder="1" applyAlignment="1" applyProtection="1">
      <alignment horizontal="center" vertical="center"/>
    </xf>
    <xf numFmtId="49" fontId="11" fillId="0" borderId="46" xfId="0" applyNumberFormat="1" applyFont="1" applyFill="1" applyBorder="1" applyAlignment="1" applyProtection="1">
      <alignment horizontal="center" vertical="center"/>
    </xf>
    <xf numFmtId="172" fontId="11" fillId="0" borderId="48" xfId="3" applyNumberFormat="1" applyFont="1" applyFill="1" applyBorder="1" applyAlignment="1" applyProtection="1">
      <alignment horizontal="center" vertical="center"/>
    </xf>
    <xf numFmtId="49" fontId="11" fillId="0" borderId="47" xfId="0" applyNumberFormat="1" applyFont="1" applyFill="1" applyBorder="1" applyAlignment="1" applyProtection="1">
      <alignment horizontal="center" vertical="center"/>
    </xf>
    <xf numFmtId="49" fontId="11" fillId="0" borderId="83" xfId="3" applyNumberFormat="1" applyFont="1" applyFill="1" applyBorder="1" applyAlignment="1">
      <alignment vertical="center" wrapText="1"/>
    </xf>
    <xf numFmtId="170" fontId="11" fillId="0" borderId="42" xfId="3" applyNumberFormat="1" applyFont="1" applyFill="1" applyBorder="1" applyAlignment="1" applyProtection="1">
      <alignment horizontal="center" vertical="center"/>
    </xf>
    <xf numFmtId="0" fontId="11" fillId="0" borderId="43" xfId="3" applyFont="1" applyFill="1" applyBorder="1" applyAlignment="1">
      <alignment horizontal="center" vertical="center" wrapText="1"/>
    </xf>
    <xf numFmtId="0" fontId="11" fillId="0" borderId="46" xfId="3" applyFont="1" applyFill="1" applyBorder="1" applyAlignment="1">
      <alignment horizontal="center" vertical="center" wrapText="1"/>
    </xf>
    <xf numFmtId="0" fontId="27" fillId="0" borderId="44" xfId="3" applyFont="1" applyFill="1" applyBorder="1" applyAlignment="1">
      <alignment horizontal="center" vertical="center" wrapText="1"/>
    </xf>
    <xf numFmtId="0" fontId="27" fillId="0" borderId="47" xfId="3" applyFont="1" applyFill="1" applyBorder="1" applyAlignment="1">
      <alignment horizontal="center" vertical="center" wrapText="1"/>
    </xf>
    <xf numFmtId="0" fontId="27" fillId="0" borderId="43" xfId="3" applyFont="1" applyFill="1" applyBorder="1" applyAlignment="1">
      <alignment horizontal="center" vertical="center" wrapText="1"/>
    </xf>
    <xf numFmtId="0" fontId="27" fillId="0" borderId="42" xfId="3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 applyProtection="1">
      <alignment horizontal="center" vertical="center"/>
    </xf>
    <xf numFmtId="49" fontId="11" fillId="0" borderId="64" xfId="3" applyNumberFormat="1" applyFont="1" applyFill="1" applyBorder="1" applyAlignment="1">
      <alignment vertical="center" wrapText="1"/>
    </xf>
    <xf numFmtId="170" fontId="11" fillId="0" borderId="23" xfId="3" applyNumberFormat="1" applyFont="1" applyFill="1" applyBorder="1" applyAlignment="1" applyProtection="1">
      <alignment horizontal="center" vertical="center"/>
    </xf>
    <xf numFmtId="0" fontId="11" fillId="0" borderId="24" xfId="3" applyFont="1" applyFill="1" applyBorder="1" applyAlignment="1">
      <alignment horizontal="center" vertical="center" wrapText="1"/>
    </xf>
    <xf numFmtId="0" fontId="11" fillId="0" borderId="41" xfId="3" applyFont="1" applyFill="1" applyBorder="1" applyAlignment="1">
      <alignment horizontal="center" vertical="center" wrapText="1"/>
    </xf>
    <xf numFmtId="172" fontId="11" fillId="0" borderId="79" xfId="3" applyNumberFormat="1" applyFont="1" applyFill="1" applyBorder="1" applyAlignment="1" applyProtection="1">
      <alignment horizontal="center" vertical="center"/>
    </xf>
    <xf numFmtId="0" fontId="11" fillId="0" borderId="80" xfId="3" applyFont="1" applyFill="1" applyBorder="1" applyAlignment="1">
      <alignment horizontal="center" vertical="center" wrapText="1"/>
    </xf>
    <xf numFmtId="0" fontId="11" fillId="0" borderId="23" xfId="3" applyFont="1" applyFill="1" applyBorder="1" applyAlignment="1">
      <alignment horizontal="center" vertical="center" wrapText="1"/>
    </xf>
    <xf numFmtId="49" fontId="11" fillId="0" borderId="63" xfId="0" applyNumberFormat="1" applyFont="1" applyFill="1" applyBorder="1" applyAlignment="1" applyProtection="1">
      <alignment horizontal="center" vertical="center"/>
    </xf>
    <xf numFmtId="49" fontId="11" fillId="0" borderId="39" xfId="3" applyNumberFormat="1" applyFont="1" applyFill="1" applyBorder="1" applyAlignment="1">
      <alignment horizontal="left" vertical="center" wrapText="1"/>
    </xf>
    <xf numFmtId="171" fontId="11" fillId="0" borderId="38" xfId="3" applyNumberFormat="1" applyFont="1" applyFill="1" applyBorder="1" applyAlignment="1" applyProtection="1">
      <alignment horizontal="center" vertical="center"/>
    </xf>
    <xf numFmtId="171" fontId="11" fillId="0" borderId="49" xfId="3" applyNumberFormat="1" applyFont="1" applyFill="1" applyBorder="1" applyAlignment="1" applyProtection="1">
      <alignment horizontal="center" vertical="center"/>
    </xf>
    <xf numFmtId="171" fontId="11" fillId="0" borderId="1" xfId="3" applyNumberFormat="1" applyFont="1" applyFill="1" applyBorder="1" applyAlignment="1" applyProtection="1">
      <alignment horizontal="center" vertical="center"/>
    </xf>
    <xf numFmtId="171" fontId="11" fillId="0" borderId="28" xfId="3" applyNumberFormat="1" applyFont="1" applyFill="1" applyBorder="1" applyAlignment="1" applyProtection="1">
      <alignment horizontal="center" vertical="center"/>
    </xf>
    <xf numFmtId="170" fontId="27" fillId="0" borderId="28" xfId="3" applyNumberFormat="1" applyFont="1" applyFill="1" applyBorder="1" applyAlignment="1" applyProtection="1">
      <alignment vertical="center"/>
    </xf>
    <xf numFmtId="172" fontId="7" fillId="0" borderId="48" xfId="3" applyNumberFormat="1" applyFont="1" applyFill="1" applyBorder="1" applyAlignment="1" applyProtection="1">
      <alignment horizontal="center" vertical="center"/>
    </xf>
    <xf numFmtId="49" fontId="7" fillId="0" borderId="28" xfId="3" applyNumberFormat="1" applyFont="1" applyFill="1" applyBorder="1" applyAlignment="1">
      <alignment vertical="center" wrapText="1"/>
    </xf>
    <xf numFmtId="49" fontId="7" fillId="0" borderId="33" xfId="3" applyNumberFormat="1" applyFont="1" applyFill="1" applyBorder="1" applyAlignment="1">
      <alignment vertical="center" wrapText="1"/>
    </xf>
    <xf numFmtId="0" fontId="7" fillId="0" borderId="19" xfId="3" applyNumberFormat="1" applyFont="1" applyFill="1" applyBorder="1" applyAlignment="1" applyProtection="1">
      <alignment horizontal="center" vertical="center"/>
    </xf>
    <xf numFmtId="172" fontId="7" fillId="0" borderId="62" xfId="3" applyNumberFormat="1" applyFont="1" applyFill="1" applyBorder="1" applyAlignment="1" applyProtection="1">
      <alignment horizontal="center" vertical="center"/>
    </xf>
    <xf numFmtId="171" fontId="7" fillId="0" borderId="16" xfId="3" applyNumberFormat="1" applyFont="1" applyFill="1" applyBorder="1" applyAlignment="1" applyProtection="1">
      <alignment horizontal="center" vertical="center"/>
    </xf>
    <xf numFmtId="49" fontId="7" fillId="0" borderId="73" xfId="3" applyNumberFormat="1" applyFont="1" applyFill="1" applyBorder="1" applyAlignment="1">
      <alignment vertical="center" wrapText="1"/>
    </xf>
    <xf numFmtId="0" fontId="7" fillId="0" borderId="12" xfId="3" applyNumberFormat="1" applyFont="1" applyFill="1" applyBorder="1" applyAlignment="1" applyProtection="1">
      <alignment horizontal="center" vertical="center"/>
    </xf>
    <xf numFmtId="171" fontId="7" fillId="0" borderId="34" xfId="3" applyNumberFormat="1" applyFont="1" applyFill="1" applyBorder="1" applyAlignment="1" applyProtection="1">
      <alignment horizontal="center" vertical="center"/>
    </xf>
    <xf numFmtId="49" fontId="7" fillId="0" borderId="39" xfId="0" applyNumberFormat="1" applyFont="1" applyFill="1" applyBorder="1" applyAlignment="1">
      <alignment vertical="center" wrapText="1"/>
    </xf>
    <xf numFmtId="49" fontId="7" fillId="0" borderId="73" xfId="0" applyNumberFormat="1" applyFont="1" applyFill="1" applyBorder="1" applyAlignment="1">
      <alignment vertical="center" wrapText="1"/>
    </xf>
    <xf numFmtId="167" fontId="11" fillId="0" borderId="33" xfId="3" applyNumberFormat="1" applyFont="1" applyFill="1" applyBorder="1" applyAlignment="1" applyProtection="1">
      <alignment horizontal="center" vertical="center"/>
    </xf>
    <xf numFmtId="167" fontId="7" fillId="0" borderId="39" xfId="3" applyNumberFormat="1" applyFont="1" applyFill="1" applyBorder="1" applyAlignment="1" applyProtection="1">
      <alignment horizontal="center" vertical="center"/>
    </xf>
    <xf numFmtId="49" fontId="11" fillId="0" borderId="79" xfId="3" applyNumberFormat="1" applyFont="1" applyFill="1" applyBorder="1" applyAlignment="1">
      <alignment vertical="center" wrapText="1"/>
    </xf>
    <xf numFmtId="167" fontId="11" fillId="0" borderId="92" xfId="3" applyNumberFormat="1" applyFont="1" applyFill="1" applyBorder="1" applyAlignment="1" applyProtection="1">
      <alignment horizontal="center" vertical="center"/>
    </xf>
    <xf numFmtId="1" fontId="11" fillId="0" borderId="100" xfId="3" applyNumberFormat="1" applyFont="1" applyFill="1" applyBorder="1" applyAlignment="1" applyProtection="1">
      <alignment horizontal="center" vertical="center"/>
    </xf>
    <xf numFmtId="1" fontId="11" fillId="0" borderId="90" xfId="3" applyNumberFormat="1" applyFont="1" applyFill="1" applyBorder="1" applyAlignment="1" applyProtection="1">
      <alignment horizontal="center" vertical="center"/>
    </xf>
    <xf numFmtId="49" fontId="11" fillId="0" borderId="17" xfId="3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left"/>
    </xf>
    <xf numFmtId="167" fontId="2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65" fontId="3" fillId="0" borderId="0" xfId="0" applyNumberFormat="1" applyFont="1" applyFill="1" applyBorder="1" applyAlignment="1" applyProtection="1">
      <alignment horizontal="left" vertical="center" textRotation="90" wrapText="1"/>
    </xf>
    <xf numFmtId="0" fontId="2" fillId="0" borderId="0" xfId="0" applyFont="1" applyFill="1" applyAlignment="1">
      <alignment horizontal="left"/>
    </xf>
    <xf numFmtId="165" fontId="3" fillId="0" borderId="0" xfId="0" applyNumberFormat="1" applyFont="1" applyFill="1" applyBorder="1" applyAlignment="1" applyProtection="1">
      <alignment horizontal="left" vertical="center"/>
    </xf>
    <xf numFmtId="2" fontId="2" fillId="0" borderId="0" xfId="0" applyNumberFormat="1" applyFont="1" applyAlignment="1">
      <alignment horizontal="left"/>
    </xf>
    <xf numFmtId="167" fontId="2" fillId="0" borderId="0" xfId="0" applyNumberFormat="1" applyFont="1" applyAlignment="1">
      <alignment horizontal="left"/>
    </xf>
    <xf numFmtId="0" fontId="8" fillId="0" borderId="0" xfId="0" applyFont="1" applyFill="1" applyAlignment="1">
      <alignment horizontal="center" wrapText="1"/>
    </xf>
    <xf numFmtId="0" fontId="2" fillId="0" borderId="12" xfId="0" applyFont="1" applyFill="1" applyBorder="1" applyAlignment="1">
      <alignment horizontal="left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1" fontId="8" fillId="0" borderId="58" xfId="0" applyNumberFormat="1" applyFont="1" applyBorder="1" applyAlignment="1">
      <alignment horizontal="center" vertical="center" wrapText="1"/>
    </xf>
    <xf numFmtId="1" fontId="16" fillId="0" borderId="59" xfId="0" applyNumberFormat="1" applyFont="1" applyBorder="1" applyAlignment="1">
      <alignment horizontal="center" vertical="center" wrapText="1"/>
    </xf>
    <xf numFmtId="1" fontId="16" fillId="0" borderId="57" xfId="0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38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35" fillId="0" borderId="59" xfId="0" applyFont="1" applyBorder="1" applyAlignment="1">
      <alignment horizontal="center" vertical="center" wrapText="1"/>
    </xf>
    <xf numFmtId="0" fontId="35" fillId="0" borderId="57" xfId="0" applyFont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35" fillId="0" borderId="54" xfId="0" applyFont="1" applyFill="1" applyBorder="1" applyAlignment="1">
      <alignment horizontal="center" vertical="center" wrapText="1"/>
    </xf>
    <xf numFmtId="0" fontId="35" fillId="0" borderId="55" xfId="0" applyFont="1" applyFill="1" applyBorder="1" applyAlignment="1">
      <alignment horizontal="center" vertical="center" wrapText="1"/>
    </xf>
    <xf numFmtId="0" fontId="8" fillId="0" borderId="56" xfId="0" applyFont="1" applyBorder="1" applyAlignment="1">
      <alignment horizontal="center" wrapText="1"/>
    </xf>
    <xf numFmtId="0" fontId="16" fillId="0" borderId="57" xfId="0" applyFont="1" applyBorder="1" applyAlignment="1">
      <alignment horizontal="center" wrapText="1"/>
    </xf>
    <xf numFmtId="0" fontId="16" fillId="0" borderId="54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center" vertical="center" wrapText="1"/>
    </xf>
    <xf numFmtId="0" fontId="16" fillId="0" borderId="57" xfId="0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  <xf numFmtId="0" fontId="9" fillId="0" borderId="0" xfId="2" applyFont="1" applyAlignment="1">
      <alignment horizontal="center"/>
    </xf>
    <xf numFmtId="0" fontId="8" fillId="0" borderId="3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8" xfId="0" applyNumberFormat="1" applyFont="1" applyFill="1" applyBorder="1" applyAlignment="1">
      <alignment horizontal="center" vertical="center" wrapText="1"/>
    </xf>
    <xf numFmtId="0" fontId="35" fillId="0" borderId="59" xfId="0" applyFont="1" applyFill="1" applyBorder="1" applyAlignment="1">
      <alignment horizontal="center" vertical="center" wrapText="1"/>
    </xf>
    <xf numFmtId="0" fontId="35" fillId="0" borderId="57" xfId="0" applyFont="1" applyFill="1" applyBorder="1" applyAlignment="1">
      <alignment horizontal="center" vertical="center" wrapText="1"/>
    </xf>
    <xf numFmtId="49" fontId="8" fillId="0" borderId="45" xfId="2" applyNumberFormat="1" applyFont="1" applyBorder="1" applyAlignment="1">
      <alignment horizontal="left" vertical="center" wrapText="1"/>
    </xf>
    <xf numFmtId="0" fontId="0" fillId="0" borderId="47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8" fillId="0" borderId="45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9" fillId="0" borderId="4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45" xfId="2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26" fillId="0" borderId="45" xfId="2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1" fillId="0" borderId="45" xfId="2" applyFont="1" applyBorder="1" applyAlignment="1">
      <alignment horizontal="center" vertical="center" wrapText="1"/>
    </xf>
    <xf numFmtId="0" fontId="11" fillId="0" borderId="47" xfId="2" applyFont="1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11" fillId="0" borderId="22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36" xfId="2" applyFont="1" applyBorder="1" applyAlignment="1">
      <alignment horizontal="center" vertical="center" wrapText="1"/>
    </xf>
    <xf numFmtId="0" fontId="11" fillId="0" borderId="50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9" fillId="0" borderId="45" xfId="2" applyFont="1" applyBorder="1" applyAlignment="1">
      <alignment horizontal="center" vertical="center" wrapText="1"/>
    </xf>
    <xf numFmtId="0" fontId="16" fillId="0" borderId="47" xfId="0" applyFont="1" applyBorder="1" applyAlignment="1">
      <alignment wrapText="1"/>
    </xf>
    <xf numFmtId="0" fontId="16" fillId="0" borderId="44" xfId="0" applyFont="1" applyBorder="1" applyAlignment="1">
      <alignment wrapText="1"/>
    </xf>
    <xf numFmtId="0" fontId="16" fillId="0" borderId="22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16" fillId="0" borderId="36" xfId="0" applyFont="1" applyBorder="1" applyAlignment="1">
      <alignment wrapText="1"/>
    </xf>
    <xf numFmtId="0" fontId="16" fillId="0" borderId="50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49" fontId="8" fillId="0" borderId="3" xfId="2" applyNumberFormat="1" applyFont="1" applyBorder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35" fillId="0" borderId="52" xfId="0" applyFont="1" applyFill="1" applyBorder="1" applyAlignment="1">
      <alignment horizontal="center" vertical="center" wrapText="1"/>
    </xf>
    <xf numFmtId="49" fontId="8" fillId="0" borderId="45" xfId="2" applyNumberFormat="1" applyFont="1" applyBorder="1" applyAlignment="1" applyProtection="1">
      <alignment horizontal="center" vertical="center" wrapText="1"/>
      <protection locked="0"/>
    </xf>
    <xf numFmtId="49" fontId="8" fillId="0" borderId="47" xfId="2" applyNumberFormat="1" applyFont="1" applyBorder="1" applyAlignment="1" applyProtection="1">
      <alignment horizontal="center" vertical="center" wrapText="1"/>
      <protection locked="0"/>
    </xf>
    <xf numFmtId="49" fontId="8" fillId="0" borderId="44" xfId="2" applyNumberFormat="1" applyFont="1" applyBorder="1" applyAlignment="1" applyProtection="1">
      <alignment horizontal="center" vertical="center" wrapText="1"/>
      <protection locked="0"/>
    </xf>
    <xf numFmtId="49" fontId="8" fillId="0" borderId="3" xfId="2" applyNumberFormat="1" applyFont="1" applyBorder="1" applyAlignment="1" applyProtection="1">
      <alignment horizontal="left" vertical="center" wrapText="1"/>
      <protection locked="0"/>
    </xf>
    <xf numFmtId="0" fontId="16" fillId="0" borderId="38" xfId="0" applyFont="1" applyBorder="1" applyAlignment="1">
      <alignment horizontal="left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35" fillId="0" borderId="38" xfId="0" applyNumberFormat="1" applyFont="1" applyFill="1" applyBorder="1" applyAlignment="1">
      <alignment horizontal="center" vertical="center" wrapText="1"/>
    </xf>
    <xf numFmtId="1" fontId="35" fillId="0" borderId="27" xfId="0" applyNumberFormat="1" applyFont="1" applyFill="1" applyBorder="1" applyAlignment="1">
      <alignment horizontal="center" vertical="center" wrapText="1"/>
    </xf>
    <xf numFmtId="0" fontId="8" fillId="0" borderId="51" xfId="0" applyFont="1" applyBorder="1" applyAlignment="1">
      <alignment horizontal="center" wrapText="1"/>
    </xf>
    <xf numFmtId="0" fontId="16" fillId="0" borderId="52" xfId="0" applyFont="1" applyBorder="1" applyAlignment="1">
      <alignment horizontal="center" wrapText="1"/>
    </xf>
    <xf numFmtId="49" fontId="9" fillId="0" borderId="45" xfId="2" applyNumberFormat="1" applyFont="1" applyBorder="1" applyAlignment="1">
      <alignment horizontal="center" vertical="center" wrapText="1"/>
    </xf>
    <xf numFmtId="0" fontId="16" fillId="0" borderId="47" xfId="0" applyFont="1" applyBorder="1" applyAlignment="1">
      <alignment vertical="center" wrapText="1"/>
    </xf>
    <xf numFmtId="0" fontId="16" fillId="0" borderId="36" xfId="0" applyFont="1" applyBorder="1" applyAlignment="1">
      <alignment vertical="center" wrapText="1"/>
    </xf>
    <xf numFmtId="0" fontId="16" fillId="0" borderId="50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0" fillId="0" borderId="0" xfId="0" applyFont="1" applyBorder="1" applyAlignment="1">
      <alignment horizontal="left"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 textRotation="90"/>
    </xf>
    <xf numFmtId="0" fontId="7" fillId="0" borderId="23" xfId="0" applyFont="1" applyBorder="1" applyAlignment="1">
      <alignment horizontal="center" vertical="center" textRotation="90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21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49" fontId="7" fillId="0" borderId="83" xfId="3" applyNumberFormat="1" applyFont="1" applyFill="1" applyBorder="1" applyAlignment="1">
      <alignment horizontal="center" vertical="center" wrapText="1"/>
    </xf>
    <xf numFmtId="49" fontId="7" fillId="0" borderId="85" xfId="3" applyNumberFormat="1" applyFont="1" applyFill="1" applyBorder="1" applyAlignment="1">
      <alignment horizontal="center" vertical="center" wrapText="1"/>
    </xf>
    <xf numFmtId="49" fontId="11" fillId="2" borderId="30" xfId="0" applyNumberFormat="1" applyFont="1" applyFill="1" applyBorder="1" applyAlignment="1" applyProtection="1">
      <alignment horizontal="center" vertical="center"/>
    </xf>
    <xf numFmtId="49" fontId="11" fillId="2" borderId="31" xfId="0" applyNumberFormat="1" applyFont="1" applyFill="1" applyBorder="1" applyAlignment="1" applyProtection="1">
      <alignment horizontal="center" vertical="center"/>
    </xf>
    <xf numFmtId="49" fontId="11" fillId="2" borderId="15" xfId="0" applyNumberFormat="1" applyFont="1" applyFill="1" applyBorder="1" applyAlignment="1" applyProtection="1">
      <alignment horizontal="center" vertical="center"/>
    </xf>
    <xf numFmtId="49" fontId="11" fillId="2" borderId="33" xfId="0" applyNumberFormat="1" applyFont="1" applyFill="1" applyBorder="1" applyAlignment="1" applyProtection="1">
      <alignment horizontal="center" vertical="center"/>
    </xf>
    <xf numFmtId="49" fontId="11" fillId="6" borderId="13" xfId="0" applyNumberFormat="1" applyFont="1" applyFill="1" applyBorder="1" applyAlignment="1" applyProtection="1">
      <alignment horizontal="center" vertical="center"/>
    </xf>
    <xf numFmtId="49" fontId="11" fillId="6" borderId="15" xfId="0" applyNumberFormat="1" applyFont="1" applyFill="1" applyBorder="1" applyAlignment="1" applyProtection="1">
      <alignment horizontal="center" vertical="center"/>
    </xf>
    <xf numFmtId="49" fontId="11" fillId="6" borderId="14" xfId="0" applyNumberFormat="1" applyFont="1" applyFill="1" applyBorder="1" applyAlignment="1" applyProtection="1">
      <alignment horizontal="center" vertical="center"/>
    </xf>
    <xf numFmtId="49" fontId="7" fillId="2" borderId="83" xfId="3" applyNumberFormat="1" applyFont="1" applyFill="1" applyBorder="1" applyAlignment="1" applyProtection="1">
      <alignment horizontal="center" vertical="center"/>
    </xf>
    <xf numFmtId="49" fontId="7" fillId="2" borderId="85" xfId="3" applyNumberFormat="1" applyFont="1" applyFill="1" applyBorder="1" applyAlignment="1" applyProtection="1">
      <alignment horizontal="center" vertical="center"/>
    </xf>
    <xf numFmtId="49" fontId="7" fillId="2" borderId="83" xfId="3" applyNumberFormat="1" applyFont="1" applyFill="1" applyBorder="1" applyAlignment="1">
      <alignment horizontal="center" vertical="center" wrapText="1"/>
    </xf>
    <xf numFmtId="49" fontId="7" fillId="2" borderId="70" xfId="3" applyNumberFormat="1" applyFont="1" applyFill="1" applyBorder="1" applyAlignment="1">
      <alignment horizontal="center" vertical="center" wrapText="1"/>
    </xf>
    <xf numFmtId="171" fontId="11" fillId="2" borderId="23" xfId="3" applyNumberFormat="1" applyFont="1" applyFill="1" applyBorder="1" applyAlignment="1" applyProtection="1">
      <alignment horizontal="center" vertical="center"/>
    </xf>
    <xf numFmtId="171" fontId="11" fillId="2" borderId="24" xfId="3" applyNumberFormat="1" applyFont="1" applyFill="1" applyBorder="1" applyAlignment="1" applyProtection="1">
      <alignment horizontal="center" vertical="center"/>
    </xf>
    <xf numFmtId="171" fontId="11" fillId="2" borderId="2" xfId="3" applyNumberFormat="1" applyFont="1" applyFill="1" applyBorder="1" applyAlignment="1" applyProtection="1">
      <alignment horizontal="center" vertical="center"/>
    </xf>
    <xf numFmtId="171" fontId="11" fillId="2" borderId="41" xfId="3" applyNumberFormat="1" applyFont="1" applyFill="1" applyBorder="1" applyAlignment="1" applyProtection="1">
      <alignment horizontal="center" vertical="center"/>
    </xf>
    <xf numFmtId="49" fontId="7" fillId="0" borderId="65" xfId="3" applyNumberFormat="1" applyFont="1" applyFill="1" applyBorder="1" applyAlignment="1">
      <alignment horizontal="center" vertical="center" wrapText="1"/>
    </xf>
    <xf numFmtId="0" fontId="11" fillId="2" borderId="50" xfId="0" applyFont="1" applyFill="1" applyBorder="1" applyAlignment="1" applyProtection="1">
      <alignment horizontal="right" vertical="center"/>
    </xf>
    <xf numFmtId="0" fontId="33" fillId="2" borderId="50" xfId="0" applyFont="1" applyFill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170" fontId="34" fillId="2" borderId="0" xfId="3" applyNumberFormat="1" applyFont="1" applyFill="1" applyBorder="1" applyAlignment="1" applyProtection="1">
      <alignment horizontal="left"/>
    </xf>
    <xf numFmtId="170" fontId="11" fillId="2" borderId="93" xfId="3" applyNumberFormat="1" applyFont="1" applyFill="1" applyBorder="1" applyAlignment="1" applyProtection="1">
      <alignment horizontal="right" vertical="center"/>
    </xf>
    <xf numFmtId="170" fontId="11" fillId="2" borderId="96" xfId="3" applyNumberFormat="1" applyFont="1" applyFill="1" applyBorder="1" applyAlignment="1" applyProtection="1">
      <alignment horizontal="right" vertical="center"/>
    </xf>
    <xf numFmtId="170" fontId="11" fillId="2" borderId="97" xfId="3" applyNumberFormat="1" applyFont="1" applyFill="1" applyBorder="1" applyAlignment="1" applyProtection="1">
      <alignment horizontal="right" vertical="center"/>
    </xf>
    <xf numFmtId="167" fontId="28" fillId="2" borderId="20" xfId="3" applyNumberFormat="1" applyFont="1" applyFill="1" applyBorder="1" applyAlignment="1" applyProtection="1">
      <alignment horizontal="center" vertical="center"/>
    </xf>
    <xf numFmtId="167" fontId="28" fillId="2" borderId="0" xfId="3" applyNumberFormat="1" applyFont="1" applyFill="1" applyBorder="1" applyAlignment="1" applyProtection="1">
      <alignment horizontal="center" vertical="center"/>
    </xf>
    <xf numFmtId="0" fontId="28" fillId="2" borderId="101" xfId="3" applyNumberFormat="1" applyFont="1" applyFill="1" applyBorder="1" applyAlignment="1" applyProtection="1">
      <alignment horizontal="center" vertical="center"/>
    </xf>
    <xf numFmtId="0" fontId="11" fillId="0" borderId="50" xfId="0" applyFont="1" applyFill="1" applyBorder="1" applyAlignment="1" applyProtection="1">
      <alignment horizontal="right" vertical="center"/>
    </xf>
    <xf numFmtId="0" fontId="33" fillId="0" borderId="50" xfId="0" applyFont="1" applyFill="1" applyBorder="1" applyAlignment="1">
      <alignment horizontal="right" vertical="center"/>
    </xf>
    <xf numFmtId="167" fontId="11" fillId="2" borderId="22" xfId="3" applyNumberFormat="1" applyFont="1" applyFill="1" applyBorder="1" applyAlignment="1" applyProtection="1">
      <alignment horizontal="center" vertical="center"/>
    </xf>
    <xf numFmtId="167" fontId="11" fillId="2" borderId="0" xfId="3" applyNumberFormat="1" applyFont="1" applyFill="1" applyBorder="1" applyAlignment="1" applyProtection="1">
      <alignment horizontal="center" vertical="center"/>
    </xf>
    <xf numFmtId="0" fontId="11" fillId="2" borderId="101" xfId="3" applyNumberFormat="1" applyFont="1" applyFill="1" applyBorder="1" applyAlignment="1" applyProtection="1">
      <alignment horizontal="center" vertical="center"/>
    </xf>
    <xf numFmtId="0" fontId="33" fillId="2" borderId="0" xfId="0" applyFont="1" applyFill="1" applyAlignment="1">
      <alignment horizontal="right" vertical="center"/>
    </xf>
    <xf numFmtId="0" fontId="11" fillId="2" borderId="65" xfId="3" applyFont="1" applyFill="1" applyBorder="1" applyAlignment="1" applyProtection="1">
      <alignment horizontal="right" vertical="center"/>
    </xf>
    <xf numFmtId="49" fontId="11" fillId="2" borderId="13" xfId="0" applyNumberFormat="1" applyFont="1" applyFill="1" applyBorder="1" applyAlignment="1" applyProtection="1">
      <alignment horizontal="center" vertical="center"/>
    </xf>
    <xf numFmtId="49" fontId="11" fillId="2" borderId="14" xfId="0" applyNumberFormat="1" applyFont="1" applyFill="1" applyBorder="1" applyAlignment="1" applyProtection="1">
      <alignment horizontal="center" vertical="center"/>
    </xf>
    <xf numFmtId="165" fontId="11" fillId="2" borderId="29" xfId="0" applyNumberFormat="1" applyFont="1" applyFill="1" applyBorder="1" applyAlignment="1" applyProtection="1">
      <alignment horizontal="center" vertical="center" wrapText="1"/>
    </xf>
    <xf numFmtId="165" fontId="11" fillId="2" borderId="25" xfId="0" applyNumberFormat="1" applyFont="1" applyFill="1" applyBorder="1" applyAlignment="1" applyProtection="1">
      <alignment horizontal="center" vertical="center" wrapText="1"/>
    </xf>
    <xf numFmtId="165" fontId="11" fillId="2" borderId="26" xfId="0" applyNumberFormat="1" applyFont="1" applyFill="1" applyBorder="1" applyAlignment="1" applyProtection="1">
      <alignment horizontal="center" vertical="center" wrapText="1"/>
    </xf>
    <xf numFmtId="171" fontId="11" fillId="2" borderId="70" xfId="3" applyNumberFormat="1" applyFont="1" applyFill="1" applyBorder="1" applyAlignment="1" applyProtection="1">
      <alignment horizontal="center" vertical="center"/>
    </xf>
    <xf numFmtId="0" fontId="11" fillId="2" borderId="60" xfId="3" applyFont="1" applyFill="1" applyBorder="1" applyAlignment="1">
      <alignment horizontal="right" vertical="center"/>
    </xf>
    <xf numFmtId="0" fontId="11" fillId="2" borderId="60" xfId="3" applyFont="1" applyFill="1" applyBorder="1" applyAlignment="1" applyProtection="1">
      <alignment horizontal="right" vertical="center"/>
    </xf>
    <xf numFmtId="0" fontId="11" fillId="2" borderId="29" xfId="3" applyFont="1" applyFill="1" applyBorder="1" applyAlignment="1">
      <alignment horizontal="center" vertical="center" wrapText="1"/>
    </xf>
    <xf numFmtId="0" fontId="11" fillId="2" borderId="25" xfId="3" applyFont="1" applyFill="1" applyBorder="1" applyAlignment="1">
      <alignment horizontal="center" vertical="center" wrapText="1"/>
    </xf>
    <xf numFmtId="0" fontId="11" fillId="2" borderId="26" xfId="3" applyFont="1" applyFill="1" applyBorder="1" applyAlignment="1">
      <alignment horizontal="center" vertical="center" wrapText="1"/>
    </xf>
    <xf numFmtId="0" fontId="11" fillId="2" borderId="81" xfId="3" applyFont="1" applyFill="1" applyBorder="1" applyAlignment="1">
      <alignment horizontal="center" vertical="center" wrapText="1"/>
    </xf>
    <xf numFmtId="0" fontId="11" fillId="2" borderId="84" xfId="3" applyFont="1" applyFill="1" applyBorder="1" applyAlignment="1">
      <alignment horizontal="center" vertical="center" wrapText="1"/>
    </xf>
    <xf numFmtId="0" fontId="11" fillId="2" borderId="82" xfId="3" applyFont="1" applyFill="1" applyBorder="1" applyAlignment="1">
      <alignment horizontal="center" vertical="center" wrapText="1"/>
    </xf>
    <xf numFmtId="171" fontId="11" fillId="2" borderId="81" xfId="3" applyNumberFormat="1" applyFont="1" applyFill="1" applyBorder="1" applyAlignment="1" applyProtection="1">
      <alignment horizontal="center" vertical="center"/>
    </xf>
    <xf numFmtId="171" fontId="11" fillId="2" borderId="84" xfId="3" applyNumberFormat="1" applyFont="1" applyFill="1" applyBorder="1" applyAlignment="1" applyProtection="1">
      <alignment horizontal="center" vertical="center"/>
    </xf>
    <xf numFmtId="171" fontId="11" fillId="2" borderId="82" xfId="3" applyNumberFormat="1" applyFont="1" applyFill="1" applyBorder="1" applyAlignment="1" applyProtection="1">
      <alignment horizontal="center" vertical="center"/>
    </xf>
    <xf numFmtId="49" fontId="7" fillId="2" borderId="65" xfId="3" applyNumberFormat="1" applyFont="1" applyFill="1" applyBorder="1" applyAlignment="1" applyProtection="1">
      <alignment horizontal="center" vertical="center"/>
    </xf>
    <xf numFmtId="0" fontId="11" fillId="2" borderId="13" xfId="3" applyNumberFormat="1" applyFont="1" applyFill="1" applyBorder="1" applyAlignment="1" applyProtection="1">
      <alignment horizontal="center" vertical="center"/>
    </xf>
    <xf numFmtId="0" fontId="11" fillId="2" borderId="15" xfId="3" applyNumberFormat="1" applyFont="1" applyFill="1" applyBorder="1" applyAlignment="1" applyProtection="1">
      <alignment horizontal="center" vertical="center"/>
    </xf>
    <xf numFmtId="0" fontId="11" fillId="2" borderId="14" xfId="3" applyNumberFormat="1" applyFont="1" applyFill="1" applyBorder="1" applyAlignment="1" applyProtection="1">
      <alignment horizontal="center" vertical="center"/>
    </xf>
    <xf numFmtId="171" fontId="11" fillId="2" borderId="1" xfId="3" applyNumberFormat="1" applyFont="1" applyFill="1" applyBorder="1" applyAlignment="1" applyProtection="1">
      <alignment horizontal="center" vertical="center"/>
    </xf>
    <xf numFmtId="0" fontId="11" fillId="0" borderId="81" xfId="3" applyFont="1" applyFill="1" applyBorder="1" applyAlignment="1">
      <alignment horizontal="center" vertical="center" wrapText="1"/>
    </xf>
    <xf numFmtId="0" fontId="11" fillId="0" borderId="82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69" xfId="3" applyFont="1" applyFill="1" applyBorder="1" applyAlignment="1">
      <alignment horizontal="center" vertical="center" wrapText="1"/>
    </xf>
    <xf numFmtId="0" fontId="11" fillId="2" borderId="86" xfId="0" applyFont="1" applyFill="1" applyBorder="1" applyAlignment="1">
      <alignment horizontal="center" vertical="center" wrapText="1"/>
    </xf>
    <xf numFmtId="0" fontId="11" fillId="2" borderId="87" xfId="0" applyFont="1" applyFill="1" applyBorder="1" applyAlignment="1">
      <alignment horizontal="center" vertical="center" wrapText="1"/>
    </xf>
    <xf numFmtId="165" fontId="11" fillId="2" borderId="71" xfId="0" applyNumberFormat="1" applyFont="1" applyFill="1" applyBorder="1" applyAlignment="1" applyProtection="1">
      <alignment horizontal="center" vertical="center"/>
    </xf>
    <xf numFmtId="165" fontId="11" fillId="2" borderId="91" xfId="0" applyNumberFormat="1" applyFont="1" applyFill="1" applyBorder="1" applyAlignment="1" applyProtection="1">
      <alignment horizontal="center" vertical="center"/>
    </xf>
    <xf numFmtId="165" fontId="11" fillId="2" borderId="72" xfId="0" applyNumberFormat="1" applyFont="1" applyFill="1" applyBorder="1" applyAlignment="1" applyProtection="1">
      <alignment horizontal="center" vertical="center"/>
    </xf>
    <xf numFmtId="165" fontId="11" fillId="2" borderId="95" xfId="0" applyNumberFormat="1" applyFont="1" applyFill="1" applyBorder="1" applyAlignment="1" applyProtection="1">
      <alignment horizontal="center" vertical="center"/>
    </xf>
    <xf numFmtId="170" fontId="7" fillId="2" borderId="42" xfId="3" applyNumberFormat="1" applyFont="1" applyFill="1" applyBorder="1" applyAlignment="1" applyProtection="1">
      <alignment horizontal="center" vertical="center" textRotation="90" wrapText="1"/>
    </xf>
    <xf numFmtId="170" fontId="7" fillId="2" borderId="66" xfId="3" applyNumberFormat="1" applyFont="1" applyFill="1" applyBorder="1" applyAlignment="1" applyProtection="1">
      <alignment horizontal="center" vertical="center" textRotation="90" wrapText="1"/>
    </xf>
    <xf numFmtId="170" fontId="7" fillId="2" borderId="8" xfId="3" applyNumberFormat="1" applyFont="1" applyFill="1" applyBorder="1" applyAlignment="1" applyProtection="1">
      <alignment horizontal="center" vertical="center" textRotation="90" wrapText="1"/>
    </xf>
    <xf numFmtId="170" fontId="7" fillId="2" borderId="3" xfId="3" applyNumberFormat="1" applyFont="1" applyFill="1" applyBorder="1" applyAlignment="1" applyProtection="1">
      <alignment horizontal="center" vertical="center"/>
    </xf>
    <xf numFmtId="170" fontId="7" fillId="2" borderId="38" xfId="3" applyNumberFormat="1" applyFont="1" applyFill="1" applyBorder="1" applyAlignment="1" applyProtection="1">
      <alignment horizontal="center" vertical="center"/>
    </xf>
    <xf numFmtId="170" fontId="7" fillId="2" borderId="27" xfId="3" applyNumberFormat="1" applyFont="1" applyFill="1" applyBorder="1" applyAlignment="1" applyProtection="1">
      <alignment horizontal="center" vertical="center"/>
    </xf>
    <xf numFmtId="170" fontId="7" fillId="2" borderId="43" xfId="3" applyNumberFormat="1" applyFont="1" applyFill="1" applyBorder="1" applyAlignment="1" applyProtection="1">
      <alignment horizontal="center" vertical="center" textRotation="90" wrapText="1"/>
    </xf>
    <xf numFmtId="170" fontId="7" fillId="2" borderId="67" xfId="3" applyNumberFormat="1" applyFont="1" applyFill="1" applyBorder="1" applyAlignment="1" applyProtection="1">
      <alignment horizontal="center" vertical="center" textRotation="90" wrapText="1"/>
    </xf>
    <xf numFmtId="170" fontId="7" fillId="2" borderId="22" xfId="3" applyNumberFormat="1" applyFont="1" applyFill="1" applyBorder="1" applyAlignment="1" applyProtection="1">
      <alignment horizontal="center" vertical="center" textRotation="90" wrapText="1"/>
    </xf>
    <xf numFmtId="170" fontId="7" fillId="2" borderId="94" xfId="3" applyNumberFormat="1" applyFont="1" applyFill="1" applyBorder="1" applyAlignment="1" applyProtection="1">
      <alignment horizontal="center" vertical="center" textRotation="90" wrapText="1"/>
    </xf>
    <xf numFmtId="170" fontId="7" fillId="2" borderId="1" xfId="3" applyNumberFormat="1" applyFont="1" applyFill="1" applyBorder="1" applyAlignment="1" applyProtection="1">
      <alignment horizontal="center" vertical="center" textRotation="90" wrapText="1"/>
    </xf>
    <xf numFmtId="170" fontId="7" fillId="2" borderId="24" xfId="3" applyNumberFormat="1" applyFont="1" applyFill="1" applyBorder="1" applyAlignment="1" applyProtection="1">
      <alignment horizontal="center" vertical="center" textRotation="90" wrapText="1"/>
    </xf>
    <xf numFmtId="170" fontId="7" fillId="2" borderId="28" xfId="3" applyNumberFormat="1" applyFont="1" applyFill="1" applyBorder="1" applyAlignment="1" applyProtection="1">
      <alignment horizontal="center" vertical="center" textRotation="90" wrapText="1"/>
    </xf>
    <xf numFmtId="170" fontId="7" fillId="2" borderId="41" xfId="3" applyNumberFormat="1" applyFont="1" applyFill="1" applyBorder="1" applyAlignment="1" applyProtection="1">
      <alignment horizontal="center" vertical="center" textRotation="90" wrapText="1"/>
    </xf>
    <xf numFmtId="170" fontId="7" fillId="2" borderId="2" xfId="3" applyNumberFormat="1" applyFont="1" applyFill="1" applyBorder="1" applyAlignment="1" applyProtection="1">
      <alignment horizontal="center" vertical="center" textRotation="90" wrapText="1"/>
    </xf>
    <xf numFmtId="170" fontId="7" fillId="2" borderId="69" xfId="3" applyNumberFormat="1" applyFont="1" applyFill="1" applyBorder="1" applyAlignment="1" applyProtection="1">
      <alignment horizontal="center" vertical="center" textRotation="90" wrapText="1"/>
    </xf>
    <xf numFmtId="170" fontId="7" fillId="2" borderId="9" xfId="3" applyNumberFormat="1" applyFont="1" applyFill="1" applyBorder="1" applyAlignment="1" applyProtection="1">
      <alignment horizontal="center" vertical="center" textRotation="90" wrapText="1"/>
    </xf>
    <xf numFmtId="0" fontId="7" fillId="2" borderId="13" xfId="3" applyNumberFormat="1" applyFont="1" applyFill="1" applyBorder="1" applyAlignment="1" applyProtection="1">
      <alignment horizontal="center" vertical="center"/>
    </xf>
    <xf numFmtId="0" fontId="7" fillId="2" borderId="15" xfId="3" applyNumberFormat="1" applyFont="1" applyFill="1" applyBorder="1" applyAlignment="1" applyProtection="1">
      <alignment horizontal="center" vertical="center"/>
    </xf>
    <xf numFmtId="0" fontId="7" fillId="2" borderId="14" xfId="3" applyNumberFormat="1" applyFont="1" applyFill="1" applyBorder="1" applyAlignment="1" applyProtection="1">
      <alignment horizontal="center" vertical="center"/>
    </xf>
    <xf numFmtId="0" fontId="7" fillId="2" borderId="93" xfId="3" applyNumberFormat="1" applyFont="1" applyFill="1" applyBorder="1" applyAlignment="1" applyProtection="1">
      <alignment horizontal="center" vertical="center"/>
    </xf>
    <xf numFmtId="0" fontId="7" fillId="2" borderId="99" xfId="3" applyNumberFormat="1" applyFont="1" applyFill="1" applyBorder="1" applyAlignment="1" applyProtection="1">
      <alignment horizontal="center" vertical="center"/>
    </xf>
    <xf numFmtId="0" fontId="7" fillId="2" borderId="96" xfId="3" applyNumberFormat="1" applyFont="1" applyFill="1" applyBorder="1" applyAlignment="1" applyProtection="1">
      <alignment horizontal="center" vertical="center"/>
    </xf>
    <xf numFmtId="0" fontId="7" fillId="2" borderId="97" xfId="3" applyNumberFormat="1" applyFont="1" applyFill="1" applyBorder="1" applyAlignment="1" applyProtection="1">
      <alignment horizontal="center" vertical="center"/>
    </xf>
    <xf numFmtId="170" fontId="10" fillId="2" borderId="20" xfId="3" applyNumberFormat="1" applyFont="1" applyFill="1" applyBorder="1" applyAlignment="1" applyProtection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7" fillId="2" borderId="65" xfId="3" applyNumberFormat="1" applyFont="1" applyFill="1" applyBorder="1" applyAlignment="1" applyProtection="1">
      <alignment horizontal="center" vertical="center" textRotation="90"/>
    </xf>
    <xf numFmtId="0" fontId="7" fillId="2" borderId="68" xfId="3" applyNumberFormat="1" applyFont="1" applyFill="1" applyBorder="1" applyAlignment="1" applyProtection="1">
      <alignment horizontal="center" vertical="center" textRotation="90"/>
    </xf>
    <xf numFmtId="0" fontId="7" fillId="2" borderId="70" xfId="3" applyNumberFormat="1" applyFont="1" applyFill="1" applyBorder="1" applyAlignment="1" applyProtection="1">
      <alignment horizontal="center" vertical="center" textRotation="90"/>
    </xf>
    <xf numFmtId="170" fontId="7" fillId="2" borderId="65" xfId="3" applyNumberFormat="1" applyFont="1" applyFill="1" applyBorder="1" applyAlignment="1" applyProtection="1">
      <alignment horizontal="center" vertical="center"/>
    </xf>
    <xf numFmtId="170" fontId="7" fillId="2" borderId="68" xfId="3" applyNumberFormat="1" applyFont="1" applyFill="1" applyBorder="1" applyAlignment="1" applyProtection="1">
      <alignment horizontal="center" vertical="center"/>
    </xf>
    <xf numFmtId="170" fontId="7" fillId="2" borderId="70" xfId="3" applyNumberFormat="1" applyFont="1" applyFill="1" applyBorder="1" applyAlignment="1" applyProtection="1">
      <alignment horizontal="center" vertical="center"/>
    </xf>
    <xf numFmtId="170" fontId="7" fillId="2" borderId="16" xfId="3" applyNumberFormat="1" applyFont="1" applyFill="1" applyBorder="1" applyAlignment="1" applyProtection="1">
      <alignment horizontal="center" vertical="center" wrapText="1"/>
    </xf>
    <xf numFmtId="170" fontId="7" fillId="2" borderId="17" xfId="3" applyNumberFormat="1" applyFont="1" applyFill="1" applyBorder="1" applyAlignment="1" applyProtection="1">
      <alignment horizontal="center" vertical="center" wrapText="1"/>
    </xf>
    <xf numFmtId="170" fontId="7" fillId="2" borderId="19" xfId="3" applyNumberFormat="1" applyFont="1" applyFill="1" applyBorder="1" applyAlignment="1" applyProtection="1">
      <alignment horizontal="center" vertical="center" wrapText="1"/>
    </xf>
    <xf numFmtId="170" fontId="7" fillId="2" borderId="65" xfId="3" applyNumberFormat="1" applyFont="1" applyFill="1" applyBorder="1" applyAlignment="1" applyProtection="1">
      <alignment horizontal="center" vertical="center" textRotation="90" wrapText="1"/>
    </xf>
    <xf numFmtId="170" fontId="7" fillId="2" borderId="68" xfId="3" applyNumberFormat="1" applyFont="1" applyFill="1" applyBorder="1" applyAlignment="1" applyProtection="1">
      <alignment horizontal="center" vertical="center" textRotation="90" wrapText="1"/>
    </xf>
    <xf numFmtId="170" fontId="7" fillId="2" borderId="70" xfId="3" applyNumberFormat="1" applyFont="1" applyFill="1" applyBorder="1" applyAlignment="1" applyProtection="1">
      <alignment horizontal="center" vertical="center" textRotation="90" wrapText="1"/>
    </xf>
    <xf numFmtId="170" fontId="7" fillId="2" borderId="30" xfId="3" applyNumberFormat="1" applyFont="1" applyFill="1" applyBorder="1" applyAlignment="1" applyProtection="1">
      <alignment horizontal="center" vertical="center" wrapText="1"/>
    </xf>
    <xf numFmtId="170" fontId="7" fillId="2" borderId="31" xfId="3" applyNumberFormat="1" applyFont="1" applyFill="1" applyBorder="1" applyAlignment="1" applyProtection="1">
      <alignment horizontal="center" vertical="center" wrapText="1"/>
    </xf>
    <xf numFmtId="170" fontId="7" fillId="2" borderId="33" xfId="3" applyNumberFormat="1" applyFont="1" applyFill="1" applyBorder="1" applyAlignment="1" applyProtection="1">
      <alignment horizontal="center" vertical="center" wrapText="1"/>
    </xf>
    <xf numFmtId="0" fontId="7" fillId="2" borderId="13" xfId="3" applyNumberFormat="1" applyFont="1" applyFill="1" applyBorder="1" applyAlignment="1" applyProtection="1">
      <alignment horizontal="center" vertical="center" wrapText="1"/>
    </xf>
    <xf numFmtId="0" fontId="7" fillId="2" borderId="15" xfId="3" applyNumberFormat="1" applyFont="1" applyFill="1" applyBorder="1" applyAlignment="1" applyProtection="1">
      <alignment horizontal="center" vertical="center" wrapText="1"/>
    </xf>
    <xf numFmtId="0" fontId="7" fillId="2" borderId="14" xfId="3" applyNumberFormat="1" applyFont="1" applyFill="1" applyBorder="1" applyAlignment="1" applyProtection="1">
      <alignment horizontal="center" vertical="center" wrapText="1"/>
    </xf>
    <xf numFmtId="0" fontId="7" fillId="2" borderId="29" xfId="3" applyNumberFormat="1" applyFont="1" applyFill="1" applyBorder="1" applyAlignment="1" applyProtection="1">
      <alignment horizontal="center" vertical="center" wrapText="1"/>
    </xf>
    <xf numFmtId="0" fontId="7" fillId="2" borderId="25" xfId="3" applyNumberFormat="1" applyFont="1" applyFill="1" applyBorder="1" applyAlignment="1" applyProtection="1">
      <alignment horizontal="center" vertical="center" wrapText="1"/>
    </xf>
    <xf numFmtId="0" fontId="7" fillId="2" borderId="26" xfId="3" applyNumberFormat="1" applyFont="1" applyFill="1" applyBorder="1" applyAlignment="1" applyProtection="1">
      <alignment horizontal="center" vertical="center" wrapText="1"/>
    </xf>
    <xf numFmtId="170" fontId="7" fillId="2" borderId="49" xfId="3" applyNumberFormat="1" applyFont="1" applyFill="1" applyBorder="1" applyAlignment="1" applyProtection="1">
      <alignment horizontal="center" vertical="center" textRotation="90" wrapText="1"/>
    </xf>
    <xf numFmtId="170" fontId="7" fillId="2" borderId="23" xfId="3" applyNumberFormat="1" applyFont="1" applyFill="1" applyBorder="1" applyAlignment="1" applyProtection="1">
      <alignment horizontal="center" vertical="center" textRotation="90" wrapText="1"/>
    </xf>
    <xf numFmtId="170" fontId="7" fillId="2" borderId="1" xfId="3" applyNumberFormat="1" applyFont="1" applyFill="1" applyBorder="1" applyAlignment="1" applyProtection="1">
      <alignment horizontal="center" vertical="center" wrapText="1"/>
    </xf>
    <xf numFmtId="170" fontId="7" fillId="2" borderId="28" xfId="3" applyNumberFormat="1" applyFont="1" applyFill="1" applyBorder="1" applyAlignment="1" applyProtection="1">
      <alignment horizontal="center" vertical="center" wrapText="1"/>
    </xf>
    <xf numFmtId="49" fontId="8" fillId="0" borderId="38" xfId="2" applyNumberFormat="1" applyFont="1" applyBorder="1" applyAlignment="1" applyProtection="1">
      <alignment horizontal="left" vertical="center" wrapText="1"/>
      <protection locked="0"/>
    </xf>
    <xf numFmtId="49" fontId="8" fillId="0" borderId="27" xfId="2" applyNumberFormat="1" applyFont="1" applyBorder="1" applyAlignment="1" applyProtection="1">
      <alignment horizontal="left" vertical="center" wrapText="1"/>
      <protection locked="0"/>
    </xf>
    <xf numFmtId="170" fontId="11" fillId="2" borderId="4" xfId="3" applyNumberFormat="1" applyFont="1" applyFill="1" applyBorder="1" applyAlignment="1" applyProtection="1">
      <alignment horizontal="right" vertical="center"/>
    </xf>
    <xf numFmtId="170" fontId="11" fillId="2" borderId="5" xfId="3" applyNumberFormat="1" applyFont="1" applyFill="1" applyBorder="1" applyAlignment="1" applyProtection="1">
      <alignment horizontal="right" vertical="center"/>
    </xf>
    <xf numFmtId="170" fontId="11" fillId="2" borderId="6" xfId="3" applyNumberFormat="1" applyFont="1" applyFill="1" applyBorder="1" applyAlignment="1" applyProtection="1">
      <alignment horizontal="right" vertical="center"/>
    </xf>
    <xf numFmtId="167" fontId="11" fillId="2" borderId="94" xfId="3" applyNumberFormat="1" applyFont="1" applyFill="1" applyBorder="1" applyAlignment="1" applyProtection="1">
      <alignment horizontal="center" vertical="center"/>
    </xf>
    <xf numFmtId="0" fontId="11" fillId="2" borderId="26" xfId="3" applyNumberFormat="1" applyFont="1" applyFill="1" applyBorder="1" applyAlignment="1" applyProtection="1">
      <alignment horizontal="center" vertical="center"/>
    </xf>
    <xf numFmtId="167" fontId="11" fillId="2" borderId="25" xfId="3" applyNumberFormat="1" applyFont="1" applyFill="1" applyBorder="1" applyAlignment="1" applyProtection="1">
      <alignment horizontal="center" vertical="center"/>
    </xf>
    <xf numFmtId="167" fontId="28" fillId="2" borderId="29" xfId="3" applyNumberFormat="1" applyFont="1" applyFill="1" applyBorder="1" applyAlignment="1" applyProtection="1">
      <alignment horizontal="center" vertical="center"/>
    </xf>
    <xf numFmtId="167" fontId="28" fillId="2" borderId="25" xfId="3" applyNumberFormat="1" applyFont="1" applyFill="1" applyBorder="1" applyAlignment="1" applyProtection="1">
      <alignment horizontal="center" vertical="center"/>
    </xf>
    <xf numFmtId="0" fontId="28" fillId="2" borderId="26" xfId="3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wrapText="1"/>
    </xf>
    <xf numFmtId="0" fontId="11" fillId="4" borderId="1" xfId="3" applyFont="1" applyFill="1" applyBorder="1" applyAlignment="1">
      <alignment horizontal="center" vertical="center" wrapText="1"/>
    </xf>
    <xf numFmtId="1" fontId="11" fillId="4" borderId="49" xfId="3" applyNumberFormat="1" applyFont="1" applyFill="1" applyBorder="1" applyAlignment="1">
      <alignment horizontal="center" vertical="center"/>
    </xf>
    <xf numFmtId="49" fontId="11" fillId="0" borderId="39" xfId="0" applyNumberFormat="1" applyFont="1" applyBorder="1" applyAlignment="1">
      <alignment vertical="center" wrapText="1"/>
    </xf>
  </cellXfs>
  <cellStyles count="9">
    <cellStyle name="Денежный 2" xfId="5"/>
    <cellStyle name="Обычный" xfId="0" builtinId="0"/>
    <cellStyle name="Обычный 2" xfId="2"/>
    <cellStyle name="Обычный 2 2" xfId="6"/>
    <cellStyle name="Обычный 3" xfId="4"/>
    <cellStyle name="Обычный 5" xfId="7"/>
    <cellStyle name="Обычный_Plan Уч(бакал.) д_о 2013_14а" xfId="3"/>
    <cellStyle name="Финансовый" xfId="1" builtinId="3"/>
    <cellStyle name="Финансовы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zoomScale="55" zoomScaleNormal="55" workbookViewId="0">
      <selection activeCell="P12" sqref="P12"/>
    </sheetView>
  </sheetViews>
  <sheetFormatPr defaultColWidth="3.28515625" defaultRowHeight="15.75" x14ac:dyDescent="0.25"/>
  <cols>
    <col min="1" max="1" width="6.5703125" style="18" customWidth="1"/>
    <col min="2" max="2" width="5.140625" style="18" customWidth="1"/>
    <col min="3" max="3" width="4.42578125" style="18" customWidth="1"/>
    <col min="4" max="4" width="6.42578125" style="18" customWidth="1"/>
    <col min="5" max="5" width="4.28515625" style="18" customWidth="1"/>
    <col min="6" max="6" width="4.42578125" style="18" customWidth="1"/>
    <col min="7" max="7" width="3.7109375" style="18" customWidth="1"/>
    <col min="8" max="8" width="3.85546875" style="18" customWidth="1"/>
    <col min="9" max="9" width="4" style="18" customWidth="1"/>
    <col min="10" max="10" width="4.140625" style="18" customWidth="1"/>
    <col min="11" max="11" width="4.7109375" style="18" customWidth="1"/>
    <col min="12" max="12" width="4.85546875" style="18" customWidth="1"/>
    <col min="13" max="13" width="4" style="18" customWidth="1"/>
    <col min="14" max="14" width="5" style="18" customWidth="1"/>
    <col min="15" max="15" width="5.140625" style="18" customWidth="1"/>
    <col min="16" max="16" width="5.7109375" style="18" customWidth="1"/>
    <col min="17" max="18" width="4" style="18" customWidth="1"/>
    <col min="19" max="19" width="3.85546875" style="18" customWidth="1"/>
    <col min="20" max="20" width="4.85546875" style="18" customWidth="1"/>
    <col min="21" max="21" width="4.7109375" style="18" customWidth="1"/>
    <col min="22" max="22" width="6" style="18" customWidth="1"/>
    <col min="23" max="23" width="6.7109375" style="18" customWidth="1"/>
    <col min="24" max="24" width="6.140625" style="18" customWidth="1"/>
    <col min="25" max="25" width="7" style="18" customWidth="1"/>
    <col min="26" max="26" width="6.85546875" style="18" customWidth="1"/>
    <col min="27" max="27" width="6.7109375" style="18" customWidth="1"/>
    <col min="28" max="28" width="6" style="18" customWidth="1"/>
    <col min="29" max="29" width="7.5703125" style="18" customWidth="1"/>
    <col min="30" max="30" width="7.140625" style="18" customWidth="1"/>
    <col min="31" max="31" width="5.7109375" style="18" customWidth="1"/>
    <col min="32" max="32" width="7.42578125" style="18" customWidth="1"/>
    <col min="33" max="33" width="7" style="18" customWidth="1"/>
    <col min="34" max="34" width="7.42578125" style="18" customWidth="1"/>
    <col min="35" max="35" width="7.85546875" style="18" customWidth="1"/>
    <col min="36" max="36" width="8.140625" style="18" customWidth="1"/>
    <col min="37" max="37" width="7.85546875" style="18" customWidth="1"/>
    <col min="38" max="38" width="6.7109375" style="18" customWidth="1"/>
    <col min="39" max="39" width="6" style="18" customWidth="1"/>
    <col min="40" max="40" width="8.140625" style="18" customWidth="1"/>
    <col min="41" max="41" width="7.42578125" style="18" customWidth="1"/>
    <col min="42" max="42" width="5.140625" style="18" customWidth="1"/>
    <col min="43" max="43" width="4.5703125" style="18" customWidth="1"/>
    <col min="44" max="44" width="4.7109375" style="18" customWidth="1"/>
    <col min="45" max="45" width="3.85546875" style="18" customWidth="1"/>
    <col min="46" max="46" width="4.5703125" style="18" customWidth="1"/>
    <col min="47" max="47" width="5.42578125" style="18" customWidth="1"/>
    <col min="48" max="48" width="4.42578125" style="18" customWidth="1"/>
    <col min="49" max="49" width="6.7109375" style="18" customWidth="1"/>
    <col min="50" max="50" width="4.7109375" style="18" customWidth="1"/>
    <col min="51" max="51" width="5.42578125" style="18" customWidth="1"/>
    <col min="52" max="52" width="5.5703125" style="18" customWidth="1"/>
    <col min="53" max="53" width="4" style="18" customWidth="1"/>
    <col min="54" max="16384" width="3.28515625" style="18"/>
  </cols>
  <sheetData>
    <row r="1" spans="1:53" ht="33.75" customHeight="1" x14ac:dyDescent="0.4">
      <c r="A1" s="722" t="s">
        <v>48</v>
      </c>
      <c r="B1" s="722"/>
      <c r="C1" s="722"/>
      <c r="D1" s="722"/>
      <c r="E1" s="722"/>
      <c r="F1" s="722"/>
      <c r="G1" s="722"/>
      <c r="H1" s="722"/>
      <c r="I1" s="722"/>
      <c r="J1" s="722"/>
      <c r="K1" s="722"/>
      <c r="L1" s="722"/>
      <c r="M1" s="722"/>
      <c r="N1" s="722"/>
      <c r="O1" s="722"/>
      <c r="P1" s="723" t="s">
        <v>47</v>
      </c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3"/>
      <c r="AD1" s="723"/>
      <c r="AE1" s="723"/>
      <c r="AF1" s="723"/>
      <c r="AG1" s="723"/>
      <c r="AH1" s="723"/>
      <c r="AI1" s="723"/>
      <c r="AJ1" s="723"/>
      <c r="AK1" s="723"/>
      <c r="AL1" s="723"/>
      <c r="AM1" s="723"/>
      <c r="AN1" s="29"/>
    </row>
    <row r="2" spans="1:53" ht="30" x14ac:dyDescent="0.4">
      <c r="A2" s="722" t="s">
        <v>49</v>
      </c>
      <c r="B2" s="722"/>
      <c r="C2" s="722"/>
      <c r="D2" s="722"/>
      <c r="E2" s="722"/>
      <c r="F2" s="722"/>
      <c r="G2" s="722"/>
      <c r="H2" s="722"/>
      <c r="I2" s="722"/>
      <c r="J2" s="722"/>
      <c r="K2" s="722"/>
      <c r="L2" s="722"/>
      <c r="M2" s="722"/>
      <c r="N2" s="722"/>
      <c r="O2" s="722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</row>
    <row r="3" spans="1:53" ht="33" customHeight="1" x14ac:dyDescent="0.45">
      <c r="A3" s="722" t="s">
        <v>347</v>
      </c>
      <c r="B3" s="722"/>
      <c r="C3" s="722"/>
      <c r="D3" s="722"/>
      <c r="E3" s="722"/>
      <c r="F3" s="722"/>
      <c r="G3" s="722"/>
      <c r="H3" s="722"/>
      <c r="I3" s="722"/>
      <c r="J3" s="722"/>
      <c r="K3" s="722"/>
      <c r="L3" s="722"/>
      <c r="M3" s="722"/>
      <c r="N3" s="722"/>
      <c r="O3" s="722"/>
      <c r="P3" s="724" t="s">
        <v>50</v>
      </c>
      <c r="Q3" s="724"/>
      <c r="R3" s="724"/>
      <c r="S3" s="724"/>
      <c r="T3" s="724"/>
      <c r="U3" s="724"/>
      <c r="V3" s="724"/>
      <c r="W3" s="724"/>
      <c r="X3" s="724"/>
      <c r="Y3" s="724"/>
      <c r="Z3" s="724"/>
      <c r="AA3" s="724"/>
      <c r="AB3" s="724"/>
      <c r="AC3" s="724"/>
      <c r="AD3" s="724"/>
      <c r="AE3" s="724"/>
      <c r="AF3" s="724"/>
      <c r="AG3" s="724"/>
      <c r="AH3" s="724"/>
      <c r="AI3" s="724"/>
      <c r="AJ3" s="724"/>
      <c r="AK3" s="724"/>
      <c r="AL3" s="724"/>
      <c r="AM3" s="724"/>
      <c r="AN3" s="725" t="s">
        <v>225</v>
      </c>
      <c r="AO3" s="725"/>
      <c r="AP3" s="725"/>
      <c r="AQ3" s="725"/>
      <c r="AR3" s="725"/>
      <c r="AS3" s="725"/>
      <c r="AT3" s="725"/>
      <c r="AU3" s="725"/>
      <c r="AV3" s="725"/>
      <c r="AW3" s="725"/>
      <c r="AX3" s="725"/>
      <c r="AY3" s="725"/>
      <c r="AZ3" s="725"/>
      <c r="BA3" s="725"/>
    </row>
    <row r="4" spans="1:53" ht="30.75" x14ac:dyDescent="0.45">
      <c r="A4" s="721" t="s">
        <v>348</v>
      </c>
      <c r="B4" s="722"/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  <c r="N4" s="722"/>
      <c r="O4" s="722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725"/>
      <c r="AO4" s="725"/>
      <c r="AP4" s="725"/>
      <c r="AQ4" s="725"/>
      <c r="AR4" s="725"/>
      <c r="AS4" s="725"/>
      <c r="AT4" s="725"/>
      <c r="AU4" s="725"/>
      <c r="AV4" s="725"/>
      <c r="AW4" s="725"/>
      <c r="AX4" s="725"/>
      <c r="AY4" s="725"/>
      <c r="AZ4" s="725"/>
      <c r="BA4" s="725"/>
    </row>
    <row r="5" spans="1:53" ht="36.75" customHeight="1" x14ac:dyDescent="0.4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726" t="s">
        <v>51</v>
      </c>
      <c r="Q5" s="727"/>
      <c r="R5" s="727"/>
      <c r="S5" s="727"/>
      <c r="T5" s="727"/>
      <c r="U5" s="727"/>
      <c r="V5" s="727"/>
      <c r="W5" s="727"/>
      <c r="X5" s="727"/>
      <c r="Y5" s="727"/>
      <c r="Z5" s="727"/>
      <c r="AA5" s="727"/>
      <c r="AB5" s="727"/>
      <c r="AC5" s="727"/>
      <c r="AD5" s="727"/>
      <c r="AE5" s="727"/>
      <c r="AF5" s="727"/>
      <c r="AG5" s="727"/>
      <c r="AH5" s="727"/>
      <c r="AI5" s="727"/>
      <c r="AJ5" s="727"/>
      <c r="AK5" s="727"/>
      <c r="AL5" s="727"/>
      <c r="AM5" s="727"/>
    </row>
    <row r="6" spans="1:53" s="19" customFormat="1" ht="24.75" customHeight="1" x14ac:dyDescent="0.4">
      <c r="A6" s="722" t="s">
        <v>83</v>
      </c>
      <c r="B6" s="722"/>
      <c r="C6" s="722"/>
      <c r="D6" s="722"/>
      <c r="E6" s="722"/>
      <c r="F6" s="722"/>
      <c r="G6" s="722"/>
      <c r="H6" s="722"/>
      <c r="I6" s="722"/>
      <c r="J6" s="722"/>
      <c r="K6" s="722"/>
      <c r="L6" s="722"/>
      <c r="M6" s="722"/>
      <c r="N6" s="722"/>
      <c r="O6" s="722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728"/>
      <c r="AP6" s="728"/>
      <c r="AQ6" s="728"/>
      <c r="AR6" s="728"/>
      <c r="AS6" s="728"/>
      <c r="AT6" s="728"/>
      <c r="AU6" s="728"/>
      <c r="AV6" s="728"/>
      <c r="AW6" s="728"/>
      <c r="AX6" s="728"/>
      <c r="AY6" s="728"/>
      <c r="AZ6" s="728"/>
      <c r="BA6" s="728"/>
    </row>
    <row r="7" spans="1:53" s="19" customFormat="1" ht="27" customHeight="1" x14ac:dyDescent="0.4">
      <c r="A7" s="722" t="s">
        <v>52</v>
      </c>
      <c r="B7" s="722"/>
      <c r="C7" s="722"/>
      <c r="D7" s="722"/>
      <c r="E7" s="722"/>
      <c r="F7" s="722"/>
      <c r="G7" s="722"/>
      <c r="H7" s="722"/>
      <c r="I7" s="722"/>
      <c r="J7" s="722"/>
      <c r="K7" s="722"/>
      <c r="L7" s="722"/>
      <c r="M7" s="722"/>
      <c r="N7" s="722"/>
      <c r="O7" s="722"/>
      <c r="P7" s="703" t="s">
        <v>84</v>
      </c>
      <c r="Q7" s="703"/>
      <c r="R7" s="703"/>
      <c r="S7" s="703"/>
      <c r="T7" s="703"/>
      <c r="U7" s="703"/>
      <c r="V7" s="703"/>
      <c r="W7" s="703"/>
      <c r="X7" s="703"/>
      <c r="Y7" s="703"/>
      <c r="Z7" s="703"/>
      <c r="AA7" s="703"/>
      <c r="AB7" s="703"/>
      <c r="AC7" s="703"/>
      <c r="AD7" s="703"/>
      <c r="AE7" s="703"/>
      <c r="AF7" s="703"/>
      <c r="AG7" s="703"/>
      <c r="AH7" s="703"/>
      <c r="AI7" s="703"/>
      <c r="AJ7" s="703"/>
      <c r="AK7" s="703"/>
      <c r="AL7" s="703"/>
      <c r="AM7" s="34"/>
      <c r="AN7" s="729" t="s">
        <v>90</v>
      </c>
      <c r="AO7" s="730"/>
      <c r="AP7" s="730"/>
      <c r="AQ7" s="730"/>
      <c r="AR7" s="730"/>
      <c r="AS7" s="730"/>
      <c r="AT7" s="730"/>
      <c r="AU7" s="730"/>
      <c r="AV7" s="730"/>
      <c r="AW7" s="730"/>
      <c r="AX7" s="730"/>
      <c r="AY7" s="730"/>
      <c r="AZ7" s="730"/>
      <c r="BA7" s="730"/>
    </row>
    <row r="8" spans="1:53" s="19" customFormat="1" ht="27.75" customHeight="1" x14ac:dyDescent="0.4">
      <c r="P8" s="703" t="s">
        <v>223</v>
      </c>
      <c r="Q8" s="703"/>
      <c r="R8" s="703"/>
      <c r="S8" s="703"/>
      <c r="T8" s="703"/>
      <c r="U8" s="703"/>
      <c r="V8" s="703"/>
      <c r="W8" s="703"/>
      <c r="X8" s="703"/>
      <c r="Y8" s="703"/>
      <c r="Z8" s="703"/>
      <c r="AA8" s="703"/>
      <c r="AB8" s="703"/>
      <c r="AC8" s="703"/>
      <c r="AD8" s="703"/>
      <c r="AE8" s="703"/>
      <c r="AF8" s="703"/>
      <c r="AG8" s="703"/>
      <c r="AH8" s="703"/>
      <c r="AI8" s="703"/>
      <c r="AJ8" s="703"/>
      <c r="AK8" s="703"/>
      <c r="AL8" s="703"/>
      <c r="AM8" s="34"/>
      <c r="AN8" s="720" t="s">
        <v>212</v>
      </c>
      <c r="AO8" s="720"/>
      <c r="AP8" s="720"/>
      <c r="AQ8" s="720"/>
      <c r="AR8" s="720"/>
      <c r="AS8" s="720"/>
      <c r="AT8" s="720"/>
      <c r="AU8" s="720"/>
      <c r="AV8" s="720"/>
      <c r="AW8" s="720"/>
      <c r="AX8" s="720"/>
      <c r="AY8" s="720"/>
      <c r="AZ8" s="720"/>
      <c r="BA8" s="720"/>
    </row>
    <row r="9" spans="1:53" s="19" customFormat="1" ht="27.75" customHeight="1" x14ac:dyDescent="0.4">
      <c r="P9" s="703" t="s">
        <v>224</v>
      </c>
      <c r="Q9" s="703"/>
      <c r="R9" s="703"/>
      <c r="S9" s="703"/>
      <c r="T9" s="703"/>
      <c r="U9" s="703"/>
      <c r="V9" s="703"/>
      <c r="W9" s="703"/>
      <c r="X9" s="703"/>
      <c r="Y9" s="703"/>
      <c r="Z9" s="703"/>
      <c r="AA9" s="703"/>
      <c r="AB9" s="703"/>
      <c r="AC9" s="703"/>
      <c r="AD9" s="703"/>
      <c r="AE9" s="703"/>
      <c r="AF9" s="703"/>
      <c r="AG9" s="703"/>
      <c r="AH9" s="703"/>
      <c r="AI9" s="703"/>
      <c r="AJ9" s="703"/>
      <c r="AK9" s="703"/>
      <c r="AL9" s="703"/>
      <c r="AM9" s="34"/>
      <c r="AN9" s="720"/>
      <c r="AO9" s="720"/>
      <c r="AP9" s="720"/>
      <c r="AQ9" s="720"/>
      <c r="AR9" s="720"/>
      <c r="AS9" s="720"/>
      <c r="AT9" s="720"/>
      <c r="AU9" s="720"/>
      <c r="AV9" s="720"/>
      <c r="AW9" s="720"/>
      <c r="AX9" s="720"/>
      <c r="AY9" s="720"/>
      <c r="AZ9" s="720"/>
      <c r="BA9" s="720"/>
    </row>
    <row r="10" spans="1:53" s="19" customFormat="1" ht="27.75" customHeight="1" x14ac:dyDescent="0.35">
      <c r="P10" s="711" t="s">
        <v>85</v>
      </c>
      <c r="Q10" s="712"/>
      <c r="R10" s="712"/>
      <c r="S10" s="712"/>
      <c r="T10" s="712"/>
      <c r="U10" s="712"/>
      <c r="V10" s="712"/>
      <c r="W10" s="712"/>
      <c r="X10" s="712"/>
      <c r="Y10" s="712"/>
      <c r="Z10" s="712"/>
      <c r="AA10" s="712"/>
      <c r="AB10" s="712"/>
      <c r="AC10" s="712"/>
      <c r="AD10" s="712"/>
      <c r="AE10" s="712"/>
      <c r="AF10" s="712"/>
      <c r="AG10" s="712"/>
      <c r="AH10" s="712"/>
      <c r="AI10" s="712"/>
      <c r="AJ10" s="712"/>
      <c r="AK10" s="712"/>
      <c r="AL10" s="713"/>
      <c r="AM10" s="713"/>
      <c r="AN10" s="720"/>
      <c r="AO10" s="720"/>
      <c r="AP10" s="720"/>
      <c r="AQ10" s="720"/>
      <c r="AR10" s="720"/>
      <c r="AS10" s="720"/>
      <c r="AT10" s="720"/>
      <c r="AU10" s="720"/>
      <c r="AV10" s="720"/>
      <c r="AW10" s="720"/>
      <c r="AX10" s="720"/>
      <c r="AY10" s="720"/>
      <c r="AZ10" s="720"/>
      <c r="BA10" s="720"/>
    </row>
    <row r="11" spans="1:53" s="19" customFormat="1" ht="27.75" customHeight="1" x14ac:dyDescent="0.4">
      <c r="P11" s="711" t="s">
        <v>360</v>
      </c>
      <c r="Q11" s="711"/>
      <c r="R11" s="711"/>
      <c r="S11" s="711"/>
      <c r="T11" s="711"/>
      <c r="U11" s="711"/>
      <c r="V11" s="711"/>
      <c r="W11" s="711"/>
      <c r="X11" s="711"/>
      <c r="Y11" s="711"/>
      <c r="Z11" s="711"/>
      <c r="AA11" s="711"/>
      <c r="AB11" s="711"/>
      <c r="AC11" s="711"/>
      <c r="AD11" s="711"/>
      <c r="AE11" s="711"/>
      <c r="AF11" s="711"/>
      <c r="AG11" s="711"/>
      <c r="AH11" s="711"/>
      <c r="AI11" s="711"/>
      <c r="AJ11" s="711"/>
      <c r="AK11" s="711"/>
      <c r="AL11" s="711"/>
      <c r="AM11" s="711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</row>
    <row r="12" spans="1:53" s="19" customFormat="1" ht="27.75" customHeight="1" x14ac:dyDescent="0.4">
      <c r="P12" s="35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7"/>
      <c r="AM12" s="37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</row>
    <row r="13" spans="1:53" s="19" customFormat="1" ht="27.75" customHeight="1" x14ac:dyDescent="0.4">
      <c r="P13" s="35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7"/>
      <c r="AM13" s="37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</row>
    <row r="14" spans="1:53" s="19" customFormat="1" ht="18.75" x14ac:dyDescent="0.3"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3" s="19" customFormat="1" ht="22.5" x14ac:dyDescent="0.3">
      <c r="A15" s="714" t="s">
        <v>325</v>
      </c>
      <c r="B15" s="714"/>
      <c r="C15" s="714"/>
      <c r="D15" s="714"/>
      <c r="E15" s="714"/>
      <c r="F15" s="714"/>
      <c r="G15" s="714"/>
      <c r="H15" s="714"/>
      <c r="I15" s="714"/>
      <c r="J15" s="714"/>
      <c r="K15" s="714"/>
      <c r="L15" s="714"/>
      <c r="M15" s="714"/>
      <c r="N15" s="714"/>
      <c r="O15" s="714"/>
      <c r="P15" s="714"/>
      <c r="Q15" s="714"/>
      <c r="R15" s="714"/>
      <c r="S15" s="714"/>
      <c r="T15" s="714"/>
      <c r="U15" s="714"/>
      <c r="V15" s="714"/>
      <c r="W15" s="714"/>
      <c r="X15" s="714"/>
      <c r="Y15" s="714"/>
      <c r="Z15" s="714"/>
      <c r="AA15" s="714"/>
      <c r="AB15" s="714"/>
      <c r="AC15" s="714"/>
      <c r="AD15" s="714"/>
      <c r="AE15" s="714"/>
      <c r="AF15" s="714"/>
      <c r="AG15" s="714"/>
      <c r="AH15" s="714"/>
      <c r="AI15" s="714"/>
      <c r="AJ15" s="714"/>
      <c r="AK15" s="714"/>
      <c r="AL15" s="714"/>
      <c r="AM15" s="714"/>
      <c r="AN15" s="714"/>
      <c r="AO15" s="714"/>
      <c r="AP15" s="714"/>
      <c r="AQ15" s="714"/>
      <c r="AR15" s="714"/>
      <c r="AS15" s="714"/>
      <c r="AT15" s="714"/>
      <c r="AU15" s="714"/>
      <c r="AV15" s="714"/>
      <c r="AW15" s="714"/>
      <c r="AX15" s="714"/>
      <c r="AY15" s="714"/>
      <c r="AZ15" s="714"/>
      <c r="BA15" s="714"/>
    </row>
    <row r="16" spans="1:53" s="19" customFormat="1" ht="19.5" thickBot="1" x14ac:dyDescent="0.3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</row>
    <row r="17" spans="1:53" ht="18" customHeight="1" x14ac:dyDescent="0.25">
      <c r="A17" s="715" t="s">
        <v>54</v>
      </c>
      <c r="B17" s="704" t="s">
        <v>55</v>
      </c>
      <c r="C17" s="705"/>
      <c r="D17" s="705"/>
      <c r="E17" s="706"/>
      <c r="F17" s="704" t="s">
        <v>56</v>
      </c>
      <c r="G17" s="705"/>
      <c r="H17" s="705"/>
      <c r="I17" s="706"/>
      <c r="J17" s="707" t="s">
        <v>57</v>
      </c>
      <c r="K17" s="710"/>
      <c r="L17" s="710"/>
      <c r="M17" s="710"/>
      <c r="N17" s="707" t="s">
        <v>58</v>
      </c>
      <c r="O17" s="710"/>
      <c r="P17" s="710"/>
      <c r="Q17" s="710"/>
      <c r="R17" s="709"/>
      <c r="S17" s="707" t="s">
        <v>59</v>
      </c>
      <c r="T17" s="708"/>
      <c r="U17" s="708"/>
      <c r="V17" s="708"/>
      <c r="W17" s="709"/>
      <c r="X17" s="707" t="s">
        <v>60</v>
      </c>
      <c r="Y17" s="710"/>
      <c r="Z17" s="710"/>
      <c r="AA17" s="709"/>
      <c r="AB17" s="704" t="s">
        <v>61</v>
      </c>
      <c r="AC17" s="705"/>
      <c r="AD17" s="705"/>
      <c r="AE17" s="706"/>
      <c r="AF17" s="704" t="s">
        <v>62</v>
      </c>
      <c r="AG17" s="705"/>
      <c r="AH17" s="705"/>
      <c r="AI17" s="706"/>
      <c r="AJ17" s="707" t="s">
        <v>63</v>
      </c>
      <c r="AK17" s="708"/>
      <c r="AL17" s="708"/>
      <c r="AM17" s="708"/>
      <c r="AN17" s="709"/>
      <c r="AO17" s="707" t="s">
        <v>64</v>
      </c>
      <c r="AP17" s="710"/>
      <c r="AQ17" s="710"/>
      <c r="AR17" s="710"/>
      <c r="AS17" s="717" t="s">
        <v>65</v>
      </c>
      <c r="AT17" s="718"/>
      <c r="AU17" s="718"/>
      <c r="AV17" s="718"/>
      <c r="AW17" s="719"/>
      <c r="AX17" s="707" t="s">
        <v>66</v>
      </c>
      <c r="AY17" s="710"/>
      <c r="AZ17" s="710"/>
      <c r="BA17" s="709"/>
    </row>
    <row r="18" spans="1:53" s="1" customFormat="1" ht="20.25" customHeight="1" thickBot="1" x14ac:dyDescent="0.3">
      <c r="A18" s="716"/>
      <c r="B18" s="38">
        <v>1</v>
      </c>
      <c r="C18" s="39">
        <v>2</v>
      </c>
      <c r="D18" s="39">
        <v>3</v>
      </c>
      <c r="E18" s="40">
        <v>4</v>
      </c>
      <c r="F18" s="38">
        <v>5</v>
      </c>
      <c r="G18" s="39">
        <v>6</v>
      </c>
      <c r="H18" s="39">
        <v>7</v>
      </c>
      <c r="I18" s="40">
        <v>8</v>
      </c>
      <c r="J18" s="38">
        <v>9</v>
      </c>
      <c r="K18" s="39">
        <v>10</v>
      </c>
      <c r="L18" s="39">
        <v>11</v>
      </c>
      <c r="M18" s="41">
        <v>12</v>
      </c>
      <c r="N18" s="38">
        <v>13</v>
      </c>
      <c r="O18" s="39">
        <v>14</v>
      </c>
      <c r="P18" s="39">
        <v>15</v>
      </c>
      <c r="Q18" s="39">
        <v>16</v>
      </c>
      <c r="R18" s="40">
        <v>17</v>
      </c>
      <c r="S18" s="38">
        <v>18</v>
      </c>
      <c r="T18" s="39">
        <v>19</v>
      </c>
      <c r="U18" s="39">
        <v>20</v>
      </c>
      <c r="V18" s="39">
        <v>21</v>
      </c>
      <c r="W18" s="40">
        <v>22</v>
      </c>
      <c r="X18" s="38">
        <v>23</v>
      </c>
      <c r="Y18" s="39">
        <v>24</v>
      </c>
      <c r="Z18" s="39">
        <v>25</v>
      </c>
      <c r="AA18" s="40">
        <v>26</v>
      </c>
      <c r="AB18" s="38">
        <v>27</v>
      </c>
      <c r="AC18" s="39">
        <v>28</v>
      </c>
      <c r="AD18" s="39">
        <v>29</v>
      </c>
      <c r="AE18" s="40">
        <v>30</v>
      </c>
      <c r="AF18" s="38">
        <v>31</v>
      </c>
      <c r="AG18" s="39">
        <v>32</v>
      </c>
      <c r="AH18" s="39">
        <v>33</v>
      </c>
      <c r="AI18" s="40">
        <v>34</v>
      </c>
      <c r="AJ18" s="38">
        <v>35</v>
      </c>
      <c r="AK18" s="39">
        <v>36</v>
      </c>
      <c r="AL18" s="39">
        <v>37</v>
      </c>
      <c r="AM18" s="39">
        <v>38</v>
      </c>
      <c r="AN18" s="40">
        <v>39</v>
      </c>
      <c r="AO18" s="38">
        <v>40</v>
      </c>
      <c r="AP18" s="39">
        <v>41</v>
      </c>
      <c r="AQ18" s="39">
        <v>42</v>
      </c>
      <c r="AR18" s="41">
        <v>43</v>
      </c>
      <c r="AS18" s="38">
        <v>44</v>
      </c>
      <c r="AT18" s="39">
        <v>45</v>
      </c>
      <c r="AU18" s="39">
        <v>46</v>
      </c>
      <c r="AV18" s="39">
        <v>47</v>
      </c>
      <c r="AW18" s="40">
        <v>48</v>
      </c>
      <c r="AX18" s="38">
        <v>49</v>
      </c>
      <c r="AY18" s="39">
        <v>50</v>
      </c>
      <c r="AZ18" s="39">
        <v>51</v>
      </c>
      <c r="BA18" s="40">
        <v>52</v>
      </c>
    </row>
    <row r="19" spans="1:53" ht="20.100000000000001" customHeight="1" thickBot="1" x14ac:dyDescent="0.35">
      <c r="A19" s="72">
        <v>1</v>
      </c>
      <c r="B19" s="42" t="s">
        <v>67</v>
      </c>
      <c r="C19" s="43" t="s">
        <v>67</v>
      </c>
      <c r="D19" s="43" t="s">
        <v>67</v>
      </c>
      <c r="E19" s="44" t="s">
        <v>67</v>
      </c>
      <c r="F19" s="42" t="s">
        <v>67</v>
      </c>
      <c r="G19" s="43" t="s">
        <v>67</v>
      </c>
      <c r="H19" s="43" t="s">
        <v>67</v>
      </c>
      <c r="I19" s="44" t="s">
        <v>67</v>
      </c>
      <c r="J19" s="42" t="s">
        <v>67</v>
      </c>
      <c r="K19" s="43" t="s">
        <v>67</v>
      </c>
      <c r="L19" s="43" t="s">
        <v>67</v>
      </c>
      <c r="M19" s="44" t="s">
        <v>67</v>
      </c>
      <c r="N19" s="42" t="s">
        <v>67</v>
      </c>
      <c r="O19" s="43" t="s">
        <v>67</v>
      </c>
      <c r="P19" s="43" t="s">
        <v>67</v>
      </c>
      <c r="Q19" s="43" t="s">
        <v>14</v>
      </c>
      <c r="R19" s="44" t="s">
        <v>14</v>
      </c>
      <c r="S19" s="42" t="s">
        <v>68</v>
      </c>
      <c r="T19" s="43" t="s">
        <v>67</v>
      </c>
      <c r="U19" s="43" t="s">
        <v>67</v>
      </c>
      <c r="V19" s="43" t="s">
        <v>67</v>
      </c>
      <c r="W19" s="44" t="s">
        <v>67</v>
      </c>
      <c r="X19" s="42" t="s">
        <v>67</v>
      </c>
      <c r="Y19" s="43" t="s">
        <v>67</v>
      </c>
      <c r="Z19" s="43" t="s">
        <v>67</v>
      </c>
      <c r="AA19" s="44" t="s">
        <v>67</v>
      </c>
      <c r="AB19" s="42" t="s">
        <v>67</v>
      </c>
      <c r="AC19" s="43" t="s">
        <v>68</v>
      </c>
      <c r="AD19" s="43" t="s">
        <v>13</v>
      </c>
      <c r="AE19" s="62" t="s">
        <v>13</v>
      </c>
      <c r="AF19" s="42" t="s">
        <v>13</v>
      </c>
      <c r="AG19" s="43" t="s">
        <v>67</v>
      </c>
      <c r="AH19" s="43" t="s">
        <v>67</v>
      </c>
      <c r="AI19" s="44" t="s">
        <v>67</v>
      </c>
      <c r="AJ19" s="43" t="s">
        <v>67</v>
      </c>
      <c r="AK19" s="43" t="s">
        <v>67</v>
      </c>
      <c r="AL19" s="43" t="s">
        <v>67</v>
      </c>
      <c r="AM19" s="43" t="s">
        <v>67</v>
      </c>
      <c r="AN19" s="44" t="s">
        <v>67</v>
      </c>
      <c r="AO19" s="65" t="s">
        <v>67</v>
      </c>
      <c r="AP19" s="43" t="s">
        <v>14</v>
      </c>
      <c r="AQ19" s="43" t="s">
        <v>14</v>
      </c>
      <c r="AR19" s="44" t="s">
        <v>68</v>
      </c>
      <c r="AS19" s="42" t="s">
        <v>68</v>
      </c>
      <c r="AT19" s="43" t="s">
        <v>68</v>
      </c>
      <c r="AU19" s="43" t="s">
        <v>68</v>
      </c>
      <c r="AV19" s="43" t="s">
        <v>68</v>
      </c>
      <c r="AW19" s="44" t="s">
        <v>68</v>
      </c>
      <c r="AX19" s="65" t="s">
        <v>68</v>
      </c>
      <c r="AY19" s="43" t="s">
        <v>68</v>
      </c>
      <c r="AZ19" s="43" t="s">
        <v>68</v>
      </c>
      <c r="BA19" s="44" t="s">
        <v>68</v>
      </c>
    </row>
    <row r="20" spans="1:53" ht="20.100000000000001" customHeight="1" thickBot="1" x14ac:dyDescent="0.35">
      <c r="A20" s="73">
        <v>2</v>
      </c>
      <c r="B20" s="45" t="s">
        <v>67</v>
      </c>
      <c r="C20" s="46" t="s">
        <v>67</v>
      </c>
      <c r="D20" s="46" t="s">
        <v>67</v>
      </c>
      <c r="E20" s="49" t="s">
        <v>67</v>
      </c>
      <c r="F20" s="45" t="s">
        <v>67</v>
      </c>
      <c r="G20" s="46" t="s">
        <v>67</v>
      </c>
      <c r="H20" s="46" t="s">
        <v>67</v>
      </c>
      <c r="I20" s="49" t="s">
        <v>67</v>
      </c>
      <c r="J20" s="45" t="s">
        <v>67</v>
      </c>
      <c r="K20" s="46" t="s">
        <v>67</v>
      </c>
      <c r="L20" s="46" t="s">
        <v>67</v>
      </c>
      <c r="M20" s="49" t="s">
        <v>67</v>
      </c>
      <c r="N20" s="45" t="s">
        <v>67</v>
      </c>
      <c r="O20" s="46" t="s">
        <v>67</v>
      </c>
      <c r="P20" s="46" t="s">
        <v>67</v>
      </c>
      <c r="Q20" s="46" t="s">
        <v>14</v>
      </c>
      <c r="R20" s="49" t="s">
        <v>14</v>
      </c>
      <c r="S20" s="45" t="s">
        <v>68</v>
      </c>
      <c r="T20" s="46" t="s">
        <v>67</v>
      </c>
      <c r="U20" s="46" t="s">
        <v>67</v>
      </c>
      <c r="V20" s="46" t="s">
        <v>67</v>
      </c>
      <c r="W20" s="49" t="s">
        <v>67</v>
      </c>
      <c r="X20" s="45" t="s">
        <v>67</v>
      </c>
      <c r="Y20" s="46" t="s">
        <v>67</v>
      </c>
      <c r="Z20" s="46" t="s">
        <v>67</v>
      </c>
      <c r="AA20" s="49" t="s">
        <v>67</v>
      </c>
      <c r="AB20" s="45" t="s">
        <v>67</v>
      </c>
      <c r="AC20" s="43" t="s">
        <v>68</v>
      </c>
      <c r="AD20" s="46" t="s">
        <v>13</v>
      </c>
      <c r="AE20" s="63" t="s">
        <v>13</v>
      </c>
      <c r="AF20" s="45" t="s">
        <v>13</v>
      </c>
      <c r="AG20" s="46" t="s">
        <v>67</v>
      </c>
      <c r="AH20" s="46" t="s">
        <v>67</v>
      </c>
      <c r="AI20" s="63" t="s">
        <v>67</v>
      </c>
      <c r="AJ20" s="45" t="s">
        <v>67</v>
      </c>
      <c r="AK20" s="46" t="s">
        <v>67</v>
      </c>
      <c r="AL20" s="46" t="s">
        <v>67</v>
      </c>
      <c r="AM20" s="46" t="s">
        <v>67</v>
      </c>
      <c r="AN20" s="49" t="s">
        <v>67</v>
      </c>
      <c r="AO20" s="67" t="s">
        <v>67</v>
      </c>
      <c r="AP20" s="46" t="s">
        <v>14</v>
      </c>
      <c r="AQ20" s="46" t="s">
        <v>14</v>
      </c>
      <c r="AR20" s="49" t="s">
        <v>68</v>
      </c>
      <c r="AS20" s="71" t="s">
        <v>68</v>
      </c>
      <c r="AT20" s="48" t="s">
        <v>68</v>
      </c>
      <c r="AU20" s="46" t="s">
        <v>68</v>
      </c>
      <c r="AV20" s="46" t="s">
        <v>68</v>
      </c>
      <c r="AW20" s="49" t="s">
        <v>68</v>
      </c>
      <c r="AX20" s="66" t="s">
        <v>68</v>
      </c>
      <c r="AY20" s="46" t="s">
        <v>68</v>
      </c>
      <c r="AZ20" s="46" t="s">
        <v>68</v>
      </c>
      <c r="BA20" s="49" t="s">
        <v>68</v>
      </c>
    </row>
    <row r="21" spans="1:53" ht="20.100000000000001" customHeight="1" x14ac:dyDescent="0.3">
      <c r="A21" s="73">
        <v>3</v>
      </c>
      <c r="B21" s="45" t="s">
        <v>67</v>
      </c>
      <c r="C21" s="46" t="s">
        <v>67</v>
      </c>
      <c r="D21" s="46" t="s">
        <v>67</v>
      </c>
      <c r="E21" s="49" t="s">
        <v>67</v>
      </c>
      <c r="F21" s="45" t="s">
        <v>67</v>
      </c>
      <c r="G21" s="46" t="s">
        <v>67</v>
      </c>
      <c r="H21" s="46" t="s">
        <v>67</v>
      </c>
      <c r="I21" s="49" t="s">
        <v>67</v>
      </c>
      <c r="J21" s="45" t="s">
        <v>67</v>
      </c>
      <c r="K21" s="46" t="s">
        <v>67</v>
      </c>
      <c r="L21" s="46" t="s">
        <v>67</v>
      </c>
      <c r="M21" s="49" t="s">
        <v>67</v>
      </c>
      <c r="N21" s="45" t="s">
        <v>67</v>
      </c>
      <c r="O21" s="46" t="s">
        <v>67</v>
      </c>
      <c r="P21" s="46" t="s">
        <v>67</v>
      </c>
      <c r="Q21" s="46" t="s">
        <v>14</v>
      </c>
      <c r="R21" s="49" t="s">
        <v>14</v>
      </c>
      <c r="S21" s="45" t="s">
        <v>68</v>
      </c>
      <c r="T21" s="46" t="s">
        <v>67</v>
      </c>
      <c r="U21" s="46" t="s">
        <v>67</v>
      </c>
      <c r="V21" s="46" t="s">
        <v>67</v>
      </c>
      <c r="W21" s="49" t="s">
        <v>67</v>
      </c>
      <c r="X21" s="45" t="s">
        <v>67</v>
      </c>
      <c r="Y21" s="46" t="s">
        <v>67</v>
      </c>
      <c r="Z21" s="46" t="s">
        <v>67</v>
      </c>
      <c r="AA21" s="49" t="s">
        <v>67</v>
      </c>
      <c r="AB21" s="45" t="s">
        <v>67</v>
      </c>
      <c r="AC21" s="43" t="s">
        <v>68</v>
      </c>
      <c r="AD21" s="46" t="s">
        <v>13</v>
      </c>
      <c r="AE21" s="63" t="s">
        <v>13</v>
      </c>
      <c r="AF21" s="45" t="s">
        <v>13</v>
      </c>
      <c r="AG21" s="46" t="s">
        <v>67</v>
      </c>
      <c r="AH21" s="46" t="s">
        <v>67</v>
      </c>
      <c r="AI21" s="63" t="s">
        <v>67</v>
      </c>
      <c r="AJ21" s="45" t="s">
        <v>67</v>
      </c>
      <c r="AK21" s="46" t="s">
        <v>67</v>
      </c>
      <c r="AL21" s="46" t="s">
        <v>67</v>
      </c>
      <c r="AM21" s="46" t="s">
        <v>67</v>
      </c>
      <c r="AN21" s="49" t="s">
        <v>67</v>
      </c>
      <c r="AO21" s="67" t="s">
        <v>67</v>
      </c>
      <c r="AP21" s="46" t="s">
        <v>14</v>
      </c>
      <c r="AQ21" s="46" t="s">
        <v>14</v>
      </c>
      <c r="AR21" s="49" t="s">
        <v>68</v>
      </c>
      <c r="AS21" s="45" t="s">
        <v>68</v>
      </c>
      <c r="AT21" s="46" t="s">
        <v>68</v>
      </c>
      <c r="AU21" s="46" t="s">
        <v>68</v>
      </c>
      <c r="AV21" s="46" t="s">
        <v>68</v>
      </c>
      <c r="AW21" s="49" t="s">
        <v>68</v>
      </c>
      <c r="AX21" s="67" t="s">
        <v>68</v>
      </c>
      <c r="AY21" s="46" t="s">
        <v>68</v>
      </c>
      <c r="AZ21" s="46" t="s">
        <v>68</v>
      </c>
      <c r="BA21" s="49" t="s">
        <v>68</v>
      </c>
    </row>
    <row r="22" spans="1:53" ht="19.5" customHeight="1" thickBot="1" x14ac:dyDescent="0.35">
      <c r="A22" s="74">
        <v>4</v>
      </c>
      <c r="B22" s="51" t="s">
        <v>67</v>
      </c>
      <c r="C22" s="50" t="s">
        <v>67</v>
      </c>
      <c r="D22" s="50" t="s">
        <v>67</v>
      </c>
      <c r="E22" s="68" t="s">
        <v>67</v>
      </c>
      <c r="F22" s="51" t="s">
        <v>67</v>
      </c>
      <c r="G22" s="50" t="s">
        <v>67</v>
      </c>
      <c r="H22" s="50" t="s">
        <v>67</v>
      </c>
      <c r="I22" s="68" t="s">
        <v>67</v>
      </c>
      <c r="J22" s="51" t="s">
        <v>67</v>
      </c>
      <c r="K22" s="50" t="s">
        <v>67</v>
      </c>
      <c r="L22" s="50" t="s">
        <v>67</v>
      </c>
      <c r="M22" s="68" t="s">
        <v>67</v>
      </c>
      <c r="N22" s="51" t="s">
        <v>67</v>
      </c>
      <c r="O22" s="50" t="s">
        <v>67</v>
      </c>
      <c r="P22" s="50" t="s">
        <v>67</v>
      </c>
      <c r="Q22" s="50" t="s">
        <v>14</v>
      </c>
      <c r="R22" s="68" t="s">
        <v>14</v>
      </c>
      <c r="S22" s="51" t="s">
        <v>68</v>
      </c>
      <c r="T22" s="50" t="s">
        <v>67</v>
      </c>
      <c r="U22" s="50" t="s">
        <v>67</v>
      </c>
      <c r="V22" s="50" t="s">
        <v>67</v>
      </c>
      <c r="W22" s="68" t="s">
        <v>67</v>
      </c>
      <c r="X22" s="51" t="s">
        <v>67</v>
      </c>
      <c r="Y22" s="50" t="s">
        <v>67</v>
      </c>
      <c r="Z22" s="50" t="s">
        <v>67</v>
      </c>
      <c r="AA22" s="64" t="s">
        <v>67</v>
      </c>
      <c r="AB22" s="51" t="s">
        <v>67</v>
      </c>
      <c r="AC22" s="50" t="s">
        <v>67</v>
      </c>
      <c r="AD22" s="50" t="s">
        <v>67</v>
      </c>
      <c r="AE22" s="64" t="s">
        <v>67</v>
      </c>
      <c r="AF22" s="51" t="s">
        <v>67</v>
      </c>
      <c r="AG22" s="50" t="s">
        <v>14</v>
      </c>
      <c r="AH22" s="64" t="s">
        <v>14</v>
      </c>
      <c r="AI22" s="64" t="s">
        <v>68</v>
      </c>
      <c r="AJ22" s="51" t="s">
        <v>13</v>
      </c>
      <c r="AK22" s="50" t="s">
        <v>13</v>
      </c>
      <c r="AL22" s="50" t="s">
        <v>13</v>
      </c>
      <c r="AM22" s="50" t="s">
        <v>13</v>
      </c>
      <c r="AN22" s="68" t="s">
        <v>242</v>
      </c>
      <c r="AO22" s="69" t="s">
        <v>242</v>
      </c>
      <c r="AP22" s="50" t="s">
        <v>69</v>
      </c>
      <c r="AQ22" s="50" t="s">
        <v>69</v>
      </c>
      <c r="AR22" s="68"/>
      <c r="AS22" s="648"/>
      <c r="AT22" s="649"/>
      <c r="AU22" s="649"/>
      <c r="AV22" s="649"/>
      <c r="AW22" s="650"/>
      <c r="AX22" s="70"/>
      <c r="AY22" s="52"/>
      <c r="AZ22" s="52"/>
      <c r="BA22" s="53"/>
    </row>
    <row r="23" spans="1:53" ht="19.5" customHeight="1" x14ac:dyDescent="0.3">
      <c r="A23" s="28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5"/>
      <c r="AG23" s="55"/>
      <c r="AH23" s="55"/>
      <c r="AI23" s="55"/>
      <c r="AJ23" s="54"/>
      <c r="AK23" s="54"/>
      <c r="AL23" s="54"/>
      <c r="AM23" s="54"/>
      <c r="AN23" s="54"/>
      <c r="AO23" s="54"/>
      <c r="AP23" s="54"/>
      <c r="AQ23" s="54"/>
      <c r="AR23" s="54"/>
      <c r="AS23" s="56"/>
      <c r="AT23" s="24"/>
      <c r="AU23" s="24"/>
      <c r="AV23" s="24"/>
      <c r="AW23" s="24"/>
      <c r="AX23" s="24"/>
      <c r="AY23" s="24"/>
      <c r="AZ23" s="24"/>
      <c r="BA23" s="24"/>
    </row>
    <row r="24" spans="1:53" ht="19.5" customHeight="1" x14ac:dyDescent="0.3">
      <c r="A24" s="28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5"/>
      <c r="AG24" s="55"/>
      <c r="AH24" s="55"/>
      <c r="AI24" s="55"/>
      <c r="AJ24" s="54"/>
      <c r="AK24" s="54"/>
      <c r="AL24" s="54"/>
      <c r="AM24" s="54"/>
      <c r="AN24" s="54"/>
      <c r="AO24" s="54"/>
      <c r="AP24" s="54"/>
      <c r="AQ24" s="54"/>
      <c r="AR24" s="54"/>
      <c r="AS24" s="56"/>
      <c r="AT24" s="24"/>
      <c r="AU24" s="24"/>
      <c r="AV24" s="24"/>
      <c r="AW24" s="24"/>
      <c r="AX24" s="24"/>
      <c r="AY24" s="24"/>
      <c r="AZ24" s="24"/>
      <c r="BA24" s="24"/>
    </row>
    <row r="25" spans="1:53" ht="19.5" customHeight="1" x14ac:dyDescent="0.3">
      <c r="A25" s="28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5"/>
      <c r="AG25" s="55"/>
      <c r="AH25" s="55"/>
      <c r="AI25" s="55"/>
      <c r="AJ25" s="54"/>
      <c r="AK25" s="54"/>
      <c r="AL25" s="54"/>
      <c r="AM25" s="54"/>
      <c r="AN25" s="54"/>
      <c r="AO25" s="54"/>
      <c r="AP25" s="54"/>
      <c r="AQ25" s="54"/>
      <c r="AR25" s="54"/>
      <c r="AS25" s="56"/>
      <c r="AT25" s="24"/>
      <c r="AU25" s="24"/>
      <c r="AV25" s="24"/>
      <c r="AW25" s="24"/>
      <c r="AX25" s="24"/>
      <c r="AY25" s="24"/>
      <c r="AZ25" s="24"/>
      <c r="BA25" s="24"/>
    </row>
    <row r="26" spans="1:53" ht="20.100000000000001" customHeight="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 t="s">
        <v>86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</row>
    <row r="27" spans="1:53" s="21" customFormat="1" ht="21" customHeight="1" x14ac:dyDescent="0.3">
      <c r="A27" s="651" t="s">
        <v>327</v>
      </c>
      <c r="B27" s="651"/>
      <c r="C27" s="651"/>
      <c r="D27" s="651"/>
      <c r="E27" s="651"/>
      <c r="F27" s="651"/>
      <c r="G27" s="651"/>
      <c r="H27" s="651"/>
      <c r="I27" s="651"/>
      <c r="J27" s="652"/>
      <c r="K27" s="652"/>
      <c r="L27" s="652"/>
      <c r="M27" s="652"/>
      <c r="N27" s="652"/>
      <c r="O27" s="652"/>
      <c r="P27" s="652"/>
      <c r="Q27" s="652"/>
      <c r="R27" s="652"/>
      <c r="S27" s="652"/>
      <c r="T27" s="652"/>
      <c r="U27" s="652"/>
      <c r="V27" s="652"/>
      <c r="W27" s="652"/>
      <c r="X27" s="652"/>
      <c r="Y27" s="652"/>
      <c r="Z27" s="652"/>
      <c r="AA27" s="652"/>
      <c r="AB27" s="652"/>
      <c r="AC27" s="652"/>
      <c r="AD27" s="652"/>
      <c r="AE27" s="652"/>
      <c r="AF27" s="652"/>
      <c r="AG27" s="652"/>
      <c r="AH27" s="652"/>
      <c r="AI27" s="652"/>
      <c r="AJ27" s="652"/>
      <c r="AK27" s="652"/>
      <c r="AL27" s="652"/>
      <c r="AM27" s="652"/>
      <c r="AN27" s="652"/>
      <c r="AO27" s="652"/>
      <c r="AP27" s="652"/>
      <c r="AQ27" s="652"/>
      <c r="AR27" s="652"/>
      <c r="AS27" s="652"/>
      <c r="AT27" s="652"/>
      <c r="AU27" s="652"/>
      <c r="AV27" s="57"/>
      <c r="AW27" s="57"/>
      <c r="AX27" s="57"/>
      <c r="AY27" s="57"/>
      <c r="AZ27" s="57"/>
      <c r="BA27" s="18"/>
    </row>
    <row r="28" spans="1:53" x14ac:dyDescent="0.25">
      <c r="AV28" s="57"/>
      <c r="AW28" s="57"/>
      <c r="AX28" s="57"/>
      <c r="AY28" s="57"/>
      <c r="AZ28" s="57"/>
    </row>
    <row r="29" spans="1:53" ht="21.75" customHeight="1" x14ac:dyDescent="0.3">
      <c r="A29" s="58" t="s">
        <v>91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600" t="s">
        <v>93</v>
      </c>
      <c r="AB29" s="600"/>
      <c r="AC29" s="600"/>
      <c r="AD29" s="600"/>
      <c r="AE29" s="600"/>
      <c r="AF29" s="600"/>
      <c r="AG29" s="600"/>
      <c r="AH29" s="600"/>
      <c r="AI29" s="600"/>
      <c r="AJ29" s="600"/>
      <c r="AK29" s="600"/>
      <c r="AL29" s="600"/>
      <c r="AM29" s="600"/>
      <c r="AN29" s="58"/>
      <c r="AO29" s="600" t="s">
        <v>328</v>
      </c>
      <c r="AP29" s="600"/>
      <c r="AQ29" s="600"/>
      <c r="AR29" s="600"/>
      <c r="AS29" s="600"/>
      <c r="AT29" s="600"/>
      <c r="AU29" s="600"/>
      <c r="AV29" s="600"/>
      <c r="AW29" s="600"/>
      <c r="AX29" s="600"/>
      <c r="AY29" s="600"/>
      <c r="AZ29" s="600"/>
      <c r="BA29" s="600"/>
    </row>
    <row r="30" spans="1:53" ht="11.25" customHeight="1" x14ac:dyDescent="0.3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19"/>
    </row>
    <row r="31" spans="1:53" ht="22.5" customHeight="1" x14ac:dyDescent="0.25">
      <c r="A31" s="653" t="s">
        <v>54</v>
      </c>
      <c r="B31" s="654"/>
      <c r="C31" s="631" t="s">
        <v>70</v>
      </c>
      <c r="D31" s="659"/>
      <c r="E31" s="659"/>
      <c r="F31" s="654"/>
      <c r="G31" s="662" t="s">
        <v>88</v>
      </c>
      <c r="H31" s="663"/>
      <c r="I31" s="664"/>
      <c r="J31" s="671" t="s">
        <v>71</v>
      </c>
      <c r="K31" s="659"/>
      <c r="L31" s="659"/>
      <c r="M31" s="654"/>
      <c r="N31" s="639" t="s">
        <v>72</v>
      </c>
      <c r="O31" s="640"/>
      <c r="P31" s="641"/>
      <c r="Q31" s="671" t="s">
        <v>326</v>
      </c>
      <c r="R31" s="672"/>
      <c r="S31" s="673"/>
      <c r="T31" s="671" t="s">
        <v>74</v>
      </c>
      <c r="U31" s="659"/>
      <c r="V31" s="654"/>
      <c r="W31" s="671" t="s">
        <v>75</v>
      </c>
      <c r="X31" s="659"/>
      <c r="Y31" s="654"/>
      <c r="Z31" s="24"/>
      <c r="AA31" s="698" t="s">
        <v>76</v>
      </c>
      <c r="AB31" s="699"/>
      <c r="AC31" s="699"/>
      <c r="AD31" s="699"/>
      <c r="AE31" s="699"/>
      <c r="AF31" s="607"/>
      <c r="AG31" s="608"/>
      <c r="AH31" s="629" t="s">
        <v>77</v>
      </c>
      <c r="AI31" s="702"/>
      <c r="AJ31" s="702"/>
      <c r="AK31" s="631" t="s">
        <v>78</v>
      </c>
      <c r="AL31" s="632"/>
      <c r="AM31" s="633"/>
      <c r="AN31" s="60"/>
      <c r="AO31" s="637" t="s">
        <v>329</v>
      </c>
      <c r="AP31" s="638"/>
      <c r="AQ31" s="638"/>
      <c r="AR31" s="638"/>
      <c r="AS31" s="639" t="s">
        <v>80</v>
      </c>
      <c r="AT31" s="640"/>
      <c r="AU31" s="640"/>
      <c r="AV31" s="640"/>
      <c r="AW31" s="641"/>
      <c r="AX31" s="629" t="s">
        <v>77</v>
      </c>
      <c r="AY31" s="629"/>
      <c r="AZ31" s="629"/>
      <c r="BA31" s="630"/>
    </row>
    <row r="32" spans="1:53" ht="15.75" customHeight="1" x14ac:dyDescent="0.25">
      <c r="A32" s="655"/>
      <c r="B32" s="656"/>
      <c r="C32" s="655"/>
      <c r="D32" s="660"/>
      <c r="E32" s="660"/>
      <c r="F32" s="656"/>
      <c r="G32" s="665"/>
      <c r="H32" s="666"/>
      <c r="I32" s="667"/>
      <c r="J32" s="655"/>
      <c r="K32" s="660"/>
      <c r="L32" s="660"/>
      <c r="M32" s="656"/>
      <c r="N32" s="642"/>
      <c r="O32" s="643"/>
      <c r="P32" s="644"/>
      <c r="Q32" s="674"/>
      <c r="R32" s="652"/>
      <c r="S32" s="675"/>
      <c r="T32" s="655"/>
      <c r="U32" s="660"/>
      <c r="V32" s="656"/>
      <c r="W32" s="655"/>
      <c r="X32" s="660"/>
      <c r="Y32" s="656"/>
      <c r="Z32" s="24"/>
      <c r="AA32" s="700"/>
      <c r="AB32" s="701"/>
      <c r="AC32" s="701"/>
      <c r="AD32" s="701"/>
      <c r="AE32" s="701"/>
      <c r="AF32" s="610"/>
      <c r="AG32" s="611"/>
      <c r="AH32" s="702"/>
      <c r="AI32" s="702"/>
      <c r="AJ32" s="702"/>
      <c r="AK32" s="634"/>
      <c r="AL32" s="635"/>
      <c r="AM32" s="636"/>
      <c r="AN32" s="60"/>
      <c r="AO32" s="638"/>
      <c r="AP32" s="638"/>
      <c r="AQ32" s="638"/>
      <c r="AR32" s="638"/>
      <c r="AS32" s="642"/>
      <c r="AT32" s="643"/>
      <c r="AU32" s="643"/>
      <c r="AV32" s="643"/>
      <c r="AW32" s="644"/>
      <c r="AX32" s="629"/>
      <c r="AY32" s="629"/>
      <c r="AZ32" s="629"/>
      <c r="BA32" s="630"/>
    </row>
    <row r="33" spans="1:53" ht="42" customHeight="1" x14ac:dyDescent="0.25">
      <c r="A33" s="657"/>
      <c r="B33" s="658"/>
      <c r="C33" s="657"/>
      <c r="D33" s="661"/>
      <c r="E33" s="661"/>
      <c r="F33" s="658"/>
      <c r="G33" s="668"/>
      <c r="H33" s="669"/>
      <c r="I33" s="670"/>
      <c r="J33" s="657"/>
      <c r="K33" s="661"/>
      <c r="L33" s="661"/>
      <c r="M33" s="658"/>
      <c r="N33" s="645"/>
      <c r="O33" s="646"/>
      <c r="P33" s="647"/>
      <c r="Q33" s="676"/>
      <c r="R33" s="677"/>
      <c r="S33" s="678"/>
      <c r="T33" s="657"/>
      <c r="U33" s="661"/>
      <c r="V33" s="658"/>
      <c r="W33" s="657"/>
      <c r="X33" s="661"/>
      <c r="Y33" s="658"/>
      <c r="Z33" s="24"/>
      <c r="AA33" s="691" t="s">
        <v>273</v>
      </c>
      <c r="AB33" s="692"/>
      <c r="AC33" s="692"/>
      <c r="AD33" s="692"/>
      <c r="AE33" s="692"/>
      <c r="AF33" s="680"/>
      <c r="AG33" s="681"/>
      <c r="AH33" s="693">
        <v>2</v>
      </c>
      <c r="AI33" s="694"/>
      <c r="AJ33" s="695"/>
      <c r="AK33" s="602">
        <v>3</v>
      </c>
      <c r="AL33" s="602"/>
      <c r="AM33" s="602"/>
      <c r="AN33" s="60"/>
      <c r="AO33" s="638"/>
      <c r="AP33" s="638"/>
      <c r="AQ33" s="638"/>
      <c r="AR33" s="638"/>
      <c r="AS33" s="642"/>
      <c r="AT33" s="643"/>
      <c r="AU33" s="643"/>
      <c r="AV33" s="643"/>
      <c r="AW33" s="644"/>
      <c r="AX33" s="629"/>
      <c r="AY33" s="629"/>
      <c r="AZ33" s="629"/>
      <c r="BA33" s="630"/>
    </row>
    <row r="34" spans="1:53" ht="26.25" customHeight="1" x14ac:dyDescent="0.3">
      <c r="A34" s="696">
        <v>1</v>
      </c>
      <c r="B34" s="697"/>
      <c r="C34" s="587">
        <f>COUNTIF($B19:$AO19,$B$19)</f>
        <v>33</v>
      </c>
      <c r="D34" s="592"/>
      <c r="E34" s="592"/>
      <c r="F34" s="593"/>
      <c r="G34" s="587">
        <v>4</v>
      </c>
      <c r="H34" s="592"/>
      <c r="I34" s="593"/>
      <c r="J34" s="587">
        <v>3</v>
      </c>
      <c r="K34" s="592"/>
      <c r="L34" s="592"/>
      <c r="M34" s="593"/>
      <c r="N34" s="587"/>
      <c r="O34" s="592"/>
      <c r="P34" s="593"/>
      <c r="Q34" s="597"/>
      <c r="R34" s="598"/>
      <c r="S34" s="599"/>
      <c r="T34" s="587">
        <v>12</v>
      </c>
      <c r="U34" s="588"/>
      <c r="V34" s="687"/>
      <c r="W34" s="587">
        <f>C34+G34+J34+N34+Q34+T34</f>
        <v>52</v>
      </c>
      <c r="X34" s="588"/>
      <c r="Y34" s="589"/>
      <c r="Z34" s="24"/>
      <c r="AA34" s="691" t="s">
        <v>244</v>
      </c>
      <c r="AB34" s="692"/>
      <c r="AC34" s="692"/>
      <c r="AD34" s="692"/>
      <c r="AE34" s="692"/>
      <c r="AF34" s="680"/>
      <c r="AG34" s="681"/>
      <c r="AH34" s="693">
        <v>4</v>
      </c>
      <c r="AI34" s="694"/>
      <c r="AJ34" s="695"/>
      <c r="AK34" s="602">
        <v>3</v>
      </c>
      <c r="AL34" s="602"/>
      <c r="AM34" s="602"/>
      <c r="AN34" s="60"/>
      <c r="AO34" s="638"/>
      <c r="AP34" s="638"/>
      <c r="AQ34" s="638"/>
      <c r="AR34" s="638"/>
      <c r="AS34" s="645"/>
      <c r="AT34" s="646"/>
      <c r="AU34" s="646"/>
      <c r="AV34" s="646"/>
      <c r="AW34" s="647"/>
      <c r="AX34" s="629"/>
      <c r="AY34" s="629"/>
      <c r="AZ34" s="629"/>
      <c r="BA34" s="630"/>
    </row>
    <row r="35" spans="1:53" ht="27" customHeight="1" x14ac:dyDescent="0.3">
      <c r="A35" s="590">
        <v>2</v>
      </c>
      <c r="B35" s="591"/>
      <c r="C35" s="587">
        <f t="shared" ref="C35:C36" si="0">COUNTIF($B20:$AO20,$B$19)</f>
        <v>33</v>
      </c>
      <c r="D35" s="592"/>
      <c r="E35" s="592"/>
      <c r="F35" s="593"/>
      <c r="G35" s="594">
        <v>4</v>
      </c>
      <c r="H35" s="595"/>
      <c r="I35" s="596"/>
      <c r="J35" s="594">
        <v>3</v>
      </c>
      <c r="K35" s="595"/>
      <c r="L35" s="595"/>
      <c r="M35" s="596"/>
      <c r="N35" s="594"/>
      <c r="O35" s="595"/>
      <c r="P35" s="596"/>
      <c r="Q35" s="597"/>
      <c r="R35" s="598"/>
      <c r="S35" s="599"/>
      <c r="T35" s="594">
        <v>12</v>
      </c>
      <c r="U35" s="604"/>
      <c r="V35" s="605"/>
      <c r="W35" s="587">
        <f t="shared" ref="W35:W36" si="1">C35+G35+J35+N35+Q35+T35</f>
        <v>52</v>
      </c>
      <c r="X35" s="588"/>
      <c r="Y35" s="589"/>
      <c r="Z35" s="24"/>
      <c r="AA35" s="688" t="s">
        <v>274</v>
      </c>
      <c r="AB35" s="689"/>
      <c r="AC35" s="689"/>
      <c r="AD35" s="689"/>
      <c r="AE35" s="689"/>
      <c r="AF35" s="689"/>
      <c r="AG35" s="690"/>
      <c r="AH35" s="612">
        <v>6</v>
      </c>
      <c r="AI35" s="620"/>
      <c r="AJ35" s="621"/>
      <c r="AK35" s="602">
        <v>3</v>
      </c>
      <c r="AL35" s="602"/>
      <c r="AM35" s="602"/>
      <c r="AN35" s="60"/>
      <c r="AO35" s="612">
        <v>1</v>
      </c>
      <c r="AP35" s="620"/>
      <c r="AQ35" s="620"/>
      <c r="AR35" s="621"/>
      <c r="AS35" s="628" t="s">
        <v>226</v>
      </c>
      <c r="AT35" s="628"/>
      <c r="AU35" s="628"/>
      <c r="AV35" s="628"/>
      <c r="AW35" s="628"/>
      <c r="AX35" s="619">
        <v>8</v>
      </c>
      <c r="AY35" s="619"/>
      <c r="AZ35" s="619"/>
      <c r="BA35" s="619"/>
    </row>
    <row r="36" spans="1:53" ht="21.75" customHeight="1" x14ac:dyDescent="0.3">
      <c r="A36" s="590">
        <v>3</v>
      </c>
      <c r="B36" s="591"/>
      <c r="C36" s="587">
        <f t="shared" si="0"/>
        <v>33</v>
      </c>
      <c r="D36" s="592"/>
      <c r="E36" s="592"/>
      <c r="F36" s="593"/>
      <c r="G36" s="594">
        <v>4</v>
      </c>
      <c r="H36" s="595"/>
      <c r="I36" s="596"/>
      <c r="J36" s="594">
        <v>3</v>
      </c>
      <c r="K36" s="595"/>
      <c r="L36" s="595"/>
      <c r="M36" s="596"/>
      <c r="N36" s="594"/>
      <c r="O36" s="595"/>
      <c r="P36" s="596"/>
      <c r="Q36" s="597"/>
      <c r="R36" s="598"/>
      <c r="S36" s="599"/>
      <c r="T36" s="594">
        <v>12</v>
      </c>
      <c r="U36" s="604"/>
      <c r="V36" s="605"/>
      <c r="W36" s="587">
        <f t="shared" si="1"/>
        <v>52</v>
      </c>
      <c r="X36" s="588"/>
      <c r="Y36" s="589"/>
      <c r="Z36" s="24"/>
      <c r="AA36" s="606" t="s">
        <v>243</v>
      </c>
      <c r="AB36" s="607"/>
      <c r="AC36" s="607"/>
      <c r="AD36" s="607"/>
      <c r="AE36" s="607"/>
      <c r="AF36" s="607"/>
      <c r="AG36" s="608"/>
      <c r="AH36" s="612">
        <v>8</v>
      </c>
      <c r="AI36" s="613"/>
      <c r="AJ36" s="614"/>
      <c r="AK36" s="602">
        <v>4</v>
      </c>
      <c r="AL36" s="618"/>
      <c r="AM36" s="618"/>
      <c r="AN36" s="60"/>
      <c r="AO36" s="622"/>
      <c r="AP36" s="623"/>
      <c r="AQ36" s="623"/>
      <c r="AR36" s="624"/>
      <c r="AS36" s="628"/>
      <c r="AT36" s="628"/>
      <c r="AU36" s="628"/>
      <c r="AV36" s="628"/>
      <c r="AW36" s="628"/>
      <c r="AX36" s="619"/>
      <c r="AY36" s="619"/>
      <c r="AZ36" s="619"/>
      <c r="BA36" s="619"/>
    </row>
    <row r="37" spans="1:53" ht="25.5" customHeight="1" x14ac:dyDescent="0.3">
      <c r="A37" s="590">
        <v>4</v>
      </c>
      <c r="B37" s="591"/>
      <c r="C37" s="587">
        <v>28</v>
      </c>
      <c r="D37" s="592"/>
      <c r="E37" s="592"/>
      <c r="F37" s="593"/>
      <c r="G37" s="594">
        <v>4</v>
      </c>
      <c r="H37" s="595"/>
      <c r="I37" s="596"/>
      <c r="J37" s="594">
        <v>4</v>
      </c>
      <c r="K37" s="595"/>
      <c r="L37" s="595"/>
      <c r="M37" s="596"/>
      <c r="N37" s="594">
        <v>2</v>
      </c>
      <c r="O37" s="595"/>
      <c r="P37" s="596"/>
      <c r="Q37" s="601">
        <v>2</v>
      </c>
      <c r="R37" s="598"/>
      <c r="S37" s="599"/>
      <c r="T37" s="603">
        <v>2</v>
      </c>
      <c r="U37" s="604"/>
      <c r="V37" s="605"/>
      <c r="W37" s="587">
        <f>C37+G37+J37+N37+Q37+T37</f>
        <v>42</v>
      </c>
      <c r="X37" s="588"/>
      <c r="Y37" s="589"/>
      <c r="Z37" s="24"/>
      <c r="AA37" s="609"/>
      <c r="AB37" s="610"/>
      <c r="AC37" s="610"/>
      <c r="AD37" s="610"/>
      <c r="AE37" s="610"/>
      <c r="AF37" s="610"/>
      <c r="AG37" s="611"/>
      <c r="AH37" s="615"/>
      <c r="AI37" s="616"/>
      <c r="AJ37" s="617"/>
      <c r="AK37" s="618"/>
      <c r="AL37" s="618"/>
      <c r="AM37" s="618"/>
      <c r="AN37" s="61"/>
      <c r="AO37" s="622"/>
      <c r="AP37" s="623"/>
      <c r="AQ37" s="623"/>
      <c r="AR37" s="624"/>
      <c r="AS37" s="628"/>
      <c r="AT37" s="628"/>
      <c r="AU37" s="628"/>
      <c r="AV37" s="628"/>
      <c r="AW37" s="628"/>
      <c r="AX37" s="619"/>
      <c r="AY37" s="619"/>
      <c r="AZ37" s="619"/>
      <c r="BA37" s="619"/>
    </row>
    <row r="38" spans="1:53" ht="34.5" customHeight="1" x14ac:dyDescent="0.25">
      <c r="A38" s="572" t="s">
        <v>23</v>
      </c>
      <c r="B38" s="573"/>
      <c r="C38" s="574">
        <f>SUM(C34:F37)</f>
        <v>127</v>
      </c>
      <c r="D38" s="575"/>
      <c r="E38" s="575"/>
      <c r="F38" s="576"/>
      <c r="G38" s="577">
        <f>SUM(G34:I37)</f>
        <v>16</v>
      </c>
      <c r="H38" s="578"/>
      <c r="I38" s="573"/>
      <c r="J38" s="579">
        <f>SUM(J34:M37)</f>
        <v>13</v>
      </c>
      <c r="K38" s="580"/>
      <c r="L38" s="580"/>
      <c r="M38" s="581"/>
      <c r="N38" s="579">
        <f>SUM(N34:P37)</f>
        <v>2</v>
      </c>
      <c r="O38" s="580"/>
      <c r="P38" s="581"/>
      <c r="Q38" s="582">
        <f>SUM(Q34:S37)</f>
        <v>2</v>
      </c>
      <c r="R38" s="583"/>
      <c r="S38" s="584"/>
      <c r="T38" s="577">
        <f>SUM(T34:V37)</f>
        <v>38</v>
      </c>
      <c r="U38" s="585"/>
      <c r="V38" s="586"/>
      <c r="W38" s="577">
        <f>SUM(W34:Y37)</f>
        <v>198</v>
      </c>
      <c r="X38" s="585"/>
      <c r="Y38" s="586"/>
      <c r="Z38" s="24"/>
      <c r="AA38" s="679" t="s">
        <v>89</v>
      </c>
      <c r="AB38" s="680"/>
      <c r="AC38" s="680"/>
      <c r="AD38" s="680"/>
      <c r="AE38" s="680"/>
      <c r="AF38" s="680"/>
      <c r="AG38" s="681"/>
      <c r="AH38" s="682">
        <v>8</v>
      </c>
      <c r="AI38" s="683"/>
      <c r="AJ38" s="684"/>
      <c r="AK38" s="682">
        <v>2</v>
      </c>
      <c r="AL38" s="685"/>
      <c r="AM38" s="686"/>
      <c r="AN38" s="25"/>
      <c r="AO38" s="625"/>
      <c r="AP38" s="626"/>
      <c r="AQ38" s="626"/>
      <c r="AR38" s="627"/>
      <c r="AS38" s="628"/>
      <c r="AT38" s="628"/>
      <c r="AU38" s="628"/>
      <c r="AV38" s="628"/>
      <c r="AW38" s="628"/>
      <c r="AX38" s="619"/>
      <c r="AY38" s="619"/>
      <c r="AZ38" s="619"/>
      <c r="BA38" s="619"/>
    </row>
  </sheetData>
  <mergeCells count="108">
    <mergeCell ref="A4:O4"/>
    <mergeCell ref="A7:O7"/>
    <mergeCell ref="A1:O1"/>
    <mergeCell ref="A2:O2"/>
    <mergeCell ref="A3:O3"/>
    <mergeCell ref="P1:AM1"/>
    <mergeCell ref="P3:AM3"/>
    <mergeCell ref="AN3:BA4"/>
    <mergeCell ref="P5:AM5"/>
    <mergeCell ref="A6:O6"/>
    <mergeCell ref="AO6:BA6"/>
    <mergeCell ref="P7:AL7"/>
    <mergeCell ref="AN7:BA7"/>
    <mergeCell ref="P8:AL8"/>
    <mergeCell ref="AB17:AE17"/>
    <mergeCell ref="AF17:AI17"/>
    <mergeCell ref="AJ17:AN17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A34:B34"/>
    <mergeCell ref="C34:F34"/>
    <mergeCell ref="G34:I34"/>
    <mergeCell ref="J34:M34"/>
    <mergeCell ref="N34:P34"/>
    <mergeCell ref="T31:V33"/>
    <mergeCell ref="W31:Y33"/>
    <mergeCell ref="AA31:AG32"/>
    <mergeCell ref="AH31:AJ32"/>
    <mergeCell ref="Q34:S34"/>
    <mergeCell ref="AA34:AG34"/>
    <mergeCell ref="AH34:AJ34"/>
    <mergeCell ref="AS22:AW22"/>
    <mergeCell ref="A27:AU27"/>
    <mergeCell ref="A31:B33"/>
    <mergeCell ref="C31:F33"/>
    <mergeCell ref="G31:I33"/>
    <mergeCell ref="J31:M33"/>
    <mergeCell ref="N31:P33"/>
    <mergeCell ref="Q31:S33"/>
    <mergeCell ref="AA38:AG38"/>
    <mergeCell ref="AH38:AJ38"/>
    <mergeCell ref="AK38:AM38"/>
    <mergeCell ref="T34:V34"/>
    <mergeCell ref="W34:Y34"/>
    <mergeCell ref="T35:V35"/>
    <mergeCell ref="W35:Y35"/>
    <mergeCell ref="J36:M36"/>
    <mergeCell ref="N36:P36"/>
    <mergeCell ref="AA35:AG35"/>
    <mergeCell ref="AH35:AJ35"/>
    <mergeCell ref="T36:V36"/>
    <mergeCell ref="A35:B35"/>
    <mergeCell ref="C35:F35"/>
    <mergeCell ref="AA33:AG33"/>
    <mergeCell ref="AH33:AJ33"/>
    <mergeCell ref="G35:I35"/>
    <mergeCell ref="J35:M35"/>
    <mergeCell ref="N35:P35"/>
    <mergeCell ref="Q35:S35"/>
    <mergeCell ref="AA29:AM29"/>
    <mergeCell ref="N37:P37"/>
    <mergeCell ref="Q37:S37"/>
    <mergeCell ref="AK35:AM35"/>
    <mergeCell ref="AO29:BA29"/>
    <mergeCell ref="T37:V37"/>
    <mergeCell ref="W37:Y37"/>
    <mergeCell ref="AA36:AG37"/>
    <mergeCell ref="AH36:AJ37"/>
    <mergeCell ref="AK36:AM37"/>
    <mergeCell ref="AX35:BA38"/>
    <mergeCell ref="AO35:AR38"/>
    <mergeCell ref="AS35:AW38"/>
    <mergeCell ref="AX31:BA34"/>
    <mergeCell ref="AK33:AM33"/>
    <mergeCell ref="AK31:AM32"/>
    <mergeCell ref="AO31:AR34"/>
    <mergeCell ref="AS31:AW34"/>
    <mergeCell ref="AK34:AM34"/>
    <mergeCell ref="A38:B38"/>
    <mergeCell ref="C38:F38"/>
    <mergeCell ref="G38:I38"/>
    <mergeCell ref="J38:M38"/>
    <mergeCell ref="N38:P38"/>
    <mergeCell ref="Q38:S38"/>
    <mergeCell ref="T38:V38"/>
    <mergeCell ref="W38:Y38"/>
    <mergeCell ref="W36:Y36"/>
    <mergeCell ref="A37:B37"/>
    <mergeCell ref="C37:F37"/>
    <mergeCell ref="G37:I37"/>
    <mergeCell ref="J37:M37"/>
    <mergeCell ref="A36:B36"/>
    <mergeCell ref="C36:F36"/>
    <mergeCell ref="G36:I36"/>
    <mergeCell ref="Q36:S3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1"/>
  <sheetViews>
    <sheetView tabSelected="1" view="pageBreakPreview" topLeftCell="B4" zoomScale="75" zoomScaleNormal="75" zoomScaleSheetLayoutView="75" workbookViewId="0">
      <selection activeCell="B40" sqref="B40"/>
    </sheetView>
  </sheetViews>
  <sheetFormatPr defaultRowHeight="15.75" x14ac:dyDescent="0.25"/>
  <cols>
    <col min="1" max="1" width="11.28515625" style="238" customWidth="1"/>
    <col min="2" max="2" width="46.5703125" style="239" customWidth="1"/>
    <col min="3" max="3" width="6.7109375" style="240" customWidth="1"/>
    <col min="4" max="4" width="12" style="241" customWidth="1"/>
    <col min="5" max="5" width="7.28515625" style="241" customWidth="1"/>
    <col min="6" max="6" width="6.42578125" style="240" customWidth="1"/>
    <col min="7" max="7" width="7.42578125" style="240" customWidth="1"/>
    <col min="8" max="8" width="9.85546875" style="240" customWidth="1"/>
    <col min="9" max="9" width="8.7109375" style="239" customWidth="1"/>
    <col min="10" max="10" width="8" style="239" customWidth="1"/>
    <col min="11" max="11" width="5.85546875" style="239" customWidth="1"/>
    <col min="12" max="12" width="7.85546875" style="239" customWidth="1"/>
    <col min="13" max="13" width="8.85546875" style="239" customWidth="1"/>
    <col min="14" max="14" width="5.28515625" style="239" customWidth="1"/>
    <col min="15" max="15" width="4.28515625" style="239" customWidth="1"/>
    <col min="16" max="22" width="3.85546875" style="239" customWidth="1"/>
    <col min="23" max="24" width="4" style="239" customWidth="1"/>
    <col min="25" max="29" width="0" style="130" hidden="1" customWidth="1"/>
    <col min="30" max="16384" width="9.140625" style="130"/>
  </cols>
  <sheetData>
    <row r="1" spans="1:29" s="75" customFormat="1" ht="18.75" thickBot="1" x14ac:dyDescent="0.3">
      <c r="A1" s="823" t="s">
        <v>320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  <c r="M1" s="824"/>
      <c r="N1" s="824"/>
      <c r="O1" s="824"/>
      <c r="P1" s="824"/>
      <c r="Q1" s="824"/>
      <c r="R1" s="824"/>
      <c r="S1" s="824"/>
      <c r="T1" s="824"/>
      <c r="U1" s="824"/>
      <c r="V1" s="824"/>
      <c r="W1" s="824"/>
      <c r="X1" s="824"/>
    </row>
    <row r="2" spans="1:29" s="75" customFormat="1" x14ac:dyDescent="0.25">
      <c r="A2" s="825" t="s">
        <v>307</v>
      </c>
      <c r="B2" s="828" t="s">
        <v>96</v>
      </c>
      <c r="C2" s="831" t="s">
        <v>97</v>
      </c>
      <c r="D2" s="832"/>
      <c r="E2" s="832"/>
      <c r="F2" s="833"/>
      <c r="G2" s="834" t="s">
        <v>98</v>
      </c>
      <c r="H2" s="837" t="s">
        <v>99</v>
      </c>
      <c r="I2" s="838"/>
      <c r="J2" s="838"/>
      <c r="K2" s="838"/>
      <c r="L2" s="838"/>
      <c r="M2" s="839"/>
      <c r="N2" s="840" t="s">
        <v>330</v>
      </c>
      <c r="O2" s="841"/>
      <c r="P2" s="841"/>
      <c r="Q2" s="841"/>
      <c r="R2" s="841"/>
      <c r="S2" s="841"/>
      <c r="T2" s="841"/>
      <c r="U2" s="841"/>
      <c r="V2" s="841"/>
      <c r="W2" s="841"/>
      <c r="X2" s="842"/>
    </row>
    <row r="3" spans="1:29" s="75" customFormat="1" ht="16.5" thickBot="1" x14ac:dyDescent="0.3">
      <c r="A3" s="826"/>
      <c r="B3" s="829"/>
      <c r="C3" s="846" t="s">
        <v>100</v>
      </c>
      <c r="D3" s="809" t="s">
        <v>101</v>
      </c>
      <c r="E3" s="848" t="s">
        <v>102</v>
      </c>
      <c r="F3" s="849"/>
      <c r="G3" s="835"/>
      <c r="H3" s="799" t="s">
        <v>6</v>
      </c>
      <c r="I3" s="802" t="s">
        <v>103</v>
      </c>
      <c r="J3" s="803"/>
      <c r="K3" s="803"/>
      <c r="L3" s="804"/>
      <c r="M3" s="805" t="s">
        <v>104</v>
      </c>
      <c r="N3" s="843"/>
      <c r="O3" s="844"/>
      <c r="P3" s="844"/>
      <c r="Q3" s="844"/>
      <c r="R3" s="844"/>
      <c r="S3" s="844"/>
      <c r="T3" s="844"/>
      <c r="U3" s="844"/>
      <c r="V3" s="844"/>
      <c r="W3" s="844"/>
      <c r="X3" s="845"/>
    </row>
    <row r="4" spans="1:29" s="75" customFormat="1" ht="16.5" thickBot="1" x14ac:dyDescent="0.3">
      <c r="A4" s="826"/>
      <c r="B4" s="829"/>
      <c r="C4" s="846"/>
      <c r="D4" s="809"/>
      <c r="E4" s="809" t="s">
        <v>105</v>
      </c>
      <c r="F4" s="811" t="s">
        <v>106</v>
      </c>
      <c r="G4" s="835"/>
      <c r="H4" s="800"/>
      <c r="I4" s="813" t="s">
        <v>23</v>
      </c>
      <c r="J4" s="813" t="s">
        <v>27</v>
      </c>
      <c r="K4" s="813" t="s">
        <v>107</v>
      </c>
      <c r="L4" s="813" t="s">
        <v>108</v>
      </c>
      <c r="M4" s="806"/>
      <c r="N4" s="816" t="s">
        <v>109</v>
      </c>
      <c r="O4" s="817"/>
      <c r="P4" s="818"/>
      <c r="Q4" s="816" t="s">
        <v>110</v>
      </c>
      <c r="R4" s="817"/>
      <c r="S4" s="818"/>
      <c r="T4" s="816" t="s">
        <v>111</v>
      </c>
      <c r="U4" s="817"/>
      <c r="V4" s="818"/>
      <c r="W4" s="816" t="s">
        <v>112</v>
      </c>
      <c r="X4" s="818"/>
    </row>
    <row r="5" spans="1:29" s="75" customFormat="1" ht="16.5" thickBot="1" x14ac:dyDescent="0.3">
      <c r="A5" s="826"/>
      <c r="B5" s="829"/>
      <c r="C5" s="846"/>
      <c r="D5" s="809"/>
      <c r="E5" s="809"/>
      <c r="F5" s="811"/>
      <c r="G5" s="835"/>
      <c r="H5" s="800"/>
      <c r="I5" s="814"/>
      <c r="J5" s="814"/>
      <c r="K5" s="814"/>
      <c r="L5" s="814"/>
      <c r="M5" s="806"/>
      <c r="N5" s="310">
        <v>1</v>
      </c>
      <c r="O5" s="386" t="s">
        <v>283</v>
      </c>
      <c r="P5" s="414" t="s">
        <v>284</v>
      </c>
      <c r="Q5" s="310">
        <v>3</v>
      </c>
      <c r="R5" s="386" t="s">
        <v>285</v>
      </c>
      <c r="S5" s="311" t="s">
        <v>286</v>
      </c>
      <c r="T5" s="415">
        <v>5</v>
      </c>
      <c r="U5" s="386" t="s">
        <v>287</v>
      </c>
      <c r="V5" s="311" t="s">
        <v>288</v>
      </c>
      <c r="W5" s="310">
        <v>7</v>
      </c>
      <c r="X5" s="311">
        <v>8</v>
      </c>
    </row>
    <row r="6" spans="1:29" s="75" customFormat="1" ht="16.5" thickBot="1" x14ac:dyDescent="0.3">
      <c r="A6" s="826"/>
      <c r="B6" s="829"/>
      <c r="C6" s="846"/>
      <c r="D6" s="809"/>
      <c r="E6" s="809"/>
      <c r="F6" s="811"/>
      <c r="G6" s="835"/>
      <c r="H6" s="800"/>
      <c r="I6" s="814"/>
      <c r="J6" s="814"/>
      <c r="K6" s="814"/>
      <c r="L6" s="814"/>
      <c r="M6" s="807"/>
      <c r="N6" s="819" t="s">
        <v>331</v>
      </c>
      <c r="O6" s="820"/>
      <c r="P6" s="821"/>
      <c r="Q6" s="821"/>
      <c r="R6" s="821"/>
      <c r="S6" s="821"/>
      <c r="T6" s="821"/>
      <c r="U6" s="821"/>
      <c r="V6" s="821"/>
      <c r="W6" s="821"/>
      <c r="X6" s="822"/>
    </row>
    <row r="7" spans="1:29" s="75" customFormat="1" ht="16.5" thickBot="1" x14ac:dyDescent="0.3">
      <c r="A7" s="827"/>
      <c r="B7" s="830"/>
      <c r="C7" s="847"/>
      <c r="D7" s="810"/>
      <c r="E7" s="810"/>
      <c r="F7" s="812"/>
      <c r="G7" s="836"/>
      <c r="H7" s="801"/>
      <c r="I7" s="815"/>
      <c r="J7" s="815"/>
      <c r="K7" s="815"/>
      <c r="L7" s="815"/>
      <c r="M7" s="808"/>
      <c r="N7" s="310">
        <v>15</v>
      </c>
      <c r="O7" s="386">
        <v>9</v>
      </c>
      <c r="P7" s="311">
        <v>9</v>
      </c>
      <c r="Q7" s="310">
        <v>15</v>
      </c>
      <c r="R7" s="386">
        <v>9</v>
      </c>
      <c r="S7" s="311">
        <v>9</v>
      </c>
      <c r="T7" s="310">
        <v>15</v>
      </c>
      <c r="U7" s="386">
        <v>9</v>
      </c>
      <c r="V7" s="311">
        <v>9</v>
      </c>
      <c r="W7" s="310">
        <v>15</v>
      </c>
      <c r="X7" s="311">
        <v>13</v>
      </c>
    </row>
    <row r="8" spans="1:29" s="75" customFormat="1" ht="16.5" thickBot="1" x14ac:dyDescent="0.3">
      <c r="A8" s="76">
        <v>1</v>
      </c>
      <c r="B8" s="242">
        <v>2</v>
      </c>
      <c r="C8" s="77">
        <v>3</v>
      </c>
      <c r="D8" s="76">
        <v>4</v>
      </c>
      <c r="E8" s="76">
        <v>5</v>
      </c>
      <c r="F8" s="76">
        <v>6</v>
      </c>
      <c r="G8" s="76">
        <v>7</v>
      </c>
      <c r="H8" s="76">
        <v>8</v>
      </c>
      <c r="I8" s="76">
        <v>9</v>
      </c>
      <c r="J8" s="76">
        <v>10</v>
      </c>
      <c r="K8" s="76">
        <v>11</v>
      </c>
      <c r="L8" s="76">
        <v>12</v>
      </c>
      <c r="M8" s="309">
        <v>13</v>
      </c>
      <c r="N8" s="310">
        <v>14</v>
      </c>
      <c r="O8" s="312">
        <v>15</v>
      </c>
      <c r="P8" s="310">
        <v>16</v>
      </c>
      <c r="Q8" s="312">
        <v>17</v>
      </c>
      <c r="R8" s="310">
        <v>18</v>
      </c>
      <c r="S8" s="312">
        <v>19</v>
      </c>
      <c r="T8" s="310">
        <v>20</v>
      </c>
      <c r="U8" s="312">
        <v>21</v>
      </c>
      <c r="V8" s="310">
        <v>22</v>
      </c>
      <c r="W8" s="312">
        <v>23</v>
      </c>
      <c r="X8" s="242">
        <v>24</v>
      </c>
      <c r="Y8" s="309">
        <v>25</v>
      </c>
      <c r="Z8" s="76">
        <v>26</v>
      </c>
      <c r="AA8" s="309">
        <v>27</v>
      </c>
      <c r="AB8" s="76">
        <v>28</v>
      </c>
      <c r="AC8" s="309">
        <v>29</v>
      </c>
    </row>
    <row r="9" spans="1:29" s="75" customFormat="1" ht="16.5" thickBot="1" x14ac:dyDescent="0.3">
      <c r="A9" s="795" t="s">
        <v>113</v>
      </c>
      <c r="B9" s="796"/>
      <c r="C9" s="797"/>
      <c r="D9" s="797"/>
      <c r="E9" s="797"/>
      <c r="F9" s="797"/>
      <c r="G9" s="797"/>
      <c r="H9" s="797"/>
      <c r="I9" s="797"/>
      <c r="J9" s="797"/>
      <c r="K9" s="797"/>
      <c r="L9" s="797"/>
      <c r="M9" s="797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8"/>
    </row>
    <row r="10" spans="1:29" s="75" customFormat="1" ht="16.5" thickBot="1" x14ac:dyDescent="0.3">
      <c r="A10" s="788" t="s">
        <v>114</v>
      </c>
      <c r="B10" s="746"/>
      <c r="C10" s="746"/>
      <c r="D10" s="746"/>
      <c r="E10" s="746"/>
      <c r="F10" s="746"/>
      <c r="G10" s="746"/>
      <c r="H10" s="746"/>
      <c r="I10" s="746"/>
      <c r="J10" s="746"/>
      <c r="K10" s="746"/>
      <c r="L10" s="746"/>
      <c r="M10" s="746"/>
      <c r="N10" s="746"/>
      <c r="O10" s="746"/>
      <c r="P10" s="746"/>
      <c r="Q10" s="746"/>
      <c r="R10" s="746"/>
      <c r="S10" s="746"/>
      <c r="T10" s="746"/>
      <c r="U10" s="746"/>
      <c r="V10" s="746"/>
      <c r="W10" s="746"/>
      <c r="X10" s="746"/>
    </row>
    <row r="11" spans="1:29" s="90" customFormat="1" x14ac:dyDescent="0.25">
      <c r="A11" s="78" t="s">
        <v>115</v>
      </c>
      <c r="B11" s="79" t="s">
        <v>16</v>
      </c>
      <c r="C11" s="274"/>
      <c r="D11" s="556"/>
      <c r="E11" s="82"/>
      <c r="F11" s="83"/>
      <c r="G11" s="550">
        <f>G12+G13+G14+G15</f>
        <v>15</v>
      </c>
      <c r="H11" s="85">
        <f>SUM(H12:H15)</f>
        <v>450</v>
      </c>
      <c r="I11" s="86">
        <f>SUM(I12:I15)</f>
        <v>180</v>
      </c>
      <c r="J11" s="87"/>
      <c r="K11" s="87"/>
      <c r="L11" s="87">
        <f>SUM(L12:L15)</f>
        <v>180</v>
      </c>
      <c r="M11" s="287">
        <f>SUM(M12:M15)</f>
        <v>270</v>
      </c>
      <c r="N11" s="256"/>
      <c r="O11" s="387"/>
      <c r="P11" s="89"/>
      <c r="Q11" s="88"/>
      <c r="R11" s="387"/>
      <c r="S11" s="89"/>
      <c r="T11" s="88"/>
      <c r="U11" s="387"/>
      <c r="V11" s="89"/>
      <c r="W11" s="88"/>
      <c r="X11" s="89"/>
    </row>
    <row r="12" spans="1:29" s="90" customFormat="1" x14ac:dyDescent="0.25">
      <c r="A12" s="91" t="s">
        <v>116</v>
      </c>
      <c r="B12" s="92" t="s">
        <v>16</v>
      </c>
      <c r="C12" s="497"/>
      <c r="D12" s="479">
        <v>1</v>
      </c>
      <c r="E12" s="95"/>
      <c r="F12" s="96"/>
      <c r="G12" s="551">
        <v>4</v>
      </c>
      <c r="H12" s="98">
        <f t="shared" ref="H12:H27" si="0">G12*30</f>
        <v>120</v>
      </c>
      <c r="I12" s="99">
        <f>J12+K12+L12</f>
        <v>45</v>
      </c>
      <c r="J12" s="100"/>
      <c r="K12" s="100"/>
      <c r="L12" s="100">
        <v>45</v>
      </c>
      <c r="M12" s="206">
        <f t="shared" ref="M12:M27" si="1">H12-I12</f>
        <v>75</v>
      </c>
      <c r="N12" s="257">
        <v>3</v>
      </c>
      <c r="O12" s="388"/>
      <c r="P12" s="102"/>
      <c r="Q12" s="101"/>
      <c r="R12" s="388"/>
      <c r="S12" s="102"/>
      <c r="T12" s="101"/>
      <c r="U12" s="388"/>
      <c r="V12" s="102"/>
      <c r="W12" s="101"/>
      <c r="X12" s="102"/>
    </row>
    <row r="13" spans="1:29" s="90" customFormat="1" x14ac:dyDescent="0.25">
      <c r="A13" s="91" t="s">
        <v>117</v>
      </c>
      <c r="B13" s="92" t="s">
        <v>16</v>
      </c>
      <c r="C13" s="497"/>
      <c r="D13" s="479">
        <v>2</v>
      </c>
      <c r="E13" s="95"/>
      <c r="F13" s="96"/>
      <c r="G13" s="551">
        <v>3</v>
      </c>
      <c r="H13" s="98">
        <f t="shared" si="0"/>
        <v>90</v>
      </c>
      <c r="I13" s="99">
        <f t="shared" ref="I13:I15" si="2">J13+K13+L13</f>
        <v>36</v>
      </c>
      <c r="J13" s="100"/>
      <c r="K13" s="100"/>
      <c r="L13" s="100">
        <v>36</v>
      </c>
      <c r="M13" s="206">
        <f t="shared" si="1"/>
        <v>54</v>
      </c>
      <c r="N13" s="257"/>
      <c r="O13" s="388">
        <v>2</v>
      </c>
      <c r="P13" s="102">
        <v>2</v>
      </c>
      <c r="Q13" s="101"/>
      <c r="R13" s="388"/>
      <c r="S13" s="102"/>
      <c r="T13" s="101"/>
      <c r="U13" s="388"/>
      <c r="V13" s="102"/>
      <c r="W13" s="101"/>
      <c r="X13" s="102"/>
    </row>
    <row r="14" spans="1:29" s="90" customFormat="1" x14ac:dyDescent="0.25">
      <c r="A14" s="91" t="s">
        <v>118</v>
      </c>
      <c r="B14" s="92" t="s">
        <v>16</v>
      </c>
      <c r="C14" s="497"/>
      <c r="D14" s="479">
        <v>3</v>
      </c>
      <c r="E14" s="104"/>
      <c r="F14" s="96"/>
      <c r="G14" s="551">
        <v>4</v>
      </c>
      <c r="H14" s="98">
        <f t="shared" si="0"/>
        <v>120</v>
      </c>
      <c r="I14" s="99">
        <f t="shared" si="2"/>
        <v>45</v>
      </c>
      <c r="J14" s="100"/>
      <c r="K14" s="100"/>
      <c r="L14" s="100">
        <v>45</v>
      </c>
      <c r="M14" s="206">
        <f t="shared" si="1"/>
        <v>75</v>
      </c>
      <c r="N14" s="257"/>
      <c r="O14" s="388"/>
      <c r="P14" s="102"/>
      <c r="Q14" s="101">
        <v>3</v>
      </c>
      <c r="R14" s="388"/>
      <c r="S14" s="102"/>
      <c r="T14" s="101"/>
      <c r="U14" s="388"/>
      <c r="V14" s="102"/>
      <c r="W14" s="105"/>
      <c r="X14" s="106"/>
    </row>
    <row r="15" spans="1:29" s="90" customFormat="1" x14ac:dyDescent="0.25">
      <c r="A15" s="491" t="s">
        <v>120</v>
      </c>
      <c r="B15" s="92" t="s">
        <v>16</v>
      </c>
      <c r="C15" s="478"/>
      <c r="D15" s="449" t="s">
        <v>189</v>
      </c>
      <c r="E15" s="109"/>
      <c r="F15" s="110"/>
      <c r="G15" s="111">
        <v>4</v>
      </c>
      <c r="H15" s="98">
        <f t="shared" si="0"/>
        <v>120</v>
      </c>
      <c r="I15" s="99">
        <f t="shared" si="2"/>
        <v>54</v>
      </c>
      <c r="J15" s="112"/>
      <c r="K15" s="112"/>
      <c r="L15" s="112">
        <v>54</v>
      </c>
      <c r="M15" s="206">
        <f t="shared" si="1"/>
        <v>66</v>
      </c>
      <c r="N15" s="258"/>
      <c r="O15" s="389"/>
      <c r="P15" s="114"/>
      <c r="Q15" s="113"/>
      <c r="R15" s="389">
        <v>3</v>
      </c>
      <c r="S15" s="114">
        <v>3</v>
      </c>
      <c r="T15" s="113"/>
      <c r="U15" s="389"/>
      <c r="V15" s="114"/>
      <c r="W15" s="113"/>
      <c r="X15" s="114"/>
    </row>
    <row r="16" spans="1:29" ht="16.5" thickBot="1" x14ac:dyDescent="0.3">
      <c r="A16" s="443" t="s">
        <v>121</v>
      </c>
      <c r="B16" s="552" t="s">
        <v>270</v>
      </c>
      <c r="C16" s="478"/>
      <c r="D16" s="479" t="s">
        <v>190</v>
      </c>
      <c r="E16" s="480"/>
      <c r="F16" s="481"/>
      <c r="G16" s="482">
        <v>3</v>
      </c>
      <c r="H16" s="483">
        <f t="shared" ref="H16" si="3">G16*30</f>
        <v>90</v>
      </c>
      <c r="I16" s="484">
        <f t="shared" ref="I16" si="4">J16+K16+L16</f>
        <v>36</v>
      </c>
      <c r="J16" s="46">
        <v>18</v>
      </c>
      <c r="K16" s="46"/>
      <c r="L16" s="46">
        <v>18</v>
      </c>
      <c r="M16" s="458">
        <f>H16-I16</f>
        <v>54</v>
      </c>
      <c r="N16" s="485"/>
      <c r="O16" s="486">
        <v>2</v>
      </c>
      <c r="P16" s="487">
        <v>2</v>
      </c>
      <c r="Q16" s="488"/>
      <c r="R16" s="486"/>
      <c r="S16" s="487"/>
      <c r="T16" s="489"/>
      <c r="U16" s="490"/>
      <c r="V16" s="129"/>
      <c r="W16" s="128"/>
      <c r="X16" s="129"/>
    </row>
    <row r="17" spans="1:29" s="90" customFormat="1" x14ac:dyDescent="0.25">
      <c r="A17" s="135" t="s">
        <v>128</v>
      </c>
      <c r="B17" s="136" t="s">
        <v>318</v>
      </c>
      <c r="C17" s="497"/>
      <c r="D17" s="498" t="s">
        <v>290</v>
      </c>
      <c r="E17" s="104"/>
      <c r="F17" s="137"/>
      <c r="G17" s="138">
        <v>1</v>
      </c>
      <c r="H17" s="139">
        <f t="shared" si="0"/>
        <v>30</v>
      </c>
      <c r="I17" s="93">
        <f t="shared" ref="I17:I19" si="5">J17+L17</f>
        <v>15</v>
      </c>
      <c r="J17" s="244">
        <v>8</v>
      </c>
      <c r="K17" s="244"/>
      <c r="L17" s="244">
        <v>7</v>
      </c>
      <c r="M17" s="145">
        <f t="shared" si="1"/>
        <v>15</v>
      </c>
      <c r="N17" s="257">
        <v>1</v>
      </c>
      <c r="O17" s="388"/>
      <c r="P17" s="102"/>
      <c r="Q17" s="101"/>
      <c r="R17" s="388"/>
      <c r="S17" s="102"/>
      <c r="T17" s="101"/>
      <c r="U17" s="388"/>
      <c r="V17" s="102"/>
      <c r="W17" s="101"/>
      <c r="X17" s="141"/>
    </row>
    <row r="18" spans="1:29" s="90" customFormat="1" x14ac:dyDescent="0.25">
      <c r="A18" s="495" t="s">
        <v>289</v>
      </c>
      <c r="B18" s="496" t="s">
        <v>271</v>
      </c>
      <c r="C18" s="497">
        <v>1</v>
      </c>
      <c r="D18" s="498"/>
      <c r="E18" s="499"/>
      <c r="F18" s="500"/>
      <c r="G18" s="501">
        <v>7</v>
      </c>
      <c r="H18" s="502">
        <f t="shared" ref="H18" si="6">G18*30</f>
        <v>210</v>
      </c>
      <c r="I18" s="497">
        <f t="shared" ref="I18" si="7">J18+L18</f>
        <v>75</v>
      </c>
      <c r="J18" s="503">
        <v>45</v>
      </c>
      <c r="K18" s="503"/>
      <c r="L18" s="503">
        <v>30</v>
      </c>
      <c r="M18" s="504">
        <f t="shared" ref="M18" si="8">H18-I18</f>
        <v>135</v>
      </c>
      <c r="N18" s="485">
        <v>5</v>
      </c>
      <c r="O18" s="486"/>
      <c r="P18" s="487"/>
      <c r="Q18" s="488"/>
      <c r="R18" s="486"/>
      <c r="S18" s="487"/>
      <c r="T18" s="488"/>
      <c r="U18" s="486"/>
      <c r="V18" s="487"/>
      <c r="W18" s="488"/>
      <c r="X18" s="505"/>
    </row>
    <row r="19" spans="1:29" s="90" customFormat="1" ht="31.5" x14ac:dyDescent="0.25">
      <c r="A19" s="495" t="s">
        <v>129</v>
      </c>
      <c r="B19" s="496" t="s">
        <v>130</v>
      </c>
      <c r="C19" s="497"/>
      <c r="D19" s="503" t="s">
        <v>190</v>
      </c>
      <c r="E19" s="506"/>
      <c r="F19" s="507"/>
      <c r="G19" s="501">
        <v>3.5</v>
      </c>
      <c r="H19" s="502">
        <f t="shared" si="0"/>
        <v>105</v>
      </c>
      <c r="I19" s="497">
        <f t="shared" si="5"/>
        <v>36</v>
      </c>
      <c r="J19" s="503">
        <v>18</v>
      </c>
      <c r="K19" s="503"/>
      <c r="L19" s="503">
        <v>18</v>
      </c>
      <c r="M19" s="504">
        <f t="shared" si="1"/>
        <v>69</v>
      </c>
      <c r="N19" s="485"/>
      <c r="O19" s="486">
        <v>2</v>
      </c>
      <c r="P19" s="505">
        <v>2</v>
      </c>
      <c r="Q19" s="488"/>
      <c r="R19" s="486"/>
      <c r="S19" s="487"/>
      <c r="T19" s="488"/>
      <c r="U19" s="486"/>
      <c r="V19" s="487"/>
      <c r="W19" s="488"/>
      <c r="X19" s="487"/>
    </row>
    <row r="20" spans="1:29" s="90" customFormat="1" x14ac:dyDescent="0.25">
      <c r="A20" s="495" t="s">
        <v>131</v>
      </c>
      <c r="B20" s="496" t="s">
        <v>29</v>
      </c>
      <c r="C20" s="497">
        <v>2</v>
      </c>
      <c r="D20" s="503"/>
      <c r="E20" s="506"/>
      <c r="F20" s="507"/>
      <c r="G20" s="501">
        <v>4</v>
      </c>
      <c r="H20" s="502">
        <f>G20*30</f>
        <v>120</v>
      </c>
      <c r="I20" s="497">
        <f>J20+L20</f>
        <v>54</v>
      </c>
      <c r="J20" s="503">
        <v>18</v>
      </c>
      <c r="K20" s="503"/>
      <c r="L20" s="503">
        <v>36</v>
      </c>
      <c r="M20" s="504">
        <f>H20-I20</f>
        <v>66</v>
      </c>
      <c r="N20" s="485"/>
      <c r="O20" s="486">
        <v>3</v>
      </c>
      <c r="P20" s="505">
        <v>3</v>
      </c>
      <c r="Q20" s="488"/>
      <c r="R20" s="486"/>
      <c r="S20" s="487"/>
      <c r="T20" s="488"/>
      <c r="U20" s="486"/>
      <c r="V20" s="487"/>
      <c r="W20" s="488"/>
      <c r="X20" s="487"/>
    </row>
    <row r="21" spans="1:29" s="246" customFormat="1" x14ac:dyDescent="0.25">
      <c r="A21" s="495" t="s">
        <v>132</v>
      </c>
      <c r="B21" s="496" t="s">
        <v>20</v>
      </c>
      <c r="C21" s="497">
        <v>1</v>
      </c>
      <c r="D21" s="503"/>
      <c r="E21" s="506"/>
      <c r="F21" s="507"/>
      <c r="G21" s="501">
        <v>6</v>
      </c>
      <c r="H21" s="502">
        <f t="shared" si="0"/>
        <v>180</v>
      </c>
      <c r="I21" s="497">
        <f t="shared" ref="I21:I27" si="9">J21+K21+L21</f>
        <v>75</v>
      </c>
      <c r="J21" s="503">
        <v>30</v>
      </c>
      <c r="K21" s="503"/>
      <c r="L21" s="503">
        <v>45</v>
      </c>
      <c r="M21" s="504">
        <f t="shared" si="1"/>
        <v>105</v>
      </c>
      <c r="N21" s="508">
        <v>5</v>
      </c>
      <c r="O21" s="509"/>
      <c r="P21" s="510"/>
      <c r="Q21" s="484"/>
      <c r="R21" s="509"/>
      <c r="S21" s="198"/>
      <c r="T21" s="484"/>
      <c r="U21" s="509"/>
      <c r="V21" s="198"/>
      <c r="W21" s="484"/>
      <c r="X21" s="198"/>
    </row>
    <row r="22" spans="1:29" s="90" customFormat="1" x14ac:dyDescent="0.25">
      <c r="A22" s="495" t="s">
        <v>133</v>
      </c>
      <c r="B22" s="511" t="s">
        <v>33</v>
      </c>
      <c r="C22" s="512">
        <v>2</v>
      </c>
      <c r="D22" s="503"/>
      <c r="E22" s="506"/>
      <c r="F22" s="504"/>
      <c r="G22" s="501">
        <v>6</v>
      </c>
      <c r="H22" s="502">
        <f t="shared" si="0"/>
        <v>180</v>
      </c>
      <c r="I22" s="497">
        <f t="shared" si="9"/>
        <v>72</v>
      </c>
      <c r="J22" s="503">
        <v>36</v>
      </c>
      <c r="K22" s="503">
        <v>18</v>
      </c>
      <c r="L22" s="503">
        <v>18</v>
      </c>
      <c r="M22" s="504">
        <f t="shared" si="1"/>
        <v>108</v>
      </c>
      <c r="N22" s="508"/>
      <c r="O22" s="509">
        <v>4</v>
      </c>
      <c r="P22" s="198">
        <v>4</v>
      </c>
      <c r="Q22" s="484"/>
      <c r="R22" s="509"/>
      <c r="S22" s="198"/>
      <c r="T22" s="484"/>
      <c r="U22" s="509"/>
      <c r="V22" s="198"/>
      <c r="W22" s="484"/>
      <c r="X22" s="198"/>
    </row>
    <row r="23" spans="1:29" s="90" customFormat="1" x14ac:dyDescent="0.25">
      <c r="A23" s="513" t="s">
        <v>173</v>
      </c>
      <c r="B23" s="511" t="s">
        <v>22</v>
      </c>
      <c r="C23" s="512"/>
      <c r="D23" s="503" t="s">
        <v>191</v>
      </c>
      <c r="E23" s="503"/>
      <c r="F23" s="504"/>
      <c r="G23" s="514">
        <v>6</v>
      </c>
      <c r="H23" s="502">
        <f t="shared" si="0"/>
        <v>180</v>
      </c>
      <c r="I23" s="497">
        <f t="shared" si="9"/>
        <v>60</v>
      </c>
      <c r="J23" s="503">
        <v>15</v>
      </c>
      <c r="K23" s="503">
        <v>45</v>
      </c>
      <c r="L23" s="503"/>
      <c r="M23" s="504">
        <f t="shared" si="1"/>
        <v>120</v>
      </c>
      <c r="N23" s="508">
        <v>4</v>
      </c>
      <c r="O23" s="509"/>
      <c r="P23" s="198"/>
      <c r="Q23" s="484"/>
      <c r="R23" s="509"/>
      <c r="S23" s="198"/>
      <c r="T23" s="484"/>
      <c r="U23" s="509"/>
      <c r="V23" s="198"/>
      <c r="W23" s="484"/>
      <c r="X23" s="198"/>
    </row>
    <row r="24" spans="1:29" s="90" customFormat="1" x14ac:dyDescent="0.25">
      <c r="A24" s="513" t="s">
        <v>174</v>
      </c>
      <c r="B24" s="511" t="s">
        <v>21</v>
      </c>
      <c r="C24" s="512">
        <v>1</v>
      </c>
      <c r="D24" s="503"/>
      <c r="E24" s="503"/>
      <c r="F24" s="504"/>
      <c r="G24" s="514">
        <v>6</v>
      </c>
      <c r="H24" s="502">
        <f t="shared" si="0"/>
        <v>180</v>
      </c>
      <c r="I24" s="497">
        <f t="shared" si="9"/>
        <v>60</v>
      </c>
      <c r="J24" s="503">
        <v>30</v>
      </c>
      <c r="K24" s="503"/>
      <c r="L24" s="503">
        <v>30</v>
      </c>
      <c r="M24" s="504">
        <f t="shared" si="1"/>
        <v>120</v>
      </c>
      <c r="N24" s="485">
        <v>4</v>
      </c>
      <c r="O24" s="486"/>
      <c r="P24" s="487"/>
      <c r="Q24" s="488"/>
      <c r="R24" s="486"/>
      <c r="S24" s="487"/>
      <c r="T24" s="488"/>
      <c r="U24" s="486"/>
      <c r="V24" s="487"/>
      <c r="W24" s="488"/>
      <c r="X24" s="487"/>
    </row>
    <row r="25" spans="1:29" s="90" customFormat="1" x14ac:dyDescent="0.25">
      <c r="A25" s="513" t="s">
        <v>175</v>
      </c>
      <c r="B25" s="511" t="s">
        <v>291</v>
      </c>
      <c r="C25" s="512">
        <v>2</v>
      </c>
      <c r="D25" s="503"/>
      <c r="E25" s="503"/>
      <c r="F25" s="504"/>
      <c r="G25" s="514">
        <v>6</v>
      </c>
      <c r="H25" s="502">
        <f t="shared" si="0"/>
        <v>180</v>
      </c>
      <c r="I25" s="497">
        <f t="shared" si="9"/>
        <v>72</v>
      </c>
      <c r="J25" s="503">
        <v>36</v>
      </c>
      <c r="K25" s="503"/>
      <c r="L25" s="503">
        <v>36</v>
      </c>
      <c r="M25" s="504">
        <f t="shared" si="1"/>
        <v>108</v>
      </c>
      <c r="N25" s="485"/>
      <c r="O25" s="486">
        <v>4</v>
      </c>
      <c r="P25" s="487">
        <v>4</v>
      </c>
      <c r="Q25" s="488"/>
      <c r="R25" s="486"/>
      <c r="S25" s="487"/>
      <c r="T25" s="488"/>
      <c r="U25" s="486"/>
      <c r="V25" s="487"/>
      <c r="W25" s="488"/>
      <c r="X25" s="487"/>
    </row>
    <row r="26" spans="1:29" s="90" customFormat="1" x14ac:dyDescent="0.25">
      <c r="A26" s="515" t="s">
        <v>176</v>
      </c>
      <c r="B26" s="516" t="s">
        <v>35</v>
      </c>
      <c r="C26" s="517">
        <v>3</v>
      </c>
      <c r="D26" s="441"/>
      <c r="E26" s="441"/>
      <c r="F26" s="518"/>
      <c r="G26" s="514">
        <v>5</v>
      </c>
      <c r="H26" s="519">
        <f t="shared" si="0"/>
        <v>150</v>
      </c>
      <c r="I26" s="497">
        <f t="shared" si="9"/>
        <v>60</v>
      </c>
      <c r="J26" s="503">
        <v>30</v>
      </c>
      <c r="K26" s="503"/>
      <c r="L26" s="503">
        <v>30</v>
      </c>
      <c r="M26" s="504">
        <f t="shared" si="1"/>
        <v>90</v>
      </c>
      <c r="N26" s="520"/>
      <c r="O26" s="521"/>
      <c r="P26" s="522"/>
      <c r="Q26" s="523">
        <v>4</v>
      </c>
      <c r="R26" s="521"/>
      <c r="S26" s="522"/>
      <c r="T26" s="523"/>
      <c r="U26" s="521"/>
      <c r="V26" s="522"/>
      <c r="W26" s="523"/>
      <c r="X26" s="522"/>
    </row>
    <row r="27" spans="1:29" s="90" customFormat="1" ht="32.25" thickBot="1" x14ac:dyDescent="0.3">
      <c r="A27" s="524" t="s">
        <v>314</v>
      </c>
      <c r="B27" s="525" t="s">
        <v>42</v>
      </c>
      <c r="C27" s="526"/>
      <c r="D27" s="527" t="s">
        <v>199</v>
      </c>
      <c r="E27" s="527"/>
      <c r="F27" s="528"/>
      <c r="G27" s="529">
        <v>3</v>
      </c>
      <c r="H27" s="530">
        <f t="shared" si="0"/>
        <v>90</v>
      </c>
      <c r="I27" s="531">
        <f t="shared" si="9"/>
        <v>30</v>
      </c>
      <c r="J27" s="527">
        <v>15</v>
      </c>
      <c r="K27" s="527"/>
      <c r="L27" s="527">
        <v>15</v>
      </c>
      <c r="M27" s="528">
        <f t="shared" si="1"/>
        <v>60</v>
      </c>
      <c r="N27" s="520"/>
      <c r="O27" s="521"/>
      <c r="P27" s="522"/>
      <c r="Q27" s="523"/>
      <c r="R27" s="521"/>
      <c r="S27" s="522"/>
      <c r="T27" s="523"/>
      <c r="U27" s="521"/>
      <c r="V27" s="522"/>
      <c r="W27" s="523">
        <v>2</v>
      </c>
      <c r="X27" s="522"/>
    </row>
    <row r="28" spans="1:29" s="75" customFormat="1" ht="16.5" thickBot="1" x14ac:dyDescent="0.3">
      <c r="A28" s="789" t="s">
        <v>135</v>
      </c>
      <c r="B28" s="790"/>
      <c r="C28" s="440"/>
      <c r="D28" s="253"/>
      <c r="E28" s="439"/>
      <c r="F28" s="439"/>
      <c r="G28" s="436">
        <f>SUM(G17:G27)+G11+G16</f>
        <v>71.5</v>
      </c>
      <c r="H28" s="436">
        <f t="shared" ref="H28:M28" si="10">SUM(H17:H27)+H11+H16</f>
        <v>2145</v>
      </c>
      <c r="I28" s="436">
        <f t="shared" si="10"/>
        <v>825</v>
      </c>
      <c r="J28" s="436">
        <f t="shared" si="10"/>
        <v>299</v>
      </c>
      <c r="K28" s="436">
        <f t="shared" si="10"/>
        <v>63</v>
      </c>
      <c r="L28" s="436">
        <f t="shared" si="10"/>
        <v>463</v>
      </c>
      <c r="M28" s="436">
        <f t="shared" si="10"/>
        <v>1320</v>
      </c>
      <c r="N28" s="437">
        <f>SUM(N11:N27)</f>
        <v>22</v>
      </c>
      <c r="O28" s="437">
        <f>SUM(O11:O27)</f>
        <v>17</v>
      </c>
      <c r="P28" s="437">
        <f t="shared" ref="P28:X28" si="11">SUM(P11:P27)</f>
        <v>17</v>
      </c>
      <c r="Q28" s="437">
        <f t="shared" si="11"/>
        <v>7</v>
      </c>
      <c r="R28" s="437">
        <f t="shared" si="11"/>
        <v>3</v>
      </c>
      <c r="S28" s="437">
        <f t="shared" si="11"/>
        <v>3</v>
      </c>
      <c r="T28" s="437">
        <f t="shared" si="11"/>
        <v>0</v>
      </c>
      <c r="U28" s="437">
        <f t="shared" si="11"/>
        <v>0</v>
      </c>
      <c r="V28" s="437">
        <f t="shared" si="11"/>
        <v>0</v>
      </c>
      <c r="W28" s="437">
        <f t="shared" si="11"/>
        <v>2</v>
      </c>
      <c r="X28" s="437">
        <f t="shared" si="11"/>
        <v>0</v>
      </c>
      <c r="Y28" s="255">
        <f>SUM(Y11:Y27)</f>
        <v>0</v>
      </c>
      <c r="Z28" s="255">
        <f>SUM(Z11:Z27)</f>
        <v>0</v>
      </c>
      <c r="AA28" s="255">
        <f>SUM(AA11:AA27)</f>
        <v>0</v>
      </c>
      <c r="AB28" s="255">
        <f>SUM(AB11:AB27)</f>
        <v>0</v>
      </c>
      <c r="AC28" s="255">
        <f>SUM(AC11:AC27)</f>
        <v>0</v>
      </c>
    </row>
    <row r="29" spans="1:29" ht="16.5" customHeight="1" thickBot="1" x14ac:dyDescent="0.3">
      <c r="A29" s="791" t="s">
        <v>136</v>
      </c>
      <c r="B29" s="791"/>
      <c r="C29" s="791"/>
      <c r="D29" s="791"/>
      <c r="E29" s="791"/>
      <c r="F29" s="791"/>
      <c r="G29" s="791"/>
      <c r="H29" s="791"/>
      <c r="I29" s="791"/>
      <c r="J29" s="791"/>
      <c r="K29" s="791"/>
      <c r="L29" s="791"/>
      <c r="M29" s="791"/>
      <c r="N29" s="792"/>
      <c r="O29" s="792"/>
      <c r="P29" s="792"/>
      <c r="Q29" s="792"/>
      <c r="R29" s="792"/>
      <c r="S29" s="792"/>
      <c r="T29" s="792"/>
      <c r="U29" s="792"/>
      <c r="V29" s="792"/>
      <c r="W29" s="792"/>
      <c r="X29" s="792"/>
    </row>
    <row r="30" spans="1:29" ht="16.5" customHeight="1" x14ac:dyDescent="0.25">
      <c r="A30" s="280" t="s">
        <v>137</v>
      </c>
      <c r="B30" s="276" t="s">
        <v>144</v>
      </c>
      <c r="C30" s="264" t="s">
        <v>119</v>
      </c>
      <c r="D30" s="260"/>
      <c r="E30" s="260"/>
      <c r="F30" s="265"/>
      <c r="G30" s="275">
        <v>6</v>
      </c>
      <c r="H30" s="270">
        <f>G30*30</f>
        <v>180</v>
      </c>
      <c r="I30" s="272">
        <f>J30+K30+L30</f>
        <v>60</v>
      </c>
      <c r="J30" s="261">
        <v>30</v>
      </c>
      <c r="K30" s="261"/>
      <c r="L30" s="261">
        <v>30</v>
      </c>
      <c r="M30" s="343">
        <f>H30-I30</f>
        <v>120</v>
      </c>
      <c r="N30" s="271"/>
      <c r="O30" s="392"/>
      <c r="P30" s="262"/>
      <c r="Q30" s="344">
        <v>4</v>
      </c>
      <c r="R30" s="407"/>
      <c r="S30" s="262"/>
      <c r="T30" s="274"/>
      <c r="U30" s="410"/>
      <c r="V30" s="262"/>
      <c r="W30" s="273"/>
      <c r="X30" s="262"/>
    </row>
    <row r="31" spans="1:29" ht="31.5" x14ac:dyDescent="0.25">
      <c r="A31" s="532" t="s">
        <v>177</v>
      </c>
      <c r="B31" s="533" t="s">
        <v>36</v>
      </c>
      <c r="C31" s="497">
        <v>4</v>
      </c>
      <c r="D31" s="503"/>
      <c r="E31" s="506"/>
      <c r="F31" s="507"/>
      <c r="G31" s="501">
        <v>4</v>
      </c>
      <c r="H31" s="502">
        <f t="shared" ref="H31:H51" si="12">G31*30</f>
        <v>120</v>
      </c>
      <c r="I31" s="497">
        <f t="shared" ref="I31" si="13">J31+L31</f>
        <v>54</v>
      </c>
      <c r="J31" s="503">
        <v>18</v>
      </c>
      <c r="K31" s="503"/>
      <c r="L31" s="503">
        <v>36</v>
      </c>
      <c r="M31" s="504">
        <f t="shared" ref="M31:M51" si="14">H31-I31</f>
        <v>66</v>
      </c>
      <c r="N31" s="485"/>
      <c r="O31" s="486"/>
      <c r="P31" s="505"/>
      <c r="Q31" s="488"/>
      <c r="R31" s="486">
        <v>3</v>
      </c>
      <c r="S31" s="487">
        <v>3</v>
      </c>
      <c r="T31" s="488"/>
      <c r="U31" s="486"/>
      <c r="V31" s="487"/>
      <c r="W31" s="488"/>
      <c r="X31" s="487"/>
    </row>
    <row r="32" spans="1:29" x14ac:dyDescent="0.25">
      <c r="A32" s="532" t="s">
        <v>178</v>
      </c>
      <c r="B32" s="494" t="s">
        <v>41</v>
      </c>
      <c r="C32" s="512">
        <v>3</v>
      </c>
      <c r="D32" s="503"/>
      <c r="E32" s="506"/>
      <c r="F32" s="504"/>
      <c r="G32" s="501">
        <v>5</v>
      </c>
      <c r="H32" s="502">
        <f>G32*30</f>
        <v>150</v>
      </c>
      <c r="I32" s="497">
        <f>J32+K32+L32</f>
        <v>60</v>
      </c>
      <c r="J32" s="503">
        <v>30</v>
      </c>
      <c r="K32" s="503"/>
      <c r="L32" s="503">
        <v>30</v>
      </c>
      <c r="M32" s="504">
        <f>H32-I32</f>
        <v>90</v>
      </c>
      <c r="N32" s="508"/>
      <c r="O32" s="509"/>
      <c r="P32" s="198"/>
      <c r="Q32" s="484">
        <v>4</v>
      </c>
      <c r="R32" s="509"/>
      <c r="S32" s="198"/>
      <c r="T32" s="484"/>
      <c r="U32" s="509"/>
      <c r="V32" s="198"/>
      <c r="W32" s="484"/>
      <c r="X32" s="198"/>
    </row>
    <row r="33" spans="1:24" x14ac:dyDescent="0.25">
      <c r="A33" s="532" t="s">
        <v>179</v>
      </c>
      <c r="B33" s="494" t="s">
        <v>282</v>
      </c>
      <c r="C33" s="512"/>
      <c r="D33" s="868" t="s">
        <v>193</v>
      </c>
      <c r="E33" s="506"/>
      <c r="F33" s="504"/>
      <c r="G33" s="501">
        <v>4</v>
      </c>
      <c r="H33" s="502">
        <f>G33*30</f>
        <v>120</v>
      </c>
      <c r="I33" s="497">
        <f>J33+K33+L33</f>
        <v>45</v>
      </c>
      <c r="J33" s="503">
        <v>15</v>
      </c>
      <c r="K33" s="503"/>
      <c r="L33" s="503">
        <v>30</v>
      </c>
      <c r="M33" s="504">
        <f>H33-I33</f>
        <v>75</v>
      </c>
      <c r="N33" s="508"/>
      <c r="O33" s="509"/>
      <c r="P33" s="198"/>
      <c r="Q33" s="484"/>
      <c r="R33" s="509"/>
      <c r="S33" s="198"/>
      <c r="T33" s="484">
        <v>3</v>
      </c>
      <c r="U33" s="509"/>
      <c r="V33" s="198"/>
      <c r="W33" s="484"/>
      <c r="X33" s="198"/>
    </row>
    <row r="34" spans="1:24" x14ac:dyDescent="0.25">
      <c r="A34" s="532" t="s">
        <v>180</v>
      </c>
      <c r="B34" s="533" t="s">
        <v>213</v>
      </c>
      <c r="C34" s="497"/>
      <c r="D34" s="503"/>
      <c r="E34" s="506"/>
      <c r="F34" s="507"/>
      <c r="G34" s="501">
        <f>G35+G36</f>
        <v>7</v>
      </c>
      <c r="H34" s="534">
        <f>H35+H36</f>
        <v>210</v>
      </c>
      <c r="I34" s="535">
        <f t="shared" ref="I34:M34" si="15">I35+I36</f>
        <v>72</v>
      </c>
      <c r="J34" s="536">
        <f t="shared" si="15"/>
        <v>36</v>
      </c>
      <c r="K34" s="536">
        <f t="shared" si="15"/>
        <v>0</v>
      </c>
      <c r="L34" s="536">
        <f t="shared" si="15"/>
        <v>36</v>
      </c>
      <c r="M34" s="537">
        <f t="shared" si="15"/>
        <v>138</v>
      </c>
      <c r="N34" s="485"/>
      <c r="O34" s="486"/>
      <c r="P34" s="538"/>
      <c r="Q34" s="488"/>
      <c r="R34" s="486"/>
      <c r="S34" s="487"/>
      <c r="T34" s="488"/>
      <c r="U34" s="486"/>
      <c r="V34" s="487"/>
      <c r="W34" s="488"/>
      <c r="X34" s="487"/>
    </row>
    <row r="35" spans="1:24" ht="26.25" customHeight="1" x14ac:dyDescent="0.25">
      <c r="A35" s="281" t="s">
        <v>293</v>
      </c>
      <c r="B35" s="277" t="s">
        <v>213</v>
      </c>
      <c r="C35" s="266">
        <v>3</v>
      </c>
      <c r="D35" s="185"/>
      <c r="E35" s="185"/>
      <c r="F35" s="267"/>
      <c r="G35" s="539">
        <v>6</v>
      </c>
      <c r="H35" s="320">
        <f>G35*30</f>
        <v>180</v>
      </c>
      <c r="I35" s="484">
        <f>J35+K35+L35</f>
        <v>72</v>
      </c>
      <c r="J35" s="475">
        <v>36</v>
      </c>
      <c r="K35" s="475"/>
      <c r="L35" s="475">
        <v>36</v>
      </c>
      <c r="M35" s="198">
        <f>H35-I35</f>
        <v>108</v>
      </c>
      <c r="N35" s="196"/>
      <c r="O35" s="393"/>
      <c r="P35" s="195"/>
      <c r="Q35" s="194">
        <v>4</v>
      </c>
      <c r="R35" s="393"/>
      <c r="S35" s="195"/>
      <c r="T35" s="194"/>
      <c r="U35" s="393"/>
      <c r="V35" s="195"/>
      <c r="W35" s="196"/>
      <c r="X35" s="195"/>
    </row>
    <row r="36" spans="1:24" ht="31.5" x14ac:dyDescent="0.25">
      <c r="A36" s="281" t="s">
        <v>294</v>
      </c>
      <c r="B36" s="277" t="s">
        <v>214</v>
      </c>
      <c r="C36" s="266"/>
      <c r="D36" s="192"/>
      <c r="E36" s="187"/>
      <c r="F36" s="267" t="s">
        <v>189</v>
      </c>
      <c r="G36" s="539">
        <v>1</v>
      </c>
      <c r="H36" s="320">
        <f>G36*30</f>
        <v>30</v>
      </c>
      <c r="I36" s="484"/>
      <c r="J36" s="475"/>
      <c r="K36" s="475"/>
      <c r="L36" s="475"/>
      <c r="M36" s="198">
        <f>H36-I36</f>
        <v>30</v>
      </c>
      <c r="N36" s="196"/>
      <c r="O36" s="393"/>
      <c r="P36" s="195"/>
      <c r="Q36" s="194"/>
      <c r="R36" s="393"/>
      <c r="S36" s="540"/>
      <c r="T36" s="194"/>
      <c r="U36" s="393"/>
      <c r="V36" s="195"/>
      <c r="W36" s="196"/>
      <c r="X36" s="195"/>
    </row>
    <row r="37" spans="1:24" x14ac:dyDescent="0.25">
      <c r="A37" s="532" t="s">
        <v>181</v>
      </c>
      <c r="B37" s="533" t="s">
        <v>38</v>
      </c>
      <c r="C37" s="497">
        <v>4</v>
      </c>
      <c r="D37" s="503"/>
      <c r="E37" s="506"/>
      <c r="F37" s="507"/>
      <c r="G37" s="501">
        <v>4</v>
      </c>
      <c r="H37" s="502">
        <f t="shared" si="12"/>
        <v>120</v>
      </c>
      <c r="I37" s="497">
        <f>J37+K37+L37</f>
        <v>54</v>
      </c>
      <c r="J37" s="503">
        <v>18</v>
      </c>
      <c r="K37" s="503"/>
      <c r="L37" s="503">
        <v>36</v>
      </c>
      <c r="M37" s="504">
        <f t="shared" si="14"/>
        <v>66</v>
      </c>
      <c r="N37" s="508"/>
      <c r="O37" s="509"/>
      <c r="P37" s="510"/>
      <c r="Q37" s="484"/>
      <c r="R37" s="509">
        <v>3</v>
      </c>
      <c r="S37" s="198">
        <v>3</v>
      </c>
      <c r="T37" s="484"/>
      <c r="U37" s="509"/>
      <c r="V37" s="198"/>
      <c r="W37" s="484"/>
      <c r="X37" s="198"/>
    </row>
    <row r="38" spans="1:24" x14ac:dyDescent="0.25">
      <c r="A38" s="532" t="s">
        <v>182</v>
      </c>
      <c r="B38" s="533" t="s">
        <v>40</v>
      </c>
      <c r="C38" s="497">
        <v>5</v>
      </c>
      <c r="D38" s="503"/>
      <c r="E38" s="506"/>
      <c r="F38" s="507"/>
      <c r="G38" s="501">
        <v>5</v>
      </c>
      <c r="H38" s="502">
        <f t="shared" si="12"/>
        <v>150</v>
      </c>
      <c r="I38" s="497">
        <f>J38+K38+L38</f>
        <v>60</v>
      </c>
      <c r="J38" s="503">
        <v>30</v>
      </c>
      <c r="K38" s="503"/>
      <c r="L38" s="503">
        <v>30</v>
      </c>
      <c r="M38" s="504">
        <f t="shared" si="14"/>
        <v>90</v>
      </c>
      <c r="N38" s="508"/>
      <c r="O38" s="509"/>
      <c r="P38" s="510"/>
      <c r="Q38" s="484"/>
      <c r="R38" s="509"/>
      <c r="S38" s="198"/>
      <c r="T38" s="484">
        <v>4</v>
      </c>
      <c r="U38" s="509"/>
      <c r="V38" s="198"/>
      <c r="W38" s="484"/>
      <c r="X38" s="198"/>
    </row>
    <row r="39" spans="1:24" x14ac:dyDescent="0.25">
      <c r="A39" s="282" t="s">
        <v>183</v>
      </c>
      <c r="B39" s="278" t="s">
        <v>230</v>
      </c>
      <c r="C39" s="93"/>
      <c r="D39" s="244"/>
      <c r="E39" s="140"/>
      <c r="F39" s="142"/>
      <c r="G39" s="138">
        <f>G40+G41</f>
        <v>6</v>
      </c>
      <c r="H39" s="345">
        <f>H40+H41</f>
        <v>180</v>
      </c>
      <c r="I39" s="148">
        <f t="shared" ref="I39" si="16">I40+I41</f>
        <v>60</v>
      </c>
      <c r="J39" s="243">
        <f t="shared" ref="J39" si="17">J40+J41</f>
        <v>30</v>
      </c>
      <c r="K39" s="243">
        <f t="shared" ref="K39" si="18">K40+K41</f>
        <v>0</v>
      </c>
      <c r="L39" s="243">
        <f t="shared" ref="L39" si="19">L40+L41</f>
        <v>30</v>
      </c>
      <c r="M39" s="346">
        <f t="shared" ref="M39" si="20">M40+M41</f>
        <v>120</v>
      </c>
      <c r="N39" s="257"/>
      <c r="O39" s="388"/>
      <c r="P39" s="106"/>
      <c r="Q39" s="101"/>
      <c r="R39" s="388"/>
      <c r="S39" s="102"/>
      <c r="T39" s="101"/>
      <c r="U39" s="388"/>
      <c r="V39" s="102"/>
      <c r="W39" s="101"/>
      <c r="X39" s="102"/>
    </row>
    <row r="40" spans="1:24" ht="26.25" customHeight="1" x14ac:dyDescent="0.25">
      <c r="A40" s="281" t="s">
        <v>233</v>
      </c>
      <c r="B40" s="277" t="s">
        <v>230</v>
      </c>
      <c r="C40" s="869">
        <v>5</v>
      </c>
      <c r="D40" s="185"/>
      <c r="E40" s="185"/>
      <c r="F40" s="267"/>
      <c r="G40" s="149">
        <v>5</v>
      </c>
      <c r="H40" s="98">
        <f>G40*30</f>
        <v>150</v>
      </c>
      <c r="I40" s="99">
        <f>J40+K40+L40</f>
        <v>60</v>
      </c>
      <c r="J40" s="100">
        <v>30</v>
      </c>
      <c r="K40" s="100"/>
      <c r="L40" s="100">
        <v>30</v>
      </c>
      <c r="M40" s="206">
        <f>H40-I40</f>
        <v>90</v>
      </c>
      <c r="N40" s="196"/>
      <c r="O40" s="393"/>
      <c r="P40" s="195"/>
      <c r="Q40" s="194"/>
      <c r="R40" s="393"/>
      <c r="S40" s="195"/>
      <c r="T40" s="194">
        <v>4</v>
      </c>
      <c r="U40" s="393"/>
      <c r="V40" s="195"/>
      <c r="W40" s="196"/>
      <c r="X40" s="195"/>
    </row>
    <row r="41" spans="1:24" ht="31.5" x14ac:dyDescent="0.25">
      <c r="A41" s="214" t="s">
        <v>234</v>
      </c>
      <c r="B41" s="263" t="s">
        <v>229</v>
      </c>
      <c r="C41" s="268"/>
      <c r="D41" s="162"/>
      <c r="E41" s="163"/>
      <c r="F41" s="269" t="s">
        <v>188</v>
      </c>
      <c r="G41" s="149">
        <v>1</v>
      </c>
      <c r="H41" s="98">
        <f>G41*30</f>
        <v>30</v>
      </c>
      <c r="I41" s="99"/>
      <c r="J41" s="100"/>
      <c r="K41" s="100"/>
      <c r="L41" s="100"/>
      <c r="M41" s="206">
        <f>H41-I41</f>
        <v>30</v>
      </c>
      <c r="N41" s="167"/>
      <c r="O41" s="394"/>
      <c r="P41" s="168"/>
      <c r="Q41" s="165"/>
      <c r="R41" s="394"/>
      <c r="S41" s="166"/>
      <c r="T41" s="165"/>
      <c r="U41" s="394"/>
      <c r="V41" s="168"/>
      <c r="W41" s="167"/>
      <c r="X41" s="168"/>
    </row>
    <row r="42" spans="1:24" x14ac:dyDescent="0.25">
      <c r="A42" s="282" t="s">
        <v>184</v>
      </c>
      <c r="B42" s="278" t="s">
        <v>215</v>
      </c>
      <c r="C42" s="93"/>
      <c r="D42" s="244"/>
      <c r="E42" s="140"/>
      <c r="F42" s="142"/>
      <c r="G42" s="138">
        <f>G43+G44+G45</f>
        <v>11</v>
      </c>
      <c r="H42" s="345">
        <f t="shared" ref="H42:M42" si="21">H43+H44+H45</f>
        <v>330</v>
      </c>
      <c r="I42" s="148">
        <f t="shared" si="21"/>
        <v>132</v>
      </c>
      <c r="J42" s="243">
        <f t="shared" si="21"/>
        <v>66</v>
      </c>
      <c r="K42" s="243">
        <f t="shared" si="21"/>
        <v>0</v>
      </c>
      <c r="L42" s="243">
        <f t="shared" si="21"/>
        <v>66</v>
      </c>
      <c r="M42" s="346">
        <f t="shared" si="21"/>
        <v>198</v>
      </c>
      <c r="N42" s="257"/>
      <c r="O42" s="388"/>
      <c r="P42" s="106"/>
      <c r="Q42" s="101"/>
      <c r="R42" s="388"/>
      <c r="S42" s="102"/>
      <c r="T42" s="101"/>
      <c r="U42" s="388"/>
      <c r="V42" s="102"/>
      <c r="W42" s="101"/>
      <c r="X42" s="102"/>
    </row>
    <row r="43" spans="1:24" x14ac:dyDescent="0.25">
      <c r="A43" s="281" t="s">
        <v>295</v>
      </c>
      <c r="B43" s="277" t="s">
        <v>231</v>
      </c>
      <c r="C43" s="266">
        <v>4</v>
      </c>
      <c r="D43" s="185"/>
      <c r="E43" s="185"/>
      <c r="F43" s="267"/>
      <c r="G43" s="149">
        <v>5</v>
      </c>
      <c r="H43" s="98">
        <f>G43*30</f>
        <v>150</v>
      </c>
      <c r="I43" s="99">
        <f t="shared" ref="I43:I51" si="22">J43+K43+L43</f>
        <v>72</v>
      </c>
      <c r="J43" s="100">
        <v>36</v>
      </c>
      <c r="K43" s="100"/>
      <c r="L43" s="100">
        <v>36</v>
      </c>
      <c r="M43" s="206">
        <f>H43-I43</f>
        <v>78</v>
      </c>
      <c r="N43" s="196"/>
      <c r="O43" s="393"/>
      <c r="P43" s="195"/>
      <c r="Q43" s="194"/>
      <c r="R43" s="393">
        <v>4</v>
      </c>
      <c r="S43" s="195">
        <v>4</v>
      </c>
      <c r="T43" s="194"/>
      <c r="U43" s="393"/>
      <c r="V43" s="195"/>
      <c r="W43" s="196"/>
      <c r="X43" s="195"/>
    </row>
    <row r="44" spans="1:24" x14ac:dyDescent="0.25">
      <c r="A44" s="214" t="s">
        <v>296</v>
      </c>
      <c r="B44" s="263" t="s">
        <v>232</v>
      </c>
      <c r="C44" s="268">
        <v>5</v>
      </c>
      <c r="D44" s="162"/>
      <c r="E44" s="163"/>
      <c r="F44" s="269"/>
      <c r="G44" s="149">
        <v>5</v>
      </c>
      <c r="H44" s="98">
        <f>G44*30</f>
        <v>150</v>
      </c>
      <c r="I44" s="99">
        <f t="shared" si="22"/>
        <v>60</v>
      </c>
      <c r="J44" s="100">
        <v>30</v>
      </c>
      <c r="K44" s="100"/>
      <c r="L44" s="100">
        <v>30</v>
      </c>
      <c r="M44" s="206">
        <f>H44-I44</f>
        <v>90</v>
      </c>
      <c r="N44" s="167"/>
      <c r="O44" s="394"/>
      <c r="P44" s="168"/>
      <c r="Q44" s="165"/>
      <c r="R44" s="394"/>
      <c r="S44" s="166"/>
      <c r="T44" s="165">
        <v>4</v>
      </c>
      <c r="U44" s="394"/>
      <c r="V44" s="168"/>
      <c r="W44" s="167"/>
      <c r="X44" s="168"/>
    </row>
    <row r="45" spans="1:24" ht="19.5" customHeight="1" x14ac:dyDescent="0.25">
      <c r="A45" s="347" t="s">
        <v>297</v>
      </c>
      <c r="B45" s="161" t="s">
        <v>218</v>
      </c>
      <c r="C45" s="213"/>
      <c r="D45" s="100"/>
      <c r="E45" s="100"/>
      <c r="F45" s="206" t="s">
        <v>199</v>
      </c>
      <c r="G45" s="149">
        <v>1</v>
      </c>
      <c r="H45" s="98">
        <f t="shared" si="12"/>
        <v>30</v>
      </c>
      <c r="I45" s="99">
        <f t="shared" si="22"/>
        <v>0</v>
      </c>
      <c r="J45" s="100"/>
      <c r="K45" s="100"/>
      <c r="L45" s="100"/>
      <c r="M45" s="206">
        <f t="shared" si="14"/>
        <v>30</v>
      </c>
      <c r="N45" s="202"/>
      <c r="O45" s="390"/>
      <c r="P45" s="206"/>
      <c r="Q45" s="99"/>
      <c r="R45" s="390"/>
      <c r="S45" s="206"/>
      <c r="T45" s="99"/>
      <c r="U45" s="390"/>
      <c r="V45" s="206"/>
      <c r="W45" s="99"/>
      <c r="X45" s="206"/>
    </row>
    <row r="46" spans="1:24" ht="18" customHeight="1" x14ac:dyDescent="0.25">
      <c r="A46" s="283" t="s">
        <v>185</v>
      </c>
      <c r="B46" s="494" t="s">
        <v>308</v>
      </c>
      <c r="C46" s="144">
        <v>4</v>
      </c>
      <c r="D46" s="244"/>
      <c r="E46" s="244"/>
      <c r="F46" s="145"/>
      <c r="G46" s="147">
        <v>4</v>
      </c>
      <c r="H46" s="139">
        <f t="shared" si="12"/>
        <v>120</v>
      </c>
      <c r="I46" s="93">
        <f t="shared" si="22"/>
        <v>54</v>
      </c>
      <c r="J46" s="244">
        <v>18</v>
      </c>
      <c r="K46" s="244"/>
      <c r="L46" s="244">
        <v>36</v>
      </c>
      <c r="M46" s="145">
        <f t="shared" si="14"/>
        <v>66</v>
      </c>
      <c r="N46" s="257"/>
      <c r="O46" s="388"/>
      <c r="P46" s="102"/>
      <c r="Q46" s="101"/>
      <c r="R46" s="388">
        <v>3</v>
      </c>
      <c r="S46" s="102">
        <v>3</v>
      </c>
      <c r="T46" s="101"/>
      <c r="U46" s="388"/>
      <c r="V46" s="102"/>
      <c r="W46" s="101"/>
      <c r="X46" s="102"/>
    </row>
    <row r="47" spans="1:24" ht="18" customHeight="1" x14ac:dyDescent="0.25">
      <c r="A47" s="283" t="s">
        <v>186</v>
      </c>
      <c r="B47" s="189" t="s">
        <v>146</v>
      </c>
      <c r="C47" s="184">
        <v>8</v>
      </c>
      <c r="D47" s="192"/>
      <c r="E47" s="187"/>
      <c r="F47" s="186"/>
      <c r="G47" s="190">
        <v>5</v>
      </c>
      <c r="H47" s="318">
        <f t="shared" si="12"/>
        <v>150</v>
      </c>
      <c r="I47" s="326">
        <f>J47+L47+K47</f>
        <v>52</v>
      </c>
      <c r="J47" s="191">
        <v>26</v>
      </c>
      <c r="K47" s="192"/>
      <c r="L47" s="192">
        <v>26</v>
      </c>
      <c r="M47" s="193">
        <f t="shared" si="14"/>
        <v>98</v>
      </c>
      <c r="N47" s="196"/>
      <c r="O47" s="393"/>
      <c r="P47" s="197"/>
      <c r="Q47" s="194"/>
      <c r="R47" s="393"/>
      <c r="S47" s="195"/>
      <c r="T47" s="196"/>
      <c r="U47" s="393"/>
      <c r="V47" s="195"/>
      <c r="W47" s="194"/>
      <c r="X47" s="195">
        <v>4</v>
      </c>
    </row>
    <row r="48" spans="1:24" ht="31.5" x14ac:dyDescent="0.25">
      <c r="A48" s="283" t="s">
        <v>298</v>
      </c>
      <c r="B48" s="279" t="s">
        <v>220</v>
      </c>
      <c r="C48" s="144">
        <v>7</v>
      </c>
      <c r="D48" s="244"/>
      <c r="E48" s="244"/>
      <c r="F48" s="145"/>
      <c r="G48" s="147">
        <v>5</v>
      </c>
      <c r="H48" s="139">
        <f t="shared" si="12"/>
        <v>150</v>
      </c>
      <c r="I48" s="93">
        <f t="shared" si="22"/>
        <v>60</v>
      </c>
      <c r="J48" s="244">
        <v>30</v>
      </c>
      <c r="K48" s="244">
        <v>30</v>
      </c>
      <c r="L48" s="244"/>
      <c r="M48" s="145">
        <f t="shared" si="14"/>
        <v>90</v>
      </c>
      <c r="N48" s="257"/>
      <c r="O48" s="388"/>
      <c r="P48" s="102"/>
      <c r="Q48" s="101"/>
      <c r="R48" s="388"/>
      <c r="S48" s="102"/>
      <c r="T48" s="101"/>
      <c r="U48" s="388"/>
      <c r="V48" s="102"/>
      <c r="W48" s="101">
        <v>4</v>
      </c>
      <c r="X48" s="102"/>
    </row>
    <row r="49" spans="1:29" x14ac:dyDescent="0.25">
      <c r="A49" s="283" t="s">
        <v>313</v>
      </c>
      <c r="B49" s="870" t="s">
        <v>43</v>
      </c>
      <c r="C49" s="184">
        <v>8</v>
      </c>
      <c r="D49" s="192"/>
      <c r="E49" s="187"/>
      <c r="F49" s="186"/>
      <c r="G49" s="190">
        <v>5</v>
      </c>
      <c r="H49" s="319">
        <f t="shared" si="12"/>
        <v>150</v>
      </c>
      <c r="I49" s="326">
        <f>J49+L49</f>
        <v>52</v>
      </c>
      <c r="J49" s="191">
        <v>26</v>
      </c>
      <c r="K49" s="192"/>
      <c r="L49" s="192">
        <v>26</v>
      </c>
      <c r="M49" s="193">
        <f t="shared" si="14"/>
        <v>98</v>
      </c>
      <c r="N49" s="196"/>
      <c r="O49" s="393"/>
      <c r="P49" s="197"/>
      <c r="Q49" s="194"/>
      <c r="R49" s="393"/>
      <c r="S49" s="195"/>
      <c r="T49" s="196"/>
      <c r="U49" s="393"/>
      <c r="V49" s="195"/>
      <c r="W49" s="194"/>
      <c r="X49" s="195">
        <v>4</v>
      </c>
    </row>
    <row r="50" spans="1:29" x14ac:dyDescent="0.25">
      <c r="A50" s="283" t="s">
        <v>316</v>
      </c>
      <c r="B50" s="870" t="s">
        <v>159</v>
      </c>
      <c r="C50" s="184">
        <v>6</v>
      </c>
      <c r="D50" s="185"/>
      <c r="E50" s="186"/>
      <c r="F50" s="187"/>
      <c r="G50" s="190">
        <v>6</v>
      </c>
      <c r="H50" s="319">
        <f t="shared" si="12"/>
        <v>180</v>
      </c>
      <c r="I50" s="326">
        <f>J50+L50</f>
        <v>72</v>
      </c>
      <c r="J50" s="191">
        <v>36</v>
      </c>
      <c r="K50" s="192"/>
      <c r="L50" s="192">
        <v>36</v>
      </c>
      <c r="M50" s="193">
        <f t="shared" si="14"/>
        <v>108</v>
      </c>
      <c r="N50" s="196"/>
      <c r="O50" s="393"/>
      <c r="P50" s="197"/>
      <c r="Q50" s="194"/>
      <c r="R50" s="393"/>
      <c r="S50" s="195"/>
      <c r="T50" s="196"/>
      <c r="U50" s="393">
        <v>4</v>
      </c>
      <c r="V50" s="195">
        <v>4</v>
      </c>
      <c r="W50" s="194"/>
      <c r="X50" s="195"/>
    </row>
    <row r="51" spans="1:29" ht="16.5" thickBot="1" x14ac:dyDescent="0.3">
      <c r="A51" s="283" t="s">
        <v>354</v>
      </c>
      <c r="B51" s="279" t="s">
        <v>253</v>
      </c>
      <c r="C51" s="144">
        <v>8</v>
      </c>
      <c r="D51" s="244"/>
      <c r="E51" s="244"/>
      <c r="F51" s="145"/>
      <c r="G51" s="147">
        <v>5</v>
      </c>
      <c r="H51" s="139">
        <f t="shared" si="12"/>
        <v>150</v>
      </c>
      <c r="I51" s="156">
        <f t="shared" si="22"/>
        <v>52</v>
      </c>
      <c r="J51" s="152">
        <v>26</v>
      </c>
      <c r="K51" s="152"/>
      <c r="L51" s="152">
        <v>26</v>
      </c>
      <c r="M51" s="153">
        <f t="shared" si="14"/>
        <v>98</v>
      </c>
      <c r="N51" s="257"/>
      <c r="O51" s="388"/>
      <c r="P51" s="102"/>
      <c r="Q51" s="101"/>
      <c r="R51" s="388"/>
      <c r="S51" s="102"/>
      <c r="T51" s="101"/>
      <c r="U51" s="388"/>
      <c r="V51" s="102"/>
      <c r="W51" s="101"/>
      <c r="X51" s="102">
        <v>4</v>
      </c>
    </row>
    <row r="52" spans="1:29" ht="16.5" thickBot="1" x14ac:dyDescent="0.3">
      <c r="A52" s="778" t="s">
        <v>202</v>
      </c>
      <c r="B52" s="779"/>
      <c r="C52" s="779"/>
      <c r="D52" s="779"/>
      <c r="E52" s="779"/>
      <c r="F52" s="780"/>
      <c r="G52" s="159">
        <f>SUM(G30:G51)-G35-G36-G40-G41-G43-G44-G45</f>
        <v>82</v>
      </c>
      <c r="H52" s="160">
        <f t="shared" ref="H52:M52" si="23">SUM(H30:H51)-H35-H36-H40-H41-H43-H44-H45</f>
        <v>2460</v>
      </c>
      <c r="I52" s="160">
        <f t="shared" si="23"/>
        <v>939</v>
      </c>
      <c r="J52" s="160">
        <f t="shared" si="23"/>
        <v>435</v>
      </c>
      <c r="K52" s="160">
        <f t="shared" si="23"/>
        <v>30</v>
      </c>
      <c r="L52" s="160">
        <f t="shared" si="23"/>
        <v>474</v>
      </c>
      <c r="M52" s="160">
        <f t="shared" si="23"/>
        <v>1521</v>
      </c>
      <c r="N52" s="160">
        <f>SUM(N30:N51)</f>
        <v>0</v>
      </c>
      <c r="O52" s="160">
        <f t="shared" ref="O52:X52" si="24">SUM(O30:O51)</f>
        <v>0</v>
      </c>
      <c r="P52" s="160">
        <f t="shared" si="24"/>
        <v>0</v>
      </c>
      <c r="Q52" s="160">
        <f t="shared" si="24"/>
        <v>12</v>
      </c>
      <c r="R52" s="160">
        <f t="shared" si="24"/>
        <v>13</v>
      </c>
      <c r="S52" s="160">
        <f t="shared" si="24"/>
        <v>13</v>
      </c>
      <c r="T52" s="160">
        <f t="shared" si="24"/>
        <v>15</v>
      </c>
      <c r="U52" s="160">
        <f t="shared" si="24"/>
        <v>4</v>
      </c>
      <c r="V52" s="160">
        <f t="shared" si="24"/>
        <v>4</v>
      </c>
      <c r="W52" s="160">
        <f t="shared" si="24"/>
        <v>4</v>
      </c>
      <c r="X52" s="160">
        <f t="shared" si="24"/>
        <v>12</v>
      </c>
      <c r="Y52" s="160">
        <f t="shared" ref="Y52:AC52" si="25">SUM(Y30:Y51)</f>
        <v>0</v>
      </c>
      <c r="Z52" s="160">
        <f t="shared" si="25"/>
        <v>0</v>
      </c>
      <c r="AA52" s="160">
        <f t="shared" si="25"/>
        <v>0</v>
      </c>
      <c r="AB52" s="160">
        <f t="shared" si="25"/>
        <v>0</v>
      </c>
      <c r="AC52" s="160">
        <f t="shared" si="25"/>
        <v>0</v>
      </c>
    </row>
    <row r="53" spans="1:29" ht="16.5" thickBot="1" x14ac:dyDescent="0.3">
      <c r="A53" s="733" t="s">
        <v>203</v>
      </c>
      <c r="B53" s="734"/>
      <c r="C53" s="734"/>
      <c r="D53" s="734"/>
      <c r="E53" s="734"/>
      <c r="F53" s="734"/>
      <c r="G53" s="734"/>
      <c r="H53" s="734"/>
      <c r="I53" s="735"/>
      <c r="J53" s="735"/>
      <c r="K53" s="735"/>
      <c r="L53" s="735"/>
      <c r="M53" s="735"/>
      <c r="N53" s="734"/>
      <c r="O53" s="734"/>
      <c r="P53" s="734"/>
      <c r="Q53" s="734"/>
      <c r="R53" s="734"/>
      <c r="S53" s="734"/>
      <c r="T53" s="734"/>
      <c r="U53" s="734"/>
      <c r="V53" s="734"/>
      <c r="W53" s="734"/>
      <c r="X53" s="736"/>
    </row>
    <row r="54" spans="1:29" s="75" customFormat="1" x14ac:dyDescent="0.25">
      <c r="A54" s="78" t="s">
        <v>160</v>
      </c>
      <c r="B54" s="328" t="s">
        <v>273</v>
      </c>
      <c r="C54" s="219"/>
      <c r="D54" s="220">
        <v>2</v>
      </c>
      <c r="E54" s="220"/>
      <c r="F54" s="221"/>
      <c r="G54" s="288">
        <v>4.5</v>
      </c>
      <c r="H54" s="417">
        <f>G54*30</f>
        <v>135</v>
      </c>
      <c r="I54" s="80">
        <f>J54+K54+L54</f>
        <v>0</v>
      </c>
      <c r="J54" s="292"/>
      <c r="K54" s="292"/>
      <c r="L54" s="292"/>
      <c r="M54" s="293">
        <f t="shared" ref="M54:M57" si="26">H54-I54</f>
        <v>135</v>
      </c>
      <c r="N54" s="553"/>
      <c r="O54" s="554"/>
      <c r="P54" s="555"/>
      <c r="Q54" s="218"/>
      <c r="R54" s="395"/>
      <c r="S54" s="217"/>
      <c r="T54" s="218"/>
      <c r="U54" s="395"/>
      <c r="V54" s="217"/>
      <c r="W54" s="218"/>
      <c r="X54" s="217"/>
    </row>
    <row r="55" spans="1:29" s="75" customFormat="1" ht="31.5" x14ac:dyDescent="0.25">
      <c r="A55" s="135" t="s">
        <v>161</v>
      </c>
      <c r="B55" s="411" t="s">
        <v>235</v>
      </c>
      <c r="C55" s="376"/>
      <c r="D55" s="377" t="s">
        <v>189</v>
      </c>
      <c r="E55" s="377"/>
      <c r="F55" s="378"/>
      <c r="G55" s="379">
        <v>4.5</v>
      </c>
      <c r="H55" s="418">
        <f>G55*30</f>
        <v>135</v>
      </c>
      <c r="I55" s="93">
        <f>J55+K55+L55</f>
        <v>0</v>
      </c>
      <c r="J55" s="244"/>
      <c r="K55" s="244"/>
      <c r="L55" s="244"/>
      <c r="M55" s="145">
        <f t="shared" si="26"/>
        <v>135</v>
      </c>
      <c r="N55" s="285"/>
      <c r="O55" s="396"/>
      <c r="P55" s="223"/>
      <c r="Q55" s="222"/>
      <c r="R55" s="396"/>
      <c r="S55" s="223"/>
      <c r="T55" s="222"/>
      <c r="U55" s="396"/>
      <c r="V55" s="223"/>
      <c r="W55" s="222"/>
      <c r="X55" s="223"/>
    </row>
    <row r="56" spans="1:29" s="75" customFormat="1" ht="31.5" x14ac:dyDescent="0.25">
      <c r="A56" s="135" t="s">
        <v>162</v>
      </c>
      <c r="B56" s="329" t="s">
        <v>256</v>
      </c>
      <c r="C56" s="71"/>
      <c r="D56" s="47" t="s">
        <v>188</v>
      </c>
      <c r="E56" s="47"/>
      <c r="F56" s="216"/>
      <c r="G56" s="289">
        <v>4.5</v>
      </c>
      <c r="H56" s="418">
        <f>G56*30</f>
        <v>135</v>
      </c>
      <c r="I56" s="93">
        <f>J56+K56+L56</f>
        <v>0</v>
      </c>
      <c r="J56" s="244"/>
      <c r="K56" s="244"/>
      <c r="L56" s="244"/>
      <c r="M56" s="145">
        <f t="shared" si="26"/>
        <v>135</v>
      </c>
      <c r="N56" s="285"/>
      <c r="O56" s="396"/>
      <c r="P56" s="223"/>
      <c r="Q56" s="222"/>
      <c r="R56" s="396"/>
      <c r="S56" s="223"/>
      <c r="T56" s="222"/>
      <c r="U56" s="396"/>
      <c r="V56" s="223"/>
      <c r="W56" s="222"/>
      <c r="X56" s="223"/>
    </row>
    <row r="57" spans="1:29" s="75" customFormat="1" ht="16.5" thickBot="1" x14ac:dyDescent="0.3">
      <c r="A57" s="146" t="s">
        <v>257</v>
      </c>
      <c r="B57" s="330" t="s">
        <v>163</v>
      </c>
      <c r="C57" s="331"/>
      <c r="D57" s="332" t="s">
        <v>187</v>
      </c>
      <c r="E57" s="332"/>
      <c r="F57" s="333"/>
      <c r="G57" s="290">
        <v>6</v>
      </c>
      <c r="H57" s="419">
        <f>G57*30</f>
        <v>180</v>
      </c>
      <c r="I57" s="156">
        <f>J57+K57+L57</f>
        <v>0</v>
      </c>
      <c r="J57" s="152"/>
      <c r="K57" s="152"/>
      <c r="L57" s="152"/>
      <c r="M57" s="153">
        <f t="shared" si="26"/>
        <v>180</v>
      </c>
      <c r="N57" s="286"/>
      <c r="O57" s="397"/>
      <c r="P57" s="209"/>
      <c r="Q57" s="224"/>
      <c r="R57" s="397"/>
      <c r="S57" s="209"/>
      <c r="T57" s="224"/>
      <c r="U57" s="397"/>
      <c r="V57" s="209"/>
      <c r="W57" s="224"/>
      <c r="X57" s="209"/>
    </row>
    <row r="58" spans="1:29" s="75" customFormat="1" ht="16.5" thickBot="1" x14ac:dyDescent="0.3">
      <c r="A58" s="767" t="s">
        <v>204</v>
      </c>
      <c r="B58" s="735"/>
      <c r="C58" s="735"/>
      <c r="D58" s="735"/>
      <c r="E58" s="735"/>
      <c r="F58" s="768"/>
      <c r="G58" s="334">
        <f>SUM(G54:G57)</f>
        <v>19.5</v>
      </c>
      <c r="H58" s="335">
        <f>SUM(H54:H57)</f>
        <v>585</v>
      </c>
      <c r="I58" s="420">
        <f t="shared" ref="I58:X58" si="27">SUM(I54:I57)</f>
        <v>0</v>
      </c>
      <c r="J58" s="420">
        <f t="shared" si="27"/>
        <v>0</v>
      </c>
      <c r="K58" s="420">
        <f t="shared" si="27"/>
        <v>0</v>
      </c>
      <c r="L58" s="420">
        <f t="shared" si="27"/>
        <v>0</v>
      </c>
      <c r="M58" s="420">
        <f t="shared" si="27"/>
        <v>585</v>
      </c>
      <c r="N58" s="335">
        <f t="shared" si="27"/>
        <v>0</v>
      </c>
      <c r="O58" s="335">
        <f t="shared" si="27"/>
        <v>0</v>
      </c>
      <c r="P58" s="335">
        <f t="shared" si="27"/>
        <v>0</v>
      </c>
      <c r="Q58" s="335">
        <f t="shared" si="27"/>
        <v>0</v>
      </c>
      <c r="R58" s="335">
        <f t="shared" si="27"/>
        <v>0</v>
      </c>
      <c r="S58" s="335">
        <f t="shared" si="27"/>
        <v>0</v>
      </c>
      <c r="T58" s="335">
        <f t="shared" si="27"/>
        <v>0</v>
      </c>
      <c r="U58" s="335">
        <f t="shared" si="27"/>
        <v>0</v>
      </c>
      <c r="V58" s="335">
        <f t="shared" si="27"/>
        <v>0</v>
      </c>
      <c r="W58" s="335">
        <f t="shared" si="27"/>
        <v>0</v>
      </c>
      <c r="X58" s="335">
        <f t="shared" si="27"/>
        <v>0</v>
      </c>
    </row>
    <row r="59" spans="1:29" ht="16.5" thickBot="1" x14ac:dyDescent="0.3">
      <c r="A59" s="737" t="s">
        <v>323</v>
      </c>
      <c r="B59" s="738"/>
      <c r="C59" s="738"/>
      <c r="D59" s="738"/>
      <c r="E59" s="738"/>
      <c r="F59" s="738"/>
      <c r="G59" s="738"/>
      <c r="H59" s="738"/>
      <c r="I59" s="738"/>
      <c r="J59" s="738"/>
      <c r="K59" s="738"/>
      <c r="L59" s="738"/>
      <c r="M59" s="738"/>
      <c r="N59" s="738"/>
      <c r="O59" s="738"/>
      <c r="P59" s="738"/>
      <c r="Q59" s="738"/>
      <c r="R59" s="738"/>
      <c r="S59" s="738"/>
      <c r="T59" s="738"/>
      <c r="U59" s="738"/>
      <c r="V59" s="738"/>
      <c r="W59" s="738"/>
      <c r="X59" s="739"/>
    </row>
    <row r="60" spans="1:29" s="75" customFormat="1" ht="16.5" thickBot="1" x14ac:dyDescent="0.3">
      <c r="A60" s="348" t="s">
        <v>164</v>
      </c>
      <c r="B60" s="438" t="s">
        <v>324</v>
      </c>
      <c r="C60" s="225"/>
      <c r="D60" s="226"/>
      <c r="E60" s="226"/>
      <c r="F60" s="354"/>
      <c r="G60" s="357">
        <v>6</v>
      </c>
      <c r="H60" s="360">
        <f>G60*30</f>
        <v>180</v>
      </c>
      <c r="I60" s="291">
        <f>J60+K60+L60</f>
        <v>0</v>
      </c>
      <c r="J60" s="227"/>
      <c r="K60" s="227"/>
      <c r="L60" s="227"/>
      <c r="M60" s="293">
        <f t="shared" ref="M60" si="28">H60-I60</f>
        <v>180</v>
      </c>
      <c r="N60" s="421"/>
      <c r="O60" s="398"/>
      <c r="P60" s="366"/>
      <c r="Q60" s="229"/>
      <c r="R60" s="398"/>
      <c r="S60" s="366"/>
      <c r="T60" s="229"/>
      <c r="U60" s="398"/>
      <c r="V60" s="366"/>
      <c r="W60" s="229"/>
      <c r="X60" s="228"/>
    </row>
    <row r="61" spans="1:29" s="75" customFormat="1" ht="16.5" thickBot="1" x14ac:dyDescent="0.3">
      <c r="A61" s="769" t="s">
        <v>206</v>
      </c>
      <c r="B61" s="770"/>
      <c r="C61" s="770"/>
      <c r="D61" s="770"/>
      <c r="E61" s="770"/>
      <c r="F61" s="771"/>
      <c r="G61" s="356">
        <f>SUM(G60:G60)</f>
        <v>6</v>
      </c>
      <c r="H61" s="359">
        <f>SUM(H60:H60)</f>
        <v>180</v>
      </c>
      <c r="I61" s="359">
        <f>I60</f>
        <v>0</v>
      </c>
      <c r="J61" s="359">
        <f>J60</f>
        <v>0</v>
      </c>
      <c r="K61" s="359">
        <f>K60</f>
        <v>0</v>
      </c>
      <c r="L61" s="359">
        <f>L60</f>
        <v>0</v>
      </c>
      <c r="M61" s="359">
        <f>SUM(M60:M60)</f>
        <v>180</v>
      </c>
      <c r="N61" s="359">
        <f t="shared" ref="N61:X61" si="29">N60</f>
        <v>0</v>
      </c>
      <c r="O61" s="359">
        <f t="shared" si="29"/>
        <v>0</v>
      </c>
      <c r="P61" s="359">
        <f t="shared" si="29"/>
        <v>0</v>
      </c>
      <c r="Q61" s="359">
        <f t="shared" si="29"/>
        <v>0</v>
      </c>
      <c r="R61" s="359">
        <f t="shared" si="29"/>
        <v>0</v>
      </c>
      <c r="S61" s="359">
        <f t="shared" si="29"/>
        <v>0</v>
      </c>
      <c r="T61" s="359">
        <f t="shared" si="29"/>
        <v>0</v>
      </c>
      <c r="U61" s="359">
        <f t="shared" si="29"/>
        <v>0</v>
      </c>
      <c r="V61" s="359">
        <f t="shared" si="29"/>
        <v>0</v>
      </c>
      <c r="W61" s="359">
        <f t="shared" si="29"/>
        <v>0</v>
      </c>
      <c r="X61" s="359">
        <f t="shared" si="29"/>
        <v>0</v>
      </c>
    </row>
    <row r="62" spans="1:29" ht="16.5" thickBot="1" x14ac:dyDescent="0.3">
      <c r="A62" s="793" t="s">
        <v>207</v>
      </c>
      <c r="B62" s="794"/>
      <c r="C62" s="794"/>
      <c r="D62" s="794"/>
      <c r="E62" s="794"/>
      <c r="F62" s="794"/>
      <c r="G62" s="169">
        <f>G61+G58+G52+G28</f>
        <v>179</v>
      </c>
      <c r="H62" s="170">
        <f>H61+H58+H52+H28</f>
        <v>5370</v>
      </c>
      <c r="I62" s="170">
        <f t="shared" ref="I62:X62" si="30">I52+I28+I58+I61</f>
        <v>1764</v>
      </c>
      <c r="J62" s="170">
        <f t="shared" si="30"/>
        <v>734</v>
      </c>
      <c r="K62" s="170">
        <f t="shared" si="30"/>
        <v>93</v>
      </c>
      <c r="L62" s="170">
        <f t="shared" si="30"/>
        <v>937</v>
      </c>
      <c r="M62" s="170">
        <f t="shared" si="30"/>
        <v>3606</v>
      </c>
      <c r="N62" s="170">
        <f t="shared" si="30"/>
        <v>22</v>
      </c>
      <c r="O62" s="170">
        <f t="shared" si="30"/>
        <v>17</v>
      </c>
      <c r="P62" s="170">
        <f t="shared" si="30"/>
        <v>17</v>
      </c>
      <c r="Q62" s="170">
        <f t="shared" si="30"/>
        <v>19</v>
      </c>
      <c r="R62" s="170">
        <f t="shared" si="30"/>
        <v>16</v>
      </c>
      <c r="S62" s="170">
        <f t="shared" si="30"/>
        <v>16</v>
      </c>
      <c r="T62" s="170">
        <f t="shared" si="30"/>
        <v>15</v>
      </c>
      <c r="U62" s="170">
        <f t="shared" si="30"/>
        <v>4</v>
      </c>
      <c r="V62" s="170">
        <f t="shared" si="30"/>
        <v>4</v>
      </c>
      <c r="W62" s="170">
        <f t="shared" si="30"/>
        <v>6</v>
      </c>
      <c r="X62" s="170">
        <f t="shared" si="30"/>
        <v>12</v>
      </c>
      <c r="Y62" s="75">
        <f>30*G62</f>
        <v>5370</v>
      </c>
    </row>
    <row r="63" spans="1:29" x14ac:dyDescent="0.25">
      <c r="A63" s="785" t="s">
        <v>138</v>
      </c>
      <c r="B63" s="786"/>
      <c r="C63" s="786"/>
      <c r="D63" s="786"/>
      <c r="E63" s="786"/>
      <c r="F63" s="786"/>
      <c r="G63" s="786"/>
      <c r="H63" s="786"/>
      <c r="I63" s="786"/>
      <c r="J63" s="786"/>
      <c r="K63" s="786"/>
      <c r="L63" s="786"/>
      <c r="M63" s="786"/>
      <c r="N63" s="786"/>
      <c r="O63" s="786"/>
      <c r="P63" s="786"/>
      <c r="Q63" s="786"/>
      <c r="R63" s="786"/>
      <c r="S63" s="786"/>
      <c r="T63" s="786"/>
      <c r="U63" s="786"/>
      <c r="V63" s="786"/>
      <c r="W63" s="786"/>
      <c r="X63" s="787"/>
    </row>
    <row r="64" spans="1:29" ht="16.5" thickBot="1" x14ac:dyDescent="0.3">
      <c r="A64" s="744" t="s">
        <v>139</v>
      </c>
      <c r="B64" s="745"/>
      <c r="C64" s="745"/>
      <c r="D64" s="745"/>
      <c r="E64" s="745"/>
      <c r="F64" s="745"/>
      <c r="G64" s="745"/>
      <c r="H64" s="745"/>
      <c r="I64" s="745"/>
      <c r="J64" s="745"/>
      <c r="K64" s="745"/>
      <c r="L64" s="745"/>
      <c r="M64" s="745"/>
      <c r="N64" s="745"/>
      <c r="O64" s="745"/>
      <c r="P64" s="745"/>
      <c r="Q64" s="745"/>
      <c r="R64" s="745"/>
      <c r="S64" s="745"/>
      <c r="T64" s="745"/>
      <c r="U64" s="745"/>
      <c r="V64" s="745"/>
      <c r="W64" s="745"/>
      <c r="X64" s="747"/>
    </row>
    <row r="65" spans="1:29" ht="16.5" thickBot="1" x14ac:dyDescent="0.3">
      <c r="A65" s="784" t="s">
        <v>140</v>
      </c>
      <c r="B65" s="541" t="s">
        <v>142</v>
      </c>
      <c r="C65" s="323"/>
      <c r="D65" s="200">
        <v>3</v>
      </c>
      <c r="E65" s="200"/>
      <c r="F65" s="542"/>
      <c r="G65" s="543">
        <v>4</v>
      </c>
      <c r="H65" s="543">
        <f>G65*30</f>
        <v>120</v>
      </c>
      <c r="I65" s="544">
        <f>J65+K65+L65</f>
        <v>30</v>
      </c>
      <c r="J65" s="298">
        <v>15</v>
      </c>
      <c r="K65" s="298"/>
      <c r="L65" s="298">
        <v>15</v>
      </c>
      <c r="M65" s="304">
        <f>H65-I65</f>
        <v>90</v>
      </c>
      <c r="N65" s="171"/>
      <c r="O65" s="400"/>
      <c r="P65" s="296"/>
      <c r="Q65" s="171">
        <v>2</v>
      </c>
      <c r="R65" s="400"/>
      <c r="S65" s="296"/>
      <c r="T65" s="171"/>
      <c r="U65" s="400"/>
      <c r="V65" s="296"/>
      <c r="W65" s="171"/>
      <c r="X65" s="296"/>
    </row>
    <row r="66" spans="1:29" x14ac:dyDescent="0.25">
      <c r="A66" s="741"/>
      <c r="B66" s="545" t="s">
        <v>237</v>
      </c>
      <c r="C66" s="183"/>
      <c r="D66" s="200">
        <v>3</v>
      </c>
      <c r="E66" s="546"/>
      <c r="F66" s="182"/>
      <c r="G66" s="543">
        <v>4</v>
      </c>
      <c r="H66" s="543">
        <f>G66*30</f>
        <v>120</v>
      </c>
      <c r="I66" s="544">
        <f>J66+K66+L66</f>
        <v>30</v>
      </c>
      <c r="J66" s="298">
        <v>15</v>
      </c>
      <c r="K66" s="298"/>
      <c r="L66" s="298">
        <v>15</v>
      </c>
      <c r="M66" s="304">
        <f>H66-I66</f>
        <v>90</v>
      </c>
      <c r="N66" s="212"/>
      <c r="O66" s="401"/>
      <c r="P66" s="211"/>
      <c r="Q66" s="171">
        <v>2</v>
      </c>
      <c r="R66" s="401"/>
      <c r="S66" s="211"/>
      <c r="T66" s="212"/>
      <c r="U66" s="401"/>
      <c r="V66" s="211"/>
      <c r="W66" s="212"/>
      <c r="X66" s="211"/>
    </row>
    <row r="67" spans="1:29" x14ac:dyDescent="0.25">
      <c r="A67" s="740" t="s">
        <v>141</v>
      </c>
      <c r="B67" s="545" t="s">
        <v>192</v>
      </c>
      <c r="C67" s="183"/>
      <c r="D67" s="546">
        <v>4</v>
      </c>
      <c r="E67" s="546"/>
      <c r="F67" s="182"/>
      <c r="G67" s="180">
        <v>3.5</v>
      </c>
      <c r="H67" s="180">
        <f>G67*30</f>
        <v>105</v>
      </c>
      <c r="I67" s="547">
        <f>J67+K67+L67</f>
        <v>36</v>
      </c>
      <c r="J67" s="302">
        <v>18</v>
      </c>
      <c r="K67" s="302"/>
      <c r="L67" s="302">
        <v>18</v>
      </c>
      <c r="M67" s="305">
        <f>H67-I67</f>
        <v>69</v>
      </c>
      <c r="N67" s="212"/>
      <c r="O67" s="401"/>
      <c r="P67" s="211"/>
      <c r="Q67" s="212"/>
      <c r="R67" s="401">
        <v>2</v>
      </c>
      <c r="S67" s="211">
        <v>2</v>
      </c>
      <c r="T67" s="212"/>
      <c r="U67" s="401"/>
      <c r="V67" s="211"/>
      <c r="W67" s="212"/>
      <c r="X67" s="211"/>
    </row>
    <row r="68" spans="1:29" x14ac:dyDescent="0.25">
      <c r="A68" s="741"/>
      <c r="B68" s="545" t="s">
        <v>258</v>
      </c>
      <c r="C68" s="183"/>
      <c r="D68" s="546">
        <v>4</v>
      </c>
      <c r="E68" s="546"/>
      <c r="F68" s="182"/>
      <c r="G68" s="180">
        <v>3.5</v>
      </c>
      <c r="H68" s="180">
        <f>G68*30</f>
        <v>105</v>
      </c>
      <c r="I68" s="547">
        <f>J68+K68+L68</f>
        <v>36</v>
      </c>
      <c r="J68" s="302">
        <v>18</v>
      </c>
      <c r="K68" s="302"/>
      <c r="L68" s="302">
        <v>18</v>
      </c>
      <c r="M68" s="305">
        <f>H68-I68</f>
        <v>69</v>
      </c>
      <c r="N68" s="212"/>
      <c r="O68" s="401"/>
      <c r="P68" s="211"/>
      <c r="Q68" s="212"/>
      <c r="R68" s="401">
        <v>2</v>
      </c>
      <c r="S68" s="211">
        <v>2</v>
      </c>
      <c r="T68" s="212"/>
      <c r="U68" s="401"/>
      <c r="V68" s="211"/>
      <c r="W68" s="212"/>
      <c r="X68" s="211"/>
    </row>
    <row r="69" spans="1:29" ht="31.5" x14ac:dyDescent="0.25">
      <c r="A69" s="740" t="s">
        <v>147</v>
      </c>
      <c r="B69" s="545" t="s">
        <v>194</v>
      </c>
      <c r="C69" s="183"/>
      <c r="D69" s="546">
        <v>5</v>
      </c>
      <c r="E69" s="546"/>
      <c r="F69" s="182"/>
      <c r="G69" s="180">
        <v>3</v>
      </c>
      <c r="H69" s="180">
        <f t="shared" ref="H69:H76" si="31">G69*30</f>
        <v>90</v>
      </c>
      <c r="I69" s="547">
        <f t="shared" ref="I69:I76" si="32">J69+K69+L69</f>
        <v>45</v>
      </c>
      <c r="J69" s="302"/>
      <c r="K69" s="302"/>
      <c r="L69" s="302">
        <v>45</v>
      </c>
      <c r="M69" s="305">
        <f>H69-I69</f>
        <v>45</v>
      </c>
      <c r="N69" s="212"/>
      <c r="O69" s="401"/>
      <c r="P69" s="211"/>
      <c r="Q69" s="212"/>
      <c r="R69" s="401"/>
      <c r="S69" s="211"/>
      <c r="T69" s="212">
        <v>3</v>
      </c>
      <c r="U69" s="401"/>
      <c r="V69" s="211"/>
      <c r="W69" s="212"/>
      <c r="X69" s="211"/>
    </row>
    <row r="70" spans="1:29" x14ac:dyDescent="0.25">
      <c r="A70" s="741"/>
      <c r="B70" s="545" t="s">
        <v>238</v>
      </c>
      <c r="C70" s="183"/>
      <c r="D70" s="546">
        <v>5</v>
      </c>
      <c r="E70" s="546"/>
      <c r="F70" s="182"/>
      <c r="G70" s="180">
        <v>3</v>
      </c>
      <c r="H70" s="180">
        <f t="shared" si="31"/>
        <v>90</v>
      </c>
      <c r="I70" s="547">
        <f t="shared" si="32"/>
        <v>45</v>
      </c>
      <c r="J70" s="302">
        <v>15</v>
      </c>
      <c r="K70" s="302"/>
      <c r="L70" s="302">
        <v>30</v>
      </c>
      <c r="M70" s="305">
        <f>H69-I70</f>
        <v>45</v>
      </c>
      <c r="N70" s="212"/>
      <c r="O70" s="401"/>
      <c r="P70" s="211"/>
      <c r="Q70" s="212"/>
      <c r="R70" s="401"/>
      <c r="S70" s="211"/>
      <c r="T70" s="212">
        <v>3</v>
      </c>
      <c r="U70" s="401"/>
      <c r="V70" s="211"/>
      <c r="W70" s="212"/>
      <c r="X70" s="211"/>
    </row>
    <row r="71" spans="1:29" ht="31.5" x14ac:dyDescent="0.25">
      <c r="A71" s="740" t="s">
        <v>148</v>
      </c>
      <c r="B71" s="545" t="s">
        <v>195</v>
      </c>
      <c r="C71" s="183"/>
      <c r="D71" s="546">
        <v>6</v>
      </c>
      <c r="E71" s="546"/>
      <c r="F71" s="182"/>
      <c r="G71" s="180">
        <v>4</v>
      </c>
      <c r="H71" s="180">
        <f t="shared" si="31"/>
        <v>120</v>
      </c>
      <c r="I71" s="547">
        <f t="shared" si="32"/>
        <v>54</v>
      </c>
      <c r="J71" s="302"/>
      <c r="K71" s="302"/>
      <c r="L71" s="302">
        <v>54</v>
      </c>
      <c r="M71" s="305">
        <f>H71-I71</f>
        <v>66</v>
      </c>
      <c r="N71" s="212"/>
      <c r="O71" s="401"/>
      <c r="P71" s="211"/>
      <c r="Q71" s="212"/>
      <c r="R71" s="401"/>
      <c r="S71" s="211"/>
      <c r="T71" s="212"/>
      <c r="U71" s="401">
        <v>3</v>
      </c>
      <c r="V71" s="211">
        <v>3</v>
      </c>
      <c r="W71" s="212"/>
      <c r="X71" s="211"/>
    </row>
    <row r="72" spans="1:29" x14ac:dyDescent="0.25">
      <c r="A72" s="741"/>
      <c r="B72" s="545" t="s">
        <v>198</v>
      </c>
      <c r="C72" s="183"/>
      <c r="D72" s="546">
        <v>6</v>
      </c>
      <c r="E72" s="546"/>
      <c r="F72" s="182"/>
      <c r="G72" s="180">
        <v>4</v>
      </c>
      <c r="H72" s="180">
        <f t="shared" si="31"/>
        <v>120</v>
      </c>
      <c r="I72" s="547">
        <f t="shared" si="32"/>
        <v>54</v>
      </c>
      <c r="J72" s="302">
        <v>18</v>
      </c>
      <c r="K72" s="302"/>
      <c r="L72" s="302">
        <v>36</v>
      </c>
      <c r="M72" s="305">
        <f>H71-I72</f>
        <v>66</v>
      </c>
      <c r="N72" s="212"/>
      <c r="O72" s="401"/>
      <c r="P72" s="211"/>
      <c r="Q72" s="212"/>
      <c r="R72" s="401"/>
      <c r="S72" s="211"/>
      <c r="T72" s="212"/>
      <c r="U72" s="401">
        <v>3</v>
      </c>
      <c r="V72" s="211">
        <v>3</v>
      </c>
      <c r="W72" s="212"/>
      <c r="X72" s="211"/>
    </row>
    <row r="73" spans="1:29" ht="31.5" x14ac:dyDescent="0.25">
      <c r="A73" s="740" t="s">
        <v>149</v>
      </c>
      <c r="B73" s="545" t="s">
        <v>196</v>
      </c>
      <c r="C73" s="183"/>
      <c r="D73" s="546">
        <v>7</v>
      </c>
      <c r="E73" s="546"/>
      <c r="F73" s="182"/>
      <c r="G73" s="180">
        <v>3</v>
      </c>
      <c r="H73" s="180">
        <f t="shared" si="31"/>
        <v>90</v>
      </c>
      <c r="I73" s="547">
        <f t="shared" si="32"/>
        <v>45</v>
      </c>
      <c r="J73" s="302"/>
      <c r="K73" s="302"/>
      <c r="L73" s="302">
        <v>45</v>
      </c>
      <c r="M73" s="305">
        <f>H73-I73</f>
        <v>45</v>
      </c>
      <c r="N73" s="212"/>
      <c r="O73" s="401"/>
      <c r="P73" s="211"/>
      <c r="Q73" s="212"/>
      <c r="R73" s="401"/>
      <c r="S73" s="211"/>
      <c r="T73" s="212"/>
      <c r="U73" s="401"/>
      <c r="V73" s="211"/>
      <c r="W73" s="212">
        <v>3</v>
      </c>
      <c r="X73" s="211"/>
    </row>
    <row r="74" spans="1:29" x14ac:dyDescent="0.25">
      <c r="A74" s="741"/>
      <c r="B74" s="161" t="s">
        <v>34</v>
      </c>
      <c r="C74" s="172"/>
      <c r="D74" s="546">
        <v>7</v>
      </c>
      <c r="E74" s="245"/>
      <c r="F74" s="215"/>
      <c r="G74" s="180">
        <v>3</v>
      </c>
      <c r="H74" s="300">
        <f t="shared" si="31"/>
        <v>90</v>
      </c>
      <c r="I74" s="301">
        <f t="shared" si="32"/>
        <v>45</v>
      </c>
      <c r="J74" s="302">
        <v>15</v>
      </c>
      <c r="K74" s="302"/>
      <c r="L74" s="302">
        <v>30</v>
      </c>
      <c r="M74" s="305">
        <f>H73-I74</f>
        <v>45</v>
      </c>
      <c r="N74" s="172"/>
      <c r="O74" s="402"/>
      <c r="P74" s="215"/>
      <c r="Q74" s="172"/>
      <c r="R74" s="402"/>
      <c r="S74" s="215"/>
      <c r="T74" s="172"/>
      <c r="U74" s="402"/>
      <c r="V74" s="215"/>
      <c r="W74" s="212">
        <v>3</v>
      </c>
      <c r="X74" s="215"/>
    </row>
    <row r="75" spans="1:29" ht="31.5" x14ac:dyDescent="0.25">
      <c r="A75" s="742" t="s">
        <v>150</v>
      </c>
      <c r="B75" s="207" t="s">
        <v>197</v>
      </c>
      <c r="C75" s="172"/>
      <c r="D75" s="245" t="s">
        <v>187</v>
      </c>
      <c r="E75" s="245"/>
      <c r="F75" s="215"/>
      <c r="G75" s="164">
        <v>3</v>
      </c>
      <c r="H75" s="300">
        <f t="shared" si="31"/>
        <v>90</v>
      </c>
      <c r="I75" s="301">
        <f t="shared" si="32"/>
        <v>39</v>
      </c>
      <c r="J75" s="302"/>
      <c r="K75" s="302"/>
      <c r="L75" s="302">
        <v>39</v>
      </c>
      <c r="M75" s="305">
        <f>H75-I75</f>
        <v>51</v>
      </c>
      <c r="N75" s="172"/>
      <c r="O75" s="402"/>
      <c r="P75" s="215"/>
      <c r="Q75" s="172"/>
      <c r="R75" s="402"/>
      <c r="S75" s="215"/>
      <c r="T75" s="172"/>
      <c r="U75" s="402"/>
      <c r="V75" s="215"/>
      <c r="W75" s="172"/>
      <c r="X75" s="215">
        <v>3</v>
      </c>
    </row>
    <row r="76" spans="1:29" ht="16.5" thickBot="1" x14ac:dyDescent="0.3">
      <c r="A76" s="743"/>
      <c r="B76" s="295" t="s">
        <v>355</v>
      </c>
      <c r="C76" s="173"/>
      <c r="D76" s="245" t="s">
        <v>187</v>
      </c>
      <c r="E76" s="176"/>
      <c r="F76" s="174"/>
      <c r="G76" s="164">
        <v>3</v>
      </c>
      <c r="H76" s="303">
        <f t="shared" si="31"/>
        <v>90</v>
      </c>
      <c r="I76" s="306">
        <f t="shared" si="32"/>
        <v>39</v>
      </c>
      <c r="J76" s="307">
        <v>26</v>
      </c>
      <c r="K76" s="307"/>
      <c r="L76" s="307">
        <v>13</v>
      </c>
      <c r="M76" s="308">
        <f>H75-I76</f>
        <v>51</v>
      </c>
      <c r="N76" s="173"/>
      <c r="O76" s="403"/>
      <c r="P76" s="174"/>
      <c r="Q76" s="173"/>
      <c r="R76" s="403"/>
      <c r="S76" s="174"/>
      <c r="T76" s="173"/>
      <c r="U76" s="403"/>
      <c r="V76" s="174"/>
      <c r="W76" s="173"/>
      <c r="X76" s="215">
        <v>3</v>
      </c>
    </row>
    <row r="77" spans="1:29" ht="16.5" thickBot="1" x14ac:dyDescent="0.3">
      <c r="A77" s="775" t="s">
        <v>143</v>
      </c>
      <c r="B77" s="776"/>
      <c r="C77" s="776"/>
      <c r="D77" s="776"/>
      <c r="E77" s="776"/>
      <c r="F77" s="777"/>
      <c r="G77" s="177">
        <f>G65+G67+G70+G72+G74+G76</f>
        <v>20.5</v>
      </c>
      <c r="H77" s="177">
        <f t="shared" ref="H77:K77" si="33">H65+H67+H70+H72+H74+H76</f>
        <v>615</v>
      </c>
      <c r="I77" s="177">
        <f t="shared" si="33"/>
        <v>249</v>
      </c>
      <c r="J77" s="177">
        <f>J65+J67+J70+J72+J74+J76</f>
        <v>107</v>
      </c>
      <c r="K77" s="177">
        <f t="shared" si="33"/>
        <v>0</v>
      </c>
      <c r="L77" s="177">
        <f>L65+L67+L70+L72+L74+L76</f>
        <v>142</v>
      </c>
      <c r="M77" s="178">
        <f>M65+M67+M70+M72+M74+M76</f>
        <v>366</v>
      </c>
      <c r="N77" s="178">
        <f t="shared" ref="N77:X77" si="34">N65+N67+N70+N72+N74+N76</f>
        <v>0</v>
      </c>
      <c r="O77" s="178">
        <f t="shared" si="34"/>
        <v>0</v>
      </c>
      <c r="P77" s="178">
        <f t="shared" si="34"/>
        <v>0</v>
      </c>
      <c r="Q77" s="178">
        <f t="shared" si="34"/>
        <v>2</v>
      </c>
      <c r="R77" s="178">
        <f t="shared" si="34"/>
        <v>2</v>
      </c>
      <c r="S77" s="178">
        <f t="shared" si="34"/>
        <v>2</v>
      </c>
      <c r="T77" s="178">
        <f t="shared" si="34"/>
        <v>3</v>
      </c>
      <c r="U77" s="178">
        <f t="shared" si="34"/>
        <v>3</v>
      </c>
      <c r="V77" s="178">
        <f t="shared" si="34"/>
        <v>3</v>
      </c>
      <c r="W77" s="178">
        <f t="shared" si="34"/>
        <v>3</v>
      </c>
      <c r="X77" s="178">
        <f t="shared" si="34"/>
        <v>3</v>
      </c>
      <c r="Y77" s="178">
        <f t="shared" ref="Y77:AC77" si="35">SUM(Y65:Y76)</f>
        <v>0</v>
      </c>
      <c r="Z77" s="178">
        <f t="shared" si="35"/>
        <v>0</v>
      </c>
      <c r="AA77" s="178">
        <f t="shared" si="35"/>
        <v>0</v>
      </c>
      <c r="AB77" s="178">
        <f t="shared" si="35"/>
        <v>0</v>
      </c>
      <c r="AC77" s="178">
        <f t="shared" si="35"/>
        <v>0</v>
      </c>
    </row>
    <row r="78" spans="1:29" ht="16.5" thickBot="1" x14ac:dyDescent="0.3">
      <c r="A78" s="744" t="s">
        <v>239</v>
      </c>
      <c r="B78" s="745"/>
      <c r="C78" s="745"/>
      <c r="D78" s="745"/>
      <c r="E78" s="745"/>
      <c r="F78" s="745"/>
      <c r="G78" s="745"/>
      <c r="H78" s="745"/>
      <c r="I78" s="746"/>
      <c r="J78" s="746"/>
      <c r="K78" s="746"/>
      <c r="L78" s="746"/>
      <c r="M78" s="746"/>
      <c r="N78" s="745"/>
      <c r="O78" s="745"/>
      <c r="P78" s="745"/>
      <c r="Q78" s="745"/>
      <c r="R78" s="745"/>
      <c r="S78" s="745"/>
      <c r="T78" s="745"/>
      <c r="U78" s="745"/>
      <c r="V78" s="745"/>
      <c r="W78" s="745"/>
      <c r="X78" s="747"/>
    </row>
    <row r="79" spans="1:29" ht="16.5" thickBot="1" x14ac:dyDescent="0.3">
      <c r="A79" s="748" t="s">
        <v>151</v>
      </c>
      <c r="B79" s="189" t="s">
        <v>352</v>
      </c>
      <c r="C79" s="179">
        <v>6</v>
      </c>
      <c r="D79" s="179"/>
      <c r="E79" s="179"/>
      <c r="F79" s="179"/>
      <c r="G79" s="180">
        <v>5</v>
      </c>
      <c r="H79" s="316">
        <f t="shared" ref="H79" si="36">G79*30</f>
        <v>150</v>
      </c>
      <c r="I79" s="323">
        <f t="shared" ref="I79" si="37">J79+L79+K79</f>
        <v>72</v>
      </c>
      <c r="J79" s="200">
        <v>36</v>
      </c>
      <c r="K79" s="200"/>
      <c r="L79" s="200">
        <v>36</v>
      </c>
      <c r="M79" s="324">
        <f t="shared" ref="M79" si="38">H79-I79</f>
        <v>78</v>
      </c>
      <c r="N79" s="181"/>
      <c r="O79" s="404"/>
      <c r="P79" s="182"/>
      <c r="Q79" s="183"/>
      <c r="R79" s="404"/>
      <c r="S79" s="182"/>
      <c r="T79" s="183"/>
      <c r="U79" s="404">
        <v>4</v>
      </c>
      <c r="V79" s="182">
        <v>4</v>
      </c>
      <c r="W79" s="183"/>
      <c r="X79" s="182"/>
    </row>
    <row r="80" spans="1:29" x14ac:dyDescent="0.25">
      <c r="A80" s="732"/>
      <c r="B80" s="189" t="s">
        <v>353</v>
      </c>
      <c r="C80" s="179">
        <v>6</v>
      </c>
      <c r="D80" s="185"/>
      <c r="E80" s="186"/>
      <c r="F80" s="187"/>
      <c r="G80" s="180">
        <v>5</v>
      </c>
      <c r="H80" s="316">
        <f t="shared" ref="H80" si="39">G80*30</f>
        <v>150</v>
      </c>
      <c r="I80" s="323">
        <f t="shared" ref="I80" si="40">J80+L80+K80</f>
        <v>72</v>
      </c>
      <c r="J80" s="200">
        <v>36</v>
      </c>
      <c r="K80" s="200"/>
      <c r="L80" s="200">
        <v>36</v>
      </c>
      <c r="M80" s="324">
        <f t="shared" ref="M80" si="41">H80-I80</f>
        <v>78</v>
      </c>
      <c r="N80" s="181"/>
      <c r="O80" s="404"/>
      <c r="P80" s="182"/>
      <c r="Q80" s="183"/>
      <c r="R80" s="404"/>
      <c r="S80" s="182"/>
      <c r="T80" s="183"/>
      <c r="U80" s="404">
        <v>4</v>
      </c>
      <c r="V80" s="182">
        <v>4</v>
      </c>
      <c r="W80" s="201"/>
      <c r="X80" s="188"/>
    </row>
    <row r="81" spans="1:29" x14ac:dyDescent="0.25">
      <c r="A81" s="731" t="s">
        <v>152</v>
      </c>
      <c r="B81" s="430" t="s">
        <v>259</v>
      </c>
      <c r="C81" s="184"/>
      <c r="D81" s="185" t="s">
        <v>188</v>
      </c>
      <c r="E81" s="186"/>
      <c r="F81" s="187"/>
      <c r="G81" s="190">
        <v>4.5</v>
      </c>
      <c r="H81" s="318">
        <f t="shared" ref="H81:H91" si="42">G81*30</f>
        <v>135</v>
      </c>
      <c r="I81" s="326">
        <f t="shared" ref="I81:I88" si="43">J81+L81+K81</f>
        <v>72</v>
      </c>
      <c r="J81" s="191">
        <v>36</v>
      </c>
      <c r="K81" s="192"/>
      <c r="L81" s="192">
        <v>36</v>
      </c>
      <c r="M81" s="193">
        <f t="shared" ref="M81:M91" si="44">H81-I81</f>
        <v>63</v>
      </c>
      <c r="N81" s="196"/>
      <c r="O81" s="393"/>
      <c r="P81" s="195"/>
      <c r="Q81" s="194"/>
      <c r="R81" s="393"/>
      <c r="S81" s="195"/>
      <c r="T81" s="194"/>
      <c r="U81" s="404">
        <v>4</v>
      </c>
      <c r="V81" s="182">
        <v>4</v>
      </c>
      <c r="W81" s="194"/>
      <c r="X81" s="188"/>
    </row>
    <row r="82" spans="1:29" x14ac:dyDescent="0.25">
      <c r="A82" s="732"/>
      <c r="B82" s="189" t="s">
        <v>260</v>
      </c>
      <c r="C82" s="184"/>
      <c r="D82" s="185" t="s">
        <v>188</v>
      </c>
      <c r="E82" s="186"/>
      <c r="F82" s="187"/>
      <c r="G82" s="190">
        <v>4.5</v>
      </c>
      <c r="H82" s="318">
        <f t="shared" ref="H82" si="45">G82*30</f>
        <v>135</v>
      </c>
      <c r="I82" s="326">
        <f t="shared" si="43"/>
        <v>72</v>
      </c>
      <c r="J82" s="191">
        <v>36</v>
      </c>
      <c r="K82" s="192"/>
      <c r="L82" s="192">
        <v>36</v>
      </c>
      <c r="M82" s="193">
        <f t="shared" ref="M82" si="46">H82-I82</f>
        <v>63</v>
      </c>
      <c r="N82" s="196"/>
      <c r="O82" s="393"/>
      <c r="P82" s="195"/>
      <c r="Q82" s="194"/>
      <c r="R82" s="393"/>
      <c r="S82" s="195"/>
      <c r="T82" s="194"/>
      <c r="U82" s="404">
        <v>4</v>
      </c>
      <c r="V82" s="182">
        <v>4</v>
      </c>
      <c r="W82" s="194"/>
      <c r="X82" s="188"/>
    </row>
    <row r="83" spans="1:29" x14ac:dyDescent="0.25">
      <c r="A83" s="731" t="s">
        <v>153</v>
      </c>
      <c r="B83" s="189" t="s">
        <v>300</v>
      </c>
      <c r="C83" s="184"/>
      <c r="D83" s="185" t="s">
        <v>193</v>
      </c>
      <c r="E83" s="186"/>
      <c r="F83" s="187"/>
      <c r="G83" s="190">
        <v>4</v>
      </c>
      <c r="H83" s="318">
        <f t="shared" ref="H83" si="47">G83*30</f>
        <v>120</v>
      </c>
      <c r="I83" s="326">
        <f t="shared" si="43"/>
        <v>60</v>
      </c>
      <c r="J83" s="191">
        <v>30</v>
      </c>
      <c r="K83" s="192"/>
      <c r="L83" s="192">
        <v>30</v>
      </c>
      <c r="M83" s="193">
        <f t="shared" ref="M83" si="48">H83-I83</f>
        <v>60</v>
      </c>
      <c r="N83" s="196"/>
      <c r="O83" s="393"/>
      <c r="P83" s="195"/>
      <c r="Q83" s="194"/>
      <c r="R83" s="393"/>
      <c r="S83" s="195"/>
      <c r="T83" s="194">
        <v>4</v>
      </c>
      <c r="U83" s="393"/>
      <c r="V83" s="195"/>
      <c r="W83" s="194"/>
      <c r="X83" s="188"/>
    </row>
    <row r="84" spans="1:29" x14ac:dyDescent="0.25">
      <c r="A84" s="732"/>
      <c r="B84" s="189" t="s">
        <v>317</v>
      </c>
      <c r="C84" s="184"/>
      <c r="D84" s="185" t="s">
        <v>193</v>
      </c>
      <c r="E84" s="186"/>
      <c r="F84" s="187"/>
      <c r="G84" s="190">
        <v>4</v>
      </c>
      <c r="H84" s="318">
        <f t="shared" ref="H84" si="49">G84*30</f>
        <v>120</v>
      </c>
      <c r="I84" s="326">
        <f t="shared" si="43"/>
        <v>60</v>
      </c>
      <c r="J84" s="191">
        <v>30</v>
      </c>
      <c r="K84" s="192"/>
      <c r="L84" s="192">
        <v>30</v>
      </c>
      <c r="M84" s="193">
        <f t="shared" ref="M84" si="50">H84-I84</f>
        <v>60</v>
      </c>
      <c r="N84" s="196"/>
      <c r="O84" s="393"/>
      <c r="P84" s="195"/>
      <c r="Q84" s="194"/>
      <c r="R84" s="393"/>
      <c r="S84" s="195"/>
      <c r="T84" s="194">
        <v>4</v>
      </c>
      <c r="U84" s="393"/>
      <c r="V84" s="195"/>
      <c r="W84" s="194"/>
      <c r="X84" s="188"/>
    </row>
    <row r="85" spans="1:29" x14ac:dyDescent="0.25">
      <c r="A85" s="731" t="s">
        <v>154</v>
      </c>
      <c r="B85" s="189" t="s">
        <v>240</v>
      </c>
      <c r="C85" s="184">
        <v>7</v>
      </c>
      <c r="D85" s="185"/>
      <c r="E85" s="186"/>
      <c r="F85" s="187"/>
      <c r="G85" s="190">
        <v>6</v>
      </c>
      <c r="H85" s="318">
        <f t="shared" si="42"/>
        <v>180</v>
      </c>
      <c r="I85" s="326">
        <f t="shared" si="43"/>
        <v>60</v>
      </c>
      <c r="J85" s="191">
        <v>30</v>
      </c>
      <c r="K85" s="192"/>
      <c r="L85" s="192">
        <v>30</v>
      </c>
      <c r="M85" s="193">
        <f t="shared" si="44"/>
        <v>120</v>
      </c>
      <c r="N85" s="196"/>
      <c r="O85" s="393"/>
      <c r="P85" s="197"/>
      <c r="Q85" s="194"/>
      <c r="R85" s="393"/>
      <c r="S85" s="195"/>
      <c r="T85" s="196"/>
      <c r="U85" s="393"/>
      <c r="V85" s="195"/>
      <c r="W85" s="194">
        <v>4</v>
      </c>
      <c r="X85" s="188"/>
    </row>
    <row r="86" spans="1:29" x14ac:dyDescent="0.25">
      <c r="A86" s="732"/>
      <c r="B86" s="189" t="s">
        <v>362</v>
      </c>
      <c r="C86" s="184">
        <v>7</v>
      </c>
      <c r="D86" s="185"/>
      <c r="E86" s="186"/>
      <c r="F86" s="187"/>
      <c r="G86" s="190">
        <v>6</v>
      </c>
      <c r="H86" s="318">
        <f t="shared" ref="H86" si="51">G86*30</f>
        <v>180</v>
      </c>
      <c r="I86" s="326">
        <f t="shared" si="43"/>
        <v>60</v>
      </c>
      <c r="J86" s="191">
        <v>30</v>
      </c>
      <c r="K86" s="192"/>
      <c r="L86" s="192">
        <v>30</v>
      </c>
      <c r="M86" s="193">
        <f t="shared" ref="M86" si="52">H86-I86</f>
        <v>120</v>
      </c>
      <c r="N86" s="196"/>
      <c r="O86" s="393"/>
      <c r="P86" s="197"/>
      <c r="Q86" s="194"/>
      <c r="R86" s="393"/>
      <c r="S86" s="195"/>
      <c r="T86" s="196"/>
      <c r="U86" s="393"/>
      <c r="V86" s="195"/>
      <c r="W86" s="194">
        <v>4</v>
      </c>
      <c r="X86" s="188"/>
    </row>
    <row r="87" spans="1:29" x14ac:dyDescent="0.25">
      <c r="A87" s="731" t="s">
        <v>155</v>
      </c>
      <c r="B87" s="189" t="s">
        <v>275</v>
      </c>
      <c r="C87" s="184"/>
      <c r="D87" s="185" t="s">
        <v>199</v>
      </c>
      <c r="E87" s="186"/>
      <c r="F87" s="186"/>
      <c r="G87" s="190">
        <v>6</v>
      </c>
      <c r="H87" s="319">
        <f t="shared" si="42"/>
        <v>180</v>
      </c>
      <c r="I87" s="326">
        <f t="shared" si="43"/>
        <v>60</v>
      </c>
      <c r="J87" s="191">
        <v>30</v>
      </c>
      <c r="K87" s="192"/>
      <c r="L87" s="192">
        <v>30</v>
      </c>
      <c r="M87" s="193">
        <f t="shared" si="44"/>
        <v>120</v>
      </c>
      <c r="N87" s="196"/>
      <c r="O87" s="393"/>
      <c r="P87" s="197"/>
      <c r="Q87" s="194"/>
      <c r="R87" s="393"/>
      <c r="S87" s="195"/>
      <c r="T87" s="196"/>
      <c r="U87" s="393"/>
      <c r="V87" s="195"/>
      <c r="W87" s="194">
        <v>4</v>
      </c>
      <c r="X87" s="188"/>
    </row>
    <row r="88" spans="1:29" x14ac:dyDescent="0.25">
      <c r="A88" s="732"/>
      <c r="B88" s="189" t="s">
        <v>241</v>
      </c>
      <c r="C88" s="184"/>
      <c r="D88" s="185" t="s">
        <v>199</v>
      </c>
      <c r="E88" s="186"/>
      <c r="F88" s="186"/>
      <c r="G88" s="190">
        <v>6</v>
      </c>
      <c r="H88" s="319">
        <f t="shared" ref="H88" si="53">G88*30</f>
        <v>180</v>
      </c>
      <c r="I88" s="326">
        <f t="shared" si="43"/>
        <v>60</v>
      </c>
      <c r="J88" s="191">
        <v>30</v>
      </c>
      <c r="K88" s="192"/>
      <c r="L88" s="192">
        <v>30</v>
      </c>
      <c r="M88" s="193">
        <f t="shared" ref="M88" si="54">H88-I88</f>
        <v>120</v>
      </c>
      <c r="N88" s="196"/>
      <c r="O88" s="393"/>
      <c r="P88" s="197"/>
      <c r="Q88" s="194"/>
      <c r="R88" s="393"/>
      <c r="S88" s="195"/>
      <c r="T88" s="196"/>
      <c r="U88" s="393"/>
      <c r="V88" s="195"/>
      <c r="W88" s="194">
        <v>4</v>
      </c>
      <c r="X88" s="188"/>
    </row>
    <row r="89" spans="1:29" x14ac:dyDescent="0.25">
      <c r="A89" s="731" t="s">
        <v>156</v>
      </c>
      <c r="B89" s="548" t="s">
        <v>37</v>
      </c>
      <c r="C89" s="184"/>
      <c r="D89" s="185" t="s">
        <v>193</v>
      </c>
      <c r="E89" s="186"/>
      <c r="F89" s="187"/>
      <c r="G89" s="190">
        <v>4</v>
      </c>
      <c r="H89" s="319">
        <f t="shared" si="42"/>
        <v>120</v>
      </c>
      <c r="I89" s="326">
        <f>J89+L89</f>
        <v>60</v>
      </c>
      <c r="J89" s="191">
        <v>30</v>
      </c>
      <c r="K89" s="192"/>
      <c r="L89" s="192">
        <v>30</v>
      </c>
      <c r="M89" s="193">
        <f t="shared" si="44"/>
        <v>60</v>
      </c>
      <c r="N89" s="196"/>
      <c r="O89" s="393"/>
      <c r="P89" s="197"/>
      <c r="Q89" s="194"/>
      <c r="R89" s="393"/>
      <c r="S89" s="195"/>
      <c r="T89" s="196">
        <v>4</v>
      </c>
      <c r="U89" s="393"/>
      <c r="V89" s="195"/>
      <c r="W89" s="194"/>
      <c r="X89" s="195"/>
    </row>
    <row r="90" spans="1:29" ht="30" customHeight="1" x14ac:dyDescent="0.25">
      <c r="A90" s="732"/>
      <c r="B90" s="549" t="s">
        <v>315</v>
      </c>
      <c r="C90" s="184"/>
      <c r="D90" s="185" t="s">
        <v>193</v>
      </c>
      <c r="E90" s="186"/>
      <c r="F90" s="187"/>
      <c r="G90" s="190">
        <v>4</v>
      </c>
      <c r="H90" s="319">
        <f t="shared" ref="H90" si="55">G90*30</f>
        <v>120</v>
      </c>
      <c r="I90" s="326">
        <f>J90+L90</f>
        <v>60</v>
      </c>
      <c r="J90" s="191">
        <v>30</v>
      </c>
      <c r="K90" s="192"/>
      <c r="L90" s="192">
        <v>30</v>
      </c>
      <c r="M90" s="193">
        <f t="shared" ref="M90" si="56">H90-I90</f>
        <v>60</v>
      </c>
      <c r="N90" s="196"/>
      <c r="O90" s="393"/>
      <c r="P90" s="197"/>
      <c r="Q90" s="194"/>
      <c r="R90" s="393"/>
      <c r="S90" s="195"/>
      <c r="T90" s="196">
        <v>4</v>
      </c>
      <c r="U90" s="393"/>
      <c r="V90" s="195"/>
      <c r="W90" s="194"/>
      <c r="X90" s="195"/>
    </row>
    <row r="91" spans="1:29" x14ac:dyDescent="0.25">
      <c r="A91" s="731" t="s">
        <v>157</v>
      </c>
      <c r="B91" s="549" t="s">
        <v>261</v>
      </c>
      <c r="C91" s="184">
        <v>7</v>
      </c>
      <c r="D91" s="192"/>
      <c r="E91" s="187"/>
      <c r="F91" s="186"/>
      <c r="G91" s="190">
        <v>6</v>
      </c>
      <c r="H91" s="318">
        <f t="shared" si="42"/>
        <v>180</v>
      </c>
      <c r="I91" s="326">
        <f>J91+L91+K91</f>
        <v>60</v>
      </c>
      <c r="J91" s="191">
        <v>30</v>
      </c>
      <c r="K91" s="192"/>
      <c r="L91" s="192">
        <v>30</v>
      </c>
      <c r="M91" s="193">
        <f t="shared" si="44"/>
        <v>120</v>
      </c>
      <c r="N91" s="196"/>
      <c r="O91" s="393"/>
      <c r="P91" s="197"/>
      <c r="Q91" s="194"/>
      <c r="R91" s="393"/>
      <c r="S91" s="195"/>
      <c r="T91" s="196"/>
      <c r="U91" s="393"/>
      <c r="V91" s="195"/>
      <c r="W91" s="194">
        <v>4</v>
      </c>
      <c r="X91" s="195"/>
    </row>
    <row r="92" spans="1:29" x14ac:dyDescent="0.25">
      <c r="A92" s="732"/>
      <c r="B92" s="189" t="s">
        <v>359</v>
      </c>
      <c r="C92" s="184">
        <v>7</v>
      </c>
      <c r="D92" s="192"/>
      <c r="E92" s="187"/>
      <c r="F92" s="186"/>
      <c r="G92" s="190">
        <v>6</v>
      </c>
      <c r="H92" s="318">
        <f t="shared" ref="H92" si="57">G92*30</f>
        <v>180</v>
      </c>
      <c r="I92" s="326">
        <f>J92+L92+K92</f>
        <v>60</v>
      </c>
      <c r="J92" s="191">
        <v>30</v>
      </c>
      <c r="K92" s="192"/>
      <c r="L92" s="192">
        <v>30</v>
      </c>
      <c r="M92" s="193">
        <f t="shared" ref="M92" si="58">H92-I92</f>
        <v>120</v>
      </c>
      <c r="N92" s="196"/>
      <c r="O92" s="393"/>
      <c r="P92" s="197"/>
      <c r="Q92" s="194"/>
      <c r="R92" s="393"/>
      <c r="S92" s="195"/>
      <c r="T92" s="196"/>
      <c r="U92" s="393"/>
      <c r="V92" s="195"/>
      <c r="W92" s="194">
        <v>4</v>
      </c>
      <c r="X92" s="195"/>
    </row>
    <row r="93" spans="1:29" x14ac:dyDescent="0.25">
      <c r="A93" s="731" t="s">
        <v>158</v>
      </c>
      <c r="B93" s="548" t="s">
        <v>357</v>
      </c>
      <c r="C93" s="184">
        <v>6</v>
      </c>
      <c r="D93" s="192"/>
      <c r="E93" s="187"/>
      <c r="F93" s="186"/>
      <c r="G93" s="190">
        <v>5</v>
      </c>
      <c r="H93" s="319">
        <f t="shared" ref="H93" si="59">G93*30</f>
        <v>150</v>
      </c>
      <c r="I93" s="326">
        <f>J93+L93</f>
        <v>72</v>
      </c>
      <c r="J93" s="191">
        <v>36</v>
      </c>
      <c r="K93" s="192"/>
      <c r="L93" s="192">
        <v>36</v>
      </c>
      <c r="M93" s="193">
        <f t="shared" ref="M93" si="60">H93-I93</f>
        <v>78</v>
      </c>
      <c r="N93" s="196"/>
      <c r="O93" s="393"/>
      <c r="P93" s="197"/>
      <c r="Q93" s="194"/>
      <c r="R93" s="393"/>
      <c r="S93" s="195"/>
      <c r="T93" s="196"/>
      <c r="U93" s="393">
        <v>4</v>
      </c>
      <c r="V93" s="195">
        <v>4</v>
      </c>
      <c r="W93" s="194"/>
      <c r="X93" s="195"/>
    </row>
    <row r="94" spans="1:29" ht="33.75" customHeight="1" thickBot="1" x14ac:dyDescent="0.3">
      <c r="A94" s="732"/>
      <c r="B94" s="549" t="s">
        <v>358</v>
      </c>
      <c r="C94" s="184">
        <v>6</v>
      </c>
      <c r="D94" s="192"/>
      <c r="E94" s="187"/>
      <c r="F94" s="186"/>
      <c r="G94" s="190">
        <v>5</v>
      </c>
      <c r="H94" s="319">
        <f t="shared" ref="H94" si="61">G94*30</f>
        <v>150</v>
      </c>
      <c r="I94" s="326">
        <f>J94+L94</f>
        <v>72</v>
      </c>
      <c r="J94" s="191">
        <v>36</v>
      </c>
      <c r="K94" s="192"/>
      <c r="L94" s="192">
        <v>36</v>
      </c>
      <c r="M94" s="193">
        <f t="shared" ref="M94" si="62">H94-I94</f>
        <v>78</v>
      </c>
      <c r="N94" s="196"/>
      <c r="O94" s="393"/>
      <c r="P94" s="197"/>
      <c r="Q94" s="194"/>
      <c r="R94" s="393"/>
      <c r="S94" s="195"/>
      <c r="T94" s="196"/>
      <c r="U94" s="393">
        <v>4</v>
      </c>
      <c r="V94" s="195">
        <v>4</v>
      </c>
      <c r="W94" s="194"/>
      <c r="X94" s="195"/>
    </row>
    <row r="95" spans="1:29" ht="16.5" thickBot="1" x14ac:dyDescent="0.3">
      <c r="A95" s="778" t="s">
        <v>201</v>
      </c>
      <c r="B95" s="779"/>
      <c r="C95" s="779"/>
      <c r="D95" s="779"/>
      <c r="E95" s="779"/>
      <c r="F95" s="780"/>
      <c r="G95" s="159">
        <f>G79+G81+G83+G85+G87+G89+G91+G93</f>
        <v>40.5</v>
      </c>
      <c r="H95" s="160">
        <f t="shared" ref="H95:X95" si="63">H79+H81+H83+H85+H87+H89+H91+H93</f>
        <v>1215</v>
      </c>
      <c r="I95" s="160">
        <f t="shared" si="63"/>
        <v>516</v>
      </c>
      <c r="J95" s="160">
        <f t="shared" si="63"/>
        <v>258</v>
      </c>
      <c r="K95" s="160">
        <f t="shared" si="63"/>
        <v>0</v>
      </c>
      <c r="L95" s="160">
        <f t="shared" si="63"/>
        <v>258</v>
      </c>
      <c r="M95" s="160">
        <f t="shared" si="63"/>
        <v>699</v>
      </c>
      <c r="N95" s="160">
        <f t="shared" si="63"/>
        <v>0</v>
      </c>
      <c r="O95" s="160">
        <f t="shared" si="63"/>
        <v>0</v>
      </c>
      <c r="P95" s="160">
        <f t="shared" si="63"/>
        <v>0</v>
      </c>
      <c r="Q95" s="160">
        <f t="shared" si="63"/>
        <v>0</v>
      </c>
      <c r="R95" s="160">
        <f t="shared" si="63"/>
        <v>0</v>
      </c>
      <c r="S95" s="160">
        <f t="shared" si="63"/>
        <v>0</v>
      </c>
      <c r="T95" s="160">
        <f t="shared" si="63"/>
        <v>8</v>
      </c>
      <c r="U95" s="160">
        <f t="shared" si="63"/>
        <v>12</v>
      </c>
      <c r="V95" s="160">
        <f t="shared" si="63"/>
        <v>12</v>
      </c>
      <c r="W95" s="160">
        <f t="shared" si="63"/>
        <v>12</v>
      </c>
      <c r="X95" s="160">
        <f t="shared" si="63"/>
        <v>0</v>
      </c>
      <c r="Y95" s="160">
        <f t="shared" ref="Y95:AC95" si="64">SUM(Y79:Y94)</f>
        <v>0</v>
      </c>
      <c r="Z95" s="160">
        <f t="shared" si="64"/>
        <v>0</v>
      </c>
      <c r="AA95" s="160">
        <f t="shared" si="64"/>
        <v>0</v>
      </c>
      <c r="AB95" s="160">
        <f t="shared" si="64"/>
        <v>0</v>
      </c>
      <c r="AC95" s="160">
        <f t="shared" si="64"/>
        <v>0</v>
      </c>
    </row>
    <row r="96" spans="1:29" ht="16.5" thickBot="1" x14ac:dyDescent="0.3">
      <c r="A96" s="781" t="s">
        <v>208</v>
      </c>
      <c r="B96" s="782"/>
      <c r="C96" s="782"/>
      <c r="D96" s="782"/>
      <c r="E96" s="782"/>
      <c r="F96" s="783"/>
      <c r="G96" s="203">
        <f>G95+G77</f>
        <v>61</v>
      </c>
      <c r="H96" s="204">
        <f t="shared" ref="H96:AC96" si="65">H95+H77</f>
        <v>1830</v>
      </c>
      <c r="I96" s="204">
        <f t="shared" si="65"/>
        <v>765</v>
      </c>
      <c r="J96" s="204">
        <f t="shared" si="65"/>
        <v>365</v>
      </c>
      <c r="K96" s="204">
        <f t="shared" si="65"/>
        <v>0</v>
      </c>
      <c r="L96" s="204">
        <f t="shared" si="65"/>
        <v>400</v>
      </c>
      <c r="M96" s="204">
        <f t="shared" si="65"/>
        <v>1065</v>
      </c>
      <c r="N96" s="160">
        <f t="shared" si="65"/>
        <v>0</v>
      </c>
      <c r="O96" s="160">
        <f t="shared" si="65"/>
        <v>0</v>
      </c>
      <c r="P96" s="160">
        <f t="shared" si="65"/>
        <v>0</v>
      </c>
      <c r="Q96" s="160">
        <f t="shared" si="65"/>
        <v>2</v>
      </c>
      <c r="R96" s="160">
        <f t="shared" si="65"/>
        <v>2</v>
      </c>
      <c r="S96" s="160">
        <f t="shared" si="65"/>
        <v>2</v>
      </c>
      <c r="T96" s="160">
        <f t="shared" si="65"/>
        <v>11</v>
      </c>
      <c r="U96" s="160">
        <f t="shared" si="65"/>
        <v>15</v>
      </c>
      <c r="V96" s="160">
        <f t="shared" si="65"/>
        <v>15</v>
      </c>
      <c r="W96" s="160">
        <f t="shared" si="65"/>
        <v>15</v>
      </c>
      <c r="X96" s="160">
        <f t="shared" si="65"/>
        <v>3</v>
      </c>
      <c r="Y96" s="160">
        <f t="shared" si="65"/>
        <v>0</v>
      </c>
      <c r="Z96" s="160">
        <f t="shared" si="65"/>
        <v>0</v>
      </c>
      <c r="AA96" s="160">
        <f t="shared" si="65"/>
        <v>0</v>
      </c>
      <c r="AB96" s="160">
        <f t="shared" si="65"/>
        <v>0</v>
      </c>
      <c r="AC96" s="160">
        <f t="shared" si="65"/>
        <v>0</v>
      </c>
    </row>
    <row r="97" spans="1:29" s="75" customFormat="1" ht="16.5" thickBot="1" x14ac:dyDescent="0.3">
      <c r="A97" s="772" t="s">
        <v>209</v>
      </c>
      <c r="B97" s="772"/>
      <c r="C97" s="772"/>
      <c r="D97" s="772"/>
      <c r="E97" s="772"/>
      <c r="F97" s="772"/>
      <c r="G97" s="203">
        <f t="shared" ref="G97:M97" si="66">G96+G62</f>
        <v>240</v>
      </c>
      <c r="H97" s="204">
        <f t="shared" si="66"/>
        <v>7200</v>
      </c>
      <c r="I97" s="204">
        <f t="shared" si="66"/>
        <v>2529</v>
      </c>
      <c r="J97" s="204">
        <f t="shared" si="66"/>
        <v>1099</v>
      </c>
      <c r="K97" s="204">
        <f t="shared" si="66"/>
        <v>93</v>
      </c>
      <c r="L97" s="204">
        <f t="shared" si="66"/>
        <v>1337</v>
      </c>
      <c r="M97" s="204">
        <f t="shared" si="66"/>
        <v>4671</v>
      </c>
      <c r="N97" s="160">
        <f t="shared" ref="N97:X97" si="67">N62+N96</f>
        <v>22</v>
      </c>
      <c r="O97" s="160">
        <f t="shared" si="67"/>
        <v>17</v>
      </c>
      <c r="P97" s="160">
        <f t="shared" si="67"/>
        <v>17</v>
      </c>
      <c r="Q97" s="160">
        <f t="shared" si="67"/>
        <v>21</v>
      </c>
      <c r="R97" s="160">
        <f t="shared" si="67"/>
        <v>18</v>
      </c>
      <c r="S97" s="160">
        <f t="shared" si="67"/>
        <v>18</v>
      </c>
      <c r="T97" s="160">
        <f t="shared" si="67"/>
        <v>26</v>
      </c>
      <c r="U97" s="160">
        <f t="shared" si="67"/>
        <v>19</v>
      </c>
      <c r="V97" s="160">
        <f t="shared" si="67"/>
        <v>19</v>
      </c>
      <c r="W97" s="160">
        <f t="shared" si="67"/>
        <v>21</v>
      </c>
      <c r="X97" s="160">
        <f t="shared" si="67"/>
        <v>15</v>
      </c>
      <c r="AA97" s="230">
        <v>22</v>
      </c>
      <c r="AB97" s="230">
        <v>22</v>
      </c>
      <c r="AC97" s="230">
        <v>22</v>
      </c>
    </row>
    <row r="98" spans="1:29" s="75" customFormat="1" ht="16.5" thickBot="1" x14ac:dyDescent="0.3">
      <c r="A98" s="773" t="s">
        <v>165</v>
      </c>
      <c r="B98" s="773"/>
      <c r="C98" s="773"/>
      <c r="D98" s="773"/>
      <c r="E98" s="773"/>
      <c r="F98" s="773"/>
      <c r="G98" s="773"/>
      <c r="H98" s="773"/>
      <c r="I98" s="773"/>
      <c r="J98" s="773"/>
      <c r="K98" s="773"/>
      <c r="L98" s="773"/>
      <c r="M98" s="773"/>
      <c r="N98" s="160">
        <f>N97</f>
        <v>22</v>
      </c>
      <c r="O98" s="160">
        <f t="shared" ref="O98:AC98" si="68">O97</f>
        <v>17</v>
      </c>
      <c r="P98" s="160">
        <f t="shared" si="68"/>
        <v>17</v>
      </c>
      <c r="Q98" s="160">
        <f t="shared" si="68"/>
        <v>21</v>
      </c>
      <c r="R98" s="160">
        <f t="shared" si="68"/>
        <v>18</v>
      </c>
      <c r="S98" s="160">
        <f t="shared" si="68"/>
        <v>18</v>
      </c>
      <c r="T98" s="160">
        <f t="shared" si="68"/>
        <v>26</v>
      </c>
      <c r="U98" s="160">
        <f t="shared" si="68"/>
        <v>19</v>
      </c>
      <c r="V98" s="160">
        <f t="shared" si="68"/>
        <v>19</v>
      </c>
      <c r="W98" s="160">
        <f t="shared" si="68"/>
        <v>21</v>
      </c>
      <c r="X98" s="160">
        <f t="shared" si="68"/>
        <v>15</v>
      </c>
      <c r="Y98" s="160">
        <f t="shared" si="68"/>
        <v>0</v>
      </c>
      <c r="Z98" s="160">
        <f t="shared" si="68"/>
        <v>0</v>
      </c>
      <c r="AA98" s="160">
        <f t="shared" si="68"/>
        <v>22</v>
      </c>
      <c r="AB98" s="160">
        <f t="shared" si="68"/>
        <v>22</v>
      </c>
      <c r="AC98" s="160">
        <f t="shared" si="68"/>
        <v>22</v>
      </c>
    </row>
    <row r="99" spans="1:29" s="75" customFormat="1" ht="16.5" thickBot="1" x14ac:dyDescent="0.3">
      <c r="A99" s="774" t="s">
        <v>166</v>
      </c>
      <c r="B99" s="774"/>
      <c r="C99" s="774"/>
      <c r="D99" s="774"/>
      <c r="E99" s="774"/>
      <c r="F99" s="774"/>
      <c r="G99" s="774"/>
      <c r="H99" s="774"/>
      <c r="I99" s="774"/>
      <c r="J99" s="774"/>
      <c r="K99" s="774"/>
      <c r="L99" s="774"/>
      <c r="M99" s="774"/>
      <c r="N99" s="160">
        <v>3</v>
      </c>
      <c r="O99" s="406"/>
      <c r="P99" s="338">
        <v>3</v>
      </c>
      <c r="Q99" s="338">
        <v>4</v>
      </c>
      <c r="R99" s="338"/>
      <c r="S99" s="338">
        <v>4</v>
      </c>
      <c r="T99" s="338">
        <v>3</v>
      </c>
      <c r="U99" s="338"/>
      <c r="V99" s="338">
        <v>3</v>
      </c>
      <c r="W99" s="338">
        <v>3</v>
      </c>
      <c r="X99" s="338">
        <v>3</v>
      </c>
    </row>
    <row r="100" spans="1:29" s="75" customFormat="1" ht="16.5" thickBot="1" x14ac:dyDescent="0.3">
      <c r="A100" s="774" t="s">
        <v>167</v>
      </c>
      <c r="B100" s="774"/>
      <c r="C100" s="774"/>
      <c r="D100" s="774"/>
      <c r="E100" s="774"/>
      <c r="F100" s="774"/>
      <c r="G100" s="774"/>
      <c r="H100" s="774"/>
      <c r="I100" s="774"/>
      <c r="J100" s="774"/>
      <c r="K100" s="774"/>
      <c r="L100" s="774"/>
      <c r="M100" s="774"/>
      <c r="N100" s="170">
        <v>3</v>
      </c>
      <c r="O100" s="426"/>
      <c r="P100" s="427">
        <v>4</v>
      </c>
      <c r="Q100" s="427">
        <v>2</v>
      </c>
      <c r="R100" s="427"/>
      <c r="S100" s="427">
        <v>3</v>
      </c>
      <c r="T100" s="427">
        <v>4</v>
      </c>
      <c r="U100" s="427"/>
      <c r="V100" s="427">
        <v>3</v>
      </c>
      <c r="W100" s="427">
        <v>3</v>
      </c>
      <c r="X100" s="427">
        <v>2</v>
      </c>
    </row>
    <row r="101" spans="1:29" s="75" customFormat="1" ht="16.5" thickBot="1" x14ac:dyDescent="0.3">
      <c r="A101" s="774" t="s">
        <v>168</v>
      </c>
      <c r="B101" s="774"/>
      <c r="C101" s="774"/>
      <c r="D101" s="774"/>
      <c r="E101" s="774"/>
      <c r="F101" s="774"/>
      <c r="G101" s="774"/>
      <c r="H101" s="774"/>
      <c r="I101" s="774"/>
      <c r="J101" s="774"/>
      <c r="K101" s="774"/>
      <c r="L101" s="774"/>
      <c r="M101" s="774"/>
      <c r="N101" s="423"/>
      <c r="O101" s="428"/>
      <c r="P101" s="428"/>
      <c r="Q101" s="424"/>
      <c r="R101" s="424"/>
      <c r="S101" s="424"/>
      <c r="T101" s="424"/>
      <c r="U101" s="424"/>
      <c r="V101" s="424"/>
      <c r="W101" s="424"/>
      <c r="X101" s="424"/>
    </row>
    <row r="102" spans="1:29" s="75" customFormat="1" ht="16.5" thickBot="1" x14ac:dyDescent="0.3">
      <c r="A102" s="766" t="s">
        <v>169</v>
      </c>
      <c r="B102" s="766"/>
      <c r="C102" s="766"/>
      <c r="D102" s="766"/>
      <c r="E102" s="766"/>
      <c r="F102" s="766"/>
      <c r="G102" s="766"/>
      <c r="H102" s="766"/>
      <c r="I102" s="766"/>
      <c r="J102" s="766"/>
      <c r="K102" s="766"/>
      <c r="L102" s="766"/>
      <c r="M102" s="766"/>
      <c r="N102" s="425"/>
      <c r="O102" s="428"/>
      <c r="P102" s="428"/>
      <c r="Q102" s="231"/>
      <c r="R102" s="231"/>
      <c r="S102" s="341">
        <v>1</v>
      </c>
      <c r="T102" s="341"/>
      <c r="U102" s="231"/>
      <c r="V102" s="341">
        <v>1</v>
      </c>
      <c r="W102" s="341">
        <v>1</v>
      </c>
      <c r="X102" s="231"/>
    </row>
    <row r="103" spans="1:29" s="75" customFormat="1" x14ac:dyDescent="0.25">
      <c r="A103" s="754" t="s">
        <v>211</v>
      </c>
      <c r="B103" s="755"/>
      <c r="C103" s="755"/>
      <c r="D103" s="755"/>
      <c r="E103" s="755"/>
      <c r="F103" s="755"/>
      <c r="G103" s="755"/>
      <c r="H103" s="755"/>
      <c r="I103" s="755"/>
      <c r="J103" s="755"/>
      <c r="K103" s="755"/>
      <c r="L103" s="755"/>
      <c r="M103" s="756"/>
      <c r="N103" s="757" t="s">
        <v>210</v>
      </c>
      <c r="O103" s="758"/>
      <c r="P103" s="759"/>
      <c r="Q103" s="762">
        <f>G62/G97*100</f>
        <v>74.583333333333329</v>
      </c>
      <c r="R103" s="763"/>
      <c r="S103" s="764"/>
      <c r="T103" s="762" t="s">
        <v>46</v>
      </c>
      <c r="U103" s="763"/>
      <c r="V103" s="764"/>
      <c r="W103" s="762">
        <f>G96/G97*100</f>
        <v>25.416666666666664</v>
      </c>
      <c r="X103" s="764"/>
      <c r="Y103" s="232">
        <f>SUM(N103:X103)</f>
        <v>100</v>
      </c>
    </row>
    <row r="104" spans="1:29" s="433" customFormat="1" x14ac:dyDescent="0.25">
      <c r="A104" s="442"/>
      <c r="B104" s="442"/>
      <c r="C104" s="442"/>
      <c r="D104" s="442"/>
      <c r="E104" s="442"/>
      <c r="F104" s="442"/>
      <c r="G104" s="442"/>
      <c r="H104" s="442"/>
      <c r="I104" s="442"/>
      <c r="J104" s="442"/>
      <c r="K104" s="442"/>
      <c r="L104" s="442"/>
      <c r="M104" s="442"/>
      <c r="N104" s="459"/>
      <c r="O104" s="459"/>
      <c r="P104" s="460"/>
      <c r="Q104" s="461"/>
      <c r="R104" s="461"/>
      <c r="S104" s="462"/>
      <c r="T104" s="461"/>
      <c r="U104" s="461"/>
      <c r="V104" s="462"/>
      <c r="W104" s="461"/>
      <c r="X104" s="462"/>
      <c r="Y104" s="435"/>
    </row>
    <row r="105" spans="1:29" s="433" customFormat="1" x14ac:dyDescent="0.25">
      <c r="A105" s="443" t="s">
        <v>290</v>
      </c>
      <c r="B105" s="463" t="s">
        <v>18</v>
      </c>
      <c r="C105" s="464"/>
      <c r="D105" s="109"/>
      <c r="E105" s="109"/>
      <c r="F105" s="465"/>
      <c r="G105" s="461">
        <f>G106+G107</f>
        <v>13.5</v>
      </c>
      <c r="H105" s="461">
        <f t="shared" ref="H105:M105" si="69">H106+H107</f>
        <v>405</v>
      </c>
      <c r="I105" s="461">
        <f t="shared" si="69"/>
        <v>264</v>
      </c>
      <c r="J105" s="461">
        <f t="shared" si="69"/>
        <v>4</v>
      </c>
      <c r="K105" s="461"/>
      <c r="L105" s="461">
        <f t="shared" si="69"/>
        <v>260</v>
      </c>
      <c r="M105" s="461">
        <f t="shared" si="69"/>
        <v>141</v>
      </c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435"/>
    </row>
    <row r="106" spans="1:29" s="433" customFormat="1" x14ac:dyDescent="0.25">
      <c r="A106" s="444" t="s">
        <v>337</v>
      </c>
      <c r="B106" s="466" t="s">
        <v>18</v>
      </c>
      <c r="C106" s="464"/>
      <c r="D106" s="467" t="s">
        <v>321</v>
      </c>
      <c r="E106" s="468"/>
      <c r="F106" s="469"/>
      <c r="G106" s="470">
        <v>6.5</v>
      </c>
      <c r="H106" s="432">
        <f t="shared" ref="H106:H107" si="70">G106*30</f>
        <v>195</v>
      </c>
      <c r="I106" s="100">
        <f>J106+K106+L106</f>
        <v>132</v>
      </c>
      <c r="J106" s="432">
        <v>4</v>
      </c>
      <c r="K106" s="432"/>
      <c r="L106" s="432">
        <v>128</v>
      </c>
      <c r="M106" s="471">
        <f>H106-I106</f>
        <v>63</v>
      </c>
      <c r="N106" s="472">
        <v>4</v>
      </c>
      <c r="O106" s="472">
        <v>4</v>
      </c>
      <c r="P106" s="472">
        <v>4</v>
      </c>
      <c r="Q106" s="472"/>
      <c r="R106" s="472"/>
      <c r="S106" s="472"/>
      <c r="T106" s="473"/>
      <c r="U106" s="473"/>
      <c r="V106" s="473"/>
      <c r="W106" s="473"/>
      <c r="X106" s="473"/>
      <c r="Y106" s="435"/>
    </row>
    <row r="107" spans="1:29" s="433" customFormat="1" x14ac:dyDescent="0.25">
      <c r="A107" s="444" t="s">
        <v>338</v>
      </c>
      <c r="B107" s="466" t="s">
        <v>18</v>
      </c>
      <c r="C107" s="464"/>
      <c r="D107" s="434" t="s">
        <v>322</v>
      </c>
      <c r="E107" s="468"/>
      <c r="F107" s="469"/>
      <c r="G107" s="470">
        <v>7</v>
      </c>
      <c r="H107" s="432">
        <f t="shared" si="70"/>
        <v>210</v>
      </c>
      <c r="I107" s="100">
        <f t="shared" ref="I107" si="71">J107+K107+L107</f>
        <v>132</v>
      </c>
      <c r="J107" s="432"/>
      <c r="K107" s="432"/>
      <c r="L107" s="432">
        <v>132</v>
      </c>
      <c r="M107" s="471">
        <f>H107-I107</f>
        <v>78</v>
      </c>
      <c r="N107" s="472"/>
      <c r="O107" s="472"/>
      <c r="P107" s="472"/>
      <c r="Q107" s="472">
        <v>4</v>
      </c>
      <c r="R107" s="472">
        <v>4</v>
      </c>
      <c r="S107" s="472">
        <v>4</v>
      </c>
      <c r="T107" s="473"/>
      <c r="U107" s="473"/>
      <c r="V107" s="473"/>
      <c r="W107" s="473"/>
      <c r="X107" s="473"/>
      <c r="Y107" s="435"/>
    </row>
    <row r="108" spans="1:29" s="433" customFormat="1" x14ac:dyDescent="0.25">
      <c r="A108" s="444" t="s">
        <v>339</v>
      </c>
      <c r="B108" s="466" t="s">
        <v>18</v>
      </c>
      <c r="C108" s="464"/>
      <c r="D108" s="468" t="s">
        <v>172</v>
      </c>
      <c r="E108" s="109"/>
      <c r="F108" s="469"/>
      <c r="G108" s="470"/>
      <c r="H108" s="432"/>
      <c r="I108" s="471"/>
      <c r="J108" s="432"/>
      <c r="K108" s="432"/>
      <c r="L108" s="432"/>
      <c r="M108" s="471">
        <f t="shared" ref="M108" si="72">H108-I108</f>
        <v>0</v>
      </c>
      <c r="N108" s="472"/>
      <c r="O108" s="472"/>
      <c r="P108" s="472"/>
      <c r="Q108" s="472"/>
      <c r="R108" s="472"/>
      <c r="S108" s="472"/>
      <c r="T108" s="474" t="s">
        <v>127</v>
      </c>
      <c r="U108" s="474" t="s">
        <v>127</v>
      </c>
      <c r="V108" s="474" t="s">
        <v>127</v>
      </c>
      <c r="W108" s="474" t="s">
        <v>127</v>
      </c>
      <c r="X108" s="473"/>
      <c r="Y108" s="435"/>
    </row>
    <row r="109" spans="1:29" s="433" customFormat="1" ht="47.25" x14ac:dyDescent="0.25">
      <c r="A109" s="445" t="s">
        <v>340</v>
      </c>
      <c r="B109" s="446" t="s">
        <v>334</v>
      </c>
      <c r="C109" s="447"/>
      <c r="D109" s="448"/>
      <c r="E109" s="449"/>
      <c r="F109" s="450"/>
      <c r="G109" s="451">
        <f>SUM(G110:G113)</f>
        <v>18</v>
      </c>
      <c r="H109" s="451">
        <f t="shared" ref="H109:M109" si="73">SUM(H110:H113)</f>
        <v>540</v>
      </c>
      <c r="I109" s="451">
        <f t="shared" si="73"/>
        <v>294</v>
      </c>
      <c r="J109" s="451">
        <f t="shared" si="73"/>
        <v>0</v>
      </c>
      <c r="K109" s="451">
        <f t="shared" si="73"/>
        <v>0</v>
      </c>
      <c r="L109" s="451">
        <f t="shared" si="73"/>
        <v>294</v>
      </c>
      <c r="M109" s="451">
        <f t="shared" si="73"/>
        <v>246</v>
      </c>
      <c r="N109" s="452"/>
      <c r="O109" s="452"/>
      <c r="P109" s="452"/>
      <c r="Q109" s="452"/>
      <c r="R109" s="452"/>
      <c r="S109" s="452"/>
      <c r="T109" s="453"/>
      <c r="U109" s="453"/>
      <c r="V109" s="453"/>
      <c r="W109" s="453"/>
      <c r="X109" s="454"/>
      <c r="Y109" s="435"/>
    </row>
    <row r="110" spans="1:29" s="433" customFormat="1" x14ac:dyDescent="0.25">
      <c r="A110" s="455" t="s">
        <v>341</v>
      </c>
      <c r="B110" s="456" t="s">
        <v>335</v>
      </c>
      <c r="C110" s="191">
        <v>2</v>
      </c>
      <c r="D110" s="191" t="s">
        <v>290</v>
      </c>
      <c r="E110" s="449"/>
      <c r="F110" s="450"/>
      <c r="G110" s="457">
        <v>6</v>
      </c>
      <c r="H110" s="46">
        <f>G110*30</f>
        <v>180</v>
      </c>
      <c r="I110" s="475">
        <f>J110+K110+L110</f>
        <v>99</v>
      </c>
      <c r="J110" s="46"/>
      <c r="K110" s="46"/>
      <c r="L110" s="46">
        <v>99</v>
      </c>
      <c r="M110" s="476">
        <f>H110-I110</f>
        <v>81</v>
      </c>
      <c r="N110" s="452">
        <v>3</v>
      </c>
      <c r="O110" s="452">
        <v>3</v>
      </c>
      <c r="P110" s="452">
        <v>3</v>
      </c>
      <c r="Q110" s="452"/>
      <c r="R110" s="452"/>
      <c r="S110" s="452"/>
      <c r="T110" s="453"/>
      <c r="U110" s="453"/>
      <c r="V110" s="453"/>
      <c r="W110" s="453"/>
      <c r="X110" s="454"/>
      <c r="Y110" s="435"/>
    </row>
    <row r="111" spans="1:29" s="433" customFormat="1" x14ac:dyDescent="0.25">
      <c r="A111" s="455" t="s">
        <v>342</v>
      </c>
      <c r="B111" s="456" t="s">
        <v>335</v>
      </c>
      <c r="C111" s="191">
        <v>4</v>
      </c>
      <c r="D111" s="191" t="s">
        <v>119</v>
      </c>
      <c r="E111" s="449"/>
      <c r="F111" s="450"/>
      <c r="G111" s="457">
        <v>6</v>
      </c>
      <c r="H111" s="46">
        <f t="shared" ref="H111:H113" si="74">G111*30</f>
        <v>180</v>
      </c>
      <c r="I111" s="475">
        <f t="shared" ref="I111:I113" si="75">J111+K111+L111</f>
        <v>99</v>
      </c>
      <c r="J111" s="46"/>
      <c r="K111" s="46"/>
      <c r="L111" s="46">
        <v>99</v>
      </c>
      <c r="M111" s="476">
        <f t="shared" ref="M111:M113" si="76">H111-I111</f>
        <v>81</v>
      </c>
      <c r="N111" s="452"/>
      <c r="O111" s="452"/>
      <c r="P111" s="452"/>
      <c r="Q111" s="452">
        <v>3</v>
      </c>
      <c r="R111" s="452">
        <v>3</v>
      </c>
      <c r="S111" s="452">
        <v>3</v>
      </c>
      <c r="T111" s="453"/>
      <c r="U111" s="453"/>
      <c r="V111" s="453"/>
      <c r="W111" s="453"/>
      <c r="X111" s="454"/>
      <c r="Y111" s="435"/>
    </row>
    <row r="112" spans="1:29" s="433" customFormat="1" x14ac:dyDescent="0.25">
      <c r="A112" s="455" t="s">
        <v>343</v>
      </c>
      <c r="B112" s="456" t="s">
        <v>335</v>
      </c>
      <c r="C112" s="191">
        <v>6</v>
      </c>
      <c r="D112" s="191" t="s">
        <v>336</v>
      </c>
      <c r="E112" s="449"/>
      <c r="F112" s="450"/>
      <c r="G112" s="457">
        <v>4</v>
      </c>
      <c r="H112" s="46">
        <f t="shared" si="74"/>
        <v>120</v>
      </c>
      <c r="I112" s="475">
        <f t="shared" si="75"/>
        <v>66</v>
      </c>
      <c r="J112" s="46"/>
      <c r="K112" s="46"/>
      <c r="L112" s="46">
        <v>66</v>
      </c>
      <c r="M112" s="476">
        <f t="shared" si="76"/>
        <v>54</v>
      </c>
      <c r="N112" s="452"/>
      <c r="O112" s="452"/>
      <c r="P112" s="452"/>
      <c r="Q112" s="452"/>
      <c r="R112" s="452"/>
      <c r="S112" s="452"/>
      <c r="T112" s="453">
        <v>2</v>
      </c>
      <c r="U112" s="453">
        <v>2</v>
      </c>
      <c r="V112" s="453">
        <v>2</v>
      </c>
      <c r="W112" s="453"/>
      <c r="X112" s="454"/>
      <c r="Y112" s="435"/>
    </row>
    <row r="113" spans="1:25" s="433" customFormat="1" x14ac:dyDescent="0.25">
      <c r="A113" s="455" t="s">
        <v>344</v>
      </c>
      <c r="B113" s="456" t="s">
        <v>335</v>
      </c>
      <c r="C113" s="191">
        <v>7</v>
      </c>
      <c r="D113" s="191"/>
      <c r="E113" s="449"/>
      <c r="F113" s="450"/>
      <c r="G113" s="457">
        <v>2</v>
      </c>
      <c r="H113" s="46">
        <f t="shared" si="74"/>
        <v>60</v>
      </c>
      <c r="I113" s="475">
        <f t="shared" si="75"/>
        <v>30</v>
      </c>
      <c r="J113" s="46"/>
      <c r="K113" s="46"/>
      <c r="L113" s="46">
        <v>30</v>
      </c>
      <c r="M113" s="476">
        <f t="shared" si="76"/>
        <v>30</v>
      </c>
      <c r="N113" s="452"/>
      <c r="O113" s="452"/>
      <c r="P113" s="452"/>
      <c r="Q113" s="452"/>
      <c r="R113" s="452"/>
      <c r="S113" s="452"/>
      <c r="T113" s="453"/>
      <c r="U113" s="453"/>
      <c r="V113" s="453"/>
      <c r="W113" s="453">
        <v>2</v>
      </c>
      <c r="X113" s="454"/>
      <c r="Y113" s="435"/>
    </row>
    <row r="114" spans="1:25" s="75" customFormat="1" x14ac:dyDescent="0.25">
      <c r="A114" s="233"/>
      <c r="B114" s="233"/>
      <c r="C114" s="233"/>
      <c r="D114" s="233"/>
      <c r="E114" s="233"/>
      <c r="F114" s="233"/>
      <c r="G114" s="233"/>
      <c r="H114" s="233"/>
      <c r="I114" s="233"/>
      <c r="J114" s="233"/>
      <c r="K114" s="233"/>
      <c r="L114" s="233"/>
      <c r="M114" s="233"/>
      <c r="N114" s="339"/>
      <c r="O114" s="492"/>
      <c r="P114" s="492"/>
      <c r="Q114" s="493"/>
      <c r="R114" s="493"/>
      <c r="S114" s="493"/>
      <c r="T114" s="492"/>
      <c r="U114" s="492"/>
      <c r="V114" s="492"/>
      <c r="W114" s="492"/>
      <c r="X114" s="492"/>
    </row>
    <row r="115" spans="1:25" s="75" customFormat="1" x14ac:dyDescent="0.25">
      <c r="A115" s="234"/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234"/>
      <c r="M115" s="234"/>
      <c r="N115" s="234"/>
      <c r="O115" s="234"/>
      <c r="P115" s="234"/>
      <c r="Q115" s="234"/>
      <c r="R115" s="234"/>
      <c r="S115" s="234"/>
      <c r="T115" s="234"/>
      <c r="U115" s="234"/>
      <c r="V115" s="234"/>
      <c r="W115" s="234"/>
      <c r="X115" s="234"/>
    </row>
    <row r="116" spans="1:25" s="75" customFormat="1" x14ac:dyDescent="0.25">
      <c r="A116" s="234"/>
      <c r="B116" s="235" t="s">
        <v>170</v>
      </c>
      <c r="C116" s="235"/>
      <c r="D116" s="749"/>
      <c r="E116" s="749"/>
      <c r="F116" s="750"/>
      <c r="G116" s="750"/>
      <c r="H116" s="235"/>
      <c r="I116" s="751" t="s">
        <v>171</v>
      </c>
      <c r="J116" s="765"/>
      <c r="K116" s="765"/>
      <c r="L116" s="234"/>
      <c r="M116" s="234"/>
      <c r="N116" s="234"/>
      <c r="O116" s="234"/>
      <c r="P116" s="234"/>
      <c r="Q116" s="234"/>
      <c r="R116" s="234"/>
      <c r="S116" s="234"/>
      <c r="T116" s="234"/>
      <c r="U116" s="234"/>
      <c r="V116" s="234"/>
      <c r="W116" s="234"/>
      <c r="X116" s="234"/>
    </row>
    <row r="117" spans="1:25" s="75" customFormat="1" x14ac:dyDescent="0.25">
      <c r="A117" s="234"/>
      <c r="B117" s="234"/>
      <c r="C117" s="234"/>
      <c r="D117" s="234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  <c r="R117" s="234"/>
      <c r="S117" s="234"/>
      <c r="T117" s="234"/>
      <c r="U117" s="234"/>
      <c r="V117" s="234"/>
      <c r="W117" s="234"/>
      <c r="X117" s="234"/>
    </row>
    <row r="118" spans="1:25" s="75" customFormat="1" x14ac:dyDescent="0.25">
      <c r="A118" s="234"/>
      <c r="B118" s="477" t="s">
        <v>350</v>
      </c>
      <c r="C118" s="235"/>
      <c r="D118" s="749"/>
      <c r="E118" s="749"/>
      <c r="F118" s="750"/>
      <c r="G118" s="750"/>
      <c r="H118" s="235"/>
      <c r="I118" s="751" t="s">
        <v>269</v>
      </c>
      <c r="J118" s="752"/>
      <c r="K118" s="752"/>
      <c r="L118" s="234"/>
      <c r="M118" s="234"/>
      <c r="N118" s="234"/>
      <c r="O118" s="234"/>
      <c r="P118" s="234"/>
      <c r="Q118" s="234"/>
      <c r="R118" s="234"/>
      <c r="S118" s="234"/>
      <c r="T118" s="234"/>
      <c r="U118" s="234"/>
      <c r="V118" s="234"/>
      <c r="W118" s="234"/>
      <c r="X118" s="234"/>
    </row>
    <row r="119" spans="1:25" s="75" customFormat="1" x14ac:dyDescent="0.25">
      <c r="A119" s="234"/>
      <c r="B119" s="234"/>
      <c r="C119" s="234"/>
      <c r="D119" s="234"/>
      <c r="E119" s="234"/>
      <c r="F119" s="234"/>
      <c r="G119" s="234"/>
      <c r="H119" s="234"/>
      <c r="I119" s="234"/>
      <c r="J119" s="234"/>
      <c r="K119" s="234"/>
      <c r="L119" s="234"/>
      <c r="M119" s="234"/>
      <c r="N119" s="234"/>
      <c r="O119" s="234"/>
      <c r="P119" s="234"/>
      <c r="Q119" s="234"/>
      <c r="R119" s="234"/>
      <c r="S119" s="234"/>
      <c r="T119" s="234"/>
      <c r="U119" s="234"/>
      <c r="V119" s="234"/>
      <c r="W119" s="234"/>
      <c r="X119" s="234"/>
    </row>
    <row r="120" spans="1:25" s="75" customFormat="1" x14ac:dyDescent="0.25">
      <c r="A120" s="234"/>
      <c r="B120" s="477" t="s">
        <v>351</v>
      </c>
      <c r="C120" s="477"/>
      <c r="D120" s="760"/>
      <c r="E120" s="760"/>
      <c r="F120" s="761"/>
      <c r="G120" s="761"/>
      <c r="H120" s="477"/>
      <c r="I120" s="751" t="s">
        <v>269</v>
      </c>
      <c r="J120" s="752"/>
      <c r="K120" s="752"/>
      <c r="L120" s="234"/>
      <c r="M120" s="234"/>
      <c r="N120" s="234"/>
      <c r="O120" s="234"/>
      <c r="P120" s="234"/>
      <c r="Q120" s="234"/>
      <c r="R120" s="234"/>
      <c r="S120" s="234"/>
      <c r="T120" s="234"/>
      <c r="U120" s="234"/>
      <c r="V120" s="234"/>
      <c r="W120" s="234"/>
      <c r="X120" s="234"/>
    </row>
    <row r="121" spans="1:25" s="75" customFormat="1" x14ac:dyDescent="0.25">
      <c r="A121" s="77"/>
      <c r="B121" s="236"/>
      <c r="C121" s="753" t="s">
        <v>86</v>
      </c>
      <c r="D121" s="753"/>
      <c r="E121" s="753"/>
      <c r="F121" s="753"/>
      <c r="G121" s="753"/>
      <c r="H121" s="753"/>
      <c r="I121" s="753"/>
      <c r="J121" s="753"/>
      <c r="K121" s="753"/>
      <c r="L121" s="237"/>
      <c r="M121" s="237"/>
      <c r="N121" s="234"/>
      <c r="O121" s="234"/>
      <c r="P121" s="234"/>
      <c r="Q121" s="234"/>
      <c r="R121" s="234"/>
      <c r="S121" s="234"/>
      <c r="T121" s="234"/>
      <c r="U121" s="234"/>
      <c r="V121" s="234"/>
      <c r="W121" s="234"/>
      <c r="X121" s="234"/>
    </row>
  </sheetData>
  <mergeCells count="72"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S4"/>
    <mergeCell ref="T4:V4"/>
    <mergeCell ref="W4:X4"/>
    <mergeCell ref="N6:X6"/>
    <mergeCell ref="A10:X10"/>
    <mergeCell ref="A28:B28"/>
    <mergeCell ref="A29:X29"/>
    <mergeCell ref="A52:F52"/>
    <mergeCell ref="A62:F62"/>
    <mergeCell ref="A102:M102"/>
    <mergeCell ref="A58:F58"/>
    <mergeCell ref="A61:F61"/>
    <mergeCell ref="A97:F97"/>
    <mergeCell ref="A98:M98"/>
    <mergeCell ref="A99:M99"/>
    <mergeCell ref="A100:M100"/>
    <mergeCell ref="A101:M101"/>
    <mergeCell ref="A64:X64"/>
    <mergeCell ref="A77:F77"/>
    <mergeCell ref="A95:F95"/>
    <mergeCell ref="A96:F96"/>
    <mergeCell ref="A65:A66"/>
    <mergeCell ref="A67:A68"/>
    <mergeCell ref="A69:A70"/>
    <mergeCell ref="A63:X63"/>
    <mergeCell ref="Q103:S103"/>
    <mergeCell ref="T103:V103"/>
    <mergeCell ref="W103:X103"/>
    <mergeCell ref="D116:G116"/>
    <mergeCell ref="I116:K116"/>
    <mergeCell ref="D118:G118"/>
    <mergeCell ref="I118:K118"/>
    <mergeCell ref="C121:K121"/>
    <mergeCell ref="A103:M103"/>
    <mergeCell ref="N103:P103"/>
    <mergeCell ref="D120:G120"/>
    <mergeCell ref="I120:K120"/>
    <mergeCell ref="A93:A94"/>
    <mergeCell ref="A53:X53"/>
    <mergeCell ref="A59:X59"/>
    <mergeCell ref="A83:A84"/>
    <mergeCell ref="A81:A82"/>
    <mergeCell ref="A85:A86"/>
    <mergeCell ref="A87:A88"/>
    <mergeCell ref="A89:A90"/>
    <mergeCell ref="A91:A92"/>
    <mergeCell ref="A71:A72"/>
    <mergeCell ref="A73:A74"/>
    <mergeCell ref="A75:A76"/>
    <mergeCell ref="A78:X78"/>
    <mergeCell ref="A79:A8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1" manualBreakCount="1">
    <brk id="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zoomScale="40" zoomScaleNormal="40" workbookViewId="0">
      <selection activeCell="AA36" sqref="AA36:AG37"/>
    </sheetView>
  </sheetViews>
  <sheetFormatPr defaultColWidth="3.28515625" defaultRowHeight="15.75" x14ac:dyDescent="0.25"/>
  <cols>
    <col min="1" max="1" width="6.5703125" style="18" customWidth="1"/>
    <col min="2" max="2" width="5.140625" style="18" customWidth="1"/>
    <col min="3" max="3" width="4.42578125" style="18" customWidth="1"/>
    <col min="4" max="4" width="6.42578125" style="18" customWidth="1"/>
    <col min="5" max="5" width="4.28515625" style="18" customWidth="1"/>
    <col min="6" max="6" width="4.42578125" style="18" customWidth="1"/>
    <col min="7" max="7" width="3.7109375" style="18" customWidth="1"/>
    <col min="8" max="8" width="3.85546875" style="18" customWidth="1"/>
    <col min="9" max="9" width="4" style="18" customWidth="1"/>
    <col min="10" max="10" width="4.140625" style="18" customWidth="1"/>
    <col min="11" max="11" width="4.7109375" style="18" customWidth="1"/>
    <col min="12" max="12" width="4.85546875" style="18" customWidth="1"/>
    <col min="13" max="13" width="4" style="18" customWidth="1"/>
    <col min="14" max="14" width="5" style="18" customWidth="1"/>
    <col min="15" max="15" width="5.140625" style="18" customWidth="1"/>
    <col min="16" max="16" width="5.7109375" style="18" customWidth="1"/>
    <col min="17" max="18" width="4" style="18" customWidth="1"/>
    <col min="19" max="19" width="3.85546875" style="18" customWidth="1"/>
    <col min="20" max="20" width="4.85546875" style="18" customWidth="1"/>
    <col min="21" max="21" width="4.7109375" style="18" customWidth="1"/>
    <col min="22" max="22" width="6" style="18" customWidth="1"/>
    <col min="23" max="23" width="6.7109375" style="18" customWidth="1"/>
    <col min="24" max="24" width="6.140625" style="18" customWidth="1"/>
    <col min="25" max="25" width="7" style="18" customWidth="1"/>
    <col min="26" max="26" width="6.85546875" style="18" customWidth="1"/>
    <col min="27" max="27" width="6.7109375" style="18" customWidth="1"/>
    <col min="28" max="28" width="6" style="18" customWidth="1"/>
    <col min="29" max="29" width="7.5703125" style="18" customWidth="1"/>
    <col min="30" max="30" width="7.140625" style="18" customWidth="1"/>
    <col min="31" max="31" width="5.7109375" style="18" customWidth="1"/>
    <col min="32" max="32" width="7.42578125" style="18" customWidth="1"/>
    <col min="33" max="33" width="7" style="18" customWidth="1"/>
    <col min="34" max="34" width="7.42578125" style="18" customWidth="1"/>
    <col min="35" max="35" width="7.85546875" style="18" customWidth="1"/>
    <col min="36" max="36" width="8.140625" style="18" customWidth="1"/>
    <col min="37" max="37" width="7.85546875" style="18" customWidth="1"/>
    <col min="38" max="38" width="6.7109375" style="18" customWidth="1"/>
    <col min="39" max="39" width="6" style="18" customWidth="1"/>
    <col min="40" max="40" width="8.140625" style="18" customWidth="1"/>
    <col min="41" max="41" width="7.42578125" style="18" customWidth="1"/>
    <col min="42" max="42" width="5.140625" style="18" customWidth="1"/>
    <col min="43" max="43" width="4.5703125" style="18" customWidth="1"/>
    <col min="44" max="44" width="4.7109375" style="18" customWidth="1"/>
    <col min="45" max="45" width="3.85546875" style="18" customWidth="1"/>
    <col min="46" max="46" width="4.5703125" style="18" customWidth="1"/>
    <col min="47" max="47" width="5.42578125" style="18" customWidth="1"/>
    <col min="48" max="48" width="4.42578125" style="18" customWidth="1"/>
    <col min="49" max="49" width="6.7109375" style="18" customWidth="1"/>
    <col min="50" max="50" width="4.7109375" style="18" customWidth="1"/>
    <col min="51" max="51" width="5.42578125" style="18" customWidth="1"/>
    <col min="52" max="52" width="5.5703125" style="18" customWidth="1"/>
    <col min="53" max="53" width="4" style="18" customWidth="1"/>
    <col min="54" max="16384" width="3.28515625" style="18"/>
  </cols>
  <sheetData>
    <row r="1" spans="1:53" ht="33.75" customHeight="1" x14ac:dyDescent="0.4">
      <c r="A1" s="722" t="s">
        <v>48</v>
      </c>
      <c r="B1" s="722"/>
      <c r="C1" s="722"/>
      <c r="D1" s="722"/>
      <c r="E1" s="722"/>
      <c r="F1" s="722"/>
      <c r="G1" s="722"/>
      <c r="H1" s="722"/>
      <c r="I1" s="722"/>
      <c r="J1" s="722"/>
      <c r="K1" s="722"/>
      <c r="L1" s="722"/>
      <c r="M1" s="722"/>
      <c r="N1" s="722"/>
      <c r="O1" s="722"/>
      <c r="P1" s="723" t="s">
        <v>47</v>
      </c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3"/>
      <c r="AD1" s="723"/>
      <c r="AE1" s="723"/>
      <c r="AF1" s="723"/>
      <c r="AG1" s="723"/>
      <c r="AH1" s="723"/>
      <c r="AI1" s="723"/>
      <c r="AJ1" s="723"/>
      <c r="AK1" s="723"/>
      <c r="AL1" s="723"/>
      <c r="AM1" s="723"/>
      <c r="AN1" s="29"/>
    </row>
    <row r="2" spans="1:53" ht="30" x14ac:dyDescent="0.4">
      <c r="A2" s="722" t="s">
        <v>49</v>
      </c>
      <c r="B2" s="722"/>
      <c r="C2" s="722"/>
      <c r="D2" s="722"/>
      <c r="E2" s="722"/>
      <c r="F2" s="722"/>
      <c r="G2" s="722"/>
      <c r="H2" s="722"/>
      <c r="I2" s="722"/>
      <c r="J2" s="722"/>
      <c r="K2" s="722"/>
      <c r="L2" s="722"/>
      <c r="M2" s="722"/>
      <c r="N2" s="722"/>
      <c r="O2" s="722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</row>
    <row r="3" spans="1:53" ht="33" customHeight="1" x14ac:dyDescent="0.45">
      <c r="A3" s="722" t="s">
        <v>81</v>
      </c>
      <c r="B3" s="722"/>
      <c r="C3" s="722"/>
      <c r="D3" s="722"/>
      <c r="E3" s="722"/>
      <c r="F3" s="722"/>
      <c r="G3" s="722"/>
      <c r="H3" s="722"/>
      <c r="I3" s="722"/>
      <c r="J3" s="722"/>
      <c r="K3" s="722"/>
      <c r="L3" s="722"/>
      <c r="M3" s="722"/>
      <c r="N3" s="722"/>
      <c r="O3" s="722"/>
      <c r="P3" s="724" t="s">
        <v>50</v>
      </c>
      <c r="Q3" s="724"/>
      <c r="R3" s="724"/>
      <c r="S3" s="724"/>
      <c r="T3" s="724"/>
      <c r="U3" s="724"/>
      <c r="V3" s="724"/>
      <c r="W3" s="724"/>
      <c r="X3" s="724"/>
      <c r="Y3" s="724"/>
      <c r="Z3" s="724"/>
      <c r="AA3" s="724"/>
      <c r="AB3" s="724"/>
      <c r="AC3" s="724"/>
      <c r="AD3" s="724"/>
      <c r="AE3" s="724"/>
      <c r="AF3" s="724"/>
      <c r="AG3" s="724"/>
      <c r="AH3" s="724"/>
      <c r="AI3" s="724"/>
      <c r="AJ3" s="724"/>
      <c r="AK3" s="724"/>
      <c r="AL3" s="724"/>
      <c r="AM3" s="724"/>
      <c r="AN3" s="725" t="s">
        <v>225</v>
      </c>
      <c r="AO3" s="725"/>
      <c r="AP3" s="725"/>
      <c r="AQ3" s="725"/>
      <c r="AR3" s="725"/>
      <c r="AS3" s="725"/>
      <c r="AT3" s="725"/>
      <c r="AU3" s="725"/>
      <c r="AV3" s="725"/>
      <c r="AW3" s="725"/>
      <c r="AX3" s="725"/>
      <c r="AY3" s="725"/>
      <c r="AZ3" s="725"/>
      <c r="BA3" s="725"/>
    </row>
    <row r="4" spans="1:53" ht="30.75" x14ac:dyDescent="0.45">
      <c r="A4" s="721" t="s">
        <v>82</v>
      </c>
      <c r="B4" s="722"/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  <c r="N4" s="722"/>
      <c r="O4" s="722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725"/>
      <c r="AO4" s="725"/>
      <c r="AP4" s="725"/>
      <c r="AQ4" s="725"/>
      <c r="AR4" s="725"/>
      <c r="AS4" s="725"/>
      <c r="AT4" s="725"/>
      <c r="AU4" s="725"/>
      <c r="AV4" s="725"/>
      <c r="AW4" s="725"/>
      <c r="AX4" s="725"/>
      <c r="AY4" s="725"/>
      <c r="AZ4" s="725"/>
      <c r="BA4" s="725"/>
    </row>
    <row r="5" spans="1:53" ht="36.75" customHeight="1" x14ac:dyDescent="0.4">
      <c r="A5" s="368"/>
      <c r="B5" s="368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726" t="s">
        <v>51</v>
      </c>
      <c r="Q5" s="727"/>
      <c r="R5" s="727"/>
      <c r="S5" s="727"/>
      <c r="T5" s="727"/>
      <c r="U5" s="727"/>
      <c r="V5" s="727"/>
      <c r="W5" s="727"/>
      <c r="X5" s="727"/>
      <c r="Y5" s="727"/>
      <c r="Z5" s="727"/>
      <c r="AA5" s="727"/>
      <c r="AB5" s="727"/>
      <c r="AC5" s="727"/>
      <c r="AD5" s="727"/>
      <c r="AE5" s="727"/>
      <c r="AF5" s="727"/>
      <c r="AG5" s="727"/>
      <c r="AH5" s="727"/>
      <c r="AI5" s="727"/>
      <c r="AJ5" s="727"/>
      <c r="AK5" s="727"/>
      <c r="AL5" s="727"/>
      <c r="AM5" s="727"/>
    </row>
    <row r="6" spans="1:53" s="19" customFormat="1" ht="24.75" customHeight="1" x14ac:dyDescent="0.4">
      <c r="A6" s="722" t="s">
        <v>83</v>
      </c>
      <c r="B6" s="722"/>
      <c r="C6" s="722"/>
      <c r="D6" s="722"/>
      <c r="E6" s="722"/>
      <c r="F6" s="722"/>
      <c r="G6" s="722"/>
      <c r="H6" s="722"/>
      <c r="I6" s="722"/>
      <c r="J6" s="722"/>
      <c r="K6" s="722"/>
      <c r="L6" s="722"/>
      <c r="M6" s="722"/>
      <c r="N6" s="722"/>
      <c r="O6" s="722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728"/>
      <c r="AP6" s="728"/>
      <c r="AQ6" s="728"/>
      <c r="AR6" s="728"/>
      <c r="AS6" s="728"/>
      <c r="AT6" s="728"/>
      <c r="AU6" s="728"/>
      <c r="AV6" s="728"/>
      <c r="AW6" s="728"/>
      <c r="AX6" s="728"/>
      <c r="AY6" s="728"/>
      <c r="AZ6" s="728"/>
      <c r="BA6" s="728"/>
    </row>
    <row r="7" spans="1:53" s="19" customFormat="1" ht="27" customHeight="1" x14ac:dyDescent="0.4">
      <c r="A7" s="722" t="s">
        <v>52</v>
      </c>
      <c r="B7" s="722"/>
      <c r="C7" s="722"/>
      <c r="D7" s="722"/>
      <c r="E7" s="722"/>
      <c r="F7" s="722"/>
      <c r="G7" s="722"/>
      <c r="H7" s="722"/>
      <c r="I7" s="722"/>
      <c r="J7" s="722"/>
      <c r="K7" s="722"/>
      <c r="L7" s="722"/>
      <c r="M7" s="722"/>
      <c r="N7" s="722"/>
      <c r="O7" s="722"/>
      <c r="P7" s="703" t="s">
        <v>84</v>
      </c>
      <c r="Q7" s="703"/>
      <c r="R7" s="703"/>
      <c r="S7" s="703"/>
      <c r="T7" s="703"/>
      <c r="U7" s="703"/>
      <c r="V7" s="703"/>
      <c r="W7" s="703"/>
      <c r="X7" s="703"/>
      <c r="Y7" s="703"/>
      <c r="Z7" s="703"/>
      <c r="AA7" s="703"/>
      <c r="AB7" s="703"/>
      <c r="AC7" s="703"/>
      <c r="AD7" s="703"/>
      <c r="AE7" s="703"/>
      <c r="AF7" s="703"/>
      <c r="AG7" s="703"/>
      <c r="AH7" s="703"/>
      <c r="AI7" s="703"/>
      <c r="AJ7" s="703"/>
      <c r="AK7" s="703"/>
      <c r="AL7" s="703"/>
      <c r="AM7" s="369"/>
      <c r="AN7" s="729" t="s">
        <v>90</v>
      </c>
      <c r="AO7" s="730"/>
      <c r="AP7" s="730"/>
      <c r="AQ7" s="730"/>
      <c r="AR7" s="730"/>
      <c r="AS7" s="730"/>
      <c r="AT7" s="730"/>
      <c r="AU7" s="730"/>
      <c r="AV7" s="730"/>
      <c r="AW7" s="730"/>
      <c r="AX7" s="730"/>
      <c r="AY7" s="730"/>
      <c r="AZ7" s="730"/>
      <c r="BA7" s="730"/>
    </row>
    <row r="8" spans="1:53" s="19" customFormat="1" ht="27.75" customHeight="1" x14ac:dyDescent="0.4">
      <c r="P8" s="703" t="s">
        <v>223</v>
      </c>
      <c r="Q8" s="703"/>
      <c r="R8" s="703"/>
      <c r="S8" s="703"/>
      <c r="T8" s="703"/>
      <c r="U8" s="703"/>
      <c r="V8" s="703"/>
      <c r="W8" s="703"/>
      <c r="X8" s="703"/>
      <c r="Y8" s="703"/>
      <c r="Z8" s="703"/>
      <c r="AA8" s="703"/>
      <c r="AB8" s="703"/>
      <c r="AC8" s="703"/>
      <c r="AD8" s="703"/>
      <c r="AE8" s="703"/>
      <c r="AF8" s="703"/>
      <c r="AG8" s="703"/>
      <c r="AH8" s="703"/>
      <c r="AI8" s="703"/>
      <c r="AJ8" s="703"/>
      <c r="AK8" s="703"/>
      <c r="AL8" s="703"/>
      <c r="AM8" s="369"/>
      <c r="AN8" s="720" t="s">
        <v>212</v>
      </c>
      <c r="AO8" s="720"/>
      <c r="AP8" s="720"/>
      <c r="AQ8" s="720"/>
      <c r="AR8" s="720"/>
      <c r="AS8" s="720"/>
      <c r="AT8" s="720"/>
      <c r="AU8" s="720"/>
      <c r="AV8" s="720"/>
      <c r="AW8" s="720"/>
      <c r="AX8" s="720"/>
      <c r="AY8" s="720"/>
      <c r="AZ8" s="720"/>
      <c r="BA8" s="720"/>
    </row>
    <row r="9" spans="1:53" s="19" customFormat="1" ht="27.75" customHeight="1" x14ac:dyDescent="0.4">
      <c r="P9" s="703" t="s">
        <v>224</v>
      </c>
      <c r="Q9" s="703"/>
      <c r="R9" s="703"/>
      <c r="S9" s="703"/>
      <c r="T9" s="703"/>
      <c r="U9" s="703"/>
      <c r="V9" s="703"/>
      <c r="W9" s="703"/>
      <c r="X9" s="703"/>
      <c r="Y9" s="703"/>
      <c r="Z9" s="703"/>
      <c r="AA9" s="703"/>
      <c r="AB9" s="703"/>
      <c r="AC9" s="703"/>
      <c r="AD9" s="703"/>
      <c r="AE9" s="703"/>
      <c r="AF9" s="703"/>
      <c r="AG9" s="703"/>
      <c r="AH9" s="703"/>
      <c r="AI9" s="703"/>
      <c r="AJ9" s="703"/>
      <c r="AK9" s="703"/>
      <c r="AL9" s="703"/>
      <c r="AM9" s="369"/>
      <c r="AN9" s="720"/>
      <c r="AO9" s="720"/>
      <c r="AP9" s="720"/>
      <c r="AQ9" s="720"/>
      <c r="AR9" s="720"/>
      <c r="AS9" s="720"/>
      <c r="AT9" s="720"/>
      <c r="AU9" s="720"/>
      <c r="AV9" s="720"/>
      <c r="AW9" s="720"/>
      <c r="AX9" s="720"/>
      <c r="AY9" s="720"/>
      <c r="AZ9" s="720"/>
      <c r="BA9" s="720"/>
    </row>
    <row r="10" spans="1:53" s="19" customFormat="1" ht="27.75" customHeight="1" x14ac:dyDescent="0.35">
      <c r="P10" s="711" t="s">
        <v>85</v>
      </c>
      <c r="Q10" s="712"/>
      <c r="R10" s="712"/>
      <c r="S10" s="712"/>
      <c r="T10" s="712"/>
      <c r="U10" s="712"/>
      <c r="V10" s="712"/>
      <c r="W10" s="712"/>
      <c r="X10" s="712"/>
      <c r="Y10" s="712"/>
      <c r="Z10" s="712"/>
      <c r="AA10" s="712"/>
      <c r="AB10" s="712"/>
      <c r="AC10" s="712"/>
      <c r="AD10" s="712"/>
      <c r="AE10" s="712"/>
      <c r="AF10" s="712"/>
      <c r="AG10" s="712"/>
      <c r="AH10" s="712"/>
      <c r="AI10" s="712"/>
      <c r="AJ10" s="712"/>
      <c r="AK10" s="712"/>
      <c r="AL10" s="713"/>
      <c r="AM10" s="713"/>
      <c r="AN10" s="720"/>
      <c r="AO10" s="720"/>
      <c r="AP10" s="720"/>
      <c r="AQ10" s="720"/>
      <c r="AR10" s="720"/>
      <c r="AS10" s="720"/>
      <c r="AT10" s="720"/>
      <c r="AU10" s="720"/>
      <c r="AV10" s="720"/>
      <c r="AW10" s="720"/>
      <c r="AX10" s="720"/>
      <c r="AY10" s="720"/>
      <c r="AZ10" s="720"/>
      <c r="BA10" s="720"/>
    </row>
    <row r="11" spans="1:53" s="19" customFormat="1" ht="27.75" customHeight="1" x14ac:dyDescent="0.4">
      <c r="P11" s="711" t="s">
        <v>262</v>
      </c>
      <c r="Q11" s="711"/>
      <c r="R11" s="711"/>
      <c r="S11" s="711"/>
      <c r="T11" s="711"/>
      <c r="U11" s="711"/>
      <c r="V11" s="711"/>
      <c r="W11" s="711"/>
      <c r="X11" s="711"/>
      <c r="Y11" s="711"/>
      <c r="Z11" s="711"/>
      <c r="AA11" s="711"/>
      <c r="AB11" s="711"/>
      <c r="AC11" s="711"/>
      <c r="AD11" s="711"/>
      <c r="AE11" s="711"/>
      <c r="AF11" s="711"/>
      <c r="AG11" s="711"/>
      <c r="AH11" s="711"/>
      <c r="AI11" s="711"/>
      <c r="AJ11" s="711"/>
      <c r="AK11" s="711"/>
      <c r="AL11" s="711"/>
      <c r="AM11" s="711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</row>
    <row r="12" spans="1:53" s="19" customFormat="1" ht="27.75" customHeight="1" x14ac:dyDescent="0.4">
      <c r="P12" s="370"/>
      <c r="Q12" s="371"/>
      <c r="R12" s="371"/>
      <c r="S12" s="371"/>
      <c r="T12" s="371"/>
      <c r="U12" s="371"/>
      <c r="V12" s="371"/>
      <c r="W12" s="371"/>
      <c r="X12" s="371"/>
      <c r="Y12" s="371"/>
      <c r="Z12" s="371"/>
      <c r="AA12" s="371"/>
      <c r="AB12" s="371"/>
      <c r="AC12" s="371"/>
      <c r="AD12" s="371"/>
      <c r="AE12" s="371"/>
      <c r="AF12" s="371"/>
      <c r="AG12" s="371"/>
      <c r="AH12" s="371"/>
      <c r="AI12" s="371"/>
      <c r="AJ12" s="371"/>
      <c r="AK12" s="371"/>
      <c r="AL12" s="372"/>
      <c r="AM12" s="372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</row>
    <row r="13" spans="1:53" s="19" customFormat="1" ht="27.75" customHeight="1" x14ac:dyDescent="0.4">
      <c r="P13" s="370"/>
      <c r="Q13" s="371"/>
      <c r="R13" s="371"/>
      <c r="S13" s="371"/>
      <c r="T13" s="371"/>
      <c r="U13" s="371"/>
      <c r="V13" s="371"/>
      <c r="W13" s="371"/>
      <c r="X13" s="371"/>
      <c r="Y13" s="371"/>
      <c r="Z13" s="371"/>
      <c r="AA13" s="371"/>
      <c r="AB13" s="371"/>
      <c r="AC13" s="371"/>
      <c r="AD13" s="371"/>
      <c r="AE13" s="371"/>
      <c r="AF13" s="371"/>
      <c r="AG13" s="371"/>
      <c r="AH13" s="371"/>
      <c r="AI13" s="371"/>
      <c r="AJ13" s="371"/>
      <c r="AK13" s="371"/>
      <c r="AL13" s="372"/>
      <c r="AM13" s="372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</row>
    <row r="14" spans="1:53" s="19" customFormat="1" ht="18.75" x14ac:dyDescent="0.3"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3" s="19" customFormat="1" ht="22.5" x14ac:dyDescent="0.3">
      <c r="A15" s="714" t="s">
        <v>53</v>
      </c>
      <c r="B15" s="714"/>
      <c r="C15" s="714"/>
      <c r="D15" s="714"/>
      <c r="E15" s="714"/>
      <c r="F15" s="714"/>
      <c r="G15" s="714"/>
      <c r="H15" s="714"/>
      <c r="I15" s="714"/>
      <c r="J15" s="714"/>
      <c r="K15" s="714"/>
      <c r="L15" s="714"/>
      <c r="M15" s="714"/>
      <c r="N15" s="714"/>
      <c r="O15" s="714"/>
      <c r="P15" s="714"/>
      <c r="Q15" s="714"/>
      <c r="R15" s="714"/>
      <c r="S15" s="714"/>
      <c r="T15" s="714"/>
      <c r="U15" s="714"/>
      <c r="V15" s="714"/>
      <c r="W15" s="714"/>
      <c r="X15" s="714"/>
      <c r="Y15" s="714"/>
      <c r="Z15" s="714"/>
      <c r="AA15" s="714"/>
      <c r="AB15" s="714"/>
      <c r="AC15" s="714"/>
      <c r="AD15" s="714"/>
      <c r="AE15" s="714"/>
      <c r="AF15" s="714"/>
      <c r="AG15" s="714"/>
      <c r="AH15" s="714"/>
      <c r="AI15" s="714"/>
      <c r="AJ15" s="714"/>
      <c r="AK15" s="714"/>
      <c r="AL15" s="714"/>
      <c r="AM15" s="714"/>
      <c r="AN15" s="714"/>
      <c r="AO15" s="714"/>
      <c r="AP15" s="714"/>
      <c r="AQ15" s="714"/>
      <c r="AR15" s="714"/>
      <c r="AS15" s="714"/>
      <c r="AT15" s="714"/>
      <c r="AU15" s="714"/>
      <c r="AV15" s="714"/>
      <c r="AW15" s="714"/>
      <c r="AX15" s="714"/>
      <c r="AY15" s="714"/>
      <c r="AZ15" s="714"/>
      <c r="BA15" s="714"/>
    </row>
    <row r="16" spans="1:53" s="19" customFormat="1" ht="19.5" thickBot="1" x14ac:dyDescent="0.3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</row>
    <row r="17" spans="1:53" ht="18" customHeight="1" x14ac:dyDescent="0.25">
      <c r="A17" s="715" t="s">
        <v>54</v>
      </c>
      <c r="B17" s="704" t="s">
        <v>55</v>
      </c>
      <c r="C17" s="705"/>
      <c r="D17" s="705"/>
      <c r="E17" s="706"/>
      <c r="F17" s="704" t="s">
        <v>56</v>
      </c>
      <c r="G17" s="705"/>
      <c r="H17" s="705"/>
      <c r="I17" s="706"/>
      <c r="J17" s="707" t="s">
        <v>57</v>
      </c>
      <c r="K17" s="710"/>
      <c r="L17" s="710"/>
      <c r="M17" s="710"/>
      <c r="N17" s="707" t="s">
        <v>58</v>
      </c>
      <c r="O17" s="710"/>
      <c r="P17" s="710"/>
      <c r="Q17" s="710"/>
      <c r="R17" s="709"/>
      <c r="S17" s="707" t="s">
        <v>59</v>
      </c>
      <c r="T17" s="708"/>
      <c r="U17" s="708"/>
      <c r="V17" s="708"/>
      <c r="W17" s="709"/>
      <c r="X17" s="707" t="s">
        <v>60</v>
      </c>
      <c r="Y17" s="710"/>
      <c r="Z17" s="710"/>
      <c r="AA17" s="709"/>
      <c r="AB17" s="704" t="s">
        <v>61</v>
      </c>
      <c r="AC17" s="705"/>
      <c r="AD17" s="705"/>
      <c r="AE17" s="706"/>
      <c r="AF17" s="704" t="s">
        <v>62</v>
      </c>
      <c r="AG17" s="705"/>
      <c r="AH17" s="705"/>
      <c r="AI17" s="706"/>
      <c r="AJ17" s="707" t="s">
        <v>63</v>
      </c>
      <c r="AK17" s="708"/>
      <c r="AL17" s="708"/>
      <c r="AM17" s="708"/>
      <c r="AN17" s="709"/>
      <c r="AO17" s="707" t="s">
        <v>64</v>
      </c>
      <c r="AP17" s="710"/>
      <c r="AQ17" s="710"/>
      <c r="AR17" s="710"/>
      <c r="AS17" s="717" t="s">
        <v>65</v>
      </c>
      <c r="AT17" s="718"/>
      <c r="AU17" s="718"/>
      <c r="AV17" s="718"/>
      <c r="AW17" s="719"/>
      <c r="AX17" s="707" t="s">
        <v>66</v>
      </c>
      <c r="AY17" s="710"/>
      <c r="AZ17" s="710"/>
      <c r="BA17" s="709"/>
    </row>
    <row r="18" spans="1:53" s="1" customFormat="1" ht="20.25" customHeight="1" thickBot="1" x14ac:dyDescent="0.3">
      <c r="A18" s="716"/>
      <c r="B18" s="38">
        <v>1</v>
      </c>
      <c r="C18" s="39">
        <v>2</v>
      </c>
      <c r="D18" s="39">
        <v>3</v>
      </c>
      <c r="E18" s="40">
        <v>4</v>
      </c>
      <c r="F18" s="38">
        <v>5</v>
      </c>
      <c r="G18" s="39">
        <v>6</v>
      </c>
      <c r="H18" s="39">
        <v>7</v>
      </c>
      <c r="I18" s="40">
        <v>8</v>
      </c>
      <c r="J18" s="38">
        <v>9</v>
      </c>
      <c r="K18" s="39">
        <v>10</v>
      </c>
      <c r="L18" s="39">
        <v>11</v>
      </c>
      <c r="M18" s="41">
        <v>12</v>
      </c>
      <c r="N18" s="38">
        <v>13</v>
      </c>
      <c r="O18" s="39">
        <v>14</v>
      </c>
      <c r="P18" s="39">
        <v>15</v>
      </c>
      <c r="Q18" s="39">
        <v>16</v>
      </c>
      <c r="R18" s="40">
        <v>17</v>
      </c>
      <c r="S18" s="38">
        <v>18</v>
      </c>
      <c r="T18" s="39">
        <v>19</v>
      </c>
      <c r="U18" s="39">
        <v>20</v>
      </c>
      <c r="V18" s="39">
        <v>21</v>
      </c>
      <c r="W18" s="40">
        <v>22</v>
      </c>
      <c r="X18" s="38">
        <v>23</v>
      </c>
      <c r="Y18" s="39">
        <v>24</v>
      </c>
      <c r="Z18" s="39">
        <v>25</v>
      </c>
      <c r="AA18" s="40">
        <v>26</v>
      </c>
      <c r="AB18" s="38">
        <v>27</v>
      </c>
      <c r="AC18" s="39">
        <v>28</v>
      </c>
      <c r="AD18" s="39">
        <v>29</v>
      </c>
      <c r="AE18" s="40">
        <v>30</v>
      </c>
      <c r="AF18" s="38">
        <v>31</v>
      </c>
      <c r="AG18" s="39">
        <v>32</v>
      </c>
      <c r="AH18" s="39">
        <v>33</v>
      </c>
      <c r="AI18" s="40">
        <v>34</v>
      </c>
      <c r="AJ18" s="38">
        <v>35</v>
      </c>
      <c r="AK18" s="39">
        <v>36</v>
      </c>
      <c r="AL18" s="39">
        <v>37</v>
      </c>
      <c r="AM18" s="39">
        <v>38</v>
      </c>
      <c r="AN18" s="40">
        <v>39</v>
      </c>
      <c r="AO18" s="38">
        <v>40</v>
      </c>
      <c r="AP18" s="39">
        <v>41</v>
      </c>
      <c r="AQ18" s="39">
        <v>42</v>
      </c>
      <c r="AR18" s="41">
        <v>43</v>
      </c>
      <c r="AS18" s="38">
        <v>44</v>
      </c>
      <c r="AT18" s="39">
        <v>45</v>
      </c>
      <c r="AU18" s="39">
        <v>46</v>
      </c>
      <c r="AV18" s="39">
        <v>47</v>
      </c>
      <c r="AW18" s="40">
        <v>48</v>
      </c>
      <c r="AX18" s="38">
        <v>49</v>
      </c>
      <c r="AY18" s="39">
        <v>50</v>
      </c>
      <c r="AZ18" s="39">
        <v>51</v>
      </c>
      <c r="BA18" s="40">
        <v>52</v>
      </c>
    </row>
    <row r="19" spans="1:53" ht="20.100000000000001" customHeight="1" x14ac:dyDescent="0.3">
      <c r="A19" s="72">
        <v>1</v>
      </c>
      <c r="B19" s="42" t="s">
        <v>67</v>
      </c>
      <c r="C19" s="43" t="s">
        <v>67</v>
      </c>
      <c r="D19" s="43" t="s">
        <v>67</v>
      </c>
      <c r="E19" s="44" t="s">
        <v>67</v>
      </c>
      <c r="F19" s="42" t="s">
        <v>67</v>
      </c>
      <c r="G19" s="43" t="s">
        <v>67</v>
      </c>
      <c r="H19" s="43" t="s">
        <v>67</v>
      </c>
      <c r="I19" s="44" t="s">
        <v>67</v>
      </c>
      <c r="J19" s="42" t="s">
        <v>67</v>
      </c>
      <c r="K19" s="43" t="s">
        <v>67</v>
      </c>
      <c r="L19" s="43" t="s">
        <v>67</v>
      </c>
      <c r="M19" s="44" t="s">
        <v>67</v>
      </c>
      <c r="N19" s="42" t="s">
        <v>67</v>
      </c>
      <c r="O19" s="43" t="s">
        <v>67</v>
      </c>
      <c r="P19" s="43" t="s">
        <v>67</v>
      </c>
      <c r="Q19" s="43" t="s">
        <v>14</v>
      </c>
      <c r="R19" s="44" t="s">
        <v>14</v>
      </c>
      <c r="S19" s="42" t="s">
        <v>68</v>
      </c>
      <c r="T19" s="43" t="s">
        <v>68</v>
      </c>
      <c r="U19" s="43" t="s">
        <v>67</v>
      </c>
      <c r="V19" s="43" t="s">
        <v>67</v>
      </c>
      <c r="W19" s="44" t="s">
        <v>67</v>
      </c>
      <c r="X19" s="42" t="s">
        <v>67</v>
      </c>
      <c r="Y19" s="43" t="s">
        <v>67</v>
      </c>
      <c r="Z19" s="43" t="s">
        <v>67</v>
      </c>
      <c r="AA19" s="44" t="s">
        <v>67</v>
      </c>
      <c r="AB19" s="42" t="s">
        <v>67</v>
      </c>
      <c r="AC19" s="43" t="s">
        <v>67</v>
      </c>
      <c r="AD19" s="43" t="s">
        <v>13</v>
      </c>
      <c r="AE19" s="62" t="s">
        <v>13</v>
      </c>
      <c r="AF19" s="42" t="s">
        <v>13</v>
      </c>
      <c r="AG19" s="43" t="s">
        <v>67</v>
      </c>
      <c r="AH19" s="43" t="s">
        <v>67</v>
      </c>
      <c r="AI19" s="44" t="s">
        <v>67</v>
      </c>
      <c r="AJ19" s="43" t="s">
        <v>67</v>
      </c>
      <c r="AK19" s="43" t="s">
        <v>67</v>
      </c>
      <c r="AL19" s="43" t="s">
        <v>67</v>
      </c>
      <c r="AM19" s="43" t="s">
        <v>67</v>
      </c>
      <c r="AN19" s="44" t="s">
        <v>67</v>
      </c>
      <c r="AO19" s="65" t="s">
        <v>67</v>
      </c>
      <c r="AP19" s="43" t="s">
        <v>14</v>
      </c>
      <c r="AQ19" s="43" t="s">
        <v>14</v>
      </c>
      <c r="AR19" s="44" t="s">
        <v>68</v>
      </c>
      <c r="AS19" s="42" t="s">
        <v>68</v>
      </c>
      <c r="AT19" s="43" t="s">
        <v>68</v>
      </c>
      <c r="AU19" s="43" t="s">
        <v>68</v>
      </c>
      <c r="AV19" s="43" t="s">
        <v>68</v>
      </c>
      <c r="AW19" s="44" t="s">
        <v>68</v>
      </c>
      <c r="AX19" s="65" t="s">
        <v>68</v>
      </c>
      <c r="AY19" s="43" t="s">
        <v>68</v>
      </c>
      <c r="AZ19" s="43" t="s">
        <v>68</v>
      </c>
      <c r="BA19" s="44" t="s">
        <v>68</v>
      </c>
    </row>
    <row r="20" spans="1:53" ht="20.100000000000001" customHeight="1" x14ac:dyDescent="0.3">
      <c r="A20" s="73">
        <v>2</v>
      </c>
      <c r="B20" s="45" t="s">
        <v>67</v>
      </c>
      <c r="C20" s="46" t="s">
        <v>67</v>
      </c>
      <c r="D20" s="46" t="s">
        <v>67</v>
      </c>
      <c r="E20" s="49" t="s">
        <v>67</v>
      </c>
      <c r="F20" s="45" t="s">
        <v>67</v>
      </c>
      <c r="G20" s="46" t="s">
        <v>67</v>
      </c>
      <c r="H20" s="46" t="s">
        <v>67</v>
      </c>
      <c r="I20" s="49" t="s">
        <v>67</v>
      </c>
      <c r="J20" s="45" t="s">
        <v>67</v>
      </c>
      <c r="K20" s="46" t="s">
        <v>67</v>
      </c>
      <c r="L20" s="46" t="s">
        <v>67</v>
      </c>
      <c r="M20" s="49" t="s">
        <v>67</v>
      </c>
      <c r="N20" s="45" t="s">
        <v>67</v>
      </c>
      <c r="O20" s="46" t="s">
        <v>67</v>
      </c>
      <c r="P20" s="46" t="s">
        <v>67</v>
      </c>
      <c r="Q20" s="46" t="s">
        <v>14</v>
      </c>
      <c r="R20" s="49" t="s">
        <v>14</v>
      </c>
      <c r="S20" s="45" t="s">
        <v>68</v>
      </c>
      <c r="T20" s="46" t="s">
        <v>68</v>
      </c>
      <c r="U20" s="46" t="s">
        <v>67</v>
      </c>
      <c r="V20" s="46" t="s">
        <v>67</v>
      </c>
      <c r="W20" s="49" t="s">
        <v>67</v>
      </c>
      <c r="X20" s="45" t="s">
        <v>67</v>
      </c>
      <c r="Y20" s="46" t="s">
        <v>67</v>
      </c>
      <c r="Z20" s="46" t="s">
        <v>67</v>
      </c>
      <c r="AA20" s="49" t="s">
        <v>67</v>
      </c>
      <c r="AB20" s="45" t="s">
        <v>67</v>
      </c>
      <c r="AC20" s="46" t="s">
        <v>67</v>
      </c>
      <c r="AD20" s="46" t="s">
        <v>13</v>
      </c>
      <c r="AE20" s="63" t="s">
        <v>13</v>
      </c>
      <c r="AF20" s="45" t="s">
        <v>13</v>
      </c>
      <c r="AG20" s="46" t="s">
        <v>67</v>
      </c>
      <c r="AH20" s="46" t="s">
        <v>67</v>
      </c>
      <c r="AI20" s="63" t="s">
        <v>67</v>
      </c>
      <c r="AJ20" s="45" t="s">
        <v>67</v>
      </c>
      <c r="AK20" s="46" t="s">
        <v>67</v>
      </c>
      <c r="AL20" s="46" t="s">
        <v>67</v>
      </c>
      <c r="AM20" s="46" t="s">
        <v>67</v>
      </c>
      <c r="AN20" s="49" t="s">
        <v>67</v>
      </c>
      <c r="AO20" s="67" t="s">
        <v>67</v>
      </c>
      <c r="AP20" s="46" t="s">
        <v>14</v>
      </c>
      <c r="AQ20" s="46" t="s">
        <v>14</v>
      </c>
      <c r="AR20" s="49" t="s">
        <v>68</v>
      </c>
      <c r="AS20" s="71" t="s">
        <v>68</v>
      </c>
      <c r="AT20" s="48" t="s">
        <v>68</v>
      </c>
      <c r="AU20" s="46" t="s">
        <v>68</v>
      </c>
      <c r="AV20" s="46" t="s">
        <v>68</v>
      </c>
      <c r="AW20" s="49" t="s">
        <v>68</v>
      </c>
      <c r="AX20" s="66" t="s">
        <v>68</v>
      </c>
      <c r="AY20" s="46" t="s">
        <v>68</v>
      </c>
      <c r="AZ20" s="46" t="s">
        <v>68</v>
      </c>
      <c r="BA20" s="49" t="s">
        <v>68</v>
      </c>
    </row>
    <row r="21" spans="1:53" ht="20.100000000000001" customHeight="1" x14ac:dyDescent="0.3">
      <c r="A21" s="73">
        <v>3</v>
      </c>
      <c r="B21" s="45" t="s">
        <v>67</v>
      </c>
      <c r="C21" s="46" t="s">
        <v>67</v>
      </c>
      <c r="D21" s="46" t="s">
        <v>67</v>
      </c>
      <c r="E21" s="49" t="s">
        <v>67</v>
      </c>
      <c r="F21" s="45" t="s">
        <v>67</v>
      </c>
      <c r="G21" s="46" t="s">
        <v>67</v>
      </c>
      <c r="H21" s="46" t="s">
        <v>67</v>
      </c>
      <c r="I21" s="49" t="s">
        <v>67</v>
      </c>
      <c r="J21" s="45" t="s">
        <v>67</v>
      </c>
      <c r="K21" s="46" t="s">
        <v>67</v>
      </c>
      <c r="L21" s="46" t="s">
        <v>67</v>
      </c>
      <c r="M21" s="49" t="s">
        <v>67</v>
      </c>
      <c r="N21" s="45" t="s">
        <v>67</v>
      </c>
      <c r="O21" s="46" t="s">
        <v>67</v>
      </c>
      <c r="P21" s="46" t="s">
        <v>67</v>
      </c>
      <c r="Q21" s="46" t="s">
        <v>14</v>
      </c>
      <c r="R21" s="49" t="s">
        <v>14</v>
      </c>
      <c r="S21" s="45" t="s">
        <v>68</v>
      </c>
      <c r="T21" s="46" t="s">
        <v>68</v>
      </c>
      <c r="U21" s="46" t="s">
        <v>67</v>
      </c>
      <c r="V21" s="46" t="s">
        <v>67</v>
      </c>
      <c r="W21" s="49" t="s">
        <v>67</v>
      </c>
      <c r="X21" s="45" t="s">
        <v>67</v>
      </c>
      <c r="Y21" s="46" t="s">
        <v>67</v>
      </c>
      <c r="Z21" s="46" t="s">
        <v>67</v>
      </c>
      <c r="AA21" s="49" t="s">
        <v>67</v>
      </c>
      <c r="AB21" s="45" t="s">
        <v>67</v>
      </c>
      <c r="AC21" s="46" t="s">
        <v>67</v>
      </c>
      <c r="AD21" s="46" t="s">
        <v>13</v>
      </c>
      <c r="AE21" s="63" t="s">
        <v>13</v>
      </c>
      <c r="AF21" s="45" t="s">
        <v>13</v>
      </c>
      <c r="AG21" s="46" t="s">
        <v>67</v>
      </c>
      <c r="AH21" s="46" t="s">
        <v>67</v>
      </c>
      <c r="AI21" s="63" t="s">
        <v>67</v>
      </c>
      <c r="AJ21" s="45" t="s">
        <v>67</v>
      </c>
      <c r="AK21" s="46" t="s">
        <v>67</v>
      </c>
      <c r="AL21" s="46" t="s">
        <v>67</v>
      </c>
      <c r="AM21" s="46" t="s">
        <v>67</v>
      </c>
      <c r="AN21" s="49" t="s">
        <v>67</v>
      </c>
      <c r="AO21" s="67" t="s">
        <v>67</v>
      </c>
      <c r="AP21" s="46" t="s">
        <v>14</v>
      </c>
      <c r="AQ21" s="46" t="s">
        <v>14</v>
      </c>
      <c r="AR21" s="49" t="s">
        <v>68</v>
      </c>
      <c r="AS21" s="45" t="s">
        <v>68</v>
      </c>
      <c r="AT21" s="46" t="s">
        <v>68</v>
      </c>
      <c r="AU21" s="46" t="s">
        <v>68</v>
      </c>
      <c r="AV21" s="46" t="s">
        <v>68</v>
      </c>
      <c r="AW21" s="49" t="s">
        <v>68</v>
      </c>
      <c r="AX21" s="67" t="s">
        <v>68</v>
      </c>
      <c r="AY21" s="46" t="s">
        <v>68</v>
      </c>
      <c r="AZ21" s="46" t="s">
        <v>68</v>
      </c>
      <c r="BA21" s="49" t="s">
        <v>68</v>
      </c>
    </row>
    <row r="22" spans="1:53" ht="19.5" customHeight="1" thickBot="1" x14ac:dyDescent="0.35">
      <c r="A22" s="74">
        <v>4</v>
      </c>
      <c r="B22" s="51" t="s">
        <v>67</v>
      </c>
      <c r="C22" s="50" t="s">
        <v>67</v>
      </c>
      <c r="D22" s="50" t="s">
        <v>67</v>
      </c>
      <c r="E22" s="68" t="s">
        <v>67</v>
      </c>
      <c r="F22" s="51" t="s">
        <v>67</v>
      </c>
      <c r="G22" s="50" t="s">
        <v>67</v>
      </c>
      <c r="H22" s="50" t="s">
        <v>67</v>
      </c>
      <c r="I22" s="68" t="s">
        <v>67</v>
      </c>
      <c r="J22" s="51" t="s">
        <v>67</v>
      </c>
      <c r="K22" s="50" t="s">
        <v>67</v>
      </c>
      <c r="L22" s="50" t="s">
        <v>67</v>
      </c>
      <c r="M22" s="68" t="s">
        <v>67</v>
      </c>
      <c r="N22" s="51" t="s">
        <v>67</v>
      </c>
      <c r="O22" s="50" t="s">
        <v>67</v>
      </c>
      <c r="P22" s="50" t="s">
        <v>67</v>
      </c>
      <c r="Q22" s="50" t="s">
        <v>14</v>
      </c>
      <c r="R22" s="68" t="s">
        <v>14</v>
      </c>
      <c r="S22" s="51" t="s">
        <v>68</v>
      </c>
      <c r="T22" s="50" t="s">
        <v>68</v>
      </c>
      <c r="U22" s="50" t="s">
        <v>67</v>
      </c>
      <c r="V22" s="50" t="s">
        <v>67</v>
      </c>
      <c r="W22" s="68" t="s">
        <v>67</v>
      </c>
      <c r="X22" s="51" t="s">
        <v>67</v>
      </c>
      <c r="Y22" s="50" t="s">
        <v>67</v>
      </c>
      <c r="Z22" s="50" t="s">
        <v>67</v>
      </c>
      <c r="AA22" s="64" t="s">
        <v>67</v>
      </c>
      <c r="AB22" s="51" t="s">
        <v>67</v>
      </c>
      <c r="AC22" s="50" t="s">
        <v>67</v>
      </c>
      <c r="AD22" s="50" t="s">
        <v>67</v>
      </c>
      <c r="AE22" s="64" t="s">
        <v>67</v>
      </c>
      <c r="AF22" s="51" t="s">
        <v>67</v>
      </c>
      <c r="AG22" s="50" t="s">
        <v>67</v>
      </c>
      <c r="AH22" s="50" t="s">
        <v>14</v>
      </c>
      <c r="AI22" s="64" t="s">
        <v>14</v>
      </c>
      <c r="AJ22" s="51" t="s">
        <v>13</v>
      </c>
      <c r="AK22" s="50" t="s">
        <v>13</v>
      </c>
      <c r="AL22" s="50" t="s">
        <v>13</v>
      </c>
      <c r="AM22" s="50" t="s">
        <v>13</v>
      </c>
      <c r="AN22" s="68" t="s">
        <v>242</v>
      </c>
      <c r="AO22" s="69" t="s">
        <v>242</v>
      </c>
      <c r="AP22" s="50" t="s">
        <v>69</v>
      </c>
      <c r="AQ22" s="50" t="s">
        <v>69</v>
      </c>
      <c r="AR22" s="68"/>
      <c r="AS22" s="648"/>
      <c r="AT22" s="649"/>
      <c r="AU22" s="649"/>
      <c r="AV22" s="649"/>
      <c r="AW22" s="650"/>
      <c r="AX22" s="70"/>
      <c r="AY22" s="373"/>
      <c r="AZ22" s="373"/>
      <c r="BA22" s="374"/>
    </row>
    <row r="23" spans="1:53" ht="19.5" customHeight="1" x14ac:dyDescent="0.3">
      <c r="A23" s="28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5"/>
      <c r="AG23" s="55"/>
      <c r="AH23" s="55"/>
      <c r="AI23" s="55"/>
      <c r="AJ23" s="54"/>
      <c r="AK23" s="54"/>
      <c r="AL23" s="54"/>
      <c r="AM23" s="54"/>
      <c r="AN23" s="54"/>
      <c r="AO23" s="54"/>
      <c r="AP23" s="54"/>
      <c r="AQ23" s="54"/>
      <c r="AR23" s="54"/>
      <c r="AS23" s="56"/>
      <c r="AT23" s="24"/>
      <c r="AU23" s="24"/>
      <c r="AV23" s="24"/>
      <c r="AW23" s="24"/>
      <c r="AX23" s="24"/>
      <c r="AY23" s="24"/>
      <c r="AZ23" s="24"/>
      <c r="BA23" s="24"/>
    </row>
    <row r="24" spans="1:53" ht="19.5" customHeight="1" x14ac:dyDescent="0.3">
      <c r="A24" s="28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5"/>
      <c r="AG24" s="55"/>
      <c r="AH24" s="55"/>
      <c r="AI24" s="55"/>
      <c r="AJ24" s="54"/>
      <c r="AK24" s="54"/>
      <c r="AL24" s="54"/>
      <c r="AM24" s="54"/>
      <c r="AN24" s="54"/>
      <c r="AO24" s="54"/>
      <c r="AP24" s="54"/>
      <c r="AQ24" s="54"/>
      <c r="AR24" s="54"/>
      <c r="AS24" s="56"/>
      <c r="AT24" s="24"/>
      <c r="AU24" s="24"/>
      <c r="AV24" s="24"/>
      <c r="AW24" s="24"/>
      <c r="AX24" s="24"/>
      <c r="AY24" s="24"/>
      <c r="AZ24" s="24"/>
      <c r="BA24" s="24"/>
    </row>
    <row r="25" spans="1:53" ht="19.5" customHeight="1" x14ac:dyDescent="0.3">
      <c r="A25" s="28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5"/>
      <c r="AG25" s="55"/>
      <c r="AH25" s="55"/>
      <c r="AI25" s="55"/>
      <c r="AJ25" s="54"/>
      <c r="AK25" s="54"/>
      <c r="AL25" s="54"/>
      <c r="AM25" s="54"/>
      <c r="AN25" s="54"/>
      <c r="AO25" s="54"/>
      <c r="AP25" s="54"/>
      <c r="AQ25" s="54"/>
      <c r="AR25" s="54"/>
      <c r="AS25" s="56"/>
      <c r="AT25" s="24"/>
      <c r="AU25" s="24"/>
      <c r="AV25" s="24"/>
      <c r="AW25" s="24"/>
      <c r="AX25" s="24"/>
      <c r="AY25" s="24"/>
      <c r="AZ25" s="24"/>
      <c r="BA25" s="24"/>
    </row>
    <row r="26" spans="1:53" ht="20.100000000000001" customHeight="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 t="s">
        <v>86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</row>
    <row r="27" spans="1:53" s="21" customFormat="1" ht="21" customHeight="1" x14ac:dyDescent="0.3">
      <c r="A27" s="651" t="s">
        <v>87</v>
      </c>
      <c r="B27" s="651"/>
      <c r="C27" s="651"/>
      <c r="D27" s="651"/>
      <c r="E27" s="651"/>
      <c r="F27" s="651"/>
      <c r="G27" s="651"/>
      <c r="H27" s="651"/>
      <c r="I27" s="651"/>
      <c r="J27" s="652"/>
      <c r="K27" s="652"/>
      <c r="L27" s="652"/>
      <c r="M27" s="652"/>
      <c r="N27" s="652"/>
      <c r="O27" s="652"/>
      <c r="P27" s="652"/>
      <c r="Q27" s="652"/>
      <c r="R27" s="652"/>
      <c r="S27" s="652"/>
      <c r="T27" s="652"/>
      <c r="U27" s="652"/>
      <c r="V27" s="652"/>
      <c r="W27" s="652"/>
      <c r="X27" s="652"/>
      <c r="Y27" s="652"/>
      <c r="Z27" s="652"/>
      <c r="AA27" s="652"/>
      <c r="AB27" s="652"/>
      <c r="AC27" s="652"/>
      <c r="AD27" s="652"/>
      <c r="AE27" s="652"/>
      <c r="AF27" s="652"/>
      <c r="AG27" s="652"/>
      <c r="AH27" s="652"/>
      <c r="AI27" s="652"/>
      <c r="AJ27" s="652"/>
      <c r="AK27" s="652"/>
      <c r="AL27" s="652"/>
      <c r="AM27" s="652"/>
      <c r="AN27" s="652"/>
      <c r="AO27" s="652"/>
      <c r="AP27" s="652"/>
      <c r="AQ27" s="652"/>
      <c r="AR27" s="652"/>
      <c r="AS27" s="652"/>
      <c r="AT27" s="652"/>
      <c r="AU27" s="652"/>
      <c r="AV27" s="57"/>
      <c r="AW27" s="57"/>
      <c r="AX27" s="57"/>
      <c r="AY27" s="57"/>
      <c r="AZ27" s="57"/>
      <c r="BA27" s="18"/>
    </row>
    <row r="28" spans="1:53" x14ac:dyDescent="0.25">
      <c r="AV28" s="57"/>
      <c r="AW28" s="57"/>
      <c r="AX28" s="57"/>
      <c r="AY28" s="57"/>
      <c r="AZ28" s="57"/>
    </row>
    <row r="29" spans="1:53" ht="21.75" customHeight="1" x14ac:dyDescent="0.3">
      <c r="A29" s="58" t="s">
        <v>91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600" t="s">
        <v>93</v>
      </c>
      <c r="AB29" s="600"/>
      <c r="AC29" s="600"/>
      <c r="AD29" s="600"/>
      <c r="AE29" s="600"/>
      <c r="AF29" s="600"/>
      <c r="AG29" s="600"/>
      <c r="AH29" s="600"/>
      <c r="AI29" s="600"/>
      <c r="AJ29" s="600"/>
      <c r="AK29" s="600"/>
      <c r="AL29" s="600"/>
      <c r="AM29" s="600"/>
      <c r="AN29" s="58"/>
      <c r="AO29" s="600" t="s">
        <v>92</v>
      </c>
      <c r="AP29" s="600"/>
      <c r="AQ29" s="600"/>
      <c r="AR29" s="600"/>
      <c r="AS29" s="600"/>
      <c r="AT29" s="600"/>
      <c r="AU29" s="600"/>
      <c r="AV29" s="600"/>
      <c r="AW29" s="600"/>
      <c r="AX29" s="600"/>
      <c r="AY29" s="600"/>
      <c r="AZ29" s="600"/>
      <c r="BA29" s="600"/>
    </row>
    <row r="30" spans="1:53" ht="11.25" customHeight="1" x14ac:dyDescent="0.3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19"/>
    </row>
    <row r="31" spans="1:53" ht="22.5" customHeight="1" x14ac:dyDescent="0.25">
      <c r="A31" s="653" t="s">
        <v>54</v>
      </c>
      <c r="B31" s="654"/>
      <c r="C31" s="631" t="s">
        <v>70</v>
      </c>
      <c r="D31" s="659"/>
      <c r="E31" s="659"/>
      <c r="F31" s="654"/>
      <c r="G31" s="662" t="s">
        <v>88</v>
      </c>
      <c r="H31" s="663"/>
      <c r="I31" s="664"/>
      <c r="J31" s="671" t="s">
        <v>71</v>
      </c>
      <c r="K31" s="659"/>
      <c r="L31" s="659"/>
      <c r="M31" s="654"/>
      <c r="N31" s="639" t="s">
        <v>72</v>
      </c>
      <c r="O31" s="640"/>
      <c r="P31" s="641"/>
      <c r="Q31" s="671" t="s">
        <v>73</v>
      </c>
      <c r="R31" s="672"/>
      <c r="S31" s="673"/>
      <c r="T31" s="671" t="s">
        <v>74</v>
      </c>
      <c r="U31" s="659"/>
      <c r="V31" s="654"/>
      <c r="W31" s="671" t="s">
        <v>75</v>
      </c>
      <c r="X31" s="659"/>
      <c r="Y31" s="654"/>
      <c r="Z31" s="24"/>
      <c r="AA31" s="698" t="s">
        <v>76</v>
      </c>
      <c r="AB31" s="699"/>
      <c r="AC31" s="699"/>
      <c r="AD31" s="699"/>
      <c r="AE31" s="699"/>
      <c r="AF31" s="607"/>
      <c r="AG31" s="608"/>
      <c r="AH31" s="629" t="s">
        <v>77</v>
      </c>
      <c r="AI31" s="702"/>
      <c r="AJ31" s="702"/>
      <c r="AK31" s="631" t="s">
        <v>78</v>
      </c>
      <c r="AL31" s="632"/>
      <c r="AM31" s="633"/>
      <c r="AN31" s="60"/>
      <c r="AO31" s="637" t="s">
        <v>79</v>
      </c>
      <c r="AP31" s="638"/>
      <c r="AQ31" s="638"/>
      <c r="AR31" s="638"/>
      <c r="AS31" s="639" t="s">
        <v>80</v>
      </c>
      <c r="AT31" s="640"/>
      <c r="AU31" s="640"/>
      <c r="AV31" s="640"/>
      <c r="AW31" s="641"/>
      <c r="AX31" s="629" t="s">
        <v>77</v>
      </c>
      <c r="AY31" s="629"/>
      <c r="AZ31" s="629"/>
      <c r="BA31" s="630"/>
    </row>
    <row r="32" spans="1:53" ht="15.75" customHeight="1" x14ac:dyDescent="0.25">
      <c r="A32" s="655"/>
      <c r="B32" s="656"/>
      <c r="C32" s="655"/>
      <c r="D32" s="660"/>
      <c r="E32" s="660"/>
      <c r="F32" s="656"/>
      <c r="G32" s="665"/>
      <c r="H32" s="666"/>
      <c r="I32" s="667"/>
      <c r="J32" s="655"/>
      <c r="K32" s="660"/>
      <c r="L32" s="660"/>
      <c r="M32" s="656"/>
      <c r="N32" s="642"/>
      <c r="O32" s="643"/>
      <c r="P32" s="644"/>
      <c r="Q32" s="674"/>
      <c r="R32" s="652"/>
      <c r="S32" s="675"/>
      <c r="T32" s="655"/>
      <c r="U32" s="660"/>
      <c r="V32" s="656"/>
      <c r="W32" s="655"/>
      <c r="X32" s="660"/>
      <c r="Y32" s="656"/>
      <c r="Z32" s="24"/>
      <c r="AA32" s="700"/>
      <c r="AB32" s="701"/>
      <c r="AC32" s="701"/>
      <c r="AD32" s="701"/>
      <c r="AE32" s="701"/>
      <c r="AF32" s="610"/>
      <c r="AG32" s="611"/>
      <c r="AH32" s="702"/>
      <c r="AI32" s="702"/>
      <c r="AJ32" s="702"/>
      <c r="AK32" s="634"/>
      <c r="AL32" s="635"/>
      <c r="AM32" s="636"/>
      <c r="AN32" s="60"/>
      <c r="AO32" s="638"/>
      <c r="AP32" s="638"/>
      <c r="AQ32" s="638"/>
      <c r="AR32" s="638"/>
      <c r="AS32" s="642"/>
      <c r="AT32" s="643"/>
      <c r="AU32" s="643"/>
      <c r="AV32" s="643"/>
      <c r="AW32" s="644"/>
      <c r="AX32" s="629"/>
      <c r="AY32" s="629"/>
      <c r="AZ32" s="629"/>
      <c r="BA32" s="630"/>
    </row>
    <row r="33" spans="1:53" ht="55.5" customHeight="1" x14ac:dyDescent="0.25">
      <c r="A33" s="657"/>
      <c r="B33" s="658"/>
      <c r="C33" s="657"/>
      <c r="D33" s="661"/>
      <c r="E33" s="661"/>
      <c r="F33" s="658"/>
      <c r="G33" s="668"/>
      <c r="H33" s="669"/>
      <c r="I33" s="670"/>
      <c r="J33" s="657"/>
      <c r="K33" s="661"/>
      <c r="L33" s="661"/>
      <c r="M33" s="658"/>
      <c r="N33" s="645"/>
      <c r="O33" s="646"/>
      <c r="P33" s="647"/>
      <c r="Q33" s="676"/>
      <c r="R33" s="677"/>
      <c r="S33" s="678"/>
      <c r="T33" s="657"/>
      <c r="U33" s="661"/>
      <c r="V33" s="658"/>
      <c r="W33" s="657"/>
      <c r="X33" s="661"/>
      <c r="Y33" s="658"/>
      <c r="Z33" s="24"/>
      <c r="AA33" s="691" t="s">
        <v>273</v>
      </c>
      <c r="AB33" s="692"/>
      <c r="AC33" s="692"/>
      <c r="AD33" s="692"/>
      <c r="AE33" s="692"/>
      <c r="AF33" s="680"/>
      <c r="AG33" s="681"/>
      <c r="AH33" s="693">
        <v>2</v>
      </c>
      <c r="AI33" s="694"/>
      <c r="AJ33" s="695"/>
      <c r="AK33" s="602">
        <v>3</v>
      </c>
      <c r="AL33" s="602"/>
      <c r="AM33" s="602"/>
      <c r="AN33" s="60"/>
      <c r="AO33" s="638"/>
      <c r="AP33" s="638"/>
      <c r="AQ33" s="638"/>
      <c r="AR33" s="638"/>
      <c r="AS33" s="642"/>
      <c r="AT33" s="643"/>
      <c r="AU33" s="643"/>
      <c r="AV33" s="643"/>
      <c r="AW33" s="644"/>
      <c r="AX33" s="629"/>
      <c r="AY33" s="629"/>
      <c r="AZ33" s="629"/>
      <c r="BA33" s="630"/>
    </row>
    <row r="34" spans="1:53" ht="47.25" customHeight="1" x14ac:dyDescent="0.3">
      <c r="A34" s="696">
        <v>1</v>
      </c>
      <c r="B34" s="697"/>
      <c r="C34" s="587">
        <f>COUNTIF($B19:$AO19,$B$19)</f>
        <v>33</v>
      </c>
      <c r="D34" s="592"/>
      <c r="E34" s="592"/>
      <c r="F34" s="593"/>
      <c r="G34" s="587">
        <v>4</v>
      </c>
      <c r="H34" s="592"/>
      <c r="I34" s="593"/>
      <c r="J34" s="587">
        <v>3</v>
      </c>
      <c r="K34" s="592"/>
      <c r="L34" s="592"/>
      <c r="M34" s="593"/>
      <c r="N34" s="587"/>
      <c r="O34" s="592"/>
      <c r="P34" s="593"/>
      <c r="Q34" s="597"/>
      <c r="R34" s="598"/>
      <c r="S34" s="599"/>
      <c r="T34" s="587">
        <v>12</v>
      </c>
      <c r="U34" s="588"/>
      <c r="V34" s="687"/>
      <c r="W34" s="587">
        <f>C34+G34+J34+N34+Q34+T34</f>
        <v>52</v>
      </c>
      <c r="X34" s="588"/>
      <c r="Y34" s="589"/>
      <c r="Z34" s="24"/>
      <c r="AA34" s="691" t="s">
        <v>301</v>
      </c>
      <c r="AB34" s="692"/>
      <c r="AC34" s="692"/>
      <c r="AD34" s="692"/>
      <c r="AE34" s="692"/>
      <c r="AF34" s="680"/>
      <c r="AG34" s="681"/>
      <c r="AH34" s="693">
        <v>4</v>
      </c>
      <c r="AI34" s="694"/>
      <c r="AJ34" s="695"/>
      <c r="AK34" s="602">
        <v>3</v>
      </c>
      <c r="AL34" s="602"/>
      <c r="AM34" s="602"/>
      <c r="AN34" s="60"/>
      <c r="AO34" s="638"/>
      <c r="AP34" s="638"/>
      <c r="AQ34" s="638"/>
      <c r="AR34" s="638"/>
      <c r="AS34" s="645"/>
      <c r="AT34" s="646"/>
      <c r="AU34" s="646"/>
      <c r="AV34" s="646"/>
      <c r="AW34" s="647"/>
      <c r="AX34" s="629"/>
      <c r="AY34" s="629"/>
      <c r="AZ34" s="629"/>
      <c r="BA34" s="630"/>
    </row>
    <row r="35" spans="1:53" ht="47.25" customHeight="1" x14ac:dyDescent="0.3">
      <c r="A35" s="590">
        <v>2</v>
      </c>
      <c r="B35" s="591"/>
      <c r="C35" s="587">
        <f t="shared" ref="C35:C36" si="0">COUNTIF($B20:$AO20,$B$19)</f>
        <v>33</v>
      </c>
      <c r="D35" s="592"/>
      <c r="E35" s="592"/>
      <c r="F35" s="593"/>
      <c r="G35" s="594">
        <v>4</v>
      </c>
      <c r="H35" s="595"/>
      <c r="I35" s="596"/>
      <c r="J35" s="594">
        <v>3</v>
      </c>
      <c r="K35" s="595"/>
      <c r="L35" s="595"/>
      <c r="M35" s="596"/>
      <c r="N35" s="594"/>
      <c r="O35" s="595"/>
      <c r="P35" s="596"/>
      <c r="Q35" s="597"/>
      <c r="R35" s="598"/>
      <c r="S35" s="599"/>
      <c r="T35" s="594">
        <v>12</v>
      </c>
      <c r="U35" s="604"/>
      <c r="V35" s="605"/>
      <c r="W35" s="587">
        <f t="shared" ref="W35:W36" si="1">C35+G35+J35+N35+Q35+T35</f>
        <v>52</v>
      </c>
      <c r="X35" s="588"/>
      <c r="Y35" s="589"/>
      <c r="Z35" s="24"/>
      <c r="AA35" s="691" t="s">
        <v>302</v>
      </c>
      <c r="AB35" s="850"/>
      <c r="AC35" s="850"/>
      <c r="AD35" s="850"/>
      <c r="AE35" s="850"/>
      <c r="AF35" s="850"/>
      <c r="AG35" s="851"/>
      <c r="AH35" s="612">
        <v>6</v>
      </c>
      <c r="AI35" s="620"/>
      <c r="AJ35" s="621"/>
      <c r="AK35" s="602">
        <v>3</v>
      </c>
      <c r="AL35" s="602"/>
      <c r="AM35" s="602"/>
      <c r="AN35" s="60"/>
      <c r="AO35" s="612" t="s">
        <v>44</v>
      </c>
      <c r="AP35" s="620"/>
      <c r="AQ35" s="620"/>
      <c r="AR35" s="621"/>
      <c r="AS35" s="628" t="s">
        <v>226</v>
      </c>
      <c r="AT35" s="628"/>
      <c r="AU35" s="628"/>
      <c r="AV35" s="628"/>
      <c r="AW35" s="628"/>
      <c r="AX35" s="619">
        <v>8</v>
      </c>
      <c r="AY35" s="619"/>
      <c r="AZ35" s="619"/>
      <c r="BA35" s="619"/>
    </row>
    <row r="36" spans="1:53" ht="21.75" customHeight="1" x14ac:dyDescent="0.3">
      <c r="A36" s="590">
        <v>3</v>
      </c>
      <c r="B36" s="591"/>
      <c r="C36" s="587">
        <f t="shared" si="0"/>
        <v>33</v>
      </c>
      <c r="D36" s="592"/>
      <c r="E36" s="592"/>
      <c r="F36" s="593"/>
      <c r="G36" s="594">
        <v>4</v>
      </c>
      <c r="H36" s="595"/>
      <c r="I36" s="596"/>
      <c r="J36" s="594">
        <v>3</v>
      </c>
      <c r="K36" s="595"/>
      <c r="L36" s="595"/>
      <c r="M36" s="596"/>
      <c r="N36" s="594"/>
      <c r="O36" s="595"/>
      <c r="P36" s="596"/>
      <c r="Q36" s="597"/>
      <c r="R36" s="598"/>
      <c r="S36" s="599"/>
      <c r="T36" s="594">
        <v>12</v>
      </c>
      <c r="U36" s="604"/>
      <c r="V36" s="605"/>
      <c r="W36" s="587">
        <f t="shared" si="1"/>
        <v>52</v>
      </c>
      <c r="X36" s="588"/>
      <c r="Y36" s="589"/>
      <c r="Z36" s="24"/>
      <c r="AA36" s="606" t="s">
        <v>243</v>
      </c>
      <c r="AB36" s="607"/>
      <c r="AC36" s="607"/>
      <c r="AD36" s="607"/>
      <c r="AE36" s="607"/>
      <c r="AF36" s="607"/>
      <c r="AG36" s="608"/>
      <c r="AH36" s="612">
        <v>8</v>
      </c>
      <c r="AI36" s="613"/>
      <c r="AJ36" s="614"/>
      <c r="AK36" s="602">
        <v>4</v>
      </c>
      <c r="AL36" s="618"/>
      <c r="AM36" s="618"/>
      <c r="AN36" s="60"/>
      <c r="AO36" s="622"/>
      <c r="AP36" s="623"/>
      <c r="AQ36" s="623"/>
      <c r="AR36" s="624"/>
      <c r="AS36" s="628"/>
      <c r="AT36" s="628"/>
      <c r="AU36" s="628"/>
      <c r="AV36" s="628"/>
      <c r="AW36" s="628"/>
      <c r="AX36" s="619"/>
      <c r="AY36" s="619"/>
      <c r="AZ36" s="619"/>
      <c r="BA36" s="619"/>
    </row>
    <row r="37" spans="1:53" ht="25.5" customHeight="1" x14ac:dyDescent="0.3">
      <c r="A37" s="590">
        <v>4</v>
      </c>
      <c r="B37" s="591"/>
      <c r="C37" s="587">
        <v>28</v>
      </c>
      <c r="D37" s="592"/>
      <c r="E37" s="592"/>
      <c r="F37" s="593"/>
      <c r="G37" s="594">
        <v>4</v>
      </c>
      <c r="H37" s="595"/>
      <c r="I37" s="596"/>
      <c r="J37" s="594">
        <v>4</v>
      </c>
      <c r="K37" s="595"/>
      <c r="L37" s="595"/>
      <c r="M37" s="596"/>
      <c r="N37" s="594">
        <v>2</v>
      </c>
      <c r="O37" s="595"/>
      <c r="P37" s="596"/>
      <c r="Q37" s="601">
        <v>2</v>
      </c>
      <c r="R37" s="598"/>
      <c r="S37" s="599"/>
      <c r="T37" s="603">
        <v>2</v>
      </c>
      <c r="U37" s="604"/>
      <c r="V37" s="605"/>
      <c r="W37" s="587">
        <f>C37+G37+J37+N37+Q37+T37</f>
        <v>42</v>
      </c>
      <c r="X37" s="588"/>
      <c r="Y37" s="589"/>
      <c r="Z37" s="24"/>
      <c r="AA37" s="609"/>
      <c r="AB37" s="610"/>
      <c r="AC37" s="610"/>
      <c r="AD37" s="610"/>
      <c r="AE37" s="610"/>
      <c r="AF37" s="610"/>
      <c r="AG37" s="611"/>
      <c r="AH37" s="615"/>
      <c r="AI37" s="616"/>
      <c r="AJ37" s="617"/>
      <c r="AK37" s="618"/>
      <c r="AL37" s="618"/>
      <c r="AM37" s="618"/>
      <c r="AN37" s="61"/>
      <c r="AO37" s="622"/>
      <c r="AP37" s="623"/>
      <c r="AQ37" s="623"/>
      <c r="AR37" s="624"/>
      <c r="AS37" s="628"/>
      <c r="AT37" s="628"/>
      <c r="AU37" s="628"/>
      <c r="AV37" s="628"/>
      <c r="AW37" s="628"/>
      <c r="AX37" s="619"/>
      <c r="AY37" s="619"/>
      <c r="AZ37" s="619"/>
      <c r="BA37" s="619"/>
    </row>
    <row r="38" spans="1:53" ht="34.5" customHeight="1" x14ac:dyDescent="0.25">
      <c r="A38" s="572" t="s">
        <v>23</v>
      </c>
      <c r="B38" s="573"/>
      <c r="C38" s="574">
        <f>SUM(C34:F37)</f>
        <v>127</v>
      </c>
      <c r="D38" s="575"/>
      <c r="E38" s="575"/>
      <c r="F38" s="576"/>
      <c r="G38" s="577">
        <f>SUM(G34:I37)</f>
        <v>16</v>
      </c>
      <c r="H38" s="578"/>
      <c r="I38" s="573"/>
      <c r="J38" s="579">
        <f>SUM(J34:M37)</f>
        <v>13</v>
      </c>
      <c r="K38" s="580"/>
      <c r="L38" s="580"/>
      <c r="M38" s="581"/>
      <c r="N38" s="579">
        <f>SUM(N34:P37)</f>
        <v>2</v>
      </c>
      <c r="O38" s="580"/>
      <c r="P38" s="581"/>
      <c r="Q38" s="582">
        <f>SUM(Q34:S37)</f>
        <v>2</v>
      </c>
      <c r="R38" s="583"/>
      <c r="S38" s="584"/>
      <c r="T38" s="577">
        <f>SUM(T34:V37)</f>
        <v>38</v>
      </c>
      <c r="U38" s="585"/>
      <c r="V38" s="586"/>
      <c r="W38" s="577">
        <f>SUM(W34:Y37)</f>
        <v>198</v>
      </c>
      <c r="X38" s="585"/>
      <c r="Y38" s="586"/>
      <c r="Z38" s="24"/>
      <c r="AA38" s="679" t="s">
        <v>89</v>
      </c>
      <c r="AB38" s="680"/>
      <c r="AC38" s="680"/>
      <c r="AD38" s="680"/>
      <c r="AE38" s="680"/>
      <c r="AF38" s="680"/>
      <c r="AG38" s="681"/>
      <c r="AH38" s="682">
        <v>8</v>
      </c>
      <c r="AI38" s="683"/>
      <c r="AJ38" s="684"/>
      <c r="AK38" s="682">
        <v>2</v>
      </c>
      <c r="AL38" s="685"/>
      <c r="AM38" s="686"/>
      <c r="AN38" s="25"/>
      <c r="AO38" s="625"/>
      <c r="AP38" s="626"/>
      <c r="AQ38" s="626"/>
      <c r="AR38" s="627"/>
      <c r="AS38" s="628"/>
      <c r="AT38" s="628"/>
      <c r="AU38" s="628"/>
      <c r="AV38" s="628"/>
      <c r="AW38" s="628"/>
      <c r="AX38" s="619"/>
      <c r="AY38" s="619"/>
      <c r="AZ38" s="619"/>
      <c r="BA38" s="619"/>
    </row>
  </sheetData>
  <mergeCells count="108">
    <mergeCell ref="N37:P37"/>
    <mergeCell ref="Q37:S37"/>
    <mergeCell ref="AA38:AG38"/>
    <mergeCell ref="AH38:AJ38"/>
    <mergeCell ref="AK38:AM38"/>
    <mergeCell ref="T37:V37"/>
    <mergeCell ref="W37:Y37"/>
    <mergeCell ref="A38:B38"/>
    <mergeCell ref="C38:F38"/>
    <mergeCell ref="G38:I38"/>
    <mergeCell ref="J38:M38"/>
    <mergeCell ref="N38:P38"/>
    <mergeCell ref="Q38:S38"/>
    <mergeCell ref="T38:V38"/>
    <mergeCell ref="W38:Y38"/>
    <mergeCell ref="AO35:AR38"/>
    <mergeCell ref="AS35:AW38"/>
    <mergeCell ref="AX35:BA38"/>
    <mergeCell ref="A36:B36"/>
    <mergeCell ref="C36:F36"/>
    <mergeCell ref="G36:I36"/>
    <mergeCell ref="J36:M36"/>
    <mergeCell ref="N36:P36"/>
    <mergeCell ref="Q36:S36"/>
    <mergeCell ref="T36:V36"/>
    <mergeCell ref="Q35:S35"/>
    <mergeCell ref="T35:V35"/>
    <mergeCell ref="W35:Y35"/>
    <mergeCell ref="AA35:AG35"/>
    <mergeCell ref="AH35:AJ35"/>
    <mergeCell ref="AK35:AM35"/>
    <mergeCell ref="W36:Y36"/>
    <mergeCell ref="AA36:AG37"/>
    <mergeCell ref="AH36:AJ37"/>
    <mergeCell ref="AK36:AM37"/>
    <mergeCell ref="A37:B37"/>
    <mergeCell ref="C37:F37"/>
    <mergeCell ref="G37:I37"/>
    <mergeCell ref="J37:M37"/>
    <mergeCell ref="AH34:AJ34"/>
    <mergeCell ref="AK34:AM34"/>
    <mergeCell ref="A35:B35"/>
    <mergeCell ref="C35:F35"/>
    <mergeCell ref="G35:I35"/>
    <mergeCell ref="J35:M35"/>
    <mergeCell ref="N35:P35"/>
    <mergeCell ref="A34:B34"/>
    <mergeCell ref="C34:F34"/>
    <mergeCell ref="G34:I34"/>
    <mergeCell ref="J34:M34"/>
    <mergeCell ref="N34:P34"/>
    <mergeCell ref="Q34:S34"/>
    <mergeCell ref="AS22:AW22"/>
    <mergeCell ref="A27:AU27"/>
    <mergeCell ref="AA29:AM29"/>
    <mergeCell ref="AO29:BA29"/>
    <mergeCell ref="A31:B33"/>
    <mergeCell ref="C31:F33"/>
    <mergeCell ref="G31:I33"/>
    <mergeCell ref="J31:M33"/>
    <mergeCell ref="N31:P33"/>
    <mergeCell ref="AO31:AR34"/>
    <mergeCell ref="AS31:AW34"/>
    <mergeCell ref="AX31:BA34"/>
    <mergeCell ref="AA33:AG33"/>
    <mergeCell ref="AH33:AJ33"/>
    <mergeCell ref="AK33:AM33"/>
    <mergeCell ref="Q31:S33"/>
    <mergeCell ref="T31:V33"/>
    <mergeCell ref="W31:Y33"/>
    <mergeCell ref="AA31:AG32"/>
    <mergeCell ref="AH31:AJ32"/>
    <mergeCell ref="AK31:AM32"/>
    <mergeCell ref="T34:V34"/>
    <mergeCell ref="W34:Y34"/>
    <mergeCell ref="AA34:AG34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6"/>
  <sheetViews>
    <sheetView topLeftCell="A77" workbookViewId="0">
      <selection activeCell="B95" sqref="B95"/>
    </sheetView>
  </sheetViews>
  <sheetFormatPr defaultRowHeight="15.75" x14ac:dyDescent="0.25"/>
  <cols>
    <col min="1" max="1" width="11.28515625" style="238" customWidth="1"/>
    <col min="2" max="2" width="44.140625" style="239" customWidth="1"/>
    <col min="3" max="3" width="6.7109375" style="240" customWidth="1"/>
    <col min="4" max="4" width="12" style="241" customWidth="1"/>
    <col min="5" max="5" width="7.28515625" style="241" customWidth="1"/>
    <col min="6" max="6" width="6.42578125" style="240" customWidth="1"/>
    <col min="7" max="7" width="7.42578125" style="240" customWidth="1"/>
    <col min="8" max="8" width="9.85546875" style="240" customWidth="1"/>
    <col min="9" max="9" width="8.7109375" style="239" customWidth="1"/>
    <col min="10" max="10" width="8" style="239" customWidth="1"/>
    <col min="11" max="11" width="5.85546875" style="239" customWidth="1"/>
    <col min="12" max="12" width="7.85546875" style="239" customWidth="1"/>
    <col min="13" max="13" width="8.85546875" style="239" customWidth="1"/>
    <col min="14" max="22" width="3.85546875" style="239" customWidth="1"/>
    <col min="23" max="24" width="4" style="239" customWidth="1"/>
    <col min="25" max="29" width="0" style="130" hidden="1" customWidth="1"/>
    <col min="30" max="16384" width="9.140625" style="130"/>
  </cols>
  <sheetData>
    <row r="1" spans="1:29" s="75" customFormat="1" ht="18.75" customHeight="1" thickBot="1" x14ac:dyDescent="0.3">
      <c r="A1" s="823" t="s">
        <v>94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  <c r="M1" s="824"/>
      <c r="N1" s="824"/>
      <c r="O1" s="824"/>
      <c r="P1" s="824"/>
      <c r="Q1" s="824"/>
      <c r="R1" s="824"/>
      <c r="S1" s="824"/>
      <c r="T1" s="824"/>
      <c r="U1" s="824"/>
      <c r="V1" s="824"/>
      <c r="W1" s="824"/>
      <c r="X1" s="824"/>
    </row>
    <row r="2" spans="1:29" s="75" customFormat="1" ht="15.75" customHeight="1" x14ac:dyDescent="0.25">
      <c r="A2" s="825" t="s">
        <v>95</v>
      </c>
      <c r="B2" s="828" t="s">
        <v>96</v>
      </c>
      <c r="C2" s="831" t="s">
        <v>97</v>
      </c>
      <c r="D2" s="832"/>
      <c r="E2" s="832"/>
      <c r="F2" s="833"/>
      <c r="G2" s="834" t="s">
        <v>98</v>
      </c>
      <c r="H2" s="837" t="s">
        <v>99</v>
      </c>
      <c r="I2" s="838"/>
      <c r="J2" s="838"/>
      <c r="K2" s="838"/>
      <c r="L2" s="838"/>
      <c r="M2" s="839"/>
      <c r="N2" s="840" t="s">
        <v>305</v>
      </c>
      <c r="O2" s="841"/>
      <c r="P2" s="841"/>
      <c r="Q2" s="841"/>
      <c r="R2" s="841"/>
      <c r="S2" s="841"/>
      <c r="T2" s="841"/>
      <c r="U2" s="841"/>
      <c r="V2" s="841"/>
      <c r="W2" s="841"/>
      <c r="X2" s="842"/>
    </row>
    <row r="3" spans="1:29" s="75" customFormat="1" ht="16.5" customHeight="1" thickBot="1" x14ac:dyDescent="0.3">
      <c r="A3" s="826"/>
      <c r="B3" s="829"/>
      <c r="C3" s="846" t="s">
        <v>100</v>
      </c>
      <c r="D3" s="809" t="s">
        <v>101</v>
      </c>
      <c r="E3" s="848" t="s">
        <v>102</v>
      </c>
      <c r="F3" s="849"/>
      <c r="G3" s="835"/>
      <c r="H3" s="799" t="s">
        <v>6</v>
      </c>
      <c r="I3" s="802" t="s">
        <v>103</v>
      </c>
      <c r="J3" s="803"/>
      <c r="K3" s="803"/>
      <c r="L3" s="804"/>
      <c r="M3" s="805" t="s">
        <v>104</v>
      </c>
      <c r="N3" s="843"/>
      <c r="O3" s="844"/>
      <c r="P3" s="844"/>
      <c r="Q3" s="844"/>
      <c r="R3" s="844"/>
      <c r="S3" s="844"/>
      <c r="T3" s="844"/>
      <c r="U3" s="844"/>
      <c r="V3" s="844"/>
      <c r="W3" s="844"/>
      <c r="X3" s="845"/>
    </row>
    <row r="4" spans="1:29" s="75" customFormat="1" ht="15.75" customHeight="1" thickBot="1" x14ac:dyDescent="0.3">
      <c r="A4" s="826"/>
      <c r="B4" s="829"/>
      <c r="C4" s="846"/>
      <c r="D4" s="809"/>
      <c r="E4" s="809" t="s">
        <v>105</v>
      </c>
      <c r="F4" s="811" t="s">
        <v>106</v>
      </c>
      <c r="G4" s="835"/>
      <c r="H4" s="800"/>
      <c r="I4" s="813" t="s">
        <v>23</v>
      </c>
      <c r="J4" s="813" t="s">
        <v>27</v>
      </c>
      <c r="K4" s="813" t="s">
        <v>107</v>
      </c>
      <c r="L4" s="813" t="s">
        <v>108</v>
      </c>
      <c r="M4" s="806"/>
      <c r="N4" s="816" t="s">
        <v>109</v>
      </c>
      <c r="O4" s="817"/>
      <c r="P4" s="818"/>
      <c r="Q4" s="816" t="s">
        <v>110</v>
      </c>
      <c r="R4" s="817"/>
      <c r="S4" s="818"/>
      <c r="T4" s="816" t="s">
        <v>111</v>
      </c>
      <c r="U4" s="817"/>
      <c r="V4" s="818"/>
      <c r="W4" s="816" t="s">
        <v>112</v>
      </c>
      <c r="X4" s="818"/>
    </row>
    <row r="5" spans="1:29" s="75" customFormat="1" ht="16.5" thickBot="1" x14ac:dyDescent="0.3">
      <c r="A5" s="826"/>
      <c r="B5" s="829"/>
      <c r="C5" s="846"/>
      <c r="D5" s="809"/>
      <c r="E5" s="809"/>
      <c r="F5" s="811"/>
      <c r="G5" s="835"/>
      <c r="H5" s="800"/>
      <c r="I5" s="814"/>
      <c r="J5" s="814"/>
      <c r="K5" s="814"/>
      <c r="L5" s="814"/>
      <c r="M5" s="806"/>
      <c r="N5" s="310">
        <v>1</v>
      </c>
      <c r="O5" s="386" t="s">
        <v>283</v>
      </c>
      <c r="P5" s="414" t="s">
        <v>284</v>
      </c>
      <c r="Q5" s="310">
        <v>3</v>
      </c>
      <c r="R5" s="386" t="s">
        <v>285</v>
      </c>
      <c r="S5" s="311" t="s">
        <v>286</v>
      </c>
      <c r="T5" s="415">
        <v>5</v>
      </c>
      <c r="U5" s="386" t="s">
        <v>287</v>
      </c>
      <c r="V5" s="311" t="s">
        <v>288</v>
      </c>
      <c r="W5" s="310">
        <v>7</v>
      </c>
      <c r="X5" s="311">
        <v>8</v>
      </c>
    </row>
    <row r="6" spans="1:29" s="75" customFormat="1" ht="16.5" thickBot="1" x14ac:dyDescent="0.3">
      <c r="A6" s="826"/>
      <c r="B6" s="829"/>
      <c r="C6" s="846"/>
      <c r="D6" s="809"/>
      <c r="E6" s="809"/>
      <c r="F6" s="811"/>
      <c r="G6" s="835"/>
      <c r="H6" s="800"/>
      <c r="I6" s="814"/>
      <c r="J6" s="814"/>
      <c r="K6" s="814"/>
      <c r="L6" s="814"/>
      <c r="M6" s="807"/>
      <c r="N6" s="819" t="s">
        <v>306</v>
      </c>
      <c r="O6" s="820"/>
      <c r="P6" s="821"/>
      <c r="Q6" s="821"/>
      <c r="R6" s="821"/>
      <c r="S6" s="821"/>
      <c r="T6" s="821"/>
      <c r="U6" s="821"/>
      <c r="V6" s="821"/>
      <c r="W6" s="821"/>
      <c r="X6" s="822"/>
    </row>
    <row r="7" spans="1:29" s="75" customFormat="1" ht="16.5" thickBot="1" x14ac:dyDescent="0.3">
      <c r="A7" s="827"/>
      <c r="B7" s="830"/>
      <c r="C7" s="847"/>
      <c r="D7" s="810"/>
      <c r="E7" s="810"/>
      <c r="F7" s="812"/>
      <c r="G7" s="836"/>
      <c r="H7" s="801"/>
      <c r="I7" s="815"/>
      <c r="J7" s="815"/>
      <c r="K7" s="815"/>
      <c r="L7" s="815"/>
      <c r="M7" s="808"/>
      <c r="N7" s="310">
        <v>15</v>
      </c>
      <c r="O7" s="386">
        <v>9</v>
      </c>
      <c r="P7" s="311">
        <v>9</v>
      </c>
      <c r="Q7" s="310">
        <v>15</v>
      </c>
      <c r="R7" s="386">
        <v>9</v>
      </c>
      <c r="S7" s="311">
        <v>9</v>
      </c>
      <c r="T7" s="310">
        <v>15</v>
      </c>
      <c r="U7" s="386">
        <v>9</v>
      </c>
      <c r="V7" s="311">
        <v>9</v>
      </c>
      <c r="W7" s="310">
        <v>15</v>
      </c>
      <c r="X7" s="311">
        <v>13</v>
      </c>
    </row>
    <row r="8" spans="1:29" s="75" customFormat="1" ht="16.5" thickBot="1" x14ac:dyDescent="0.3">
      <c r="A8" s="76">
        <v>1</v>
      </c>
      <c r="B8" s="242">
        <v>2</v>
      </c>
      <c r="C8" s="77">
        <v>3</v>
      </c>
      <c r="D8" s="76">
        <v>4</v>
      </c>
      <c r="E8" s="76">
        <v>5</v>
      </c>
      <c r="F8" s="76">
        <v>6</v>
      </c>
      <c r="G8" s="76">
        <v>7</v>
      </c>
      <c r="H8" s="76">
        <v>8</v>
      </c>
      <c r="I8" s="76">
        <v>9</v>
      </c>
      <c r="J8" s="76">
        <v>10</v>
      </c>
      <c r="K8" s="76">
        <v>11</v>
      </c>
      <c r="L8" s="76">
        <v>12</v>
      </c>
      <c r="M8" s="309">
        <v>13</v>
      </c>
      <c r="N8" s="310">
        <v>14</v>
      </c>
      <c r="O8" s="312">
        <v>15</v>
      </c>
      <c r="P8" s="310">
        <v>16</v>
      </c>
      <c r="Q8" s="312">
        <v>17</v>
      </c>
      <c r="R8" s="310">
        <v>18</v>
      </c>
      <c r="S8" s="312">
        <v>19</v>
      </c>
      <c r="T8" s="310">
        <v>20</v>
      </c>
      <c r="U8" s="312">
        <v>21</v>
      </c>
      <c r="V8" s="310">
        <v>22</v>
      </c>
      <c r="W8" s="312">
        <v>23</v>
      </c>
      <c r="X8" s="242">
        <v>24</v>
      </c>
      <c r="Y8" s="309">
        <v>25</v>
      </c>
      <c r="Z8" s="76">
        <v>26</v>
      </c>
      <c r="AA8" s="309">
        <v>27</v>
      </c>
      <c r="AB8" s="76">
        <v>28</v>
      </c>
      <c r="AC8" s="309">
        <v>29</v>
      </c>
    </row>
    <row r="9" spans="1:29" s="75" customFormat="1" ht="16.5" thickBot="1" x14ac:dyDescent="0.3">
      <c r="A9" s="795" t="s">
        <v>113</v>
      </c>
      <c r="B9" s="796"/>
      <c r="C9" s="797"/>
      <c r="D9" s="797"/>
      <c r="E9" s="797"/>
      <c r="F9" s="797"/>
      <c r="G9" s="797"/>
      <c r="H9" s="797"/>
      <c r="I9" s="797"/>
      <c r="J9" s="797"/>
      <c r="K9" s="797"/>
      <c r="L9" s="797"/>
      <c r="M9" s="797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8"/>
    </row>
    <row r="10" spans="1:29" s="75" customFormat="1" ht="16.5" thickBot="1" x14ac:dyDescent="0.3">
      <c r="A10" s="788" t="s">
        <v>114</v>
      </c>
      <c r="B10" s="746"/>
      <c r="C10" s="746"/>
      <c r="D10" s="746"/>
      <c r="E10" s="746"/>
      <c r="F10" s="746"/>
      <c r="G10" s="746"/>
      <c r="H10" s="746"/>
      <c r="I10" s="746"/>
      <c r="J10" s="746"/>
      <c r="K10" s="746"/>
      <c r="L10" s="746"/>
      <c r="M10" s="746"/>
      <c r="N10" s="746"/>
      <c r="O10" s="746"/>
      <c r="P10" s="746"/>
      <c r="Q10" s="746"/>
      <c r="R10" s="746"/>
      <c r="S10" s="746"/>
      <c r="T10" s="746"/>
      <c r="U10" s="746"/>
      <c r="V10" s="746"/>
      <c r="W10" s="746"/>
      <c r="X10" s="746"/>
    </row>
    <row r="11" spans="1:29" s="90" customFormat="1" x14ac:dyDescent="0.25">
      <c r="A11" s="385" t="s">
        <v>115</v>
      </c>
      <c r="B11" s="79" t="s">
        <v>16</v>
      </c>
      <c r="C11" s="80"/>
      <c r="D11" s="81"/>
      <c r="E11" s="82"/>
      <c r="F11" s="83"/>
      <c r="G11" s="84">
        <f>G12+G13+G14+G15</f>
        <v>13</v>
      </c>
      <c r="H11" s="85">
        <f>SUM(H12:H15)</f>
        <v>390</v>
      </c>
      <c r="I11" s="86">
        <f>SUM(I12:I15)</f>
        <v>180</v>
      </c>
      <c r="J11" s="87"/>
      <c r="K11" s="87"/>
      <c r="L11" s="87">
        <f>SUM(L12:L15)</f>
        <v>180</v>
      </c>
      <c r="M11" s="287">
        <f>SUM(M12:M15)</f>
        <v>210</v>
      </c>
      <c r="N11" s="256"/>
      <c r="O11" s="387"/>
      <c r="P11" s="89"/>
      <c r="Q11" s="88"/>
      <c r="R11" s="387"/>
      <c r="S11" s="89"/>
      <c r="T11" s="88"/>
      <c r="U11" s="387"/>
      <c r="V11" s="89"/>
      <c r="W11" s="88"/>
      <c r="X11" s="89"/>
    </row>
    <row r="12" spans="1:29" s="90" customFormat="1" x14ac:dyDescent="0.25">
      <c r="A12" s="91" t="s">
        <v>116</v>
      </c>
      <c r="B12" s="92" t="s">
        <v>16</v>
      </c>
      <c r="C12" s="93"/>
      <c r="D12" s="94">
        <v>1</v>
      </c>
      <c r="E12" s="95"/>
      <c r="F12" s="96"/>
      <c r="G12" s="97">
        <v>3</v>
      </c>
      <c r="H12" s="98">
        <f t="shared" ref="H12:H32" si="0">G12*30</f>
        <v>90</v>
      </c>
      <c r="I12" s="99">
        <f>J12+K12+L12</f>
        <v>45</v>
      </c>
      <c r="J12" s="100"/>
      <c r="K12" s="100"/>
      <c r="L12" s="100">
        <v>45</v>
      </c>
      <c r="M12" s="206">
        <f t="shared" ref="M12:M32" si="1">H12-I12</f>
        <v>45</v>
      </c>
      <c r="N12" s="257">
        <v>3</v>
      </c>
      <c r="O12" s="388"/>
      <c r="P12" s="102"/>
      <c r="Q12" s="101"/>
      <c r="R12" s="388"/>
      <c r="S12" s="102"/>
      <c r="T12" s="101"/>
      <c r="U12" s="388"/>
      <c r="V12" s="102"/>
      <c r="W12" s="101"/>
      <c r="X12" s="102"/>
    </row>
    <row r="13" spans="1:29" s="90" customFormat="1" x14ac:dyDescent="0.25">
      <c r="A13" s="91" t="s">
        <v>117</v>
      </c>
      <c r="B13" s="92" t="s">
        <v>16</v>
      </c>
      <c r="C13" s="93"/>
      <c r="D13" s="94">
        <v>2</v>
      </c>
      <c r="E13" s="95"/>
      <c r="F13" s="96"/>
      <c r="G13" s="97">
        <v>3</v>
      </c>
      <c r="H13" s="98">
        <f t="shared" si="0"/>
        <v>90</v>
      </c>
      <c r="I13" s="99">
        <f t="shared" ref="I13:I15" si="2">J13+K13+L13</f>
        <v>36</v>
      </c>
      <c r="J13" s="100"/>
      <c r="K13" s="100"/>
      <c r="L13" s="100">
        <v>36</v>
      </c>
      <c r="M13" s="206">
        <f t="shared" si="1"/>
        <v>54</v>
      </c>
      <c r="N13" s="257"/>
      <c r="O13" s="388">
        <v>2</v>
      </c>
      <c r="P13" s="102">
        <v>2</v>
      </c>
      <c r="Q13" s="101"/>
      <c r="R13" s="388"/>
      <c r="S13" s="102"/>
      <c r="T13" s="101"/>
      <c r="U13" s="388"/>
      <c r="V13" s="102"/>
      <c r="W13" s="101"/>
      <c r="X13" s="102"/>
    </row>
    <row r="14" spans="1:29" s="90" customFormat="1" x14ac:dyDescent="0.25">
      <c r="A14" s="91" t="s">
        <v>118</v>
      </c>
      <c r="B14" s="92" t="s">
        <v>16</v>
      </c>
      <c r="C14" s="93"/>
      <c r="D14" s="94">
        <v>3</v>
      </c>
      <c r="E14" s="104"/>
      <c r="F14" s="96"/>
      <c r="G14" s="97">
        <v>3</v>
      </c>
      <c r="H14" s="98">
        <f t="shared" si="0"/>
        <v>90</v>
      </c>
      <c r="I14" s="99">
        <f t="shared" si="2"/>
        <v>45</v>
      </c>
      <c r="J14" s="100"/>
      <c r="K14" s="100"/>
      <c r="L14" s="100">
        <v>45</v>
      </c>
      <c r="M14" s="206">
        <f t="shared" si="1"/>
        <v>45</v>
      </c>
      <c r="N14" s="257"/>
      <c r="O14" s="388"/>
      <c r="P14" s="102"/>
      <c r="Q14" s="101">
        <v>3</v>
      </c>
      <c r="R14" s="388"/>
      <c r="S14" s="102"/>
      <c r="T14" s="101"/>
      <c r="U14" s="388"/>
      <c r="V14" s="102"/>
      <c r="W14" s="105"/>
      <c r="X14" s="106"/>
    </row>
    <row r="15" spans="1:29" s="90" customFormat="1" x14ac:dyDescent="0.25">
      <c r="A15" s="107" t="s">
        <v>120</v>
      </c>
      <c r="B15" s="92" t="s">
        <v>16</v>
      </c>
      <c r="C15" s="108"/>
      <c r="D15" s="109" t="s">
        <v>189</v>
      </c>
      <c r="E15" s="109"/>
      <c r="F15" s="110"/>
      <c r="G15" s="111">
        <v>4</v>
      </c>
      <c r="H15" s="98">
        <f t="shared" si="0"/>
        <v>120</v>
      </c>
      <c r="I15" s="99">
        <f t="shared" si="2"/>
        <v>54</v>
      </c>
      <c r="J15" s="112"/>
      <c r="K15" s="112"/>
      <c r="L15" s="112">
        <v>54</v>
      </c>
      <c r="M15" s="206">
        <f t="shared" si="1"/>
        <v>66</v>
      </c>
      <c r="N15" s="258"/>
      <c r="O15" s="389"/>
      <c r="P15" s="114"/>
      <c r="Q15" s="113"/>
      <c r="R15" s="389">
        <v>3</v>
      </c>
      <c r="S15" s="114">
        <v>3</v>
      </c>
      <c r="T15" s="113"/>
      <c r="U15" s="389"/>
      <c r="V15" s="114"/>
      <c r="W15" s="113"/>
      <c r="X15" s="114"/>
    </row>
    <row r="16" spans="1:29" s="90" customFormat="1" x14ac:dyDescent="0.25">
      <c r="A16" s="115" t="s">
        <v>121</v>
      </c>
      <c r="B16" s="116" t="s">
        <v>18</v>
      </c>
      <c r="C16" s="108"/>
      <c r="D16" s="109"/>
      <c r="E16" s="109"/>
      <c r="F16" s="110"/>
      <c r="G16" s="117">
        <f>G17+G18+G19+G20</f>
        <v>13.5</v>
      </c>
      <c r="H16" s="118">
        <f t="shared" ref="H16:M16" si="3">SUM(H17:H21)</f>
        <v>405</v>
      </c>
      <c r="I16" s="119">
        <f t="shared" si="3"/>
        <v>264</v>
      </c>
      <c r="J16" s="120">
        <f t="shared" si="3"/>
        <v>0</v>
      </c>
      <c r="K16" s="120"/>
      <c r="L16" s="120">
        <f t="shared" si="3"/>
        <v>264</v>
      </c>
      <c r="M16" s="209">
        <f t="shared" si="3"/>
        <v>141</v>
      </c>
      <c r="N16" s="258"/>
      <c r="O16" s="389"/>
      <c r="P16" s="114"/>
      <c r="Q16" s="113"/>
      <c r="R16" s="389"/>
      <c r="S16" s="114"/>
      <c r="T16" s="113"/>
      <c r="U16" s="389"/>
      <c r="V16" s="114"/>
      <c r="W16" s="113"/>
      <c r="X16" s="114"/>
    </row>
    <row r="17" spans="1:24" x14ac:dyDescent="0.25">
      <c r="A17" s="121" t="s">
        <v>122</v>
      </c>
      <c r="B17" s="122" t="s">
        <v>18</v>
      </c>
      <c r="C17" s="108"/>
      <c r="D17" s="123">
        <v>1</v>
      </c>
      <c r="E17" s="124"/>
      <c r="F17" s="125"/>
      <c r="G17" s="126">
        <v>3</v>
      </c>
      <c r="H17" s="127">
        <f t="shared" ref="H17:H20" si="4">G17*30</f>
        <v>90</v>
      </c>
      <c r="I17" s="99">
        <f>J17+K17+L17</f>
        <v>60</v>
      </c>
      <c r="J17" s="47"/>
      <c r="K17" s="47"/>
      <c r="L17" s="47">
        <v>60</v>
      </c>
      <c r="M17" s="337">
        <f>H17-I17</f>
        <v>30</v>
      </c>
      <c r="N17" s="257">
        <v>4</v>
      </c>
      <c r="O17" s="388"/>
      <c r="P17" s="102"/>
      <c r="Q17" s="101"/>
      <c r="R17" s="388"/>
      <c r="S17" s="102"/>
      <c r="T17" s="128"/>
      <c r="U17" s="408"/>
      <c r="V17" s="129"/>
      <c r="W17" s="128"/>
      <c r="X17" s="129"/>
    </row>
    <row r="18" spans="1:24" x14ac:dyDescent="0.25">
      <c r="A18" s="121" t="s">
        <v>123</v>
      </c>
      <c r="B18" s="122" t="s">
        <v>18</v>
      </c>
      <c r="C18" s="108"/>
      <c r="D18" s="94" t="s">
        <v>190</v>
      </c>
      <c r="E18" s="124"/>
      <c r="F18" s="125"/>
      <c r="G18" s="126">
        <v>3.5</v>
      </c>
      <c r="H18" s="127">
        <f t="shared" si="4"/>
        <v>105</v>
      </c>
      <c r="I18" s="99">
        <f t="shared" ref="I18:I20" si="5">J18+K18+L18</f>
        <v>72</v>
      </c>
      <c r="J18" s="47"/>
      <c r="K18" s="47"/>
      <c r="L18" s="47">
        <v>72</v>
      </c>
      <c r="M18" s="337">
        <f>H18-I18</f>
        <v>33</v>
      </c>
      <c r="N18" s="257"/>
      <c r="O18" s="388">
        <v>4</v>
      </c>
      <c r="P18" s="102">
        <v>4</v>
      </c>
      <c r="Q18" s="101"/>
      <c r="R18" s="388"/>
      <c r="S18" s="102"/>
      <c r="T18" s="128"/>
      <c r="U18" s="408"/>
      <c r="V18" s="129"/>
      <c r="W18" s="128"/>
      <c r="X18" s="129"/>
    </row>
    <row r="19" spans="1:24" x14ac:dyDescent="0.25">
      <c r="A19" s="121" t="s">
        <v>124</v>
      </c>
      <c r="B19" s="122" t="s">
        <v>18</v>
      </c>
      <c r="C19" s="108"/>
      <c r="D19" s="123">
        <v>3</v>
      </c>
      <c r="E19" s="131"/>
      <c r="F19" s="125"/>
      <c r="G19" s="126">
        <v>3</v>
      </c>
      <c r="H19" s="127">
        <f t="shared" si="4"/>
        <v>90</v>
      </c>
      <c r="I19" s="99">
        <f t="shared" si="5"/>
        <v>60</v>
      </c>
      <c r="J19" s="47"/>
      <c r="K19" s="47"/>
      <c r="L19" s="47">
        <v>60</v>
      </c>
      <c r="M19" s="337">
        <f t="shared" ref="M19:M21" si="6">H19-I19</f>
        <v>30</v>
      </c>
      <c r="N19" s="257"/>
      <c r="O19" s="388"/>
      <c r="P19" s="102"/>
      <c r="Q19" s="101">
        <v>4</v>
      </c>
      <c r="R19" s="388"/>
      <c r="S19" s="102"/>
      <c r="T19" s="128"/>
      <c r="U19" s="408"/>
      <c r="V19" s="129"/>
      <c r="W19" s="128"/>
      <c r="X19" s="129"/>
    </row>
    <row r="20" spans="1:24" x14ac:dyDescent="0.25">
      <c r="A20" s="121" t="s">
        <v>125</v>
      </c>
      <c r="B20" s="122" t="s">
        <v>18</v>
      </c>
      <c r="C20" s="108"/>
      <c r="D20" s="123" t="s">
        <v>189</v>
      </c>
      <c r="E20" s="131"/>
      <c r="F20" s="125"/>
      <c r="G20" s="126">
        <v>4</v>
      </c>
      <c r="H20" s="127">
        <f t="shared" si="4"/>
        <v>120</v>
      </c>
      <c r="I20" s="99">
        <f t="shared" si="5"/>
        <v>72</v>
      </c>
      <c r="J20" s="47"/>
      <c r="K20" s="47"/>
      <c r="L20" s="47">
        <v>72</v>
      </c>
      <c r="M20" s="337">
        <f t="shared" si="6"/>
        <v>48</v>
      </c>
      <c r="N20" s="257"/>
      <c r="O20" s="388"/>
      <c r="P20" s="102"/>
      <c r="Q20" s="113"/>
      <c r="R20" s="389">
        <v>4</v>
      </c>
      <c r="S20" s="102">
        <v>4</v>
      </c>
      <c r="T20" s="128"/>
      <c r="U20" s="408"/>
      <c r="V20" s="129"/>
      <c r="W20" s="128"/>
      <c r="X20" s="129"/>
    </row>
    <row r="21" spans="1:24" x14ac:dyDescent="0.25">
      <c r="A21" s="121" t="s">
        <v>126</v>
      </c>
      <c r="B21" s="122" t="s">
        <v>18</v>
      </c>
      <c r="C21" s="108"/>
      <c r="D21" s="124" t="s">
        <v>172</v>
      </c>
      <c r="E21" s="131"/>
      <c r="F21" s="125"/>
      <c r="G21" s="126"/>
      <c r="H21" s="127"/>
      <c r="I21" s="132"/>
      <c r="J21" s="47"/>
      <c r="K21" s="47"/>
      <c r="L21" s="47"/>
      <c r="M21" s="337">
        <f t="shared" si="6"/>
        <v>0</v>
      </c>
      <c r="N21" s="257"/>
      <c r="O21" s="388"/>
      <c r="P21" s="102"/>
      <c r="Q21" s="101"/>
      <c r="R21" s="388"/>
      <c r="S21" s="102"/>
      <c r="T21" s="133" t="s">
        <v>127</v>
      </c>
      <c r="U21" s="409" t="s">
        <v>127</v>
      </c>
      <c r="V21" s="134" t="s">
        <v>127</v>
      </c>
      <c r="W21" s="133" t="s">
        <v>127</v>
      </c>
      <c r="X21" s="129"/>
    </row>
    <row r="22" spans="1:24" s="90" customFormat="1" x14ac:dyDescent="0.25">
      <c r="A22" s="135" t="s">
        <v>128</v>
      </c>
      <c r="B22" s="136" t="s">
        <v>280</v>
      </c>
      <c r="C22" s="93"/>
      <c r="D22" s="103" t="s">
        <v>290</v>
      </c>
      <c r="E22" s="104"/>
      <c r="F22" s="137"/>
      <c r="G22" s="138">
        <v>1</v>
      </c>
      <c r="H22" s="139">
        <f t="shared" si="0"/>
        <v>30</v>
      </c>
      <c r="I22" s="93">
        <f t="shared" ref="I22:I24" si="7">J22+L22</f>
        <v>15</v>
      </c>
      <c r="J22" s="244">
        <v>8</v>
      </c>
      <c r="K22" s="244"/>
      <c r="L22" s="244">
        <v>7</v>
      </c>
      <c r="M22" s="145">
        <f t="shared" si="1"/>
        <v>15</v>
      </c>
      <c r="N22" s="257">
        <v>1</v>
      </c>
      <c r="O22" s="388"/>
      <c r="P22" s="102"/>
      <c r="Q22" s="101"/>
      <c r="R22" s="388"/>
      <c r="S22" s="102"/>
      <c r="T22" s="101"/>
      <c r="U22" s="388"/>
      <c r="V22" s="102"/>
      <c r="W22" s="101"/>
      <c r="X22" s="141"/>
    </row>
    <row r="23" spans="1:24" s="90" customFormat="1" x14ac:dyDescent="0.25">
      <c r="A23" s="135" t="s">
        <v>289</v>
      </c>
      <c r="B23" s="136" t="s">
        <v>271</v>
      </c>
      <c r="C23" s="93">
        <v>1</v>
      </c>
      <c r="D23" s="103"/>
      <c r="E23" s="104"/>
      <c r="F23" s="137"/>
      <c r="G23" s="138">
        <v>7</v>
      </c>
      <c r="H23" s="139">
        <f t="shared" si="0"/>
        <v>210</v>
      </c>
      <c r="I23" s="93">
        <f t="shared" si="7"/>
        <v>75</v>
      </c>
      <c r="J23" s="244">
        <v>45</v>
      </c>
      <c r="K23" s="244"/>
      <c r="L23" s="244">
        <v>30</v>
      </c>
      <c r="M23" s="145">
        <f t="shared" si="1"/>
        <v>135</v>
      </c>
      <c r="N23" s="257">
        <v>5</v>
      </c>
      <c r="O23" s="388"/>
      <c r="P23" s="102"/>
      <c r="Q23" s="101"/>
      <c r="R23" s="388"/>
      <c r="S23" s="102"/>
      <c r="T23" s="101"/>
      <c r="U23" s="388"/>
      <c r="V23" s="102"/>
      <c r="W23" s="101"/>
      <c r="X23" s="141"/>
    </row>
    <row r="24" spans="1:24" s="90" customFormat="1" ht="31.5" x14ac:dyDescent="0.25">
      <c r="A24" s="135" t="s">
        <v>129</v>
      </c>
      <c r="B24" s="136" t="s">
        <v>130</v>
      </c>
      <c r="C24" s="93"/>
      <c r="D24" s="244" t="s">
        <v>190</v>
      </c>
      <c r="E24" s="140"/>
      <c r="F24" s="142"/>
      <c r="G24" s="138">
        <v>3</v>
      </c>
      <c r="H24" s="139">
        <f t="shared" si="0"/>
        <v>90</v>
      </c>
      <c r="I24" s="93">
        <f t="shared" si="7"/>
        <v>36</v>
      </c>
      <c r="J24" s="244">
        <v>18</v>
      </c>
      <c r="K24" s="244"/>
      <c r="L24" s="244">
        <v>18</v>
      </c>
      <c r="M24" s="145">
        <f t="shared" si="1"/>
        <v>54</v>
      </c>
      <c r="N24" s="257"/>
      <c r="O24" s="388">
        <v>2</v>
      </c>
      <c r="P24" s="141">
        <v>2</v>
      </c>
      <c r="Q24" s="101"/>
      <c r="R24" s="388"/>
      <c r="S24" s="102"/>
      <c r="T24" s="101"/>
      <c r="U24" s="388"/>
      <c r="V24" s="102"/>
      <c r="W24" s="101"/>
      <c r="X24" s="102"/>
    </row>
    <row r="25" spans="1:24" s="90" customFormat="1" x14ac:dyDescent="0.25">
      <c r="A25" s="135" t="s">
        <v>131</v>
      </c>
      <c r="B25" s="136" t="s">
        <v>29</v>
      </c>
      <c r="C25" s="93">
        <v>2</v>
      </c>
      <c r="D25" s="244"/>
      <c r="E25" s="140"/>
      <c r="F25" s="142"/>
      <c r="G25" s="138">
        <v>4</v>
      </c>
      <c r="H25" s="139">
        <f>G25*30</f>
        <v>120</v>
      </c>
      <c r="I25" s="93">
        <f>J25+L25</f>
        <v>54</v>
      </c>
      <c r="J25" s="244">
        <v>18</v>
      </c>
      <c r="K25" s="244"/>
      <c r="L25" s="244">
        <v>36</v>
      </c>
      <c r="M25" s="145">
        <f>H25-I25</f>
        <v>66</v>
      </c>
      <c r="N25" s="257"/>
      <c r="O25" s="388">
        <v>3</v>
      </c>
      <c r="P25" s="141">
        <v>3</v>
      </c>
      <c r="Q25" s="101"/>
      <c r="R25" s="388"/>
      <c r="S25" s="102"/>
      <c r="T25" s="101"/>
      <c r="U25" s="388"/>
      <c r="V25" s="102"/>
      <c r="W25" s="101"/>
      <c r="X25" s="102"/>
    </row>
    <row r="26" spans="1:24" s="246" customFormat="1" x14ac:dyDescent="0.25">
      <c r="A26" s="135" t="s">
        <v>132</v>
      </c>
      <c r="B26" s="136" t="s">
        <v>20</v>
      </c>
      <c r="C26" s="93">
        <v>1</v>
      </c>
      <c r="D26" s="244"/>
      <c r="E26" s="140"/>
      <c r="F26" s="142"/>
      <c r="G26" s="138">
        <v>6</v>
      </c>
      <c r="H26" s="139">
        <f t="shared" si="0"/>
        <v>180</v>
      </c>
      <c r="I26" s="93">
        <f t="shared" ref="I26:I32" si="8">J26+K26+L26</f>
        <v>75</v>
      </c>
      <c r="J26" s="244">
        <v>30</v>
      </c>
      <c r="K26" s="244"/>
      <c r="L26" s="244">
        <v>45</v>
      </c>
      <c r="M26" s="145">
        <f t="shared" si="1"/>
        <v>105</v>
      </c>
      <c r="N26" s="202">
        <v>5</v>
      </c>
      <c r="O26" s="390"/>
      <c r="P26" s="208"/>
      <c r="Q26" s="99"/>
      <c r="R26" s="390"/>
      <c r="S26" s="206"/>
      <c r="T26" s="99"/>
      <c r="U26" s="390"/>
      <c r="V26" s="206"/>
      <c r="W26" s="99"/>
      <c r="X26" s="206"/>
    </row>
    <row r="27" spans="1:24" s="90" customFormat="1" ht="31.5" x14ac:dyDescent="0.25">
      <c r="A27" s="135" t="s">
        <v>133</v>
      </c>
      <c r="B27" s="143" t="s">
        <v>33</v>
      </c>
      <c r="C27" s="144">
        <v>2</v>
      </c>
      <c r="D27" s="244"/>
      <c r="E27" s="140"/>
      <c r="F27" s="145"/>
      <c r="G27" s="138">
        <v>6</v>
      </c>
      <c r="H27" s="139">
        <f t="shared" si="0"/>
        <v>180</v>
      </c>
      <c r="I27" s="93">
        <f t="shared" si="8"/>
        <v>72</v>
      </c>
      <c r="J27" s="244">
        <v>36</v>
      </c>
      <c r="K27" s="244">
        <v>18</v>
      </c>
      <c r="L27" s="244">
        <v>18</v>
      </c>
      <c r="M27" s="145">
        <f t="shared" si="1"/>
        <v>108</v>
      </c>
      <c r="N27" s="202"/>
      <c r="O27" s="390">
        <v>4</v>
      </c>
      <c r="P27" s="206">
        <v>4</v>
      </c>
      <c r="Q27" s="99"/>
      <c r="R27" s="390"/>
      <c r="S27" s="206"/>
      <c r="T27" s="99"/>
      <c r="U27" s="390"/>
      <c r="V27" s="206"/>
      <c r="W27" s="99"/>
      <c r="X27" s="206"/>
    </row>
    <row r="28" spans="1:24" s="90" customFormat="1" x14ac:dyDescent="0.25">
      <c r="A28" s="146" t="s">
        <v>134</v>
      </c>
      <c r="B28" s="143" t="s">
        <v>22</v>
      </c>
      <c r="C28" s="144"/>
      <c r="D28" s="244" t="s">
        <v>191</v>
      </c>
      <c r="E28" s="244"/>
      <c r="F28" s="145"/>
      <c r="G28" s="147">
        <v>5</v>
      </c>
      <c r="H28" s="139">
        <f t="shared" si="0"/>
        <v>150</v>
      </c>
      <c r="I28" s="93">
        <f t="shared" si="8"/>
        <v>60</v>
      </c>
      <c r="J28" s="244">
        <v>15</v>
      </c>
      <c r="K28" s="244">
        <v>45</v>
      </c>
      <c r="L28" s="244"/>
      <c r="M28" s="145">
        <f t="shared" si="1"/>
        <v>90</v>
      </c>
      <c r="N28" s="202">
        <v>4</v>
      </c>
      <c r="O28" s="390"/>
      <c r="P28" s="206"/>
      <c r="Q28" s="99"/>
      <c r="R28" s="390"/>
      <c r="S28" s="206"/>
      <c r="T28" s="99"/>
      <c r="U28" s="390"/>
      <c r="V28" s="206"/>
      <c r="W28" s="99"/>
      <c r="X28" s="206"/>
    </row>
    <row r="29" spans="1:24" s="90" customFormat="1" x14ac:dyDescent="0.25">
      <c r="A29" s="146" t="s">
        <v>173</v>
      </c>
      <c r="B29" s="143" t="s">
        <v>21</v>
      </c>
      <c r="C29" s="144">
        <v>1</v>
      </c>
      <c r="D29" s="244"/>
      <c r="E29" s="244"/>
      <c r="F29" s="145"/>
      <c r="G29" s="147">
        <v>5</v>
      </c>
      <c r="H29" s="139">
        <f t="shared" si="0"/>
        <v>150</v>
      </c>
      <c r="I29" s="93">
        <f t="shared" si="8"/>
        <v>60</v>
      </c>
      <c r="J29" s="244">
        <v>30</v>
      </c>
      <c r="K29" s="244"/>
      <c r="L29" s="244">
        <v>30</v>
      </c>
      <c r="M29" s="145">
        <f t="shared" si="1"/>
        <v>90</v>
      </c>
      <c r="N29" s="257">
        <v>4</v>
      </c>
      <c r="O29" s="388"/>
      <c r="P29" s="102"/>
      <c r="Q29" s="101"/>
      <c r="R29" s="388"/>
      <c r="S29" s="102"/>
      <c r="T29" s="101"/>
      <c r="U29" s="388"/>
      <c r="V29" s="102"/>
      <c r="W29" s="101"/>
      <c r="X29" s="102"/>
    </row>
    <row r="30" spans="1:24" s="90" customFormat="1" x14ac:dyDescent="0.25">
      <c r="A30" s="146" t="s">
        <v>174</v>
      </c>
      <c r="B30" s="143" t="s">
        <v>291</v>
      </c>
      <c r="C30" s="144">
        <v>2</v>
      </c>
      <c r="D30" s="244"/>
      <c r="E30" s="244"/>
      <c r="F30" s="145"/>
      <c r="G30" s="147">
        <v>6</v>
      </c>
      <c r="H30" s="139">
        <f t="shared" si="0"/>
        <v>180</v>
      </c>
      <c r="I30" s="93">
        <f t="shared" si="8"/>
        <v>72</v>
      </c>
      <c r="J30" s="244">
        <v>36</v>
      </c>
      <c r="K30" s="244"/>
      <c r="L30" s="244">
        <v>36</v>
      </c>
      <c r="M30" s="145">
        <f t="shared" si="1"/>
        <v>108</v>
      </c>
      <c r="N30" s="257"/>
      <c r="O30" s="388">
        <v>4</v>
      </c>
      <c r="P30" s="102">
        <v>4</v>
      </c>
      <c r="Q30" s="101"/>
      <c r="R30" s="388"/>
      <c r="S30" s="102"/>
      <c r="T30" s="101"/>
      <c r="U30" s="388"/>
      <c r="V30" s="102"/>
      <c r="W30" s="101"/>
      <c r="X30" s="102"/>
    </row>
    <row r="31" spans="1:24" s="90" customFormat="1" x14ac:dyDescent="0.25">
      <c r="A31" s="247" t="s">
        <v>175</v>
      </c>
      <c r="B31" s="248" t="s">
        <v>35</v>
      </c>
      <c r="C31" s="249">
        <v>3</v>
      </c>
      <c r="D31" s="250"/>
      <c r="E31" s="250"/>
      <c r="F31" s="251"/>
      <c r="G31" s="147">
        <v>5</v>
      </c>
      <c r="H31" s="252">
        <f t="shared" si="0"/>
        <v>150</v>
      </c>
      <c r="I31" s="93">
        <f t="shared" si="8"/>
        <v>60</v>
      </c>
      <c r="J31" s="244">
        <v>30</v>
      </c>
      <c r="K31" s="244"/>
      <c r="L31" s="244">
        <v>30</v>
      </c>
      <c r="M31" s="145">
        <f t="shared" si="1"/>
        <v>90</v>
      </c>
      <c r="N31" s="259"/>
      <c r="O31" s="391"/>
      <c r="P31" s="158"/>
      <c r="Q31" s="157">
        <v>4</v>
      </c>
      <c r="R31" s="391"/>
      <c r="S31" s="158"/>
      <c r="T31" s="157"/>
      <c r="U31" s="391"/>
      <c r="V31" s="158"/>
      <c r="W31" s="157"/>
      <c r="X31" s="158"/>
    </row>
    <row r="32" spans="1:24" s="90" customFormat="1" ht="32.25" thickBot="1" x14ac:dyDescent="0.3">
      <c r="A32" s="115" t="s">
        <v>176</v>
      </c>
      <c r="B32" s="150" t="s">
        <v>42</v>
      </c>
      <c r="C32" s="151"/>
      <c r="D32" s="152" t="s">
        <v>199</v>
      </c>
      <c r="E32" s="152"/>
      <c r="F32" s="153"/>
      <c r="G32" s="154">
        <v>3</v>
      </c>
      <c r="H32" s="155">
        <f t="shared" si="0"/>
        <v>90</v>
      </c>
      <c r="I32" s="156">
        <f t="shared" si="8"/>
        <v>30</v>
      </c>
      <c r="J32" s="152">
        <v>15</v>
      </c>
      <c r="K32" s="152"/>
      <c r="L32" s="152">
        <v>15</v>
      </c>
      <c r="M32" s="153">
        <f t="shared" si="1"/>
        <v>60</v>
      </c>
      <c r="N32" s="259"/>
      <c r="O32" s="391"/>
      <c r="P32" s="158"/>
      <c r="Q32" s="157"/>
      <c r="R32" s="391"/>
      <c r="S32" s="158"/>
      <c r="T32" s="157"/>
      <c r="U32" s="391"/>
      <c r="V32" s="158"/>
      <c r="W32" s="157">
        <v>2</v>
      </c>
      <c r="X32" s="158"/>
    </row>
    <row r="33" spans="1:29" s="75" customFormat="1" ht="16.5" thickBot="1" x14ac:dyDescent="0.3">
      <c r="A33" s="789" t="s">
        <v>135</v>
      </c>
      <c r="B33" s="790"/>
      <c r="C33" s="383"/>
      <c r="D33" s="253"/>
      <c r="E33" s="382"/>
      <c r="F33" s="382"/>
      <c r="G33" s="254">
        <f t="shared" ref="G33:M33" si="9">SUM(G22:G32)+G16+G11</f>
        <v>77.5</v>
      </c>
      <c r="H33" s="255">
        <f t="shared" si="9"/>
        <v>2325</v>
      </c>
      <c r="I33" s="336">
        <f t="shared" si="9"/>
        <v>1053</v>
      </c>
      <c r="J33" s="336">
        <f t="shared" si="9"/>
        <v>281</v>
      </c>
      <c r="K33" s="336">
        <f t="shared" si="9"/>
        <v>63</v>
      </c>
      <c r="L33" s="336">
        <f t="shared" si="9"/>
        <v>709</v>
      </c>
      <c r="M33" s="336">
        <f t="shared" si="9"/>
        <v>1272</v>
      </c>
      <c r="N33" s="255">
        <f t="shared" ref="N33:AC33" si="10">SUM(N11:N32)</f>
        <v>26</v>
      </c>
      <c r="O33" s="255">
        <f t="shared" si="10"/>
        <v>19</v>
      </c>
      <c r="P33" s="255">
        <f t="shared" si="10"/>
        <v>19</v>
      </c>
      <c r="Q33" s="255">
        <f t="shared" si="10"/>
        <v>11</v>
      </c>
      <c r="R33" s="255">
        <f t="shared" si="10"/>
        <v>7</v>
      </c>
      <c r="S33" s="255">
        <f t="shared" si="10"/>
        <v>7</v>
      </c>
      <c r="T33" s="255">
        <f t="shared" si="10"/>
        <v>0</v>
      </c>
      <c r="U33" s="255">
        <f t="shared" si="10"/>
        <v>0</v>
      </c>
      <c r="V33" s="255">
        <f t="shared" si="10"/>
        <v>0</v>
      </c>
      <c r="W33" s="255">
        <f t="shared" si="10"/>
        <v>2</v>
      </c>
      <c r="X33" s="255">
        <f t="shared" si="10"/>
        <v>0</v>
      </c>
      <c r="Y33" s="255">
        <f t="shared" si="10"/>
        <v>0</v>
      </c>
      <c r="Z33" s="255">
        <f t="shared" si="10"/>
        <v>0</v>
      </c>
      <c r="AA33" s="255">
        <f t="shared" si="10"/>
        <v>0</v>
      </c>
      <c r="AB33" s="255">
        <f t="shared" si="10"/>
        <v>0</v>
      </c>
      <c r="AC33" s="255">
        <f t="shared" si="10"/>
        <v>0</v>
      </c>
    </row>
    <row r="34" spans="1:29" ht="16.5" customHeight="1" thickBot="1" x14ac:dyDescent="0.3">
      <c r="A34" s="791" t="s">
        <v>136</v>
      </c>
      <c r="B34" s="791"/>
      <c r="C34" s="791"/>
      <c r="D34" s="791"/>
      <c r="E34" s="791"/>
      <c r="F34" s="791"/>
      <c r="G34" s="791"/>
      <c r="H34" s="791"/>
      <c r="I34" s="791"/>
      <c r="J34" s="791"/>
      <c r="K34" s="791"/>
      <c r="L34" s="791"/>
      <c r="M34" s="791"/>
      <c r="N34" s="792"/>
      <c r="O34" s="792"/>
      <c r="P34" s="792"/>
      <c r="Q34" s="792"/>
      <c r="R34" s="792"/>
      <c r="S34" s="792"/>
      <c r="T34" s="792"/>
      <c r="U34" s="792"/>
      <c r="V34" s="792"/>
      <c r="W34" s="792"/>
      <c r="X34" s="792"/>
    </row>
    <row r="35" spans="1:29" x14ac:dyDescent="0.25">
      <c r="A35" s="280" t="s">
        <v>137</v>
      </c>
      <c r="B35" s="276" t="s">
        <v>144</v>
      </c>
      <c r="C35" s="264" t="s">
        <v>119</v>
      </c>
      <c r="D35" s="260"/>
      <c r="E35" s="260"/>
      <c r="F35" s="265"/>
      <c r="G35" s="275">
        <v>6</v>
      </c>
      <c r="H35" s="270">
        <f>G35*30</f>
        <v>180</v>
      </c>
      <c r="I35" s="272">
        <f>J35+K35+L35</f>
        <v>60</v>
      </c>
      <c r="J35" s="261">
        <v>30</v>
      </c>
      <c r="K35" s="261"/>
      <c r="L35" s="261">
        <v>30</v>
      </c>
      <c r="M35" s="343">
        <f>H35-I35</f>
        <v>120</v>
      </c>
      <c r="N35" s="271"/>
      <c r="O35" s="392"/>
      <c r="P35" s="262"/>
      <c r="Q35" s="344">
        <v>4</v>
      </c>
      <c r="R35" s="407"/>
      <c r="S35" s="262"/>
      <c r="T35" s="274"/>
      <c r="U35" s="410"/>
      <c r="V35" s="262"/>
      <c r="W35" s="273"/>
      <c r="X35" s="262"/>
    </row>
    <row r="36" spans="1:29" ht="31.5" x14ac:dyDescent="0.25">
      <c r="A36" s="282" t="s">
        <v>177</v>
      </c>
      <c r="B36" s="278" t="s">
        <v>36</v>
      </c>
      <c r="C36" s="93">
        <v>4</v>
      </c>
      <c r="D36" s="244"/>
      <c r="E36" s="140"/>
      <c r="F36" s="142"/>
      <c r="G36" s="138">
        <v>4</v>
      </c>
      <c r="H36" s="139">
        <f t="shared" ref="H36:H54" si="11">G36*30</f>
        <v>120</v>
      </c>
      <c r="I36" s="93">
        <f t="shared" ref="I36" si="12">J36+L36</f>
        <v>54</v>
      </c>
      <c r="J36" s="244">
        <v>18</v>
      </c>
      <c r="K36" s="244"/>
      <c r="L36" s="244">
        <v>36</v>
      </c>
      <c r="M36" s="145">
        <f t="shared" ref="M36:M54" si="13">H36-I36</f>
        <v>66</v>
      </c>
      <c r="N36" s="257"/>
      <c r="O36" s="388"/>
      <c r="P36" s="141"/>
      <c r="Q36" s="101"/>
      <c r="R36" s="388">
        <v>3</v>
      </c>
      <c r="S36" s="102">
        <v>3</v>
      </c>
      <c r="T36" s="101"/>
      <c r="U36" s="388"/>
      <c r="V36" s="102"/>
      <c r="W36" s="101"/>
      <c r="X36" s="102"/>
    </row>
    <row r="37" spans="1:29" x14ac:dyDescent="0.25">
      <c r="A37" s="282" t="s">
        <v>178</v>
      </c>
      <c r="B37" s="279" t="s">
        <v>41</v>
      </c>
      <c r="C37" s="144">
        <v>3</v>
      </c>
      <c r="D37" s="244"/>
      <c r="E37" s="140"/>
      <c r="F37" s="145"/>
      <c r="G37" s="138">
        <v>5</v>
      </c>
      <c r="H37" s="139">
        <f>G37*30</f>
        <v>150</v>
      </c>
      <c r="I37" s="93">
        <f>J37+K37+L37</f>
        <v>60</v>
      </c>
      <c r="J37" s="244">
        <v>30</v>
      </c>
      <c r="K37" s="244"/>
      <c r="L37" s="244">
        <v>30</v>
      </c>
      <c r="M37" s="145">
        <f>H37-I37</f>
        <v>90</v>
      </c>
      <c r="N37" s="202"/>
      <c r="O37" s="390"/>
      <c r="P37" s="206"/>
      <c r="Q37" s="99">
        <v>4</v>
      </c>
      <c r="R37" s="390"/>
      <c r="S37" s="206"/>
      <c r="T37" s="99"/>
      <c r="U37" s="390"/>
      <c r="V37" s="206"/>
      <c r="W37" s="99"/>
      <c r="X37" s="206"/>
    </row>
    <row r="38" spans="1:29" x14ac:dyDescent="0.25">
      <c r="A38" s="282" t="s">
        <v>179</v>
      </c>
      <c r="B38" s="279" t="s">
        <v>282</v>
      </c>
      <c r="C38" s="144">
        <v>5</v>
      </c>
      <c r="D38" s="244"/>
      <c r="E38" s="140"/>
      <c r="F38" s="145"/>
      <c r="G38" s="138">
        <v>4</v>
      </c>
      <c r="H38" s="139">
        <f>G38*30</f>
        <v>120</v>
      </c>
      <c r="I38" s="93">
        <f>J38+K38+L38</f>
        <v>45</v>
      </c>
      <c r="J38" s="244">
        <v>15</v>
      </c>
      <c r="K38" s="244"/>
      <c r="L38" s="244">
        <v>30</v>
      </c>
      <c r="M38" s="145">
        <f>H38-I38</f>
        <v>75</v>
      </c>
      <c r="N38" s="202"/>
      <c r="O38" s="390"/>
      <c r="P38" s="206"/>
      <c r="Q38" s="99"/>
      <c r="R38" s="390"/>
      <c r="S38" s="206"/>
      <c r="T38" s="99">
        <v>3</v>
      </c>
      <c r="U38" s="390"/>
      <c r="V38" s="206"/>
      <c r="W38" s="99"/>
      <c r="X38" s="206"/>
    </row>
    <row r="39" spans="1:29" x14ac:dyDescent="0.25">
      <c r="A39" s="282" t="s">
        <v>180</v>
      </c>
      <c r="B39" s="278" t="s">
        <v>213</v>
      </c>
      <c r="C39" s="93"/>
      <c r="D39" s="244"/>
      <c r="E39" s="140"/>
      <c r="F39" s="142"/>
      <c r="G39" s="138">
        <f>G40+G41</f>
        <v>6</v>
      </c>
      <c r="H39" s="345">
        <f>H40+H41</f>
        <v>180</v>
      </c>
      <c r="I39" s="148">
        <f t="shared" ref="I39:M39" si="14">I40+I41</f>
        <v>72</v>
      </c>
      <c r="J39" s="381">
        <f t="shared" si="14"/>
        <v>36</v>
      </c>
      <c r="K39" s="381">
        <f t="shared" si="14"/>
        <v>0</v>
      </c>
      <c r="L39" s="381">
        <f t="shared" si="14"/>
        <v>36</v>
      </c>
      <c r="M39" s="346">
        <f t="shared" si="14"/>
        <v>108</v>
      </c>
      <c r="N39" s="257"/>
      <c r="O39" s="388"/>
      <c r="P39" s="106"/>
      <c r="Q39" s="101"/>
      <c r="R39" s="388"/>
      <c r="S39" s="102"/>
      <c r="T39" s="101"/>
      <c r="U39" s="388"/>
      <c r="V39" s="102"/>
      <c r="W39" s="101"/>
      <c r="X39" s="102"/>
    </row>
    <row r="40" spans="1:29" x14ac:dyDescent="0.25">
      <c r="A40" s="281" t="s">
        <v>293</v>
      </c>
      <c r="B40" s="277" t="s">
        <v>213</v>
      </c>
      <c r="C40" s="266"/>
      <c r="D40" s="185" t="s">
        <v>255</v>
      </c>
      <c r="E40" s="185"/>
      <c r="F40" s="267"/>
      <c r="G40" s="149">
        <v>5</v>
      </c>
      <c r="H40" s="98">
        <f>G40*30</f>
        <v>150</v>
      </c>
      <c r="I40" s="99">
        <f>J40+K40+L40</f>
        <v>72</v>
      </c>
      <c r="J40" s="100">
        <v>36</v>
      </c>
      <c r="K40" s="100"/>
      <c r="L40" s="100">
        <v>36</v>
      </c>
      <c r="M40" s="206">
        <f>H40-I40</f>
        <v>78</v>
      </c>
      <c r="N40" s="196"/>
      <c r="O40" s="393"/>
      <c r="P40" s="195"/>
      <c r="Q40" s="194">
        <v>4</v>
      </c>
      <c r="R40" s="393"/>
      <c r="S40" s="195"/>
      <c r="T40" s="194"/>
      <c r="U40" s="393"/>
      <c r="V40" s="195"/>
      <c r="W40" s="196"/>
      <c r="X40" s="195"/>
    </row>
    <row r="41" spans="1:29" ht="31.5" x14ac:dyDescent="0.25">
      <c r="A41" s="214" t="s">
        <v>294</v>
      </c>
      <c r="B41" s="263" t="s">
        <v>214</v>
      </c>
      <c r="C41" s="268"/>
      <c r="D41" s="162"/>
      <c r="E41" s="163"/>
      <c r="F41" s="269" t="s">
        <v>189</v>
      </c>
      <c r="G41" s="149">
        <v>1</v>
      </c>
      <c r="H41" s="98">
        <f>G41*30</f>
        <v>30</v>
      </c>
      <c r="I41" s="99"/>
      <c r="J41" s="100"/>
      <c r="K41" s="100"/>
      <c r="L41" s="100"/>
      <c r="M41" s="206">
        <f>H41-I41</f>
        <v>30</v>
      </c>
      <c r="N41" s="167"/>
      <c r="O41" s="394"/>
      <c r="P41" s="168"/>
      <c r="Q41" s="165"/>
      <c r="R41" s="394"/>
      <c r="S41" s="166"/>
      <c r="T41" s="165"/>
      <c r="U41" s="394"/>
      <c r="V41" s="168"/>
      <c r="W41" s="167"/>
      <c r="X41" s="168"/>
    </row>
    <row r="42" spans="1:29" x14ac:dyDescent="0.25">
      <c r="A42" s="282" t="s">
        <v>181</v>
      </c>
      <c r="B42" s="278" t="s">
        <v>38</v>
      </c>
      <c r="C42" s="93">
        <v>4</v>
      </c>
      <c r="D42" s="244"/>
      <c r="E42" s="140"/>
      <c r="F42" s="142"/>
      <c r="G42" s="138">
        <v>4</v>
      </c>
      <c r="H42" s="139">
        <f t="shared" si="11"/>
        <v>120</v>
      </c>
      <c r="I42" s="93">
        <f>J42+K42+L42</f>
        <v>54</v>
      </c>
      <c r="J42" s="244">
        <v>18</v>
      </c>
      <c r="K42" s="244"/>
      <c r="L42" s="244">
        <v>36</v>
      </c>
      <c r="M42" s="145">
        <f t="shared" si="13"/>
        <v>66</v>
      </c>
      <c r="N42" s="202"/>
      <c r="O42" s="390"/>
      <c r="P42" s="208"/>
      <c r="Q42" s="99"/>
      <c r="R42" s="390">
        <v>3</v>
      </c>
      <c r="S42" s="206">
        <v>3</v>
      </c>
      <c r="T42" s="99"/>
      <c r="U42" s="390"/>
      <c r="V42" s="206"/>
      <c r="W42" s="99"/>
      <c r="X42" s="206"/>
    </row>
    <row r="43" spans="1:29" x14ac:dyDescent="0.25">
      <c r="A43" s="282" t="s">
        <v>182</v>
      </c>
      <c r="B43" s="278" t="s">
        <v>40</v>
      </c>
      <c r="C43" s="93">
        <v>5</v>
      </c>
      <c r="D43" s="244"/>
      <c r="E43" s="140"/>
      <c r="F43" s="142"/>
      <c r="G43" s="138">
        <v>5</v>
      </c>
      <c r="H43" s="139">
        <f t="shared" si="11"/>
        <v>150</v>
      </c>
      <c r="I43" s="93">
        <f>J43+K43+L43</f>
        <v>60</v>
      </c>
      <c r="J43" s="244">
        <v>30</v>
      </c>
      <c r="K43" s="244"/>
      <c r="L43" s="244">
        <v>30</v>
      </c>
      <c r="M43" s="145">
        <f t="shared" si="13"/>
        <v>90</v>
      </c>
      <c r="N43" s="202"/>
      <c r="O43" s="390"/>
      <c r="P43" s="208"/>
      <c r="Q43" s="99"/>
      <c r="R43" s="390"/>
      <c r="S43" s="206"/>
      <c r="T43" s="99">
        <v>4</v>
      </c>
      <c r="U43" s="390"/>
      <c r="V43" s="206"/>
      <c r="W43" s="99"/>
      <c r="X43" s="206"/>
    </row>
    <row r="44" spans="1:29" x14ac:dyDescent="0.25">
      <c r="A44" s="282" t="s">
        <v>183</v>
      </c>
      <c r="B44" s="278" t="s">
        <v>230</v>
      </c>
      <c r="C44" s="93"/>
      <c r="D44" s="244"/>
      <c r="E44" s="140"/>
      <c r="F44" s="142"/>
      <c r="G44" s="138">
        <f>G45+G46</f>
        <v>7</v>
      </c>
      <c r="H44" s="345">
        <f>H45+H46</f>
        <v>210</v>
      </c>
      <c r="I44" s="148">
        <f t="shared" ref="I44:M44" si="15">I45+I46</f>
        <v>60</v>
      </c>
      <c r="J44" s="381">
        <f t="shared" si="15"/>
        <v>30</v>
      </c>
      <c r="K44" s="381">
        <f t="shared" si="15"/>
        <v>0</v>
      </c>
      <c r="L44" s="381">
        <f t="shared" si="15"/>
        <v>30</v>
      </c>
      <c r="M44" s="346">
        <f t="shared" si="15"/>
        <v>150</v>
      </c>
      <c r="N44" s="257"/>
      <c r="O44" s="388"/>
      <c r="P44" s="106"/>
      <c r="Q44" s="101"/>
      <c r="R44" s="388"/>
      <c r="S44" s="102"/>
      <c r="T44" s="101"/>
      <c r="U44" s="388"/>
      <c r="V44" s="102"/>
      <c r="W44" s="101"/>
      <c r="X44" s="102"/>
    </row>
    <row r="45" spans="1:29" x14ac:dyDescent="0.25">
      <c r="A45" s="281" t="s">
        <v>233</v>
      </c>
      <c r="B45" s="277" t="s">
        <v>230</v>
      </c>
      <c r="C45" s="266"/>
      <c r="D45" s="185" t="s">
        <v>193</v>
      </c>
      <c r="E45" s="185"/>
      <c r="F45" s="267"/>
      <c r="G45" s="149">
        <v>6</v>
      </c>
      <c r="H45" s="98">
        <f>G45*30</f>
        <v>180</v>
      </c>
      <c r="I45" s="99">
        <f>J45+K45+L45</f>
        <v>60</v>
      </c>
      <c r="J45" s="100">
        <v>30</v>
      </c>
      <c r="K45" s="100"/>
      <c r="L45" s="100">
        <v>30</v>
      </c>
      <c r="M45" s="206">
        <f>H45-I45</f>
        <v>120</v>
      </c>
      <c r="N45" s="196"/>
      <c r="O45" s="393"/>
      <c r="P45" s="195"/>
      <c r="Q45" s="194"/>
      <c r="R45" s="393"/>
      <c r="S45" s="195"/>
      <c r="T45" s="194">
        <v>4</v>
      </c>
      <c r="U45" s="393"/>
      <c r="V45" s="195"/>
      <c r="W45" s="196"/>
      <c r="X45" s="195"/>
    </row>
    <row r="46" spans="1:29" ht="31.5" x14ac:dyDescent="0.25">
      <c r="A46" s="214" t="s">
        <v>234</v>
      </c>
      <c r="B46" s="263" t="s">
        <v>229</v>
      </c>
      <c r="C46" s="268"/>
      <c r="D46" s="162"/>
      <c r="E46" s="163"/>
      <c r="F46" s="269" t="s">
        <v>188</v>
      </c>
      <c r="G46" s="149">
        <v>1</v>
      </c>
      <c r="H46" s="98">
        <f>G46*30</f>
        <v>30</v>
      </c>
      <c r="I46" s="99"/>
      <c r="J46" s="100"/>
      <c r="K46" s="100"/>
      <c r="L46" s="100"/>
      <c r="M46" s="206">
        <f>H46-I46</f>
        <v>30</v>
      </c>
      <c r="N46" s="167"/>
      <c r="O46" s="394"/>
      <c r="P46" s="168"/>
      <c r="Q46" s="165"/>
      <c r="R46" s="394"/>
      <c r="S46" s="166"/>
      <c r="T46" s="165"/>
      <c r="U46" s="394"/>
      <c r="V46" s="168"/>
      <c r="W46" s="167"/>
      <c r="X46" s="168"/>
    </row>
    <row r="47" spans="1:29" x14ac:dyDescent="0.25">
      <c r="A47" s="282" t="s">
        <v>184</v>
      </c>
      <c r="B47" s="278" t="s">
        <v>215</v>
      </c>
      <c r="C47" s="93"/>
      <c r="D47" s="244"/>
      <c r="E47" s="140"/>
      <c r="F47" s="142"/>
      <c r="G47" s="138">
        <f>G48+G49+G50</f>
        <v>12</v>
      </c>
      <c r="H47" s="345">
        <f t="shared" ref="H47:M47" si="16">H48+H49+H50</f>
        <v>360</v>
      </c>
      <c r="I47" s="148">
        <f t="shared" si="16"/>
        <v>147</v>
      </c>
      <c r="J47" s="381">
        <f t="shared" si="16"/>
        <v>66</v>
      </c>
      <c r="K47" s="381">
        <f t="shared" si="16"/>
        <v>0</v>
      </c>
      <c r="L47" s="381">
        <f t="shared" si="16"/>
        <v>81</v>
      </c>
      <c r="M47" s="346">
        <f t="shared" si="16"/>
        <v>213</v>
      </c>
      <c r="N47" s="257"/>
      <c r="O47" s="388"/>
      <c r="P47" s="106"/>
      <c r="Q47" s="101"/>
      <c r="R47" s="388"/>
      <c r="S47" s="102"/>
      <c r="T47" s="101"/>
      <c r="U47" s="388"/>
      <c r="V47" s="102"/>
      <c r="W47" s="101"/>
      <c r="X47" s="102"/>
    </row>
    <row r="48" spans="1:29" x14ac:dyDescent="0.25">
      <c r="A48" s="281" t="s">
        <v>295</v>
      </c>
      <c r="B48" s="277" t="s">
        <v>231</v>
      </c>
      <c r="C48" s="266">
        <v>4</v>
      </c>
      <c r="D48" s="185"/>
      <c r="E48" s="185"/>
      <c r="F48" s="267"/>
      <c r="G48" s="149">
        <v>5</v>
      </c>
      <c r="H48" s="98">
        <f>G48*30</f>
        <v>150</v>
      </c>
      <c r="I48" s="99">
        <f t="shared" ref="I48:I54" si="17">J48+K48+L48</f>
        <v>72</v>
      </c>
      <c r="J48" s="100">
        <v>36</v>
      </c>
      <c r="K48" s="100"/>
      <c r="L48" s="100">
        <v>36</v>
      </c>
      <c r="M48" s="206">
        <f>H48-I48</f>
        <v>78</v>
      </c>
      <c r="N48" s="196"/>
      <c r="O48" s="393"/>
      <c r="P48" s="195"/>
      <c r="Q48" s="194"/>
      <c r="R48" s="393">
        <v>4</v>
      </c>
      <c r="S48" s="195">
        <v>4</v>
      </c>
      <c r="T48" s="194"/>
      <c r="U48" s="393"/>
      <c r="V48" s="195"/>
      <c r="W48" s="196"/>
      <c r="X48" s="195"/>
    </row>
    <row r="49" spans="1:29" ht="19.5" customHeight="1" x14ac:dyDescent="0.25">
      <c r="A49" s="214" t="s">
        <v>296</v>
      </c>
      <c r="B49" s="263" t="s">
        <v>232</v>
      </c>
      <c r="C49" s="268">
        <v>5</v>
      </c>
      <c r="D49" s="162"/>
      <c r="E49" s="163"/>
      <c r="F49" s="269"/>
      <c r="G49" s="149">
        <v>6</v>
      </c>
      <c r="H49" s="98">
        <f>G49*30</f>
        <v>180</v>
      </c>
      <c r="I49" s="99">
        <f t="shared" si="17"/>
        <v>75</v>
      </c>
      <c r="J49" s="100">
        <v>30</v>
      </c>
      <c r="K49" s="100"/>
      <c r="L49" s="100">
        <v>45</v>
      </c>
      <c r="M49" s="206">
        <f>H49-I49</f>
        <v>105</v>
      </c>
      <c r="N49" s="167"/>
      <c r="O49" s="394"/>
      <c r="P49" s="168"/>
      <c r="Q49" s="165"/>
      <c r="R49" s="394"/>
      <c r="S49" s="166"/>
      <c r="T49" s="165">
        <v>5</v>
      </c>
      <c r="U49" s="394"/>
      <c r="V49" s="168"/>
      <c r="W49" s="167"/>
      <c r="X49" s="168"/>
    </row>
    <row r="50" spans="1:29" ht="18" customHeight="1" x14ac:dyDescent="0.25">
      <c r="A50" s="347" t="s">
        <v>297</v>
      </c>
      <c r="B50" s="161" t="s">
        <v>218</v>
      </c>
      <c r="C50" s="213"/>
      <c r="D50" s="100"/>
      <c r="E50" s="100"/>
      <c r="F50" s="206" t="s">
        <v>199</v>
      </c>
      <c r="G50" s="149">
        <v>1</v>
      </c>
      <c r="H50" s="98">
        <f t="shared" si="11"/>
        <v>30</v>
      </c>
      <c r="I50" s="99">
        <f t="shared" si="17"/>
        <v>0</v>
      </c>
      <c r="J50" s="100"/>
      <c r="K50" s="100"/>
      <c r="L50" s="100"/>
      <c r="M50" s="206">
        <f t="shared" si="13"/>
        <v>30</v>
      </c>
      <c r="N50" s="202"/>
      <c r="O50" s="390"/>
      <c r="P50" s="206"/>
      <c r="Q50" s="99"/>
      <c r="R50" s="390"/>
      <c r="S50" s="206"/>
      <c r="T50" s="99"/>
      <c r="U50" s="390"/>
      <c r="V50" s="206"/>
      <c r="W50" s="99"/>
      <c r="X50" s="206"/>
    </row>
    <row r="51" spans="1:29" x14ac:dyDescent="0.25">
      <c r="A51" s="283" t="s">
        <v>185</v>
      </c>
      <c r="B51" s="279" t="s">
        <v>308</v>
      </c>
      <c r="C51" s="144"/>
      <c r="D51" s="244" t="s">
        <v>193</v>
      </c>
      <c r="E51" s="244"/>
      <c r="F51" s="145"/>
      <c r="G51" s="147">
        <v>6</v>
      </c>
      <c r="H51" s="139">
        <f t="shared" si="11"/>
        <v>180</v>
      </c>
      <c r="I51" s="93">
        <f t="shared" si="17"/>
        <v>60</v>
      </c>
      <c r="J51" s="244">
        <v>30</v>
      </c>
      <c r="K51" s="244"/>
      <c r="L51" s="244">
        <v>30</v>
      </c>
      <c r="M51" s="145">
        <f t="shared" si="13"/>
        <v>120</v>
      </c>
      <c r="N51" s="257"/>
      <c r="O51" s="388"/>
      <c r="P51" s="102"/>
      <c r="Q51" s="101"/>
      <c r="R51" s="388"/>
      <c r="S51" s="102"/>
      <c r="T51" s="101">
        <v>4</v>
      </c>
      <c r="U51" s="388"/>
      <c r="V51" s="102"/>
      <c r="W51" s="101"/>
      <c r="X51" s="102"/>
    </row>
    <row r="52" spans="1:29" ht="18" customHeight="1" x14ac:dyDescent="0.25">
      <c r="A52" s="283" t="s">
        <v>298</v>
      </c>
      <c r="B52" s="279" t="s">
        <v>37</v>
      </c>
      <c r="C52" s="144">
        <v>6</v>
      </c>
      <c r="D52" s="244"/>
      <c r="E52" s="244"/>
      <c r="F52" s="145"/>
      <c r="G52" s="147">
        <v>6</v>
      </c>
      <c r="H52" s="139">
        <f t="shared" si="11"/>
        <v>180</v>
      </c>
      <c r="I52" s="93">
        <f t="shared" si="17"/>
        <v>60</v>
      </c>
      <c r="J52" s="244">
        <v>30</v>
      </c>
      <c r="K52" s="244"/>
      <c r="L52" s="244">
        <v>30</v>
      </c>
      <c r="M52" s="145">
        <f t="shared" si="13"/>
        <v>120</v>
      </c>
      <c r="N52" s="257"/>
      <c r="O52" s="388"/>
      <c r="P52" s="102"/>
      <c r="Q52" s="101"/>
      <c r="R52" s="388"/>
      <c r="S52" s="102"/>
      <c r="T52" s="101"/>
      <c r="U52" s="388">
        <v>4</v>
      </c>
      <c r="V52" s="102">
        <v>4</v>
      </c>
      <c r="W52" s="101"/>
      <c r="X52" s="102"/>
    </row>
    <row r="53" spans="1:29" ht="31.5" x14ac:dyDescent="0.25">
      <c r="A53" s="283" t="s">
        <v>313</v>
      </c>
      <c r="B53" s="279" t="s">
        <v>220</v>
      </c>
      <c r="C53" s="144">
        <v>7</v>
      </c>
      <c r="D53" s="244"/>
      <c r="E53" s="244"/>
      <c r="F53" s="145"/>
      <c r="G53" s="147">
        <v>5</v>
      </c>
      <c r="H53" s="139">
        <f t="shared" si="11"/>
        <v>150</v>
      </c>
      <c r="I53" s="93">
        <f t="shared" si="17"/>
        <v>60</v>
      </c>
      <c r="J53" s="244">
        <v>15</v>
      </c>
      <c r="K53" s="244">
        <v>45</v>
      </c>
      <c r="L53" s="244"/>
      <c r="M53" s="145">
        <f t="shared" si="13"/>
        <v>90</v>
      </c>
      <c r="N53" s="257"/>
      <c r="O53" s="388"/>
      <c r="P53" s="102"/>
      <c r="Q53" s="101"/>
      <c r="R53" s="388"/>
      <c r="S53" s="102"/>
      <c r="T53" s="101"/>
      <c r="U53" s="388"/>
      <c r="V53" s="102"/>
      <c r="W53" s="101">
        <v>4</v>
      </c>
      <c r="X53" s="102"/>
    </row>
    <row r="54" spans="1:29" ht="16.5" customHeight="1" thickBot="1" x14ac:dyDescent="0.3">
      <c r="A54" s="283" t="s">
        <v>316</v>
      </c>
      <c r="B54" s="279" t="s">
        <v>253</v>
      </c>
      <c r="C54" s="144">
        <v>8</v>
      </c>
      <c r="D54" s="244"/>
      <c r="E54" s="244"/>
      <c r="F54" s="145"/>
      <c r="G54" s="147">
        <v>5</v>
      </c>
      <c r="H54" s="139">
        <f t="shared" si="11"/>
        <v>150</v>
      </c>
      <c r="I54" s="156">
        <f t="shared" si="17"/>
        <v>52</v>
      </c>
      <c r="J54" s="152">
        <v>26</v>
      </c>
      <c r="K54" s="152"/>
      <c r="L54" s="152">
        <v>26</v>
      </c>
      <c r="M54" s="153">
        <f t="shared" si="13"/>
        <v>98</v>
      </c>
      <c r="N54" s="257"/>
      <c r="O54" s="388"/>
      <c r="P54" s="102"/>
      <c r="Q54" s="101"/>
      <c r="R54" s="388"/>
      <c r="S54" s="102"/>
      <c r="T54" s="101"/>
      <c r="U54" s="388"/>
      <c r="V54" s="102"/>
      <c r="W54" s="101"/>
      <c r="X54" s="102">
        <v>4</v>
      </c>
    </row>
    <row r="55" spans="1:29" ht="16.5" customHeight="1" thickBot="1" x14ac:dyDescent="0.3">
      <c r="A55" s="778" t="s">
        <v>202</v>
      </c>
      <c r="B55" s="779"/>
      <c r="C55" s="779"/>
      <c r="D55" s="779"/>
      <c r="E55" s="779"/>
      <c r="F55" s="780"/>
      <c r="G55" s="159">
        <f>SUM(G35:G54)-G40-G41-G45-G46-G48-G49-G50</f>
        <v>75</v>
      </c>
      <c r="H55" s="160">
        <f t="shared" ref="H55:M55" si="18">SUM(H35:H54)-H40-H41-H45-H46-H48-H49-H50</f>
        <v>2250</v>
      </c>
      <c r="I55" s="160">
        <f t="shared" si="18"/>
        <v>844</v>
      </c>
      <c r="J55" s="160">
        <f t="shared" si="18"/>
        <v>374</v>
      </c>
      <c r="K55" s="160">
        <f t="shared" si="18"/>
        <v>45</v>
      </c>
      <c r="L55" s="160">
        <f t="shared" si="18"/>
        <v>425</v>
      </c>
      <c r="M55" s="160">
        <f t="shared" si="18"/>
        <v>1406</v>
      </c>
      <c r="N55" s="160">
        <f>SUM(N35:N54)</f>
        <v>0</v>
      </c>
      <c r="O55" s="160">
        <f t="shared" ref="O55:X55" si="19">SUM(O35:O54)</f>
        <v>0</v>
      </c>
      <c r="P55" s="160">
        <f t="shared" si="19"/>
        <v>0</v>
      </c>
      <c r="Q55" s="160">
        <f t="shared" si="19"/>
        <v>12</v>
      </c>
      <c r="R55" s="160">
        <f t="shared" si="19"/>
        <v>10</v>
      </c>
      <c r="S55" s="160">
        <f t="shared" si="19"/>
        <v>10</v>
      </c>
      <c r="T55" s="160">
        <f t="shared" si="19"/>
        <v>20</v>
      </c>
      <c r="U55" s="160">
        <f t="shared" si="19"/>
        <v>4</v>
      </c>
      <c r="V55" s="160">
        <f t="shared" si="19"/>
        <v>4</v>
      </c>
      <c r="W55" s="160">
        <f t="shared" si="19"/>
        <v>4</v>
      </c>
      <c r="X55" s="160">
        <f t="shared" si="19"/>
        <v>4</v>
      </c>
      <c r="Y55" s="160">
        <f t="shared" ref="Y55:AC55" si="20">SUM(Y35:Y54)</f>
        <v>0</v>
      </c>
      <c r="Z55" s="160">
        <f t="shared" si="20"/>
        <v>0</v>
      </c>
      <c r="AA55" s="160">
        <f t="shared" si="20"/>
        <v>0</v>
      </c>
      <c r="AB55" s="160">
        <f t="shared" si="20"/>
        <v>0</v>
      </c>
      <c r="AC55" s="160">
        <f t="shared" si="20"/>
        <v>0</v>
      </c>
    </row>
    <row r="56" spans="1:29" ht="16.5" thickBot="1" x14ac:dyDescent="0.3">
      <c r="A56" s="733" t="s">
        <v>203</v>
      </c>
      <c r="B56" s="734"/>
      <c r="C56" s="734"/>
      <c r="D56" s="734"/>
      <c r="E56" s="734"/>
      <c r="F56" s="734"/>
      <c r="G56" s="734"/>
      <c r="H56" s="734"/>
      <c r="I56" s="735"/>
      <c r="J56" s="735"/>
      <c r="K56" s="735"/>
      <c r="L56" s="735"/>
      <c r="M56" s="735"/>
      <c r="N56" s="734"/>
      <c r="O56" s="734"/>
      <c r="P56" s="734"/>
      <c r="Q56" s="734"/>
      <c r="R56" s="734"/>
      <c r="S56" s="734"/>
      <c r="T56" s="734"/>
      <c r="U56" s="734"/>
      <c r="V56" s="734"/>
      <c r="W56" s="734"/>
      <c r="X56" s="736"/>
    </row>
    <row r="57" spans="1:29" s="75" customFormat="1" x14ac:dyDescent="0.25">
      <c r="A57" s="385" t="s">
        <v>160</v>
      </c>
      <c r="B57" s="328" t="s">
        <v>273</v>
      </c>
      <c r="C57" s="219"/>
      <c r="D57" s="220">
        <v>2</v>
      </c>
      <c r="E57" s="220"/>
      <c r="F57" s="221"/>
      <c r="G57" s="288">
        <v>4.5</v>
      </c>
      <c r="H57" s="417">
        <f>G57*30</f>
        <v>135</v>
      </c>
      <c r="I57" s="80">
        <f>J57+K57+L57</f>
        <v>18</v>
      </c>
      <c r="J57" s="292"/>
      <c r="K57" s="292"/>
      <c r="L57" s="292">
        <v>18</v>
      </c>
      <c r="M57" s="293">
        <f t="shared" ref="M57:M60" si="21">H57-I57</f>
        <v>117</v>
      </c>
      <c r="N57" s="284"/>
      <c r="O57" s="429">
        <v>1</v>
      </c>
      <c r="P57" s="217">
        <v>1</v>
      </c>
      <c r="Q57" s="218"/>
      <c r="R57" s="395"/>
      <c r="S57" s="217"/>
      <c r="T57" s="218"/>
      <c r="U57" s="395"/>
      <c r="V57" s="217"/>
      <c r="W57" s="218"/>
      <c r="X57" s="217"/>
    </row>
    <row r="58" spans="1:29" s="75" customFormat="1" ht="31.5" x14ac:dyDescent="0.25">
      <c r="A58" s="135" t="s">
        <v>161</v>
      </c>
      <c r="B58" s="411" t="s">
        <v>235</v>
      </c>
      <c r="C58" s="376"/>
      <c r="D58" s="377" t="s">
        <v>189</v>
      </c>
      <c r="E58" s="377"/>
      <c r="F58" s="378"/>
      <c r="G58" s="379">
        <v>4.5</v>
      </c>
      <c r="H58" s="418">
        <f>G58*30</f>
        <v>135</v>
      </c>
      <c r="I58" s="93">
        <f>J58+K58+L58</f>
        <v>0</v>
      </c>
      <c r="J58" s="244"/>
      <c r="K58" s="244"/>
      <c r="L58" s="244"/>
      <c r="M58" s="145">
        <f t="shared" si="21"/>
        <v>135</v>
      </c>
      <c r="N58" s="285"/>
      <c r="O58" s="396"/>
      <c r="P58" s="223"/>
      <c r="Q58" s="222"/>
      <c r="R58" s="396"/>
      <c r="S58" s="223"/>
      <c r="T58" s="222"/>
      <c r="U58" s="396"/>
      <c r="V58" s="223"/>
      <c r="W58" s="222"/>
      <c r="X58" s="223"/>
    </row>
    <row r="59" spans="1:29" s="75" customFormat="1" ht="31.5" x14ac:dyDescent="0.25">
      <c r="A59" s="135" t="s">
        <v>162</v>
      </c>
      <c r="B59" s="329" t="s">
        <v>256</v>
      </c>
      <c r="C59" s="71"/>
      <c r="D59" s="47" t="s">
        <v>188</v>
      </c>
      <c r="E59" s="47"/>
      <c r="F59" s="216"/>
      <c r="G59" s="289">
        <v>4.5</v>
      </c>
      <c r="H59" s="418">
        <f>G59*30</f>
        <v>135</v>
      </c>
      <c r="I59" s="93">
        <f>J59+K59+L59</f>
        <v>0</v>
      </c>
      <c r="J59" s="244"/>
      <c r="K59" s="244"/>
      <c r="L59" s="244"/>
      <c r="M59" s="145">
        <f t="shared" si="21"/>
        <v>135</v>
      </c>
      <c r="N59" s="285"/>
      <c r="O59" s="396"/>
      <c r="P59" s="223"/>
      <c r="Q59" s="222"/>
      <c r="R59" s="396"/>
      <c r="S59" s="223"/>
      <c r="T59" s="222"/>
      <c r="U59" s="396"/>
      <c r="V59" s="223"/>
      <c r="W59" s="222"/>
      <c r="X59" s="223"/>
    </row>
    <row r="60" spans="1:29" s="75" customFormat="1" ht="16.5" thickBot="1" x14ac:dyDescent="0.3">
      <c r="A60" s="146" t="s">
        <v>257</v>
      </c>
      <c r="B60" s="330" t="s">
        <v>163</v>
      </c>
      <c r="C60" s="331"/>
      <c r="D60" s="332" t="s">
        <v>187</v>
      </c>
      <c r="E60" s="332"/>
      <c r="F60" s="333"/>
      <c r="G60" s="290">
        <v>6</v>
      </c>
      <c r="H60" s="419">
        <f>G60*30</f>
        <v>180</v>
      </c>
      <c r="I60" s="156">
        <f>J60+K60+L60</f>
        <v>0</v>
      </c>
      <c r="J60" s="152"/>
      <c r="K60" s="152"/>
      <c r="L60" s="152"/>
      <c r="M60" s="153">
        <f t="shared" si="21"/>
        <v>180</v>
      </c>
      <c r="N60" s="286"/>
      <c r="O60" s="397"/>
      <c r="P60" s="209"/>
      <c r="Q60" s="224"/>
      <c r="R60" s="397"/>
      <c r="S60" s="209"/>
      <c r="T60" s="224"/>
      <c r="U60" s="397"/>
      <c r="V60" s="209"/>
      <c r="W60" s="224"/>
      <c r="X60" s="209"/>
    </row>
    <row r="61" spans="1:29" s="75" customFormat="1" ht="16.5" thickBot="1" x14ac:dyDescent="0.3">
      <c r="A61" s="767" t="s">
        <v>204</v>
      </c>
      <c r="B61" s="735"/>
      <c r="C61" s="735"/>
      <c r="D61" s="735"/>
      <c r="E61" s="735"/>
      <c r="F61" s="768"/>
      <c r="G61" s="334">
        <f>SUM(G57:G60)</f>
        <v>19.5</v>
      </c>
      <c r="H61" s="335">
        <f>SUM(H57:H60)</f>
        <v>585</v>
      </c>
      <c r="I61" s="420">
        <f t="shared" ref="I61:X61" si="22">SUM(I57:I60)</f>
        <v>18</v>
      </c>
      <c r="J61" s="420">
        <f t="shared" si="22"/>
        <v>0</v>
      </c>
      <c r="K61" s="420">
        <f t="shared" si="22"/>
        <v>0</v>
      </c>
      <c r="L61" s="420">
        <f t="shared" si="22"/>
        <v>18</v>
      </c>
      <c r="M61" s="420">
        <f t="shared" si="22"/>
        <v>567</v>
      </c>
      <c r="N61" s="335">
        <f t="shared" si="22"/>
        <v>0</v>
      </c>
      <c r="O61" s="335">
        <f t="shared" si="22"/>
        <v>1</v>
      </c>
      <c r="P61" s="335">
        <f t="shared" si="22"/>
        <v>1</v>
      </c>
      <c r="Q61" s="335">
        <f t="shared" si="22"/>
        <v>0</v>
      </c>
      <c r="R61" s="335">
        <f t="shared" si="22"/>
        <v>0</v>
      </c>
      <c r="S61" s="335">
        <f t="shared" si="22"/>
        <v>0</v>
      </c>
      <c r="T61" s="335">
        <f t="shared" si="22"/>
        <v>0</v>
      </c>
      <c r="U61" s="335">
        <f t="shared" si="22"/>
        <v>0</v>
      </c>
      <c r="V61" s="335">
        <f t="shared" si="22"/>
        <v>0</v>
      </c>
      <c r="W61" s="335">
        <f t="shared" si="22"/>
        <v>0</v>
      </c>
      <c r="X61" s="335">
        <f t="shared" si="22"/>
        <v>0</v>
      </c>
    </row>
    <row r="62" spans="1:29" ht="16.5" thickBot="1" x14ac:dyDescent="0.3">
      <c r="A62" s="767" t="s">
        <v>205</v>
      </c>
      <c r="B62" s="735"/>
      <c r="C62" s="735"/>
      <c r="D62" s="735"/>
      <c r="E62" s="735"/>
      <c r="F62" s="735"/>
      <c r="G62" s="735"/>
      <c r="H62" s="735"/>
      <c r="I62" s="735"/>
      <c r="J62" s="735"/>
      <c r="K62" s="735"/>
      <c r="L62" s="735"/>
      <c r="M62" s="735"/>
      <c r="N62" s="735"/>
      <c r="O62" s="735"/>
      <c r="P62" s="735"/>
      <c r="Q62" s="735"/>
      <c r="R62" s="735"/>
      <c r="S62" s="735"/>
      <c r="T62" s="735"/>
      <c r="U62" s="735"/>
      <c r="V62" s="735"/>
      <c r="W62" s="735"/>
      <c r="X62" s="768"/>
    </row>
    <row r="63" spans="1:29" s="75" customFormat="1" x14ac:dyDescent="0.25">
      <c r="A63" s="348" t="s">
        <v>164</v>
      </c>
      <c r="B63" s="349" t="s">
        <v>89</v>
      </c>
      <c r="C63" s="225"/>
      <c r="D63" s="226"/>
      <c r="E63" s="226"/>
      <c r="F63" s="354"/>
      <c r="G63" s="357">
        <v>3</v>
      </c>
      <c r="H63" s="360">
        <f>G63*30</f>
        <v>90</v>
      </c>
      <c r="I63" s="291">
        <f>J63+K63+L63</f>
        <v>0</v>
      </c>
      <c r="J63" s="227"/>
      <c r="K63" s="227"/>
      <c r="L63" s="227"/>
      <c r="M63" s="293">
        <f t="shared" ref="M63" si="23">H63-I63</f>
        <v>90</v>
      </c>
      <c r="N63" s="421"/>
      <c r="O63" s="398"/>
      <c r="P63" s="366"/>
      <c r="Q63" s="229"/>
      <c r="R63" s="398"/>
      <c r="S63" s="366"/>
      <c r="T63" s="229"/>
      <c r="U63" s="398"/>
      <c r="V63" s="366"/>
      <c r="W63" s="229"/>
      <c r="X63" s="228"/>
    </row>
    <row r="64" spans="1:29" s="75" customFormat="1" ht="33.75" customHeight="1" thickBot="1" x14ac:dyDescent="0.3">
      <c r="A64" s="353" t="s">
        <v>236</v>
      </c>
      <c r="B64" s="350" t="s">
        <v>292</v>
      </c>
      <c r="C64" s="351">
        <v>8</v>
      </c>
      <c r="D64" s="352"/>
      <c r="E64" s="352"/>
      <c r="F64" s="355"/>
      <c r="G64" s="358">
        <v>3</v>
      </c>
      <c r="H64" s="361">
        <f>G64*30</f>
        <v>90</v>
      </c>
      <c r="I64" s="362">
        <f>J64+K64+L64</f>
        <v>0</v>
      </c>
      <c r="J64" s="363"/>
      <c r="K64" s="363"/>
      <c r="L64" s="363"/>
      <c r="M64" s="416">
        <f>H64-I64</f>
        <v>90</v>
      </c>
      <c r="N64" s="422"/>
      <c r="O64" s="399"/>
      <c r="P64" s="367"/>
      <c r="Q64" s="364"/>
      <c r="R64" s="399"/>
      <c r="S64" s="367"/>
      <c r="T64" s="364"/>
      <c r="U64" s="399"/>
      <c r="V64" s="367"/>
      <c r="W64" s="364"/>
      <c r="X64" s="365"/>
    </row>
    <row r="65" spans="1:25" s="75" customFormat="1" ht="16.5" customHeight="1" thickBot="1" x14ac:dyDescent="0.3">
      <c r="A65" s="769" t="s">
        <v>206</v>
      </c>
      <c r="B65" s="770"/>
      <c r="C65" s="770"/>
      <c r="D65" s="770"/>
      <c r="E65" s="770"/>
      <c r="F65" s="771"/>
      <c r="G65" s="356">
        <f>SUM(G63:G64)</f>
        <v>6</v>
      </c>
      <c r="H65" s="359">
        <f>SUM(H63:H64)</f>
        <v>180</v>
      </c>
      <c r="I65" s="359">
        <f t="shared" ref="I65:X65" si="24">I63</f>
        <v>0</v>
      </c>
      <c r="J65" s="359">
        <f t="shared" si="24"/>
        <v>0</v>
      </c>
      <c r="K65" s="359">
        <f t="shared" si="24"/>
        <v>0</v>
      </c>
      <c r="L65" s="359">
        <f t="shared" si="24"/>
        <v>0</v>
      </c>
      <c r="M65" s="359">
        <f>SUM(M63:M64)</f>
        <v>180</v>
      </c>
      <c r="N65" s="359">
        <f t="shared" si="24"/>
        <v>0</v>
      </c>
      <c r="O65" s="359">
        <f t="shared" si="24"/>
        <v>0</v>
      </c>
      <c r="P65" s="359">
        <f t="shared" si="24"/>
        <v>0</v>
      </c>
      <c r="Q65" s="359">
        <f t="shared" si="24"/>
        <v>0</v>
      </c>
      <c r="R65" s="359">
        <f t="shared" si="24"/>
        <v>0</v>
      </c>
      <c r="S65" s="359">
        <f t="shared" si="24"/>
        <v>0</v>
      </c>
      <c r="T65" s="359">
        <f t="shared" si="24"/>
        <v>0</v>
      </c>
      <c r="U65" s="359">
        <f t="shared" si="24"/>
        <v>0</v>
      </c>
      <c r="V65" s="359">
        <f t="shared" si="24"/>
        <v>0</v>
      </c>
      <c r="W65" s="359">
        <f t="shared" si="24"/>
        <v>0</v>
      </c>
      <c r="X65" s="359">
        <f t="shared" si="24"/>
        <v>0</v>
      </c>
    </row>
    <row r="66" spans="1:25" ht="16.5" customHeight="1" thickBot="1" x14ac:dyDescent="0.3">
      <c r="A66" s="793" t="s">
        <v>207</v>
      </c>
      <c r="B66" s="794"/>
      <c r="C66" s="794"/>
      <c r="D66" s="794"/>
      <c r="E66" s="794"/>
      <c r="F66" s="794"/>
      <c r="G66" s="169">
        <f>G65+G61+G55+G33</f>
        <v>178</v>
      </c>
      <c r="H66" s="170">
        <f>H65+H61+H55+H33</f>
        <v>5340</v>
      </c>
      <c r="I66" s="170">
        <f t="shared" ref="I66:N66" si="25">I55+I33+I61+I65</f>
        <v>1915</v>
      </c>
      <c r="J66" s="170">
        <f t="shared" si="25"/>
        <v>655</v>
      </c>
      <c r="K66" s="170">
        <f t="shared" si="25"/>
        <v>108</v>
      </c>
      <c r="L66" s="170">
        <f t="shared" si="25"/>
        <v>1152</v>
      </c>
      <c r="M66" s="170">
        <f t="shared" si="25"/>
        <v>3425</v>
      </c>
      <c r="N66" s="170">
        <f t="shared" si="25"/>
        <v>26</v>
      </c>
      <c r="O66" s="170">
        <f t="shared" ref="O66:X66" si="26">O55+O33+O61+O65</f>
        <v>20</v>
      </c>
      <c r="P66" s="170">
        <f t="shared" si="26"/>
        <v>20</v>
      </c>
      <c r="Q66" s="170">
        <f t="shared" si="26"/>
        <v>23</v>
      </c>
      <c r="R66" s="170">
        <f t="shared" si="26"/>
        <v>17</v>
      </c>
      <c r="S66" s="170">
        <f t="shared" si="26"/>
        <v>17</v>
      </c>
      <c r="T66" s="170">
        <f t="shared" si="26"/>
        <v>20</v>
      </c>
      <c r="U66" s="170">
        <f t="shared" si="26"/>
        <v>4</v>
      </c>
      <c r="V66" s="170">
        <f t="shared" si="26"/>
        <v>4</v>
      </c>
      <c r="W66" s="170">
        <f t="shared" si="26"/>
        <v>6</v>
      </c>
      <c r="X66" s="170">
        <f t="shared" si="26"/>
        <v>4</v>
      </c>
      <c r="Y66" s="75">
        <f>30*G66</f>
        <v>5340</v>
      </c>
    </row>
    <row r="67" spans="1:25" x14ac:dyDescent="0.25">
      <c r="A67" s="785" t="s">
        <v>138</v>
      </c>
      <c r="B67" s="786"/>
      <c r="C67" s="786"/>
      <c r="D67" s="786"/>
      <c r="E67" s="786"/>
      <c r="F67" s="786"/>
      <c r="G67" s="786"/>
      <c r="H67" s="786"/>
      <c r="I67" s="786"/>
      <c r="J67" s="786"/>
      <c r="K67" s="786"/>
      <c r="L67" s="786"/>
      <c r="M67" s="786"/>
      <c r="N67" s="786"/>
      <c r="O67" s="786"/>
      <c r="P67" s="786"/>
      <c r="Q67" s="786"/>
      <c r="R67" s="786"/>
      <c r="S67" s="786"/>
      <c r="T67" s="786"/>
      <c r="U67" s="786"/>
      <c r="V67" s="786"/>
      <c r="W67" s="786"/>
      <c r="X67" s="787"/>
    </row>
    <row r="68" spans="1:25" ht="16.5" thickBot="1" x14ac:dyDescent="0.3">
      <c r="A68" s="744" t="s">
        <v>139</v>
      </c>
      <c r="B68" s="745"/>
      <c r="C68" s="745"/>
      <c r="D68" s="745"/>
      <c r="E68" s="745"/>
      <c r="F68" s="745"/>
      <c r="G68" s="745"/>
      <c r="H68" s="745"/>
      <c r="I68" s="745"/>
      <c r="J68" s="745"/>
      <c r="K68" s="745"/>
      <c r="L68" s="745"/>
      <c r="M68" s="745"/>
      <c r="N68" s="745"/>
      <c r="O68" s="745"/>
      <c r="P68" s="745"/>
      <c r="Q68" s="745"/>
      <c r="R68" s="745"/>
      <c r="S68" s="745"/>
      <c r="T68" s="745"/>
      <c r="U68" s="745"/>
      <c r="V68" s="745"/>
      <c r="W68" s="745"/>
      <c r="X68" s="747"/>
    </row>
    <row r="69" spans="1:25" x14ac:dyDescent="0.25">
      <c r="A69" s="784" t="s">
        <v>140</v>
      </c>
      <c r="B69" s="294" t="s">
        <v>142</v>
      </c>
      <c r="C69" s="171"/>
      <c r="D69" s="205">
        <v>3</v>
      </c>
      <c r="E69" s="205"/>
      <c r="F69" s="296"/>
      <c r="G69" s="210">
        <v>3</v>
      </c>
      <c r="H69" s="210">
        <f>G69*30</f>
        <v>90</v>
      </c>
      <c r="I69" s="297">
        <f>J69+K69+L69</f>
        <v>30</v>
      </c>
      <c r="J69" s="298">
        <v>15</v>
      </c>
      <c r="K69" s="298"/>
      <c r="L69" s="298">
        <v>15</v>
      </c>
      <c r="M69" s="304">
        <f>H69-I69</f>
        <v>60</v>
      </c>
      <c r="N69" s="171"/>
      <c r="O69" s="400"/>
      <c r="P69" s="296"/>
      <c r="Q69" s="171">
        <v>2</v>
      </c>
      <c r="R69" s="400"/>
      <c r="S69" s="296"/>
      <c r="T69" s="171"/>
      <c r="U69" s="400"/>
      <c r="V69" s="296"/>
      <c r="W69" s="171"/>
      <c r="X69" s="296"/>
    </row>
    <row r="70" spans="1:25" x14ac:dyDescent="0.25">
      <c r="A70" s="741"/>
      <c r="B70" s="207" t="s">
        <v>237</v>
      </c>
      <c r="C70" s="212"/>
      <c r="D70" s="299"/>
      <c r="E70" s="299"/>
      <c r="F70" s="211"/>
      <c r="G70" s="300"/>
      <c r="H70" s="300"/>
      <c r="I70" s="301"/>
      <c r="J70" s="302"/>
      <c r="K70" s="302"/>
      <c r="L70" s="302"/>
      <c r="M70" s="305"/>
      <c r="N70" s="212"/>
      <c r="O70" s="401"/>
      <c r="P70" s="211"/>
      <c r="Q70" s="212"/>
      <c r="R70" s="401"/>
      <c r="S70" s="211"/>
      <c r="T70" s="212"/>
      <c r="U70" s="401"/>
      <c r="V70" s="211"/>
      <c r="W70" s="212"/>
      <c r="X70" s="211"/>
    </row>
    <row r="71" spans="1:25" x14ac:dyDescent="0.25">
      <c r="A71" s="740" t="s">
        <v>141</v>
      </c>
      <c r="B71" s="207" t="s">
        <v>192</v>
      </c>
      <c r="C71" s="212"/>
      <c r="D71" s="299">
        <v>4</v>
      </c>
      <c r="E71" s="299"/>
      <c r="F71" s="211"/>
      <c r="G71" s="300">
        <v>3.5</v>
      </c>
      <c r="H71" s="300">
        <f>G71*30</f>
        <v>105</v>
      </c>
      <c r="I71" s="301">
        <f>J71+K71+L71</f>
        <v>36</v>
      </c>
      <c r="J71" s="302">
        <v>18</v>
      </c>
      <c r="K71" s="302"/>
      <c r="L71" s="302">
        <v>18</v>
      </c>
      <c r="M71" s="305">
        <f>H71-I71</f>
        <v>69</v>
      </c>
      <c r="N71" s="212"/>
      <c r="O71" s="401"/>
      <c r="P71" s="211"/>
      <c r="Q71" s="212"/>
      <c r="R71" s="401">
        <v>2</v>
      </c>
      <c r="S71" s="211">
        <v>2</v>
      </c>
      <c r="T71" s="212"/>
      <c r="U71" s="401"/>
      <c r="V71" s="211"/>
      <c r="W71" s="212"/>
      <c r="X71" s="211"/>
    </row>
    <row r="72" spans="1:25" x14ac:dyDescent="0.25">
      <c r="A72" s="741"/>
      <c r="B72" s="207" t="s">
        <v>258</v>
      </c>
      <c r="C72" s="212"/>
      <c r="D72" s="299"/>
      <c r="E72" s="299"/>
      <c r="F72" s="211"/>
      <c r="G72" s="300"/>
      <c r="H72" s="300"/>
      <c r="I72" s="301"/>
      <c r="J72" s="302"/>
      <c r="K72" s="302"/>
      <c r="L72" s="302"/>
      <c r="M72" s="305"/>
      <c r="N72" s="212"/>
      <c r="O72" s="401"/>
      <c r="P72" s="211"/>
      <c r="Q72" s="212"/>
      <c r="R72" s="401"/>
      <c r="S72" s="211"/>
      <c r="T72" s="212"/>
      <c r="U72" s="401"/>
      <c r="V72" s="211"/>
      <c r="W72" s="212"/>
      <c r="X72" s="211"/>
    </row>
    <row r="73" spans="1:25" ht="31.5" x14ac:dyDescent="0.25">
      <c r="A73" s="740" t="s">
        <v>147</v>
      </c>
      <c r="B73" s="207" t="s">
        <v>194</v>
      </c>
      <c r="C73" s="212"/>
      <c r="D73" s="299">
        <v>5</v>
      </c>
      <c r="E73" s="299"/>
      <c r="F73" s="211"/>
      <c r="G73" s="300">
        <v>3</v>
      </c>
      <c r="H73" s="300">
        <f t="shared" ref="H73:H80" si="27">G73*30</f>
        <v>90</v>
      </c>
      <c r="I73" s="301">
        <f t="shared" ref="I73:I80" si="28">J73+K73+L73</f>
        <v>45</v>
      </c>
      <c r="J73" s="302"/>
      <c r="K73" s="302"/>
      <c r="L73" s="302">
        <v>45</v>
      </c>
      <c r="M73" s="305">
        <f>H73-I73</f>
        <v>45</v>
      </c>
      <c r="N73" s="212"/>
      <c r="O73" s="401"/>
      <c r="P73" s="211"/>
      <c r="Q73" s="212"/>
      <c r="R73" s="401"/>
      <c r="S73" s="211"/>
      <c r="T73" s="212">
        <v>3</v>
      </c>
      <c r="U73" s="401"/>
      <c r="V73" s="211"/>
      <c r="W73" s="212"/>
      <c r="X73" s="211"/>
    </row>
    <row r="74" spans="1:25" x14ac:dyDescent="0.25">
      <c r="A74" s="741"/>
      <c r="B74" s="207" t="s">
        <v>238</v>
      </c>
      <c r="C74" s="212"/>
      <c r="D74" s="299"/>
      <c r="E74" s="299"/>
      <c r="F74" s="211"/>
      <c r="G74" s="300"/>
      <c r="H74" s="300">
        <f t="shared" si="27"/>
        <v>0</v>
      </c>
      <c r="I74" s="301">
        <f t="shared" si="28"/>
        <v>45</v>
      </c>
      <c r="J74" s="302">
        <v>15</v>
      </c>
      <c r="K74" s="302"/>
      <c r="L74" s="302">
        <v>30</v>
      </c>
      <c r="M74" s="305">
        <f>H73-I74</f>
        <v>45</v>
      </c>
      <c r="N74" s="212"/>
      <c r="O74" s="401"/>
      <c r="P74" s="211"/>
      <c r="Q74" s="212"/>
      <c r="R74" s="401"/>
      <c r="S74" s="211"/>
      <c r="T74" s="212"/>
      <c r="U74" s="401"/>
      <c r="V74" s="211"/>
      <c r="W74" s="212"/>
      <c r="X74" s="211"/>
    </row>
    <row r="75" spans="1:25" ht="31.5" x14ac:dyDescent="0.25">
      <c r="A75" s="740" t="s">
        <v>148</v>
      </c>
      <c r="B75" s="207" t="s">
        <v>195</v>
      </c>
      <c r="C75" s="212"/>
      <c r="D75" s="299">
        <v>6</v>
      </c>
      <c r="E75" s="299"/>
      <c r="F75" s="211"/>
      <c r="G75" s="300">
        <v>4</v>
      </c>
      <c r="H75" s="300">
        <f t="shared" si="27"/>
        <v>120</v>
      </c>
      <c r="I75" s="301">
        <f t="shared" si="28"/>
        <v>54</v>
      </c>
      <c r="J75" s="302"/>
      <c r="K75" s="302"/>
      <c r="L75" s="302">
        <v>54</v>
      </c>
      <c r="M75" s="305">
        <f>H75-I75</f>
        <v>66</v>
      </c>
      <c r="N75" s="212"/>
      <c r="O75" s="401"/>
      <c r="P75" s="211"/>
      <c r="Q75" s="212"/>
      <c r="R75" s="401"/>
      <c r="S75" s="211"/>
      <c r="T75" s="212"/>
      <c r="U75" s="401">
        <v>3</v>
      </c>
      <c r="V75" s="211">
        <v>3</v>
      </c>
      <c r="W75" s="212"/>
      <c r="X75" s="211"/>
    </row>
    <row r="76" spans="1:25" x14ac:dyDescent="0.25">
      <c r="A76" s="741"/>
      <c r="B76" s="207" t="s">
        <v>198</v>
      </c>
      <c r="C76" s="212"/>
      <c r="D76" s="299"/>
      <c r="E76" s="299"/>
      <c r="F76" s="211"/>
      <c r="G76" s="300"/>
      <c r="H76" s="300">
        <f t="shared" si="27"/>
        <v>0</v>
      </c>
      <c r="I76" s="301">
        <f t="shared" si="28"/>
        <v>54</v>
      </c>
      <c r="J76" s="302">
        <v>18</v>
      </c>
      <c r="K76" s="302"/>
      <c r="L76" s="302">
        <v>36</v>
      </c>
      <c r="M76" s="305">
        <f>H75-I76</f>
        <v>66</v>
      </c>
      <c r="N76" s="212"/>
      <c r="O76" s="401"/>
      <c r="P76" s="211"/>
      <c r="Q76" s="212"/>
      <c r="R76" s="401"/>
      <c r="S76" s="211"/>
      <c r="T76" s="212"/>
      <c r="U76" s="401"/>
      <c r="V76" s="211"/>
      <c r="W76" s="212"/>
      <c r="X76" s="211"/>
    </row>
    <row r="77" spans="1:25" ht="31.5" x14ac:dyDescent="0.25">
      <c r="A77" s="740" t="s">
        <v>149</v>
      </c>
      <c r="B77" s="207" t="s">
        <v>196</v>
      </c>
      <c r="C77" s="212"/>
      <c r="D77" s="299">
        <v>7</v>
      </c>
      <c r="E77" s="299"/>
      <c r="F77" s="211"/>
      <c r="G77" s="300">
        <v>3</v>
      </c>
      <c r="H77" s="300">
        <f t="shared" si="27"/>
        <v>90</v>
      </c>
      <c r="I77" s="301">
        <f t="shared" si="28"/>
        <v>45</v>
      </c>
      <c r="J77" s="302"/>
      <c r="K77" s="302"/>
      <c r="L77" s="302">
        <v>45</v>
      </c>
      <c r="M77" s="305">
        <f>H77-I77</f>
        <v>45</v>
      </c>
      <c r="N77" s="212"/>
      <c r="O77" s="401"/>
      <c r="P77" s="211"/>
      <c r="Q77" s="212"/>
      <c r="R77" s="401"/>
      <c r="S77" s="211"/>
      <c r="T77" s="212"/>
      <c r="U77" s="401"/>
      <c r="V77" s="211"/>
      <c r="W77" s="212">
        <v>3</v>
      </c>
      <c r="X77" s="211"/>
    </row>
    <row r="78" spans="1:25" x14ac:dyDescent="0.25">
      <c r="A78" s="741"/>
      <c r="B78" s="161" t="s">
        <v>34</v>
      </c>
      <c r="C78" s="172"/>
      <c r="D78" s="245"/>
      <c r="E78" s="245"/>
      <c r="F78" s="215"/>
      <c r="G78" s="164"/>
      <c r="H78" s="300">
        <f t="shared" si="27"/>
        <v>0</v>
      </c>
      <c r="I78" s="301">
        <f t="shared" si="28"/>
        <v>45</v>
      </c>
      <c r="J78" s="302">
        <v>15</v>
      </c>
      <c r="K78" s="302"/>
      <c r="L78" s="302">
        <v>30</v>
      </c>
      <c r="M78" s="305">
        <f>H77-I78</f>
        <v>45</v>
      </c>
      <c r="N78" s="172"/>
      <c r="O78" s="402"/>
      <c r="P78" s="215"/>
      <c r="Q78" s="172"/>
      <c r="R78" s="402"/>
      <c r="S78" s="215"/>
      <c r="T78" s="172"/>
      <c r="U78" s="402"/>
      <c r="V78" s="215"/>
      <c r="W78" s="172"/>
      <c r="X78" s="215"/>
    </row>
    <row r="79" spans="1:25" ht="31.5" x14ac:dyDescent="0.25">
      <c r="A79" s="742" t="s">
        <v>150</v>
      </c>
      <c r="B79" s="207" t="s">
        <v>197</v>
      </c>
      <c r="C79" s="172"/>
      <c r="D79" s="245" t="s">
        <v>187</v>
      </c>
      <c r="E79" s="245"/>
      <c r="F79" s="215"/>
      <c r="G79" s="164">
        <v>3</v>
      </c>
      <c r="H79" s="300">
        <f t="shared" si="27"/>
        <v>90</v>
      </c>
      <c r="I79" s="301">
        <f t="shared" si="28"/>
        <v>39</v>
      </c>
      <c r="J79" s="302"/>
      <c r="K79" s="302"/>
      <c r="L79" s="302">
        <v>39</v>
      </c>
      <c r="M79" s="305">
        <f>H79-I79</f>
        <v>51</v>
      </c>
      <c r="N79" s="172"/>
      <c r="O79" s="402"/>
      <c r="P79" s="215"/>
      <c r="Q79" s="172"/>
      <c r="R79" s="402"/>
      <c r="S79" s="215"/>
      <c r="T79" s="172"/>
      <c r="U79" s="402"/>
      <c r="V79" s="215"/>
      <c r="W79" s="172"/>
      <c r="X79" s="215">
        <v>3</v>
      </c>
    </row>
    <row r="80" spans="1:25" ht="16.5" customHeight="1" thickBot="1" x14ac:dyDescent="0.3">
      <c r="A80" s="743"/>
      <c r="B80" s="295" t="s">
        <v>270</v>
      </c>
      <c r="C80" s="173"/>
      <c r="D80" s="176"/>
      <c r="E80" s="176"/>
      <c r="F80" s="174"/>
      <c r="G80" s="175"/>
      <c r="H80" s="303">
        <f t="shared" si="27"/>
        <v>0</v>
      </c>
      <c r="I80" s="306">
        <f t="shared" si="28"/>
        <v>39</v>
      </c>
      <c r="J80" s="307">
        <v>13</v>
      </c>
      <c r="K80" s="307"/>
      <c r="L80" s="307">
        <v>26</v>
      </c>
      <c r="M80" s="308">
        <f>H79-I80</f>
        <v>51</v>
      </c>
      <c r="N80" s="173"/>
      <c r="O80" s="403"/>
      <c r="P80" s="174"/>
      <c r="Q80" s="173"/>
      <c r="R80" s="403"/>
      <c r="S80" s="174"/>
      <c r="T80" s="173"/>
      <c r="U80" s="403"/>
      <c r="V80" s="174"/>
      <c r="W80" s="173"/>
      <c r="X80" s="174"/>
    </row>
    <row r="81" spans="1:29" ht="16.5" customHeight="1" thickBot="1" x14ac:dyDescent="0.3">
      <c r="A81" s="775" t="s">
        <v>143</v>
      </c>
      <c r="B81" s="776"/>
      <c r="C81" s="776"/>
      <c r="D81" s="776"/>
      <c r="E81" s="776"/>
      <c r="F81" s="777"/>
      <c r="G81" s="177">
        <f>SUM(G69:G80)</f>
        <v>19.5</v>
      </c>
      <c r="H81" s="178">
        <f t="shared" ref="H81:M81" si="29">SUM(H69:H80)</f>
        <v>585</v>
      </c>
      <c r="I81" s="178">
        <f t="shared" si="29"/>
        <v>432</v>
      </c>
      <c r="J81" s="178">
        <f t="shared" si="29"/>
        <v>94</v>
      </c>
      <c r="K81" s="178">
        <f t="shared" si="29"/>
        <v>0</v>
      </c>
      <c r="L81" s="178">
        <f t="shared" si="29"/>
        <v>338</v>
      </c>
      <c r="M81" s="178">
        <f t="shared" si="29"/>
        <v>543</v>
      </c>
      <c r="N81" s="178">
        <f>SUM(N69:N80)</f>
        <v>0</v>
      </c>
      <c r="O81" s="178">
        <f t="shared" ref="O81:AC81" si="30">SUM(O69:O80)</f>
        <v>0</v>
      </c>
      <c r="P81" s="178">
        <f t="shared" si="30"/>
        <v>0</v>
      </c>
      <c r="Q81" s="178">
        <f t="shared" si="30"/>
        <v>2</v>
      </c>
      <c r="R81" s="178">
        <f t="shared" si="30"/>
        <v>2</v>
      </c>
      <c r="S81" s="178">
        <f t="shared" si="30"/>
        <v>2</v>
      </c>
      <c r="T81" s="178">
        <f t="shared" si="30"/>
        <v>3</v>
      </c>
      <c r="U81" s="178">
        <f t="shared" si="30"/>
        <v>3</v>
      </c>
      <c r="V81" s="178">
        <f t="shared" si="30"/>
        <v>3</v>
      </c>
      <c r="W81" s="178">
        <f t="shared" si="30"/>
        <v>3</v>
      </c>
      <c r="X81" s="178">
        <f t="shared" si="30"/>
        <v>3</v>
      </c>
      <c r="Y81" s="178">
        <f t="shared" si="30"/>
        <v>0</v>
      </c>
      <c r="Z81" s="178">
        <f t="shared" si="30"/>
        <v>0</v>
      </c>
      <c r="AA81" s="178">
        <f t="shared" si="30"/>
        <v>0</v>
      </c>
      <c r="AB81" s="178">
        <f t="shared" si="30"/>
        <v>0</v>
      </c>
      <c r="AC81" s="178">
        <f t="shared" si="30"/>
        <v>0</v>
      </c>
    </row>
    <row r="82" spans="1:29" ht="16.5" thickBot="1" x14ac:dyDescent="0.3">
      <c r="A82" s="744" t="s">
        <v>239</v>
      </c>
      <c r="B82" s="745"/>
      <c r="C82" s="745"/>
      <c r="D82" s="745"/>
      <c r="E82" s="745"/>
      <c r="F82" s="745"/>
      <c r="G82" s="745"/>
      <c r="H82" s="745"/>
      <c r="I82" s="746"/>
      <c r="J82" s="746"/>
      <c r="K82" s="746"/>
      <c r="L82" s="746"/>
      <c r="M82" s="746"/>
      <c r="N82" s="745"/>
      <c r="O82" s="745"/>
      <c r="P82" s="745"/>
      <c r="Q82" s="745"/>
      <c r="R82" s="745"/>
      <c r="S82" s="745"/>
      <c r="T82" s="745"/>
      <c r="U82" s="745"/>
      <c r="V82" s="745"/>
      <c r="W82" s="745"/>
      <c r="X82" s="747"/>
    </row>
    <row r="83" spans="1:29" ht="31.5" x14ac:dyDescent="0.25">
      <c r="A83" s="748" t="s">
        <v>151</v>
      </c>
      <c r="B83" s="189" t="s">
        <v>303</v>
      </c>
      <c r="C83" s="179">
        <v>6</v>
      </c>
      <c r="D83" s="179"/>
      <c r="E83" s="179"/>
      <c r="F83" s="179"/>
      <c r="G83" s="180">
        <v>5</v>
      </c>
      <c r="H83" s="316">
        <f t="shared" ref="H83" si="31">G83*30</f>
        <v>150</v>
      </c>
      <c r="I83" s="323">
        <f t="shared" ref="I83" si="32">J83+L83+K83</f>
        <v>54</v>
      </c>
      <c r="J83" s="200">
        <v>18</v>
      </c>
      <c r="K83" s="200"/>
      <c r="L83" s="200">
        <v>36</v>
      </c>
      <c r="M83" s="324">
        <f t="shared" ref="M83" si="33">H83-I83</f>
        <v>96</v>
      </c>
      <c r="N83" s="181"/>
      <c r="O83" s="404"/>
      <c r="P83" s="182"/>
      <c r="Q83" s="183"/>
      <c r="R83" s="404"/>
      <c r="S83" s="182"/>
      <c r="T83" s="183"/>
      <c r="U83" s="404">
        <v>3</v>
      </c>
      <c r="V83" s="182">
        <v>3</v>
      </c>
      <c r="W83" s="183"/>
      <c r="X83" s="182"/>
    </row>
    <row r="84" spans="1:29" ht="31.5" x14ac:dyDescent="0.25">
      <c r="A84" s="732"/>
      <c r="B84" s="189" t="s">
        <v>299</v>
      </c>
      <c r="C84" s="184"/>
      <c r="D84" s="185"/>
      <c r="E84" s="186"/>
      <c r="F84" s="187"/>
      <c r="G84" s="190"/>
      <c r="H84" s="317"/>
      <c r="I84" s="325"/>
      <c r="J84" s="313"/>
      <c r="K84" s="313">
        <f t="shared" ref="K84" si="34">SUM(K85:K90)</f>
        <v>0</v>
      </c>
      <c r="L84" s="313"/>
      <c r="M84" s="314"/>
      <c r="N84" s="199"/>
      <c r="O84" s="405"/>
      <c r="P84" s="188"/>
      <c r="Q84" s="201"/>
      <c r="R84" s="405"/>
      <c r="S84" s="188"/>
      <c r="T84" s="201"/>
      <c r="U84" s="405"/>
      <c r="V84" s="188"/>
      <c r="W84" s="201"/>
      <c r="X84" s="188"/>
    </row>
    <row r="85" spans="1:29" ht="31.5" x14ac:dyDescent="0.25">
      <c r="A85" s="731" t="s">
        <v>152</v>
      </c>
      <c r="B85" s="189" t="s">
        <v>259</v>
      </c>
      <c r="C85" s="184"/>
      <c r="D85" s="185" t="s">
        <v>188</v>
      </c>
      <c r="E85" s="186"/>
      <c r="F85" s="187"/>
      <c r="G85" s="190">
        <v>4.5</v>
      </c>
      <c r="H85" s="318">
        <f t="shared" ref="H85:H95" si="35">G85*30</f>
        <v>135</v>
      </c>
      <c r="I85" s="326">
        <f>J85+L85+K85</f>
        <v>54</v>
      </c>
      <c r="J85" s="191">
        <v>18</v>
      </c>
      <c r="K85" s="192"/>
      <c r="L85" s="192">
        <v>36</v>
      </c>
      <c r="M85" s="193">
        <f t="shared" ref="M85:M95" si="36">H85-I85</f>
        <v>81</v>
      </c>
      <c r="N85" s="196"/>
      <c r="O85" s="393"/>
      <c r="P85" s="195"/>
      <c r="Q85" s="194"/>
      <c r="R85" s="393"/>
      <c r="S85" s="195"/>
      <c r="T85" s="194"/>
      <c r="U85" s="393">
        <v>3</v>
      </c>
      <c r="V85" s="195">
        <v>3</v>
      </c>
      <c r="W85" s="194"/>
      <c r="X85" s="188"/>
    </row>
    <row r="86" spans="1:29" x14ac:dyDescent="0.25">
      <c r="A86" s="732"/>
      <c r="B86" s="189" t="s">
        <v>260</v>
      </c>
      <c r="C86" s="184"/>
      <c r="D86" s="185"/>
      <c r="E86" s="186"/>
      <c r="F86" s="187"/>
      <c r="G86" s="190"/>
      <c r="H86" s="318"/>
      <c r="I86" s="326"/>
      <c r="J86" s="191"/>
      <c r="K86" s="192"/>
      <c r="L86" s="192"/>
      <c r="M86" s="193"/>
      <c r="N86" s="196"/>
      <c r="O86" s="393"/>
      <c r="P86" s="195"/>
      <c r="Q86" s="194"/>
      <c r="R86" s="393"/>
      <c r="S86" s="195"/>
      <c r="T86" s="194"/>
      <c r="U86" s="393"/>
      <c r="V86" s="195"/>
      <c r="W86" s="194"/>
      <c r="X86" s="188"/>
    </row>
    <row r="87" spans="1:29" x14ac:dyDescent="0.25">
      <c r="A87" s="731" t="s">
        <v>153</v>
      </c>
      <c r="B87" s="189" t="s">
        <v>145</v>
      </c>
      <c r="C87" s="184">
        <v>6</v>
      </c>
      <c r="D87" s="185"/>
      <c r="E87" s="186"/>
      <c r="F87" s="187"/>
      <c r="G87" s="190">
        <v>5</v>
      </c>
      <c r="H87" s="318">
        <f t="shared" ref="H87" si="37">G87*30</f>
        <v>150</v>
      </c>
      <c r="I87" s="326">
        <f>J87+L87+K87</f>
        <v>54</v>
      </c>
      <c r="J87" s="191">
        <v>18</v>
      </c>
      <c r="K87" s="192"/>
      <c r="L87" s="192">
        <v>36</v>
      </c>
      <c r="M87" s="193">
        <f t="shared" ref="M87" si="38">H87-I87</f>
        <v>96</v>
      </c>
      <c r="N87" s="196"/>
      <c r="O87" s="393"/>
      <c r="P87" s="195"/>
      <c r="Q87" s="194"/>
      <c r="R87" s="393"/>
      <c r="S87" s="195"/>
      <c r="T87" s="194"/>
      <c r="U87" s="393">
        <v>3</v>
      </c>
      <c r="V87" s="195">
        <v>3</v>
      </c>
      <c r="W87" s="194"/>
      <c r="X87" s="188"/>
    </row>
    <row r="88" spans="1:29" ht="15.75" customHeight="1" x14ac:dyDescent="0.25">
      <c r="A88" s="732"/>
      <c r="B88" s="189" t="s">
        <v>241</v>
      </c>
      <c r="C88" s="184"/>
      <c r="D88" s="185"/>
      <c r="E88" s="186"/>
      <c r="F88" s="187"/>
      <c r="G88" s="190"/>
      <c r="H88" s="318"/>
      <c r="I88" s="326"/>
      <c r="J88" s="191"/>
      <c r="K88" s="192"/>
      <c r="L88" s="192"/>
      <c r="M88" s="193"/>
      <c r="N88" s="196"/>
      <c r="O88" s="393"/>
      <c r="P88" s="195"/>
      <c r="Q88" s="194"/>
      <c r="R88" s="393"/>
      <c r="S88" s="195"/>
      <c r="T88" s="194"/>
      <c r="U88" s="393"/>
      <c r="V88" s="195"/>
      <c r="W88" s="194"/>
      <c r="X88" s="188"/>
    </row>
    <row r="89" spans="1:29" x14ac:dyDescent="0.25">
      <c r="A89" s="731" t="s">
        <v>154</v>
      </c>
      <c r="B89" s="189" t="s">
        <v>240</v>
      </c>
      <c r="C89" s="184">
        <v>7</v>
      </c>
      <c r="D89" s="185"/>
      <c r="E89" s="186"/>
      <c r="F89" s="187"/>
      <c r="G89" s="190">
        <v>6</v>
      </c>
      <c r="H89" s="318">
        <f t="shared" si="35"/>
        <v>180</v>
      </c>
      <c r="I89" s="326">
        <f>J89+L89+K89</f>
        <v>60</v>
      </c>
      <c r="J89" s="191">
        <v>30</v>
      </c>
      <c r="K89" s="192"/>
      <c r="L89" s="192">
        <v>30</v>
      </c>
      <c r="M89" s="193">
        <f t="shared" si="36"/>
        <v>120</v>
      </c>
      <c r="N89" s="196"/>
      <c r="O89" s="393"/>
      <c r="P89" s="197"/>
      <c r="Q89" s="194"/>
      <c r="R89" s="393"/>
      <c r="S89" s="195"/>
      <c r="T89" s="196"/>
      <c r="U89" s="393"/>
      <c r="V89" s="195"/>
      <c r="W89" s="194">
        <v>4</v>
      </c>
      <c r="X89" s="188"/>
    </row>
    <row r="90" spans="1:29" ht="31.5" x14ac:dyDescent="0.25">
      <c r="A90" s="732"/>
      <c r="B90" s="189" t="s">
        <v>315</v>
      </c>
      <c r="C90" s="184"/>
      <c r="D90" s="185"/>
      <c r="E90" s="186"/>
      <c r="F90" s="187"/>
      <c r="G90" s="190"/>
      <c r="H90" s="318"/>
      <c r="I90" s="326"/>
      <c r="J90" s="191"/>
      <c r="K90" s="192"/>
      <c r="L90" s="192"/>
      <c r="M90" s="198"/>
      <c r="N90" s="196"/>
      <c r="O90" s="393"/>
      <c r="P90" s="197"/>
      <c r="Q90" s="194"/>
      <c r="R90" s="393"/>
      <c r="S90" s="195"/>
      <c r="T90" s="196"/>
      <c r="U90" s="393"/>
      <c r="V90" s="195"/>
      <c r="W90" s="194"/>
      <c r="X90" s="188"/>
    </row>
    <row r="91" spans="1:29" x14ac:dyDescent="0.25">
      <c r="A91" s="731" t="s">
        <v>155</v>
      </c>
      <c r="B91" s="189" t="s">
        <v>263</v>
      </c>
      <c r="C91" s="184"/>
      <c r="D91" s="185" t="s">
        <v>199</v>
      </c>
      <c r="E91" s="186"/>
      <c r="F91" s="186"/>
      <c r="G91" s="190">
        <v>6</v>
      </c>
      <c r="H91" s="319">
        <f t="shared" si="35"/>
        <v>180</v>
      </c>
      <c r="I91" s="326">
        <f>J91+L91+K91</f>
        <v>60</v>
      </c>
      <c r="J91" s="191">
        <v>30</v>
      </c>
      <c r="K91" s="192"/>
      <c r="L91" s="192">
        <v>30</v>
      </c>
      <c r="M91" s="193">
        <f t="shared" si="36"/>
        <v>120</v>
      </c>
      <c r="N91" s="196"/>
      <c r="O91" s="393"/>
      <c r="P91" s="197"/>
      <c r="Q91" s="194"/>
      <c r="R91" s="393"/>
      <c r="S91" s="195"/>
      <c r="T91" s="196"/>
      <c r="U91" s="393"/>
      <c r="V91" s="195"/>
      <c r="W91" s="194">
        <v>4</v>
      </c>
      <c r="X91" s="188"/>
    </row>
    <row r="92" spans="1:29" x14ac:dyDescent="0.25">
      <c r="A92" s="732"/>
      <c r="B92" s="189" t="s">
        <v>264</v>
      </c>
      <c r="C92" s="184"/>
      <c r="D92" s="185"/>
      <c r="E92" s="186"/>
      <c r="F92" s="186"/>
      <c r="G92" s="190"/>
      <c r="H92" s="317"/>
      <c r="I92" s="325"/>
      <c r="J92" s="313"/>
      <c r="K92" s="313"/>
      <c r="L92" s="313"/>
      <c r="M92" s="315"/>
      <c r="N92" s="196"/>
      <c r="O92" s="393"/>
      <c r="P92" s="197"/>
      <c r="Q92" s="194"/>
      <c r="R92" s="393"/>
      <c r="S92" s="195"/>
      <c r="T92" s="196"/>
      <c r="U92" s="393"/>
      <c r="V92" s="195"/>
      <c r="W92" s="194"/>
      <c r="X92" s="188"/>
    </row>
    <row r="93" spans="1:29" x14ac:dyDescent="0.25">
      <c r="A93" s="731" t="s">
        <v>156</v>
      </c>
      <c r="B93" s="412" t="s">
        <v>159</v>
      </c>
      <c r="C93" s="184">
        <v>7</v>
      </c>
      <c r="D93" s="185"/>
      <c r="E93" s="186"/>
      <c r="F93" s="187"/>
      <c r="G93" s="190">
        <v>6</v>
      </c>
      <c r="H93" s="319">
        <f t="shared" si="35"/>
        <v>180</v>
      </c>
      <c r="I93" s="326">
        <f>J93+L93</f>
        <v>60</v>
      </c>
      <c r="J93" s="191">
        <v>30</v>
      </c>
      <c r="K93" s="192"/>
      <c r="L93" s="192">
        <v>30</v>
      </c>
      <c r="M93" s="193">
        <f t="shared" si="36"/>
        <v>120</v>
      </c>
      <c r="N93" s="196"/>
      <c r="O93" s="393"/>
      <c r="P93" s="197"/>
      <c r="Q93" s="194"/>
      <c r="R93" s="393"/>
      <c r="S93" s="195"/>
      <c r="T93" s="196"/>
      <c r="U93" s="393"/>
      <c r="V93" s="195"/>
      <c r="W93" s="194">
        <v>4</v>
      </c>
      <c r="X93" s="195"/>
    </row>
    <row r="94" spans="1:29" x14ac:dyDescent="0.25">
      <c r="A94" s="732"/>
      <c r="B94" s="413" t="s">
        <v>43</v>
      </c>
      <c r="C94" s="184"/>
      <c r="D94" s="185"/>
      <c r="E94" s="186"/>
      <c r="F94" s="187"/>
      <c r="G94" s="190"/>
      <c r="H94" s="320"/>
      <c r="I94" s="326"/>
      <c r="J94" s="191"/>
      <c r="K94" s="192"/>
      <c r="L94" s="192"/>
      <c r="M94" s="193"/>
      <c r="N94" s="196"/>
      <c r="O94" s="393"/>
      <c r="P94" s="197"/>
      <c r="Q94" s="194"/>
      <c r="R94" s="393"/>
      <c r="S94" s="195"/>
      <c r="T94" s="196"/>
      <c r="U94" s="393"/>
      <c r="V94" s="195"/>
      <c r="W94" s="194"/>
      <c r="X94" s="195"/>
    </row>
    <row r="95" spans="1:29" x14ac:dyDescent="0.25">
      <c r="A95" s="731" t="s">
        <v>157</v>
      </c>
      <c r="B95" s="189" t="s">
        <v>146</v>
      </c>
      <c r="C95" s="184">
        <v>8</v>
      </c>
      <c r="D95" s="192"/>
      <c r="E95" s="187"/>
      <c r="F95" s="186"/>
      <c r="G95" s="190">
        <v>5</v>
      </c>
      <c r="H95" s="318">
        <f t="shared" si="35"/>
        <v>150</v>
      </c>
      <c r="I95" s="326">
        <f>J95+L95+K95</f>
        <v>52</v>
      </c>
      <c r="J95" s="191">
        <v>26</v>
      </c>
      <c r="K95" s="192"/>
      <c r="L95" s="192">
        <v>26</v>
      </c>
      <c r="M95" s="193">
        <f t="shared" si="36"/>
        <v>98</v>
      </c>
      <c r="N95" s="196"/>
      <c r="O95" s="393"/>
      <c r="P95" s="197"/>
      <c r="Q95" s="194"/>
      <c r="R95" s="393"/>
      <c r="S95" s="195"/>
      <c r="T95" s="196"/>
      <c r="U95" s="393"/>
      <c r="V95" s="195"/>
      <c r="W95" s="194"/>
      <c r="X95" s="195">
        <v>4</v>
      </c>
    </row>
    <row r="96" spans="1:29" x14ac:dyDescent="0.25">
      <c r="A96" s="732"/>
      <c r="B96" s="189" t="s">
        <v>200</v>
      </c>
      <c r="C96" s="184"/>
      <c r="D96" s="192"/>
      <c r="E96" s="187"/>
      <c r="F96" s="186"/>
      <c r="G96" s="190"/>
      <c r="H96" s="321"/>
      <c r="I96" s="327"/>
      <c r="J96" s="322"/>
      <c r="K96" s="322"/>
      <c r="L96" s="322"/>
      <c r="M96" s="315"/>
      <c r="N96" s="196"/>
      <c r="O96" s="393"/>
      <c r="P96" s="197"/>
      <c r="Q96" s="194"/>
      <c r="R96" s="393"/>
      <c r="S96" s="195"/>
      <c r="T96" s="196"/>
      <c r="U96" s="393"/>
      <c r="V96" s="195"/>
      <c r="W96" s="194"/>
      <c r="X96" s="195"/>
    </row>
    <row r="97" spans="1:29" x14ac:dyDescent="0.25">
      <c r="A97" s="731" t="s">
        <v>158</v>
      </c>
      <c r="B97" s="412" t="s">
        <v>304</v>
      </c>
      <c r="C97" s="184">
        <v>8</v>
      </c>
      <c r="D97" s="192"/>
      <c r="E97" s="187"/>
      <c r="F97" s="186"/>
      <c r="G97" s="190">
        <v>5</v>
      </c>
      <c r="H97" s="319">
        <f t="shared" ref="H97" si="39">G97*30</f>
        <v>150</v>
      </c>
      <c r="I97" s="326">
        <f>J97+L97</f>
        <v>52</v>
      </c>
      <c r="J97" s="191">
        <v>26</v>
      </c>
      <c r="K97" s="192"/>
      <c r="L97" s="192">
        <v>26</v>
      </c>
      <c r="M97" s="193">
        <f t="shared" ref="M97" si="40">H97-I97</f>
        <v>98</v>
      </c>
      <c r="N97" s="196"/>
      <c r="O97" s="393"/>
      <c r="P97" s="197"/>
      <c r="Q97" s="194"/>
      <c r="R97" s="393"/>
      <c r="S97" s="195"/>
      <c r="T97" s="196"/>
      <c r="U97" s="393"/>
      <c r="V97" s="195"/>
      <c r="W97" s="194"/>
      <c r="X97" s="195">
        <v>4</v>
      </c>
    </row>
    <row r="98" spans="1:29" ht="16.5" customHeight="1" thickBot="1" x14ac:dyDescent="0.3">
      <c r="A98" s="732"/>
      <c r="B98" s="413" t="s">
        <v>265</v>
      </c>
      <c r="C98" s="184"/>
      <c r="D98" s="192"/>
      <c r="E98" s="187"/>
      <c r="F98" s="186"/>
      <c r="G98" s="190"/>
      <c r="H98" s="319"/>
      <c r="I98" s="326"/>
      <c r="J98" s="191"/>
      <c r="K98" s="192"/>
      <c r="L98" s="192"/>
      <c r="M98" s="193"/>
      <c r="N98" s="196"/>
      <c r="O98" s="393"/>
      <c r="P98" s="197"/>
      <c r="Q98" s="194"/>
      <c r="R98" s="393"/>
      <c r="S98" s="195"/>
      <c r="T98" s="196"/>
      <c r="U98" s="393"/>
      <c r="V98" s="195"/>
      <c r="W98" s="194"/>
      <c r="X98" s="195"/>
    </row>
    <row r="99" spans="1:29" ht="16.5" customHeight="1" thickBot="1" x14ac:dyDescent="0.3">
      <c r="A99" s="778" t="s">
        <v>201</v>
      </c>
      <c r="B99" s="779"/>
      <c r="C99" s="779"/>
      <c r="D99" s="779"/>
      <c r="E99" s="779"/>
      <c r="F99" s="780"/>
      <c r="G99" s="159">
        <f t="shared" ref="G99:AC99" si="41">SUM(G83:G98)</f>
        <v>42.5</v>
      </c>
      <c r="H99" s="160">
        <f t="shared" si="41"/>
        <v>1275</v>
      </c>
      <c r="I99" s="160">
        <f t="shared" si="41"/>
        <v>446</v>
      </c>
      <c r="J99" s="160">
        <f t="shared" si="41"/>
        <v>196</v>
      </c>
      <c r="K99" s="160">
        <f t="shared" si="41"/>
        <v>0</v>
      </c>
      <c r="L99" s="160">
        <f t="shared" si="41"/>
        <v>250</v>
      </c>
      <c r="M99" s="160">
        <f t="shared" si="41"/>
        <v>829</v>
      </c>
      <c r="N99" s="160">
        <f t="shared" si="41"/>
        <v>0</v>
      </c>
      <c r="O99" s="160">
        <f t="shared" si="41"/>
        <v>0</v>
      </c>
      <c r="P99" s="160">
        <f t="shared" si="41"/>
        <v>0</v>
      </c>
      <c r="Q99" s="160">
        <f t="shared" si="41"/>
        <v>0</v>
      </c>
      <c r="R99" s="160">
        <f t="shared" si="41"/>
        <v>0</v>
      </c>
      <c r="S99" s="160">
        <f t="shared" si="41"/>
        <v>0</v>
      </c>
      <c r="T99" s="160">
        <f t="shared" si="41"/>
        <v>0</v>
      </c>
      <c r="U99" s="160">
        <f t="shared" si="41"/>
        <v>9</v>
      </c>
      <c r="V99" s="160">
        <f t="shared" si="41"/>
        <v>9</v>
      </c>
      <c r="W99" s="160">
        <f t="shared" si="41"/>
        <v>12</v>
      </c>
      <c r="X99" s="160">
        <f t="shared" si="41"/>
        <v>8</v>
      </c>
      <c r="Y99" s="160">
        <f t="shared" si="41"/>
        <v>0</v>
      </c>
      <c r="Z99" s="160">
        <f t="shared" si="41"/>
        <v>0</v>
      </c>
      <c r="AA99" s="160">
        <f t="shared" si="41"/>
        <v>0</v>
      </c>
      <c r="AB99" s="160">
        <f t="shared" si="41"/>
        <v>0</v>
      </c>
      <c r="AC99" s="160">
        <f t="shared" si="41"/>
        <v>0</v>
      </c>
    </row>
    <row r="100" spans="1:29" ht="16.5" thickBot="1" x14ac:dyDescent="0.3">
      <c r="A100" s="781" t="s">
        <v>208</v>
      </c>
      <c r="B100" s="782"/>
      <c r="C100" s="782"/>
      <c r="D100" s="782"/>
      <c r="E100" s="782"/>
      <c r="F100" s="783"/>
      <c r="G100" s="203">
        <f t="shared" ref="G100:AC100" si="42">G99+G81</f>
        <v>62</v>
      </c>
      <c r="H100" s="204">
        <f t="shared" si="42"/>
        <v>1860</v>
      </c>
      <c r="I100" s="204">
        <f t="shared" si="42"/>
        <v>878</v>
      </c>
      <c r="J100" s="204">
        <f t="shared" si="42"/>
        <v>290</v>
      </c>
      <c r="K100" s="204">
        <f t="shared" si="42"/>
        <v>0</v>
      </c>
      <c r="L100" s="204">
        <f t="shared" si="42"/>
        <v>588</v>
      </c>
      <c r="M100" s="204">
        <f t="shared" si="42"/>
        <v>1372</v>
      </c>
      <c r="N100" s="160">
        <f t="shared" si="42"/>
        <v>0</v>
      </c>
      <c r="O100" s="160">
        <f t="shared" si="42"/>
        <v>0</v>
      </c>
      <c r="P100" s="160">
        <f t="shared" si="42"/>
        <v>0</v>
      </c>
      <c r="Q100" s="160">
        <f t="shared" si="42"/>
        <v>2</v>
      </c>
      <c r="R100" s="160">
        <f t="shared" si="42"/>
        <v>2</v>
      </c>
      <c r="S100" s="160">
        <f t="shared" si="42"/>
        <v>2</v>
      </c>
      <c r="T100" s="160">
        <f t="shared" si="42"/>
        <v>3</v>
      </c>
      <c r="U100" s="160">
        <f t="shared" si="42"/>
        <v>12</v>
      </c>
      <c r="V100" s="160">
        <f t="shared" si="42"/>
        <v>12</v>
      </c>
      <c r="W100" s="160">
        <f t="shared" si="42"/>
        <v>15</v>
      </c>
      <c r="X100" s="160">
        <f t="shared" si="42"/>
        <v>11</v>
      </c>
      <c r="Y100" s="160">
        <f t="shared" si="42"/>
        <v>0</v>
      </c>
      <c r="Z100" s="160">
        <f t="shared" si="42"/>
        <v>0</v>
      </c>
      <c r="AA100" s="160">
        <f t="shared" si="42"/>
        <v>0</v>
      </c>
      <c r="AB100" s="160">
        <f t="shared" si="42"/>
        <v>0</v>
      </c>
      <c r="AC100" s="160">
        <f t="shared" si="42"/>
        <v>0</v>
      </c>
    </row>
    <row r="101" spans="1:29" s="75" customFormat="1" ht="16.5" thickBot="1" x14ac:dyDescent="0.3">
      <c r="A101" s="772" t="s">
        <v>209</v>
      </c>
      <c r="B101" s="772"/>
      <c r="C101" s="772"/>
      <c r="D101" s="772"/>
      <c r="E101" s="772"/>
      <c r="F101" s="772"/>
      <c r="G101" s="203">
        <f t="shared" ref="G101:M101" si="43">G100+G66</f>
        <v>240</v>
      </c>
      <c r="H101" s="204">
        <f t="shared" si="43"/>
        <v>7200</v>
      </c>
      <c r="I101" s="204">
        <f t="shared" si="43"/>
        <v>2793</v>
      </c>
      <c r="J101" s="204">
        <f t="shared" si="43"/>
        <v>945</v>
      </c>
      <c r="K101" s="204">
        <f t="shared" si="43"/>
        <v>108</v>
      </c>
      <c r="L101" s="204">
        <f t="shared" si="43"/>
        <v>1740</v>
      </c>
      <c r="M101" s="204">
        <f t="shared" si="43"/>
        <v>4797</v>
      </c>
      <c r="N101" s="160">
        <f t="shared" ref="N101:X101" si="44">N66+N100</f>
        <v>26</v>
      </c>
      <c r="O101" s="160">
        <f t="shared" si="44"/>
        <v>20</v>
      </c>
      <c r="P101" s="160">
        <f t="shared" si="44"/>
        <v>20</v>
      </c>
      <c r="Q101" s="160">
        <f t="shared" si="44"/>
        <v>25</v>
      </c>
      <c r="R101" s="160">
        <f t="shared" si="44"/>
        <v>19</v>
      </c>
      <c r="S101" s="160">
        <f t="shared" si="44"/>
        <v>19</v>
      </c>
      <c r="T101" s="160">
        <f t="shared" si="44"/>
        <v>23</v>
      </c>
      <c r="U101" s="160">
        <f t="shared" si="44"/>
        <v>16</v>
      </c>
      <c r="V101" s="160">
        <f t="shared" si="44"/>
        <v>16</v>
      </c>
      <c r="W101" s="160">
        <f t="shared" si="44"/>
        <v>21</v>
      </c>
      <c r="X101" s="160">
        <f t="shared" si="44"/>
        <v>15</v>
      </c>
      <c r="AA101" s="230">
        <v>22</v>
      </c>
      <c r="AB101" s="230">
        <v>22</v>
      </c>
      <c r="AC101" s="230">
        <v>22</v>
      </c>
    </row>
    <row r="102" spans="1:29" s="75" customFormat="1" ht="16.5" thickBot="1" x14ac:dyDescent="0.3">
      <c r="A102" s="773" t="s">
        <v>165</v>
      </c>
      <c r="B102" s="773"/>
      <c r="C102" s="773"/>
      <c r="D102" s="773"/>
      <c r="E102" s="773"/>
      <c r="F102" s="773"/>
      <c r="G102" s="773"/>
      <c r="H102" s="773"/>
      <c r="I102" s="773"/>
      <c r="J102" s="773"/>
      <c r="K102" s="773"/>
      <c r="L102" s="773"/>
      <c r="M102" s="773"/>
      <c r="N102" s="160">
        <f>N101</f>
        <v>26</v>
      </c>
      <c r="O102" s="160">
        <f t="shared" ref="O102:AC102" si="45">O101</f>
        <v>20</v>
      </c>
      <c r="P102" s="160">
        <f t="shared" si="45"/>
        <v>20</v>
      </c>
      <c r="Q102" s="160">
        <f t="shared" si="45"/>
        <v>25</v>
      </c>
      <c r="R102" s="160">
        <f t="shared" si="45"/>
        <v>19</v>
      </c>
      <c r="S102" s="160">
        <f t="shared" si="45"/>
        <v>19</v>
      </c>
      <c r="T102" s="160">
        <f t="shared" si="45"/>
        <v>23</v>
      </c>
      <c r="U102" s="160">
        <f t="shared" si="45"/>
        <v>16</v>
      </c>
      <c r="V102" s="160">
        <f t="shared" si="45"/>
        <v>16</v>
      </c>
      <c r="W102" s="160">
        <f t="shared" si="45"/>
        <v>21</v>
      </c>
      <c r="X102" s="160">
        <f t="shared" si="45"/>
        <v>15</v>
      </c>
      <c r="Y102" s="160">
        <f t="shared" si="45"/>
        <v>0</v>
      </c>
      <c r="Z102" s="160">
        <f t="shared" si="45"/>
        <v>0</v>
      </c>
      <c r="AA102" s="160">
        <f t="shared" si="45"/>
        <v>22</v>
      </c>
      <c r="AB102" s="160">
        <f t="shared" si="45"/>
        <v>22</v>
      </c>
      <c r="AC102" s="160">
        <f t="shared" si="45"/>
        <v>22</v>
      </c>
    </row>
    <row r="103" spans="1:29" s="75" customFormat="1" ht="16.5" thickBot="1" x14ac:dyDescent="0.3">
      <c r="A103" s="774" t="s">
        <v>166</v>
      </c>
      <c r="B103" s="774"/>
      <c r="C103" s="774"/>
      <c r="D103" s="774"/>
      <c r="E103" s="774"/>
      <c r="F103" s="774"/>
      <c r="G103" s="774"/>
      <c r="H103" s="774"/>
      <c r="I103" s="774"/>
      <c r="J103" s="774"/>
      <c r="K103" s="774"/>
      <c r="L103" s="774"/>
      <c r="M103" s="774"/>
      <c r="N103" s="160">
        <v>3</v>
      </c>
      <c r="O103" s="406"/>
      <c r="P103" s="338">
        <v>3</v>
      </c>
      <c r="Q103" s="338">
        <v>3</v>
      </c>
      <c r="R103" s="338"/>
      <c r="S103" s="338">
        <v>3</v>
      </c>
      <c r="T103" s="338">
        <v>3</v>
      </c>
      <c r="U103" s="338"/>
      <c r="V103" s="338">
        <v>3</v>
      </c>
      <c r="W103" s="338">
        <v>3</v>
      </c>
      <c r="X103" s="338">
        <v>3</v>
      </c>
    </row>
    <row r="104" spans="1:29" s="75" customFormat="1" ht="16.5" thickBot="1" x14ac:dyDescent="0.3">
      <c r="A104" s="774" t="s">
        <v>167</v>
      </c>
      <c r="B104" s="774"/>
      <c r="C104" s="774"/>
      <c r="D104" s="774"/>
      <c r="E104" s="774"/>
      <c r="F104" s="774"/>
      <c r="G104" s="774"/>
      <c r="H104" s="774"/>
      <c r="I104" s="774"/>
      <c r="J104" s="774"/>
      <c r="K104" s="774"/>
      <c r="L104" s="774"/>
      <c r="M104" s="774"/>
      <c r="N104" s="170">
        <v>4</v>
      </c>
      <c r="O104" s="426"/>
      <c r="P104" s="427">
        <v>4</v>
      </c>
      <c r="Q104" s="427">
        <v>4</v>
      </c>
      <c r="R104" s="427"/>
      <c r="S104" s="427">
        <v>4</v>
      </c>
      <c r="T104" s="427">
        <v>3</v>
      </c>
      <c r="U104" s="427"/>
      <c r="V104" s="427">
        <v>3</v>
      </c>
      <c r="W104" s="427">
        <v>3</v>
      </c>
      <c r="X104" s="427">
        <v>2</v>
      </c>
    </row>
    <row r="105" spans="1:29" s="75" customFormat="1" ht="16.5" thickBot="1" x14ac:dyDescent="0.3">
      <c r="A105" s="774" t="s">
        <v>168</v>
      </c>
      <c r="B105" s="774"/>
      <c r="C105" s="774"/>
      <c r="D105" s="774"/>
      <c r="E105" s="774"/>
      <c r="F105" s="774"/>
      <c r="G105" s="774"/>
      <c r="H105" s="774"/>
      <c r="I105" s="774"/>
      <c r="J105" s="774"/>
      <c r="K105" s="774"/>
      <c r="L105" s="774"/>
      <c r="M105" s="774"/>
      <c r="N105" s="423"/>
      <c r="O105" s="428"/>
      <c r="P105" s="428"/>
      <c r="Q105" s="424"/>
      <c r="R105" s="424"/>
      <c r="S105" s="424"/>
      <c r="T105" s="424"/>
      <c r="U105" s="424"/>
      <c r="V105" s="424"/>
      <c r="W105" s="424"/>
      <c r="X105" s="424"/>
    </row>
    <row r="106" spans="1:29" s="75" customFormat="1" ht="16.5" thickBot="1" x14ac:dyDescent="0.3">
      <c r="A106" s="766" t="s">
        <v>169</v>
      </c>
      <c r="B106" s="766"/>
      <c r="C106" s="766"/>
      <c r="D106" s="766"/>
      <c r="E106" s="766"/>
      <c r="F106" s="766"/>
      <c r="G106" s="766"/>
      <c r="H106" s="766"/>
      <c r="I106" s="766"/>
      <c r="J106" s="766"/>
      <c r="K106" s="766"/>
      <c r="L106" s="766"/>
      <c r="M106" s="766"/>
      <c r="N106" s="425"/>
      <c r="O106" s="428"/>
      <c r="P106" s="428"/>
      <c r="Q106" s="231"/>
      <c r="R106" s="231"/>
      <c r="S106" s="341"/>
      <c r="T106" s="341">
        <v>1</v>
      </c>
      <c r="U106" s="231"/>
      <c r="V106" s="341">
        <v>1</v>
      </c>
      <c r="W106" s="341">
        <v>1</v>
      </c>
      <c r="X106" s="231"/>
    </row>
    <row r="107" spans="1:29" s="75" customFormat="1" ht="16.5" thickBot="1" x14ac:dyDescent="0.3">
      <c r="A107" s="852" t="s">
        <v>211</v>
      </c>
      <c r="B107" s="853"/>
      <c r="C107" s="853"/>
      <c r="D107" s="853"/>
      <c r="E107" s="853"/>
      <c r="F107" s="853"/>
      <c r="G107" s="853"/>
      <c r="H107" s="853"/>
      <c r="I107" s="853"/>
      <c r="J107" s="853"/>
      <c r="K107" s="853"/>
      <c r="L107" s="853"/>
      <c r="M107" s="854"/>
      <c r="N107" s="858" t="s">
        <v>210</v>
      </c>
      <c r="O107" s="859"/>
      <c r="P107" s="860"/>
      <c r="Q107" s="855">
        <f>G66/G101*100</f>
        <v>74.166666666666671</v>
      </c>
      <c r="R107" s="857"/>
      <c r="S107" s="856"/>
      <c r="T107" s="855" t="s">
        <v>46</v>
      </c>
      <c r="U107" s="857"/>
      <c r="V107" s="856"/>
      <c r="W107" s="855">
        <f>G100/G101*100</f>
        <v>25.833333333333336</v>
      </c>
      <c r="X107" s="856"/>
      <c r="Y107" s="232">
        <f>SUM(N107:X107)</f>
        <v>100</v>
      </c>
    </row>
    <row r="108" spans="1:29" s="75" customFormat="1" x14ac:dyDescent="0.25">
      <c r="A108" s="233"/>
      <c r="B108" s="233"/>
      <c r="C108" s="233"/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  <c r="N108" s="339"/>
      <c r="O108" s="339"/>
      <c r="P108" s="339"/>
      <c r="Q108" s="340"/>
      <c r="R108" s="340"/>
      <c r="S108" s="340"/>
      <c r="T108" s="339"/>
      <c r="U108" s="339"/>
      <c r="V108" s="339"/>
      <c r="W108" s="339"/>
      <c r="X108" s="339"/>
    </row>
    <row r="109" spans="1:29" s="75" customFormat="1" x14ac:dyDescent="0.25">
      <c r="A109" s="234"/>
      <c r="B109" s="234"/>
      <c r="C109" s="234"/>
      <c r="D109" s="234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  <c r="R109" s="234"/>
      <c r="S109" s="234"/>
      <c r="T109" s="234"/>
      <c r="U109" s="234"/>
      <c r="V109" s="234"/>
      <c r="W109" s="234"/>
      <c r="X109" s="234"/>
    </row>
    <row r="110" spans="1:29" s="75" customFormat="1" x14ac:dyDescent="0.25">
      <c r="A110" s="234"/>
      <c r="B110" s="384"/>
      <c r="C110" s="384"/>
      <c r="D110" s="384"/>
      <c r="E110" s="384"/>
      <c r="F110" s="384"/>
      <c r="G110" s="384"/>
      <c r="H110" s="384"/>
      <c r="I110" s="384"/>
      <c r="J110" s="384"/>
      <c r="K110" s="384"/>
      <c r="L110" s="234"/>
      <c r="M110" s="234"/>
      <c r="N110" s="234"/>
      <c r="O110" s="234"/>
      <c r="P110" s="234"/>
      <c r="Q110" s="234"/>
      <c r="R110" s="234"/>
      <c r="S110" s="234"/>
      <c r="T110" s="234"/>
      <c r="U110" s="234"/>
      <c r="V110" s="234"/>
      <c r="W110" s="234"/>
      <c r="X110" s="234"/>
    </row>
    <row r="111" spans="1:29" s="75" customFormat="1" x14ac:dyDescent="0.25">
      <c r="A111" s="234"/>
      <c r="B111" s="384" t="s">
        <v>170</v>
      </c>
      <c r="C111" s="384"/>
      <c r="D111" s="749"/>
      <c r="E111" s="749"/>
      <c r="F111" s="750"/>
      <c r="G111" s="750"/>
      <c r="H111" s="384"/>
      <c r="I111" s="751" t="s">
        <v>171</v>
      </c>
      <c r="J111" s="765"/>
      <c r="K111" s="765"/>
      <c r="L111" s="234"/>
      <c r="M111" s="234"/>
      <c r="N111" s="234"/>
      <c r="O111" s="234"/>
      <c r="P111" s="234"/>
      <c r="Q111" s="234"/>
      <c r="R111" s="234"/>
      <c r="S111" s="234"/>
      <c r="T111" s="234"/>
      <c r="U111" s="234"/>
      <c r="V111" s="234"/>
      <c r="W111" s="234"/>
      <c r="X111" s="234"/>
    </row>
    <row r="112" spans="1:29" s="75" customFormat="1" x14ac:dyDescent="0.25">
      <c r="A112" s="234"/>
      <c r="B112" s="234"/>
      <c r="C112" s="234"/>
      <c r="D112" s="234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  <c r="R112" s="234"/>
      <c r="S112" s="234"/>
      <c r="T112" s="234"/>
      <c r="U112" s="234"/>
      <c r="V112" s="234"/>
      <c r="W112" s="234"/>
      <c r="X112" s="234"/>
    </row>
    <row r="113" spans="1:24" s="75" customFormat="1" x14ac:dyDescent="0.25">
      <c r="A113" s="234"/>
      <c r="B113" s="384" t="s">
        <v>267</v>
      </c>
      <c r="C113" s="384"/>
      <c r="D113" s="749"/>
      <c r="E113" s="749"/>
      <c r="F113" s="750"/>
      <c r="G113" s="750"/>
      <c r="H113" s="384"/>
      <c r="I113" s="751" t="s">
        <v>269</v>
      </c>
      <c r="J113" s="752"/>
      <c r="K113" s="752"/>
      <c r="L113" s="234"/>
      <c r="M113" s="234"/>
      <c r="N113" s="234"/>
      <c r="O113" s="234"/>
      <c r="P113" s="234"/>
      <c r="Q113" s="234"/>
      <c r="R113" s="234"/>
      <c r="S113" s="234"/>
      <c r="T113" s="234"/>
      <c r="U113" s="234"/>
      <c r="V113" s="234"/>
      <c r="W113" s="234"/>
      <c r="X113" s="234"/>
    </row>
    <row r="114" spans="1:24" s="75" customFormat="1" x14ac:dyDescent="0.25">
      <c r="A114" s="234"/>
      <c r="B114" s="234"/>
      <c r="C114" s="234"/>
      <c r="D114" s="234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  <c r="R114" s="234"/>
      <c r="S114" s="234"/>
      <c r="T114" s="234"/>
      <c r="U114" s="234"/>
      <c r="V114" s="234"/>
      <c r="W114" s="234"/>
      <c r="X114" s="234"/>
    </row>
    <row r="115" spans="1:24" s="75" customFormat="1" x14ac:dyDescent="0.25">
      <c r="A115" s="234"/>
      <c r="B115" s="384" t="s">
        <v>266</v>
      </c>
      <c r="C115" s="384"/>
      <c r="D115" s="749"/>
      <c r="E115" s="749"/>
      <c r="F115" s="750"/>
      <c r="G115" s="750"/>
      <c r="H115" s="384"/>
      <c r="I115" s="751" t="s">
        <v>268</v>
      </c>
      <c r="J115" s="752"/>
      <c r="K115" s="752"/>
      <c r="L115" s="234"/>
      <c r="M115" s="234"/>
      <c r="N115" s="234"/>
      <c r="O115" s="234"/>
      <c r="P115" s="234"/>
      <c r="Q115" s="234"/>
      <c r="R115" s="234"/>
      <c r="S115" s="234"/>
      <c r="T115" s="234"/>
      <c r="U115" s="234"/>
      <c r="V115" s="234"/>
      <c r="W115" s="234"/>
      <c r="X115" s="234"/>
    </row>
    <row r="116" spans="1:24" s="75" customFormat="1" x14ac:dyDescent="0.25">
      <c r="A116" s="77"/>
      <c r="B116" s="236"/>
      <c r="C116" s="753" t="s">
        <v>86</v>
      </c>
      <c r="D116" s="753"/>
      <c r="E116" s="753"/>
      <c r="F116" s="753"/>
      <c r="G116" s="753"/>
      <c r="H116" s="753"/>
      <c r="I116" s="753"/>
      <c r="J116" s="753"/>
      <c r="K116" s="753"/>
      <c r="L116" s="237"/>
      <c r="M116" s="237"/>
      <c r="N116" s="234"/>
      <c r="O116" s="234"/>
      <c r="P116" s="234"/>
      <c r="Q116" s="234"/>
      <c r="R116" s="234"/>
      <c r="S116" s="234"/>
      <c r="T116" s="234"/>
      <c r="U116" s="234"/>
      <c r="V116" s="234"/>
      <c r="W116" s="234"/>
      <c r="X116" s="234"/>
    </row>
  </sheetData>
  <mergeCells count="72">
    <mergeCell ref="C116:K116"/>
    <mergeCell ref="W107:X107"/>
    <mergeCell ref="D111:G111"/>
    <mergeCell ref="I111:K111"/>
    <mergeCell ref="D113:G113"/>
    <mergeCell ref="I113:K113"/>
    <mergeCell ref="D115:G115"/>
    <mergeCell ref="I115:K115"/>
    <mergeCell ref="T107:V107"/>
    <mergeCell ref="N107:P107"/>
    <mergeCell ref="Q107:S107"/>
    <mergeCell ref="A34:X34"/>
    <mergeCell ref="A55:F55"/>
    <mergeCell ref="E3:F3"/>
    <mergeCell ref="N6:X6"/>
    <mergeCell ref="H3:H7"/>
    <mergeCell ref="I3:L3"/>
    <mergeCell ref="A33:B33"/>
    <mergeCell ref="A83:A84"/>
    <mergeCell ref="A85:A86"/>
    <mergeCell ref="A87:A88"/>
    <mergeCell ref="A89:A90"/>
    <mergeCell ref="A91:A92"/>
    <mergeCell ref="A93:A94"/>
    <mergeCell ref="A95:A96"/>
    <mergeCell ref="A97:A98"/>
    <mergeCell ref="A106:M106"/>
    <mergeCell ref="A107:M107"/>
    <mergeCell ref="A102:M102"/>
    <mergeCell ref="A103:M103"/>
    <mergeCell ref="A104:M104"/>
    <mergeCell ref="A105:M105"/>
    <mergeCell ref="A101:F101"/>
    <mergeCell ref="A99:F99"/>
    <mergeCell ref="A100:F100"/>
    <mergeCell ref="A79:A80"/>
    <mergeCell ref="A81:F81"/>
    <mergeCell ref="A82:X82"/>
    <mergeCell ref="A1:X1"/>
    <mergeCell ref="N2:X3"/>
    <mergeCell ref="N4:P4"/>
    <mergeCell ref="Q4:S4"/>
    <mergeCell ref="T4:V4"/>
    <mergeCell ref="W4:X4"/>
    <mergeCell ref="B2:B7"/>
    <mergeCell ref="C2:F2"/>
    <mergeCell ref="G2:G7"/>
    <mergeCell ref="H2:M2"/>
    <mergeCell ref="C3:C7"/>
    <mergeCell ref="D3:D7"/>
    <mergeCell ref="A69:A70"/>
    <mergeCell ref="A77:A78"/>
    <mergeCell ref="A71:A72"/>
    <mergeCell ref="A73:A74"/>
    <mergeCell ref="A67:X67"/>
    <mergeCell ref="A75:A76"/>
    <mergeCell ref="A65:F65"/>
    <mergeCell ref="A68:X68"/>
    <mergeCell ref="A2:A7"/>
    <mergeCell ref="A56:X56"/>
    <mergeCell ref="A61:F61"/>
    <mergeCell ref="A62:X62"/>
    <mergeCell ref="A66:F66"/>
    <mergeCell ref="M3:M7"/>
    <mergeCell ref="E4:E7"/>
    <mergeCell ref="F4:F7"/>
    <mergeCell ref="I4:I7"/>
    <mergeCell ref="J4:J7"/>
    <mergeCell ref="K4:K7"/>
    <mergeCell ref="L4:L7"/>
    <mergeCell ref="A9:X9"/>
    <mergeCell ref="A10:X1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3"/>
  <sheetViews>
    <sheetView view="pageBreakPreview" topLeftCell="A67" zoomScale="75" zoomScaleNormal="100" zoomScaleSheetLayoutView="75" workbookViewId="0">
      <selection activeCell="C39" sqref="C39"/>
    </sheetView>
  </sheetViews>
  <sheetFormatPr defaultRowHeight="12.75" x14ac:dyDescent="0.2"/>
  <cols>
    <col min="1" max="1" width="3.85546875" style="1" customWidth="1"/>
    <col min="2" max="2" width="4.5703125" style="1" customWidth="1"/>
    <col min="3" max="3" width="65.42578125" style="2" customWidth="1"/>
    <col min="4" max="4" width="7.5703125" style="3" customWidth="1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1" width="7" style="3" customWidth="1"/>
    <col min="12" max="12" width="5.85546875" style="3" customWidth="1"/>
    <col min="13" max="13" width="9.140625" style="3"/>
    <col min="14" max="14" width="6" style="561" customWidth="1"/>
    <col min="15" max="16384" width="9.140625" style="3"/>
  </cols>
  <sheetData>
    <row r="1" spans="1:14" x14ac:dyDescent="0.2">
      <c r="C1" s="867" t="s">
        <v>369</v>
      </c>
      <c r="D1" s="867"/>
      <c r="E1" s="867"/>
      <c r="F1" s="867"/>
      <c r="G1" s="867"/>
      <c r="H1" s="867"/>
      <c r="I1" s="867"/>
      <c r="J1" s="867"/>
      <c r="K1" s="867"/>
      <c r="L1" s="867"/>
      <c r="M1" s="867"/>
      <c r="N1" s="560"/>
    </row>
    <row r="2" spans="1:14" ht="20.25" x14ac:dyDescent="0.3">
      <c r="C2" s="567" t="s">
        <v>319</v>
      </c>
    </row>
    <row r="3" spans="1:14" x14ac:dyDescent="0.2">
      <c r="C3" s="2" t="s">
        <v>245</v>
      </c>
    </row>
    <row r="4" spans="1:14" ht="12.75" customHeight="1" x14ac:dyDescent="0.2">
      <c r="C4" s="866" t="s">
        <v>0</v>
      </c>
      <c r="D4" s="861" t="s">
        <v>1</v>
      </c>
      <c r="E4" s="865" t="s">
        <v>2</v>
      </c>
      <c r="F4" s="865"/>
      <c r="G4" s="865"/>
      <c r="H4" s="865"/>
      <c r="I4" s="865"/>
      <c r="J4" s="862"/>
      <c r="K4" s="861" t="s">
        <v>3</v>
      </c>
      <c r="L4" s="861" t="s">
        <v>4</v>
      </c>
      <c r="M4" s="861" t="s">
        <v>5</v>
      </c>
      <c r="N4" s="562"/>
    </row>
    <row r="5" spans="1:14" ht="12.75" customHeight="1" x14ac:dyDescent="0.2">
      <c r="C5" s="866"/>
      <c r="D5" s="861"/>
      <c r="E5" s="861" t="s">
        <v>6</v>
      </c>
      <c r="F5" s="863" t="s">
        <v>7</v>
      </c>
      <c r="G5" s="863"/>
      <c r="H5" s="863"/>
      <c r="I5" s="863"/>
      <c r="J5" s="861" t="s">
        <v>8</v>
      </c>
      <c r="K5" s="861"/>
      <c r="L5" s="861"/>
      <c r="M5" s="861"/>
      <c r="N5" s="562"/>
    </row>
    <row r="6" spans="1:14" ht="12.75" customHeight="1" x14ac:dyDescent="0.2">
      <c r="C6" s="866"/>
      <c r="D6" s="861"/>
      <c r="E6" s="862"/>
      <c r="F6" s="861" t="s">
        <v>9</v>
      </c>
      <c r="G6" s="865" t="s">
        <v>10</v>
      </c>
      <c r="H6" s="862"/>
      <c r="I6" s="862"/>
      <c r="J6" s="862"/>
      <c r="K6" s="861"/>
      <c r="L6" s="861"/>
      <c r="M6" s="861"/>
      <c r="N6" s="562"/>
    </row>
    <row r="7" spans="1:14" ht="12.75" customHeight="1" x14ac:dyDescent="0.2">
      <c r="C7" s="866"/>
      <c r="D7" s="861"/>
      <c r="E7" s="862"/>
      <c r="F7" s="864"/>
      <c r="G7" s="861" t="s">
        <v>11</v>
      </c>
      <c r="H7" s="861" t="s">
        <v>12</v>
      </c>
      <c r="I7" s="861" t="s">
        <v>13</v>
      </c>
      <c r="J7" s="862"/>
      <c r="K7" s="861"/>
      <c r="L7" s="861"/>
      <c r="M7" s="861"/>
      <c r="N7" s="562"/>
    </row>
    <row r="8" spans="1:14" x14ac:dyDescent="0.2">
      <c r="C8" s="866"/>
      <c r="D8" s="861"/>
      <c r="E8" s="862"/>
      <c r="F8" s="864"/>
      <c r="G8" s="861"/>
      <c r="H8" s="861"/>
      <c r="I8" s="861"/>
      <c r="J8" s="862"/>
      <c r="K8" s="861"/>
      <c r="L8" s="861"/>
      <c r="M8" s="861"/>
      <c r="N8" s="562"/>
    </row>
    <row r="9" spans="1:14" x14ac:dyDescent="0.2">
      <c r="C9" s="866"/>
      <c r="D9" s="861"/>
      <c r="E9" s="862"/>
      <c r="F9" s="864"/>
      <c r="G9" s="861"/>
      <c r="H9" s="861"/>
      <c r="I9" s="861"/>
      <c r="J9" s="862"/>
      <c r="K9" s="861"/>
      <c r="L9" s="861"/>
      <c r="M9" s="861"/>
      <c r="N9" s="562"/>
    </row>
    <row r="10" spans="1:14" x14ac:dyDescent="0.2">
      <c r="C10" s="866"/>
      <c r="D10" s="861"/>
      <c r="E10" s="862"/>
      <c r="F10" s="864"/>
      <c r="G10" s="861"/>
      <c r="H10" s="861"/>
      <c r="I10" s="861"/>
      <c r="J10" s="862"/>
      <c r="K10" s="861"/>
      <c r="L10" s="861"/>
      <c r="M10" s="861"/>
      <c r="N10" s="562"/>
    </row>
    <row r="11" spans="1:14" x14ac:dyDescent="0.2">
      <c r="A11" s="1" t="s">
        <v>17</v>
      </c>
      <c r="B11" s="1" t="s">
        <v>15</v>
      </c>
      <c r="C11" s="4" t="s">
        <v>16</v>
      </c>
      <c r="D11" s="5">
        <v>4</v>
      </c>
      <c r="E11" s="6">
        <f>D11*30</f>
        <v>120</v>
      </c>
      <c r="F11" s="6">
        <f>G11+H11+I11</f>
        <v>45</v>
      </c>
      <c r="G11" s="6"/>
      <c r="H11" s="6"/>
      <c r="I11" s="6">
        <v>45</v>
      </c>
      <c r="J11" s="6">
        <f>E11-F11</f>
        <v>75</v>
      </c>
      <c r="K11" s="7">
        <f>F11/15</f>
        <v>3</v>
      </c>
      <c r="L11" s="6" t="s">
        <v>17</v>
      </c>
      <c r="M11" s="7">
        <f>F11/E11*100</f>
        <v>37.5</v>
      </c>
      <c r="N11" s="563" t="s">
        <v>365</v>
      </c>
    </row>
    <row r="12" spans="1:14" x14ac:dyDescent="0.2">
      <c r="A12" s="1" t="s">
        <v>17</v>
      </c>
      <c r="B12" s="1" t="s">
        <v>15</v>
      </c>
      <c r="C12" s="4" t="s">
        <v>271</v>
      </c>
      <c r="D12" s="7">
        <v>7</v>
      </c>
      <c r="E12" s="6">
        <f t="shared" ref="E12:E16" si="0">D12*30</f>
        <v>210</v>
      </c>
      <c r="F12" s="6">
        <f t="shared" ref="F12:F16" si="1">G12+H12+I12</f>
        <v>75</v>
      </c>
      <c r="G12" s="6">
        <v>45</v>
      </c>
      <c r="H12" s="6"/>
      <c r="I12" s="6">
        <v>30</v>
      </c>
      <c r="J12" s="6">
        <f t="shared" ref="J12:J16" si="2">E12-F12</f>
        <v>135</v>
      </c>
      <c r="K12" s="7">
        <f t="shared" ref="K12:K16" si="3">F12/15</f>
        <v>5</v>
      </c>
      <c r="L12" s="6" t="s">
        <v>19</v>
      </c>
      <c r="M12" s="7">
        <f t="shared" ref="M12:M16" si="4">F12/E12*100</f>
        <v>35.714285714285715</v>
      </c>
      <c r="N12" s="559" t="s">
        <v>277</v>
      </c>
    </row>
    <row r="13" spans="1:14" x14ac:dyDescent="0.2">
      <c r="A13" s="1" t="s">
        <v>17</v>
      </c>
      <c r="B13" s="1" t="s">
        <v>15</v>
      </c>
      <c r="C13" s="4" t="s">
        <v>20</v>
      </c>
      <c r="D13" s="7">
        <v>6</v>
      </c>
      <c r="E13" s="6">
        <f t="shared" si="0"/>
        <v>180</v>
      </c>
      <c r="F13" s="6">
        <f t="shared" si="1"/>
        <v>75</v>
      </c>
      <c r="G13" s="6">
        <v>30</v>
      </c>
      <c r="H13" s="6"/>
      <c r="I13" s="6">
        <v>45</v>
      </c>
      <c r="J13" s="6">
        <f t="shared" si="2"/>
        <v>105</v>
      </c>
      <c r="K13" s="7">
        <f t="shared" si="3"/>
        <v>5</v>
      </c>
      <c r="L13" s="6" t="s">
        <v>19</v>
      </c>
      <c r="M13" s="7">
        <f t="shared" si="4"/>
        <v>41.666666666666671</v>
      </c>
      <c r="N13" s="563" t="s">
        <v>366</v>
      </c>
    </row>
    <row r="14" spans="1:14" x14ac:dyDescent="0.2">
      <c r="A14" s="1" t="s">
        <v>17</v>
      </c>
      <c r="B14" s="1" t="s">
        <v>15</v>
      </c>
      <c r="C14" s="4" t="s">
        <v>21</v>
      </c>
      <c r="D14" s="7">
        <v>6</v>
      </c>
      <c r="E14" s="6">
        <f t="shared" si="0"/>
        <v>180</v>
      </c>
      <c r="F14" s="6">
        <f t="shared" si="1"/>
        <v>60</v>
      </c>
      <c r="G14" s="6">
        <v>30</v>
      </c>
      <c r="H14" s="6"/>
      <c r="I14" s="6">
        <v>30</v>
      </c>
      <c r="J14" s="6">
        <f t="shared" si="2"/>
        <v>120</v>
      </c>
      <c r="K14" s="7">
        <f t="shared" si="3"/>
        <v>4</v>
      </c>
      <c r="L14" s="6" t="s">
        <v>19</v>
      </c>
      <c r="M14" s="7">
        <f t="shared" si="4"/>
        <v>33.333333333333329</v>
      </c>
      <c r="N14" s="559" t="s">
        <v>278</v>
      </c>
    </row>
    <row r="15" spans="1:14" x14ac:dyDescent="0.2">
      <c r="A15" s="1" t="s">
        <v>17</v>
      </c>
      <c r="B15" s="1" t="s">
        <v>15</v>
      </c>
      <c r="C15" s="4" t="s">
        <v>22</v>
      </c>
      <c r="D15" s="7">
        <v>6</v>
      </c>
      <c r="E15" s="6">
        <f t="shared" si="0"/>
        <v>180</v>
      </c>
      <c r="F15" s="6">
        <f t="shared" si="1"/>
        <v>60</v>
      </c>
      <c r="G15" s="6">
        <v>15</v>
      </c>
      <c r="H15" s="6">
        <v>45</v>
      </c>
      <c r="I15" s="6"/>
      <c r="J15" s="6">
        <f t="shared" si="2"/>
        <v>120</v>
      </c>
      <c r="K15" s="7">
        <f t="shared" si="3"/>
        <v>4</v>
      </c>
      <c r="L15" s="6" t="s">
        <v>28</v>
      </c>
      <c r="M15" s="7">
        <f t="shared" si="4"/>
        <v>33.333333333333329</v>
      </c>
      <c r="N15" s="559" t="s">
        <v>277</v>
      </c>
    </row>
    <row r="16" spans="1:14" x14ac:dyDescent="0.2">
      <c r="A16" s="1" t="s">
        <v>17</v>
      </c>
      <c r="B16" s="1" t="s">
        <v>15</v>
      </c>
      <c r="C16" s="4" t="s">
        <v>318</v>
      </c>
      <c r="D16" s="7">
        <v>1</v>
      </c>
      <c r="E16" s="6">
        <f t="shared" si="0"/>
        <v>30</v>
      </c>
      <c r="F16" s="6">
        <f t="shared" si="1"/>
        <v>15</v>
      </c>
      <c r="G16" s="6">
        <v>8</v>
      </c>
      <c r="H16" s="6"/>
      <c r="I16" s="6">
        <v>7</v>
      </c>
      <c r="J16" s="6">
        <f t="shared" si="2"/>
        <v>15</v>
      </c>
      <c r="K16" s="7">
        <f t="shared" si="3"/>
        <v>1</v>
      </c>
      <c r="L16" s="6" t="s">
        <v>17</v>
      </c>
      <c r="M16" s="7">
        <f t="shared" si="4"/>
        <v>50</v>
      </c>
      <c r="N16" s="559" t="s">
        <v>278</v>
      </c>
    </row>
    <row r="17" spans="1:14" x14ac:dyDescent="0.2">
      <c r="C17" s="8" t="s">
        <v>23</v>
      </c>
      <c r="D17" s="375">
        <f t="shared" ref="D17:K17" si="5">SUM(D11:D16)</f>
        <v>30</v>
      </c>
      <c r="E17" s="431">
        <f t="shared" si="5"/>
        <v>900</v>
      </c>
      <c r="F17" s="431">
        <f t="shared" si="5"/>
        <v>330</v>
      </c>
      <c r="G17" s="431">
        <f t="shared" si="5"/>
        <v>128</v>
      </c>
      <c r="H17" s="431">
        <f t="shared" si="5"/>
        <v>45</v>
      </c>
      <c r="I17" s="431">
        <f t="shared" si="5"/>
        <v>157</v>
      </c>
      <c r="J17" s="431">
        <f t="shared" si="5"/>
        <v>570</v>
      </c>
      <c r="K17" s="431">
        <f t="shared" si="5"/>
        <v>22</v>
      </c>
      <c r="L17" s="431"/>
      <c r="M17" s="431"/>
      <c r="N17" s="564"/>
    </row>
    <row r="18" spans="1:14" x14ac:dyDescent="0.2">
      <c r="C18" s="9" t="s">
        <v>24</v>
      </c>
      <c r="D18" s="10">
        <f>30-D17</f>
        <v>0</v>
      </c>
      <c r="E18" s="10"/>
      <c r="F18" s="10"/>
      <c r="G18" s="10"/>
      <c r="H18" s="10"/>
      <c r="I18" s="10"/>
      <c r="J18" s="10"/>
      <c r="K18" s="10"/>
      <c r="L18" s="10"/>
    </row>
    <row r="20" spans="1:14" x14ac:dyDescent="0.2">
      <c r="C20" s="2" t="s">
        <v>25</v>
      </c>
    </row>
    <row r="21" spans="1:14" ht="12.75" customHeight="1" x14ac:dyDescent="0.2">
      <c r="C21" s="866" t="s">
        <v>0</v>
      </c>
      <c r="D21" s="861" t="s">
        <v>1</v>
      </c>
      <c r="E21" s="865" t="s">
        <v>2</v>
      </c>
      <c r="F21" s="865"/>
      <c r="G21" s="865"/>
      <c r="H21" s="865"/>
      <c r="I21" s="865"/>
      <c r="J21" s="862"/>
      <c r="K21" s="861" t="s">
        <v>3</v>
      </c>
      <c r="L21" s="861" t="s">
        <v>4</v>
      </c>
      <c r="M21" s="861" t="s">
        <v>5</v>
      </c>
      <c r="N21" s="562"/>
    </row>
    <row r="22" spans="1:14" ht="12.75" customHeight="1" x14ac:dyDescent="0.2">
      <c r="C22" s="866"/>
      <c r="D22" s="861"/>
      <c r="E22" s="861" t="s">
        <v>6</v>
      </c>
      <c r="F22" s="863" t="s">
        <v>7</v>
      </c>
      <c r="G22" s="863"/>
      <c r="H22" s="863"/>
      <c r="I22" s="863"/>
      <c r="J22" s="861" t="s">
        <v>26</v>
      </c>
      <c r="K22" s="861"/>
      <c r="L22" s="861"/>
      <c r="M22" s="861"/>
      <c r="N22" s="562"/>
    </row>
    <row r="23" spans="1:14" ht="12.75" customHeight="1" x14ac:dyDescent="0.2">
      <c r="C23" s="866"/>
      <c r="D23" s="861"/>
      <c r="E23" s="862"/>
      <c r="F23" s="861" t="s">
        <v>9</v>
      </c>
      <c r="G23" s="865" t="s">
        <v>10</v>
      </c>
      <c r="H23" s="862"/>
      <c r="I23" s="862"/>
      <c r="J23" s="862"/>
      <c r="K23" s="861"/>
      <c r="L23" s="861"/>
      <c r="M23" s="861"/>
      <c r="N23" s="562"/>
    </row>
    <row r="24" spans="1:14" ht="12.75" customHeight="1" x14ac:dyDescent="0.2">
      <c r="C24" s="866"/>
      <c r="D24" s="861"/>
      <c r="E24" s="862"/>
      <c r="F24" s="864"/>
      <c r="G24" s="861" t="s">
        <v>11</v>
      </c>
      <c r="H24" s="861" t="s">
        <v>12</v>
      </c>
      <c r="I24" s="861" t="s">
        <v>13</v>
      </c>
      <c r="J24" s="862"/>
      <c r="K24" s="861"/>
      <c r="L24" s="861"/>
      <c r="M24" s="861"/>
      <c r="N24" s="562"/>
    </row>
    <row r="25" spans="1:14" x14ac:dyDescent="0.2">
      <c r="C25" s="866"/>
      <c r="D25" s="861"/>
      <c r="E25" s="862"/>
      <c r="F25" s="864"/>
      <c r="G25" s="861"/>
      <c r="H25" s="861"/>
      <c r="I25" s="861"/>
      <c r="J25" s="862"/>
      <c r="K25" s="861"/>
      <c r="L25" s="861"/>
      <c r="M25" s="861"/>
      <c r="N25" s="562"/>
    </row>
    <row r="26" spans="1:14" x14ac:dyDescent="0.2">
      <c r="C26" s="866"/>
      <c r="D26" s="861"/>
      <c r="E26" s="862"/>
      <c r="F26" s="864"/>
      <c r="G26" s="861"/>
      <c r="H26" s="861"/>
      <c r="I26" s="861"/>
      <c r="J26" s="862"/>
      <c r="K26" s="861"/>
      <c r="L26" s="861"/>
      <c r="M26" s="861"/>
      <c r="N26" s="562"/>
    </row>
    <row r="27" spans="1:14" x14ac:dyDescent="0.2">
      <c r="C27" s="866"/>
      <c r="D27" s="861"/>
      <c r="E27" s="862"/>
      <c r="F27" s="864"/>
      <c r="G27" s="861"/>
      <c r="H27" s="861"/>
      <c r="I27" s="861"/>
      <c r="J27" s="862"/>
      <c r="K27" s="861"/>
      <c r="L27" s="861"/>
      <c r="M27" s="861"/>
      <c r="N27" s="562"/>
    </row>
    <row r="28" spans="1:14" x14ac:dyDescent="0.2">
      <c r="A28" s="1" t="s">
        <v>17</v>
      </c>
      <c r="B28" s="1" t="s">
        <v>15</v>
      </c>
      <c r="C28" s="4" t="s">
        <v>16</v>
      </c>
      <c r="D28" s="5">
        <v>3</v>
      </c>
      <c r="E28" s="6">
        <f>D28*30</f>
        <v>90</v>
      </c>
      <c r="F28" s="6">
        <f>G28+H28+I28</f>
        <v>36</v>
      </c>
      <c r="G28" s="6"/>
      <c r="H28" s="6"/>
      <c r="I28" s="6">
        <v>36</v>
      </c>
      <c r="J28" s="6">
        <f>E28-F28</f>
        <v>54</v>
      </c>
      <c r="K28" s="7">
        <f>F28/18</f>
        <v>2</v>
      </c>
      <c r="L28" s="6" t="s">
        <v>17</v>
      </c>
      <c r="M28" s="7">
        <f>F28/E28*100</f>
        <v>40</v>
      </c>
      <c r="N28" s="563" t="s">
        <v>365</v>
      </c>
    </row>
    <row r="29" spans="1:14" x14ac:dyDescent="0.2">
      <c r="A29" s="1" t="s">
        <v>17</v>
      </c>
      <c r="B29" s="1" t="s">
        <v>15</v>
      </c>
      <c r="C29" s="4" t="s">
        <v>270</v>
      </c>
      <c r="D29" s="7">
        <v>3</v>
      </c>
      <c r="E29" s="6">
        <f t="shared" ref="E29:E34" si="6">D29*30</f>
        <v>90</v>
      </c>
      <c r="F29" s="6">
        <f t="shared" ref="F29:F34" si="7">G29+H29+I29</f>
        <v>36</v>
      </c>
      <c r="G29" s="6">
        <v>18</v>
      </c>
      <c r="H29" s="6"/>
      <c r="I29" s="6">
        <v>18</v>
      </c>
      <c r="J29" s="6">
        <f t="shared" ref="J29:J34" si="8">E29-F29</f>
        <v>54</v>
      </c>
      <c r="K29" s="7">
        <f t="shared" ref="K29:K34" si="9">F29/18</f>
        <v>2</v>
      </c>
      <c r="L29" s="6" t="s">
        <v>17</v>
      </c>
      <c r="M29" s="7">
        <f t="shared" ref="M29:M34" si="10">F29/E29*100</f>
        <v>40</v>
      </c>
      <c r="N29" s="558" t="s">
        <v>368</v>
      </c>
    </row>
    <row r="30" spans="1:14" x14ac:dyDescent="0.2">
      <c r="A30" s="1" t="s">
        <v>17</v>
      </c>
      <c r="B30" s="1" t="s">
        <v>15</v>
      </c>
      <c r="C30" s="4" t="s">
        <v>33</v>
      </c>
      <c r="D30" s="7">
        <v>6</v>
      </c>
      <c r="E30" s="6">
        <f t="shared" si="6"/>
        <v>180</v>
      </c>
      <c r="F30" s="6">
        <f t="shared" si="7"/>
        <v>72</v>
      </c>
      <c r="G30" s="6">
        <v>36</v>
      </c>
      <c r="H30" s="6">
        <v>18</v>
      </c>
      <c r="I30" s="6">
        <v>18</v>
      </c>
      <c r="J30" s="6">
        <f t="shared" si="8"/>
        <v>108</v>
      </c>
      <c r="K30" s="7">
        <f t="shared" si="9"/>
        <v>4</v>
      </c>
      <c r="L30" s="6" t="s">
        <v>19</v>
      </c>
      <c r="M30" s="7">
        <f t="shared" si="10"/>
        <v>40</v>
      </c>
      <c r="N30" s="559" t="s">
        <v>277</v>
      </c>
    </row>
    <row r="31" spans="1:14" x14ac:dyDescent="0.2">
      <c r="A31" s="1" t="s">
        <v>17</v>
      </c>
      <c r="B31" s="1" t="s">
        <v>15</v>
      </c>
      <c r="C31" s="4" t="s">
        <v>281</v>
      </c>
      <c r="D31" s="7">
        <v>6</v>
      </c>
      <c r="E31" s="6">
        <f t="shared" si="6"/>
        <v>180</v>
      </c>
      <c r="F31" s="6">
        <f t="shared" si="7"/>
        <v>72</v>
      </c>
      <c r="G31" s="6">
        <v>36</v>
      </c>
      <c r="H31" s="6"/>
      <c r="I31" s="6">
        <v>36</v>
      </c>
      <c r="J31" s="6">
        <f t="shared" si="8"/>
        <v>108</v>
      </c>
      <c r="K31" s="7">
        <f t="shared" si="9"/>
        <v>4</v>
      </c>
      <c r="L31" s="6" t="s">
        <v>19</v>
      </c>
      <c r="M31" s="7">
        <f t="shared" si="10"/>
        <v>40</v>
      </c>
      <c r="N31" s="559" t="s">
        <v>278</v>
      </c>
    </row>
    <row r="32" spans="1:14" x14ac:dyDescent="0.2">
      <c r="A32" s="1" t="s">
        <v>17</v>
      </c>
      <c r="B32" s="1" t="s">
        <v>15</v>
      </c>
      <c r="C32" s="4" t="s">
        <v>29</v>
      </c>
      <c r="D32" s="7">
        <v>4</v>
      </c>
      <c r="E32" s="6">
        <f t="shared" si="6"/>
        <v>120</v>
      </c>
      <c r="F32" s="6">
        <f t="shared" si="7"/>
        <v>54</v>
      </c>
      <c r="G32" s="6">
        <v>18</v>
      </c>
      <c r="H32" s="6"/>
      <c r="I32" s="6">
        <v>36</v>
      </c>
      <c r="J32" s="6">
        <f t="shared" si="8"/>
        <v>66</v>
      </c>
      <c r="K32" s="7">
        <f t="shared" si="9"/>
        <v>3</v>
      </c>
      <c r="L32" s="6" t="s">
        <v>19</v>
      </c>
      <c r="M32" s="7">
        <f t="shared" si="10"/>
        <v>45</v>
      </c>
      <c r="N32" s="559" t="s">
        <v>277</v>
      </c>
    </row>
    <row r="33" spans="1:14" x14ac:dyDescent="0.2">
      <c r="A33" s="1" t="s">
        <v>17</v>
      </c>
      <c r="B33" s="1" t="s">
        <v>15</v>
      </c>
      <c r="C33" s="4" t="s">
        <v>272</v>
      </c>
      <c r="D33" s="7">
        <v>4.5</v>
      </c>
      <c r="E33" s="6">
        <f t="shared" si="6"/>
        <v>135</v>
      </c>
      <c r="F33" s="6">
        <f t="shared" si="7"/>
        <v>0</v>
      </c>
      <c r="G33" s="6"/>
      <c r="H33" s="6"/>
      <c r="I33" s="6"/>
      <c r="J33" s="6">
        <f t="shared" si="8"/>
        <v>135</v>
      </c>
      <c r="K33" s="7">
        <f t="shared" si="9"/>
        <v>0</v>
      </c>
      <c r="L33" s="6" t="s">
        <v>17</v>
      </c>
      <c r="M33" s="7">
        <f t="shared" si="10"/>
        <v>0</v>
      </c>
      <c r="N33" s="558" t="s">
        <v>368</v>
      </c>
    </row>
    <row r="34" spans="1:14" x14ac:dyDescent="0.2">
      <c r="A34" s="1" t="s">
        <v>17</v>
      </c>
      <c r="B34" s="1" t="s">
        <v>15</v>
      </c>
      <c r="C34" s="4" t="s">
        <v>31</v>
      </c>
      <c r="D34" s="7">
        <v>3.5</v>
      </c>
      <c r="E34" s="6">
        <f t="shared" si="6"/>
        <v>105</v>
      </c>
      <c r="F34" s="6">
        <f t="shared" si="7"/>
        <v>36</v>
      </c>
      <c r="G34" s="6">
        <v>18</v>
      </c>
      <c r="H34" s="6"/>
      <c r="I34" s="6">
        <v>18</v>
      </c>
      <c r="J34" s="6">
        <f t="shared" si="8"/>
        <v>69</v>
      </c>
      <c r="K34" s="7">
        <f t="shared" si="9"/>
        <v>2</v>
      </c>
      <c r="L34" s="6" t="s">
        <v>28</v>
      </c>
      <c r="M34" s="7">
        <f t="shared" si="10"/>
        <v>34.285714285714285</v>
      </c>
      <c r="N34" s="559" t="s">
        <v>277</v>
      </c>
    </row>
    <row r="35" spans="1:14" x14ac:dyDescent="0.2">
      <c r="C35" s="4"/>
      <c r="D35" s="7"/>
      <c r="E35" s="6"/>
      <c r="F35" s="6"/>
      <c r="G35" s="6"/>
      <c r="H35" s="6"/>
      <c r="I35" s="6"/>
      <c r="J35" s="6"/>
      <c r="K35" s="7"/>
      <c r="L35" s="6"/>
      <c r="M35" s="7"/>
      <c r="N35" s="559"/>
    </row>
    <row r="36" spans="1:14" x14ac:dyDescent="0.2">
      <c r="C36" s="8" t="s">
        <v>23</v>
      </c>
      <c r="D36" s="375">
        <f>SUM(D28:D35)</f>
        <v>30</v>
      </c>
      <c r="E36" s="431">
        <f t="shared" ref="E36:K36" si="11">SUM(E28:E35)</f>
        <v>900</v>
      </c>
      <c r="F36" s="431">
        <f t="shared" si="11"/>
        <v>306</v>
      </c>
      <c r="G36" s="431">
        <f t="shared" si="11"/>
        <v>126</v>
      </c>
      <c r="H36" s="431">
        <f t="shared" si="11"/>
        <v>18</v>
      </c>
      <c r="I36" s="431">
        <f t="shared" si="11"/>
        <v>162</v>
      </c>
      <c r="J36" s="431">
        <f t="shared" si="11"/>
        <v>594</v>
      </c>
      <c r="K36" s="431">
        <f t="shared" si="11"/>
        <v>17</v>
      </c>
      <c r="L36" s="431"/>
      <c r="M36" s="431"/>
      <c r="N36" s="564"/>
    </row>
    <row r="37" spans="1:14" x14ac:dyDescent="0.2">
      <c r="C37" s="9" t="s">
        <v>24</v>
      </c>
      <c r="D37" s="11">
        <f>30-D36</f>
        <v>0</v>
      </c>
    </row>
    <row r="38" spans="1:14" x14ac:dyDescent="0.2">
      <c r="C38" s="9"/>
      <c r="D38" s="10"/>
    </row>
    <row r="39" spans="1:14" x14ac:dyDescent="0.2">
      <c r="C39" s="9"/>
      <c r="D39" s="10"/>
    </row>
    <row r="40" spans="1:14" x14ac:dyDescent="0.2">
      <c r="C40" s="9"/>
      <c r="D40" s="10"/>
    </row>
    <row r="41" spans="1:14" x14ac:dyDescent="0.2">
      <c r="C41" s="9"/>
      <c r="D41" s="10"/>
    </row>
    <row r="42" spans="1:14" x14ac:dyDescent="0.2">
      <c r="C42" s="9"/>
      <c r="D42" s="10"/>
    </row>
    <row r="43" spans="1:14" x14ac:dyDescent="0.2">
      <c r="C43" s="9"/>
      <c r="D43" s="10"/>
    </row>
    <row r="44" spans="1:14" x14ac:dyDescent="0.2">
      <c r="C44" s="2" t="s">
        <v>246</v>
      </c>
    </row>
    <row r="45" spans="1:14" ht="12.75" customHeight="1" x14ac:dyDescent="0.2">
      <c r="C45" s="866" t="s">
        <v>0</v>
      </c>
      <c r="D45" s="861" t="s">
        <v>1</v>
      </c>
      <c r="E45" s="865" t="s">
        <v>2</v>
      </c>
      <c r="F45" s="865"/>
      <c r="G45" s="865"/>
      <c r="H45" s="865"/>
      <c r="I45" s="865"/>
      <c r="J45" s="862"/>
      <c r="K45" s="861" t="s">
        <v>3</v>
      </c>
      <c r="L45" s="861" t="s">
        <v>4</v>
      </c>
      <c r="M45" s="861" t="s">
        <v>5</v>
      </c>
      <c r="N45" s="562"/>
    </row>
    <row r="46" spans="1:14" ht="12.75" customHeight="1" x14ac:dyDescent="0.2">
      <c r="C46" s="866"/>
      <c r="D46" s="861"/>
      <c r="E46" s="861" t="s">
        <v>6</v>
      </c>
      <c r="F46" s="863" t="s">
        <v>7</v>
      </c>
      <c r="G46" s="863"/>
      <c r="H46" s="863"/>
      <c r="I46" s="863"/>
      <c r="J46" s="861" t="s">
        <v>26</v>
      </c>
      <c r="K46" s="861"/>
      <c r="L46" s="861"/>
      <c r="M46" s="861"/>
      <c r="N46" s="562"/>
    </row>
    <row r="47" spans="1:14" ht="12.75" customHeight="1" x14ac:dyDescent="0.2">
      <c r="C47" s="866"/>
      <c r="D47" s="861"/>
      <c r="E47" s="862"/>
      <c r="F47" s="861" t="s">
        <v>9</v>
      </c>
      <c r="G47" s="865" t="s">
        <v>10</v>
      </c>
      <c r="H47" s="862"/>
      <c r="I47" s="862"/>
      <c r="J47" s="862"/>
      <c r="K47" s="861"/>
      <c r="L47" s="861"/>
      <c r="M47" s="861"/>
      <c r="N47" s="562"/>
    </row>
    <row r="48" spans="1:14" ht="12.75" customHeight="1" x14ac:dyDescent="0.2">
      <c r="C48" s="866"/>
      <c r="D48" s="861"/>
      <c r="E48" s="862"/>
      <c r="F48" s="864"/>
      <c r="G48" s="861" t="s">
        <v>11</v>
      </c>
      <c r="H48" s="861" t="s">
        <v>12</v>
      </c>
      <c r="I48" s="861" t="s">
        <v>13</v>
      </c>
      <c r="J48" s="862"/>
      <c r="K48" s="861"/>
      <c r="L48" s="861"/>
      <c r="M48" s="861"/>
      <c r="N48" s="562"/>
    </row>
    <row r="49" spans="1:14" x14ac:dyDescent="0.2">
      <c r="C49" s="866"/>
      <c r="D49" s="861"/>
      <c r="E49" s="862"/>
      <c r="F49" s="864"/>
      <c r="G49" s="861"/>
      <c r="H49" s="861"/>
      <c r="I49" s="861"/>
      <c r="J49" s="862"/>
      <c r="K49" s="861"/>
      <c r="L49" s="861"/>
      <c r="M49" s="861"/>
      <c r="N49" s="562"/>
    </row>
    <row r="50" spans="1:14" x14ac:dyDescent="0.2">
      <c r="C50" s="866"/>
      <c r="D50" s="861"/>
      <c r="E50" s="862"/>
      <c r="F50" s="864"/>
      <c r="G50" s="861"/>
      <c r="H50" s="861"/>
      <c r="I50" s="861"/>
      <c r="J50" s="862"/>
      <c r="K50" s="861"/>
      <c r="L50" s="861"/>
      <c r="M50" s="861"/>
      <c r="N50" s="562"/>
    </row>
    <row r="51" spans="1:14" x14ac:dyDescent="0.2">
      <c r="C51" s="866"/>
      <c r="D51" s="861"/>
      <c r="E51" s="862"/>
      <c r="F51" s="864"/>
      <c r="G51" s="861"/>
      <c r="H51" s="861"/>
      <c r="I51" s="861"/>
      <c r="J51" s="862"/>
      <c r="K51" s="861"/>
      <c r="L51" s="861"/>
      <c r="M51" s="861"/>
      <c r="N51" s="562"/>
    </row>
    <row r="52" spans="1:14" x14ac:dyDescent="0.2">
      <c r="A52" s="1" t="s">
        <v>17</v>
      </c>
      <c r="B52" s="1" t="s">
        <v>15</v>
      </c>
      <c r="C52" s="4" t="s">
        <v>32</v>
      </c>
      <c r="D52" s="5">
        <v>4</v>
      </c>
      <c r="E52" s="6">
        <f>D52*30</f>
        <v>120</v>
      </c>
      <c r="F52" s="6">
        <f>G52+H52+I52</f>
        <v>45</v>
      </c>
      <c r="G52" s="6"/>
      <c r="H52" s="6"/>
      <c r="I52" s="6">
        <v>45</v>
      </c>
      <c r="J52" s="6">
        <f>E52-F52</f>
        <v>75</v>
      </c>
      <c r="K52" s="7">
        <f>F52/15</f>
        <v>3</v>
      </c>
      <c r="L52" s="6" t="s">
        <v>17</v>
      </c>
      <c r="M52" s="7">
        <f>F52/E52*100</f>
        <v>37.5</v>
      </c>
      <c r="N52" s="563" t="s">
        <v>365</v>
      </c>
    </row>
    <row r="53" spans="1:14" x14ac:dyDescent="0.2">
      <c r="A53" s="1" t="s">
        <v>13</v>
      </c>
      <c r="B53" s="1" t="s">
        <v>15</v>
      </c>
      <c r="C53" s="4" t="s">
        <v>213</v>
      </c>
      <c r="D53" s="7">
        <v>6</v>
      </c>
      <c r="E53" s="6">
        <f t="shared" ref="E53:E57" si="12">D53*30</f>
        <v>180</v>
      </c>
      <c r="F53" s="6">
        <f t="shared" ref="F53:F57" si="13">G53+H53+I53</f>
        <v>60</v>
      </c>
      <c r="G53" s="6">
        <v>30</v>
      </c>
      <c r="H53" s="6"/>
      <c r="I53" s="6">
        <v>30</v>
      </c>
      <c r="J53" s="6">
        <f t="shared" ref="J53:J57" si="14">E53-F53</f>
        <v>120</v>
      </c>
      <c r="K53" s="7">
        <f t="shared" ref="K53:K56" si="15">F53/15</f>
        <v>4</v>
      </c>
      <c r="L53" s="6" t="s">
        <v>19</v>
      </c>
      <c r="M53" s="7">
        <f t="shared" ref="M53:M57" si="16">F53/E53*100</f>
        <v>33.333333333333329</v>
      </c>
      <c r="N53" s="558" t="s">
        <v>368</v>
      </c>
    </row>
    <row r="54" spans="1:14" x14ac:dyDescent="0.2">
      <c r="A54" s="1" t="s">
        <v>13</v>
      </c>
      <c r="B54" s="1" t="s">
        <v>15</v>
      </c>
      <c r="C54" s="4" t="s">
        <v>41</v>
      </c>
      <c r="D54" s="7">
        <v>5</v>
      </c>
      <c r="E54" s="6">
        <f t="shared" si="12"/>
        <v>150</v>
      </c>
      <c r="F54" s="6">
        <f t="shared" si="13"/>
        <v>60</v>
      </c>
      <c r="G54" s="6">
        <v>30</v>
      </c>
      <c r="H54" s="6"/>
      <c r="I54" s="6">
        <v>30</v>
      </c>
      <c r="J54" s="6">
        <f t="shared" si="14"/>
        <v>90</v>
      </c>
      <c r="K54" s="7">
        <f t="shared" si="15"/>
        <v>4</v>
      </c>
      <c r="L54" s="6" t="s">
        <v>19</v>
      </c>
      <c r="M54" s="7">
        <f t="shared" si="16"/>
        <v>40</v>
      </c>
      <c r="N54" s="559" t="s">
        <v>278</v>
      </c>
    </row>
    <row r="55" spans="1:14" x14ac:dyDescent="0.2">
      <c r="A55" s="1" t="s">
        <v>13</v>
      </c>
      <c r="B55" s="1" t="s">
        <v>15</v>
      </c>
      <c r="C55" s="4" t="s">
        <v>144</v>
      </c>
      <c r="D55" s="7">
        <v>6</v>
      </c>
      <c r="E55" s="6">
        <f t="shared" si="12"/>
        <v>180</v>
      </c>
      <c r="F55" s="6">
        <f t="shared" si="13"/>
        <v>60</v>
      </c>
      <c r="G55" s="6">
        <v>30</v>
      </c>
      <c r="H55" s="6"/>
      <c r="I55" s="6">
        <v>30</v>
      </c>
      <c r="J55" s="6">
        <f t="shared" si="14"/>
        <v>120</v>
      </c>
      <c r="K55" s="7">
        <f t="shared" si="15"/>
        <v>4</v>
      </c>
      <c r="L55" s="6" t="s">
        <v>19</v>
      </c>
      <c r="M55" s="7">
        <f t="shared" si="16"/>
        <v>33.333333333333329</v>
      </c>
      <c r="N55" s="559" t="s">
        <v>279</v>
      </c>
    </row>
    <row r="56" spans="1:14" x14ac:dyDescent="0.2">
      <c r="A56" s="1" t="s">
        <v>17</v>
      </c>
      <c r="B56" s="1" t="s">
        <v>15</v>
      </c>
      <c r="C56" s="4" t="s">
        <v>35</v>
      </c>
      <c r="D56" s="7">
        <v>5</v>
      </c>
      <c r="E56" s="6">
        <f t="shared" si="12"/>
        <v>150</v>
      </c>
      <c r="F56" s="6">
        <f t="shared" si="13"/>
        <v>60</v>
      </c>
      <c r="G56" s="6">
        <v>30</v>
      </c>
      <c r="H56" s="6"/>
      <c r="I56" s="6">
        <v>30</v>
      </c>
      <c r="J56" s="6">
        <f t="shared" si="14"/>
        <v>90</v>
      </c>
      <c r="K56" s="7">
        <f t="shared" si="15"/>
        <v>4</v>
      </c>
      <c r="L56" s="6" t="s">
        <v>19</v>
      </c>
      <c r="M56" s="7">
        <f t="shared" si="16"/>
        <v>40</v>
      </c>
      <c r="N56" s="558" t="s">
        <v>368</v>
      </c>
    </row>
    <row r="57" spans="1:14" x14ac:dyDescent="0.2">
      <c r="A57" s="1" t="s">
        <v>17</v>
      </c>
      <c r="B57" s="1" t="s">
        <v>30</v>
      </c>
      <c r="C57" s="4" t="s">
        <v>227</v>
      </c>
      <c r="D57" s="7">
        <v>4</v>
      </c>
      <c r="E57" s="6">
        <f t="shared" si="12"/>
        <v>120</v>
      </c>
      <c r="F57" s="6">
        <f t="shared" si="13"/>
        <v>30</v>
      </c>
      <c r="G57" s="6">
        <v>15</v>
      </c>
      <c r="H57" s="6"/>
      <c r="I57" s="6">
        <v>15</v>
      </c>
      <c r="J57" s="6">
        <f t="shared" si="14"/>
        <v>90</v>
      </c>
      <c r="K57" s="7">
        <f>F57/15</f>
        <v>2</v>
      </c>
      <c r="L57" s="6" t="s">
        <v>17</v>
      </c>
      <c r="M57" s="7">
        <f t="shared" si="16"/>
        <v>25</v>
      </c>
      <c r="N57" s="559" t="s">
        <v>278</v>
      </c>
    </row>
    <row r="58" spans="1:14" x14ac:dyDescent="0.2">
      <c r="C58" s="8" t="s">
        <v>23</v>
      </c>
      <c r="D58" s="375">
        <f t="shared" ref="D58:L58" si="17">SUM(D52:D57)</f>
        <v>30</v>
      </c>
      <c r="E58" s="431">
        <f t="shared" si="17"/>
        <v>900</v>
      </c>
      <c r="F58" s="431">
        <f t="shared" si="17"/>
        <v>315</v>
      </c>
      <c r="G58" s="431">
        <f t="shared" si="17"/>
        <v>135</v>
      </c>
      <c r="H58" s="431">
        <f t="shared" si="17"/>
        <v>0</v>
      </c>
      <c r="I58" s="431">
        <f t="shared" si="17"/>
        <v>180</v>
      </c>
      <c r="J58" s="431">
        <f t="shared" si="17"/>
        <v>585</v>
      </c>
      <c r="K58" s="431">
        <f t="shared" si="17"/>
        <v>21</v>
      </c>
      <c r="L58" s="431">
        <f t="shared" si="17"/>
        <v>0</v>
      </c>
      <c r="M58" s="431"/>
      <c r="N58" s="564"/>
    </row>
    <row r="59" spans="1:14" x14ac:dyDescent="0.2">
      <c r="C59" s="9" t="s">
        <v>24</v>
      </c>
      <c r="D59" s="10">
        <f>30-D58</f>
        <v>0</v>
      </c>
      <c r="E59" s="10"/>
      <c r="F59" s="10"/>
      <c r="G59" s="10"/>
      <c r="H59" s="10"/>
      <c r="I59" s="10"/>
      <c r="J59" s="10"/>
      <c r="K59" s="10"/>
      <c r="L59" s="10"/>
      <c r="M59" s="10"/>
      <c r="N59" s="564"/>
    </row>
    <row r="60" spans="1:14" x14ac:dyDescent="0.2">
      <c r="C60" s="9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564"/>
    </row>
    <row r="61" spans="1:14" x14ac:dyDescent="0.2">
      <c r="C61" s="2" t="s">
        <v>247</v>
      </c>
    </row>
    <row r="62" spans="1:14" ht="12.75" customHeight="1" x14ac:dyDescent="0.2">
      <c r="C62" s="866" t="s">
        <v>0</v>
      </c>
      <c r="D62" s="861" t="s">
        <v>1</v>
      </c>
      <c r="E62" s="865" t="s">
        <v>2</v>
      </c>
      <c r="F62" s="865"/>
      <c r="G62" s="865"/>
      <c r="H62" s="865"/>
      <c r="I62" s="865"/>
      <c r="J62" s="862"/>
      <c r="K62" s="861" t="s">
        <v>3</v>
      </c>
      <c r="L62" s="861" t="s">
        <v>4</v>
      </c>
      <c r="M62" s="861" t="s">
        <v>5</v>
      </c>
      <c r="N62" s="562"/>
    </row>
    <row r="63" spans="1:14" ht="12.75" customHeight="1" x14ac:dyDescent="0.2">
      <c r="C63" s="866"/>
      <c r="D63" s="861"/>
      <c r="E63" s="861" t="s">
        <v>6</v>
      </c>
      <c r="F63" s="863" t="s">
        <v>7</v>
      </c>
      <c r="G63" s="863"/>
      <c r="H63" s="863"/>
      <c r="I63" s="863"/>
      <c r="J63" s="861" t="s">
        <v>26</v>
      </c>
      <c r="K63" s="861"/>
      <c r="L63" s="861"/>
      <c r="M63" s="861"/>
      <c r="N63" s="562"/>
    </row>
    <row r="64" spans="1:14" ht="12.75" customHeight="1" x14ac:dyDescent="0.2">
      <c r="C64" s="866"/>
      <c r="D64" s="861"/>
      <c r="E64" s="862"/>
      <c r="F64" s="861" t="s">
        <v>9</v>
      </c>
      <c r="G64" s="865" t="s">
        <v>10</v>
      </c>
      <c r="H64" s="862"/>
      <c r="I64" s="862"/>
      <c r="J64" s="862"/>
      <c r="K64" s="861"/>
      <c r="L64" s="861"/>
      <c r="M64" s="861"/>
      <c r="N64" s="562"/>
    </row>
    <row r="65" spans="1:14" ht="12.75" customHeight="1" x14ac:dyDescent="0.2">
      <c r="C65" s="866"/>
      <c r="D65" s="861"/>
      <c r="E65" s="862"/>
      <c r="F65" s="864"/>
      <c r="G65" s="861" t="s">
        <v>11</v>
      </c>
      <c r="H65" s="861" t="s">
        <v>12</v>
      </c>
      <c r="I65" s="861" t="s">
        <v>13</v>
      </c>
      <c r="J65" s="862"/>
      <c r="K65" s="861"/>
      <c r="L65" s="861"/>
      <c r="M65" s="861"/>
      <c r="N65" s="562"/>
    </row>
    <row r="66" spans="1:14" x14ac:dyDescent="0.2">
      <c r="C66" s="866"/>
      <c r="D66" s="861"/>
      <c r="E66" s="862"/>
      <c r="F66" s="864"/>
      <c r="G66" s="861"/>
      <c r="H66" s="861"/>
      <c r="I66" s="861"/>
      <c r="J66" s="862"/>
      <c r="K66" s="861"/>
      <c r="L66" s="861"/>
      <c r="M66" s="861"/>
      <c r="N66" s="562"/>
    </row>
    <row r="67" spans="1:14" x14ac:dyDescent="0.2">
      <c r="C67" s="866"/>
      <c r="D67" s="861"/>
      <c r="E67" s="862"/>
      <c r="F67" s="864"/>
      <c r="G67" s="861"/>
      <c r="H67" s="861"/>
      <c r="I67" s="861"/>
      <c r="J67" s="862"/>
      <c r="K67" s="861"/>
      <c r="L67" s="861"/>
      <c r="M67" s="861"/>
      <c r="N67" s="562"/>
    </row>
    <row r="68" spans="1:14" x14ac:dyDescent="0.2">
      <c r="C68" s="866"/>
      <c r="D68" s="861"/>
      <c r="E68" s="862"/>
      <c r="F68" s="864"/>
      <c r="G68" s="861"/>
      <c r="H68" s="861"/>
      <c r="I68" s="861"/>
      <c r="J68" s="862"/>
      <c r="K68" s="861"/>
      <c r="L68" s="861"/>
      <c r="M68" s="861"/>
      <c r="N68" s="562"/>
    </row>
    <row r="69" spans="1:14" x14ac:dyDescent="0.2">
      <c r="A69" s="1" t="s">
        <v>13</v>
      </c>
      <c r="B69" s="1" t="s">
        <v>15</v>
      </c>
      <c r="C69" s="8" t="s">
        <v>252</v>
      </c>
      <c r="D69" s="5">
        <v>4.5</v>
      </c>
      <c r="E69" s="6">
        <f>D69*30</f>
        <v>135</v>
      </c>
      <c r="F69" s="6">
        <f>G69+H69+I69</f>
        <v>0</v>
      </c>
      <c r="G69" s="6"/>
      <c r="H69" s="6"/>
      <c r="I69" s="6"/>
      <c r="J69" s="6">
        <f>E69-F69</f>
        <v>135</v>
      </c>
      <c r="K69" s="7">
        <f>F69/18</f>
        <v>0</v>
      </c>
      <c r="L69" s="6" t="s">
        <v>28</v>
      </c>
      <c r="M69" s="7">
        <f>F69/E69*100</f>
        <v>0</v>
      </c>
      <c r="N69" s="558" t="s">
        <v>368</v>
      </c>
    </row>
    <row r="70" spans="1:14" x14ac:dyDescent="0.2">
      <c r="A70" s="1" t="s">
        <v>17</v>
      </c>
      <c r="B70" s="1" t="s">
        <v>15</v>
      </c>
      <c r="C70" s="4" t="s">
        <v>16</v>
      </c>
      <c r="D70" s="7">
        <v>4</v>
      </c>
      <c r="E70" s="6">
        <f t="shared" ref="E70:E77" si="18">D70*30</f>
        <v>120</v>
      </c>
      <c r="F70" s="6">
        <f t="shared" ref="F70:F77" si="19">G70+H70+I70</f>
        <v>54</v>
      </c>
      <c r="G70" s="6"/>
      <c r="H70" s="6"/>
      <c r="I70" s="6">
        <v>54</v>
      </c>
      <c r="J70" s="6">
        <f t="shared" ref="J70:J77" si="20">E70-F70</f>
        <v>66</v>
      </c>
      <c r="K70" s="7">
        <f t="shared" ref="K70:K77" si="21">F70/18</f>
        <v>3</v>
      </c>
      <c r="L70" s="6" t="s">
        <v>28</v>
      </c>
      <c r="M70" s="7">
        <f t="shared" ref="M70:M77" si="22">F70/E70*100</f>
        <v>45</v>
      </c>
      <c r="N70" s="563" t="s">
        <v>365</v>
      </c>
    </row>
    <row r="71" spans="1:14" x14ac:dyDescent="0.2">
      <c r="A71" s="1" t="s">
        <v>13</v>
      </c>
      <c r="B71" s="1" t="s">
        <v>15</v>
      </c>
      <c r="C71" s="4" t="s">
        <v>308</v>
      </c>
      <c r="D71" s="7">
        <v>4</v>
      </c>
      <c r="E71" s="6">
        <f t="shared" si="18"/>
        <v>120</v>
      </c>
      <c r="F71" s="6">
        <f t="shared" si="19"/>
        <v>54</v>
      </c>
      <c r="G71" s="6">
        <v>18</v>
      </c>
      <c r="H71" s="6"/>
      <c r="I71" s="6">
        <v>36</v>
      </c>
      <c r="J71" s="6">
        <f t="shared" si="20"/>
        <v>66</v>
      </c>
      <c r="K71" s="7">
        <f t="shared" si="21"/>
        <v>3</v>
      </c>
      <c r="L71" s="6" t="s">
        <v>19</v>
      </c>
      <c r="M71" s="7">
        <f t="shared" si="22"/>
        <v>45</v>
      </c>
      <c r="N71" s="558" t="s">
        <v>368</v>
      </c>
    </row>
    <row r="72" spans="1:14" x14ac:dyDescent="0.2">
      <c r="A72" s="1" t="s">
        <v>13</v>
      </c>
      <c r="B72" s="1" t="s">
        <v>15</v>
      </c>
      <c r="C72" s="4" t="s">
        <v>36</v>
      </c>
      <c r="D72" s="7">
        <v>4</v>
      </c>
      <c r="E72" s="6">
        <f t="shared" si="18"/>
        <v>120</v>
      </c>
      <c r="F72" s="6">
        <f t="shared" si="19"/>
        <v>54</v>
      </c>
      <c r="G72" s="6">
        <v>18</v>
      </c>
      <c r="H72" s="6"/>
      <c r="I72" s="6">
        <v>36</v>
      </c>
      <c r="J72" s="6">
        <f t="shared" si="20"/>
        <v>66</v>
      </c>
      <c r="K72" s="7">
        <f t="shared" si="21"/>
        <v>3</v>
      </c>
      <c r="L72" s="6" t="s">
        <v>19</v>
      </c>
      <c r="M72" s="7">
        <f t="shared" si="22"/>
        <v>45</v>
      </c>
      <c r="N72" s="559" t="s">
        <v>279</v>
      </c>
    </row>
    <row r="73" spans="1:14" x14ac:dyDescent="0.2">
      <c r="A73" s="1" t="s">
        <v>13</v>
      </c>
      <c r="B73" s="1" t="s">
        <v>15</v>
      </c>
      <c r="C73" s="4" t="s">
        <v>214</v>
      </c>
      <c r="D73" s="7">
        <v>1</v>
      </c>
      <c r="E73" s="6">
        <f t="shared" si="18"/>
        <v>30</v>
      </c>
      <c r="F73" s="6">
        <f t="shared" si="19"/>
        <v>0</v>
      </c>
      <c r="G73" s="6"/>
      <c r="H73" s="6"/>
      <c r="I73" s="6"/>
      <c r="J73" s="6">
        <f t="shared" si="20"/>
        <v>30</v>
      </c>
      <c r="K73" s="7">
        <f t="shared" si="21"/>
        <v>0</v>
      </c>
      <c r="L73" s="6" t="s">
        <v>28</v>
      </c>
      <c r="M73" s="7">
        <f t="shared" si="22"/>
        <v>0</v>
      </c>
      <c r="N73" s="558" t="s">
        <v>368</v>
      </c>
    </row>
    <row r="74" spans="1:14" x14ac:dyDescent="0.2">
      <c r="A74" s="1" t="s">
        <v>13</v>
      </c>
      <c r="B74" s="1" t="s">
        <v>15</v>
      </c>
      <c r="C74" s="4" t="s">
        <v>309</v>
      </c>
      <c r="D74" s="7">
        <v>5</v>
      </c>
      <c r="E74" s="6">
        <f t="shared" si="18"/>
        <v>150</v>
      </c>
      <c r="F74" s="6">
        <f t="shared" si="19"/>
        <v>72</v>
      </c>
      <c r="G74" s="6">
        <v>36</v>
      </c>
      <c r="H74" s="6"/>
      <c r="I74" s="6">
        <v>36</v>
      </c>
      <c r="J74" s="6">
        <f t="shared" si="20"/>
        <v>78</v>
      </c>
      <c r="K74" s="7">
        <f t="shared" si="21"/>
        <v>4</v>
      </c>
      <c r="L74" s="6" t="s">
        <v>19</v>
      </c>
      <c r="M74" s="7">
        <f t="shared" si="22"/>
        <v>48</v>
      </c>
      <c r="N74" s="558" t="s">
        <v>368</v>
      </c>
    </row>
    <row r="75" spans="1:14" x14ac:dyDescent="0.2">
      <c r="A75" s="1" t="s">
        <v>13</v>
      </c>
      <c r="B75" s="1" t="s">
        <v>15</v>
      </c>
      <c r="C75" s="4" t="s">
        <v>38</v>
      </c>
      <c r="D75" s="7">
        <v>4</v>
      </c>
      <c r="E75" s="6">
        <f t="shared" si="18"/>
        <v>120</v>
      </c>
      <c r="F75" s="6">
        <f t="shared" si="19"/>
        <v>54</v>
      </c>
      <c r="G75" s="6">
        <v>18</v>
      </c>
      <c r="H75" s="6"/>
      <c r="I75" s="6">
        <v>36</v>
      </c>
      <c r="J75" s="6">
        <f t="shared" si="20"/>
        <v>66</v>
      </c>
      <c r="K75" s="7">
        <f t="shared" si="21"/>
        <v>3</v>
      </c>
      <c r="L75" s="6" t="s">
        <v>19</v>
      </c>
      <c r="M75" s="7">
        <f t="shared" si="22"/>
        <v>45</v>
      </c>
      <c r="N75" s="563" t="s">
        <v>367</v>
      </c>
    </row>
    <row r="76" spans="1:14" x14ac:dyDescent="0.2">
      <c r="A76" s="1" t="s">
        <v>17</v>
      </c>
      <c r="B76" s="1" t="s">
        <v>30</v>
      </c>
      <c r="C76" s="4" t="s">
        <v>254</v>
      </c>
      <c r="D76" s="7">
        <v>3.5</v>
      </c>
      <c r="E76" s="6">
        <f t="shared" si="18"/>
        <v>105</v>
      </c>
      <c r="F76" s="6">
        <f t="shared" si="19"/>
        <v>36</v>
      </c>
      <c r="G76" s="6">
        <v>18</v>
      </c>
      <c r="H76" s="6"/>
      <c r="I76" s="6">
        <v>18</v>
      </c>
      <c r="J76" s="6">
        <f t="shared" si="20"/>
        <v>69</v>
      </c>
      <c r="K76" s="7">
        <f t="shared" si="21"/>
        <v>2</v>
      </c>
      <c r="L76" s="6" t="s">
        <v>17</v>
      </c>
      <c r="M76" s="7">
        <f t="shared" si="22"/>
        <v>34.285714285714285</v>
      </c>
      <c r="N76" s="559" t="s">
        <v>278</v>
      </c>
    </row>
    <row r="77" spans="1:14" x14ac:dyDescent="0.2">
      <c r="C77" s="4"/>
      <c r="D77" s="7"/>
      <c r="E77" s="6">
        <f t="shared" si="18"/>
        <v>0</v>
      </c>
      <c r="F77" s="6">
        <f t="shared" si="19"/>
        <v>0</v>
      </c>
      <c r="G77" s="6"/>
      <c r="H77" s="6"/>
      <c r="I77" s="6"/>
      <c r="J77" s="6">
        <f t="shared" si="20"/>
        <v>0</v>
      </c>
      <c r="K77" s="7">
        <f t="shared" si="21"/>
        <v>0</v>
      </c>
      <c r="L77" s="6"/>
      <c r="M77" s="7" t="e">
        <f t="shared" si="22"/>
        <v>#DIV/0!</v>
      </c>
      <c r="N77" s="559"/>
    </row>
    <row r="78" spans="1:14" x14ac:dyDescent="0.2">
      <c r="C78" s="8" t="s">
        <v>23</v>
      </c>
      <c r="D78" s="375">
        <f t="shared" ref="D78:K78" si="23">SUM(D69:D77)</f>
        <v>30</v>
      </c>
      <c r="E78" s="431">
        <f t="shared" si="23"/>
        <v>900</v>
      </c>
      <c r="F78" s="431">
        <f t="shared" si="23"/>
        <v>324</v>
      </c>
      <c r="G78" s="431">
        <f t="shared" si="23"/>
        <v>108</v>
      </c>
      <c r="H78" s="431">
        <f t="shared" si="23"/>
        <v>0</v>
      </c>
      <c r="I78" s="431">
        <f t="shared" si="23"/>
        <v>216</v>
      </c>
      <c r="J78" s="431">
        <f t="shared" si="23"/>
        <v>576</v>
      </c>
      <c r="K78" s="431">
        <f t="shared" si="23"/>
        <v>18</v>
      </c>
      <c r="L78" s="431"/>
      <c r="M78" s="431"/>
      <c r="N78" s="564"/>
    </row>
    <row r="79" spans="1:14" x14ac:dyDescent="0.2">
      <c r="C79" s="9" t="s">
        <v>24</v>
      </c>
      <c r="D79" s="11">
        <f>30-D78</f>
        <v>0</v>
      </c>
      <c r="E79" s="10"/>
      <c r="F79" s="10"/>
      <c r="G79" s="10"/>
      <c r="H79" s="10"/>
      <c r="I79" s="10"/>
      <c r="J79" s="10"/>
      <c r="K79" s="10"/>
      <c r="L79" s="10"/>
    </row>
    <row r="80" spans="1:14" x14ac:dyDescent="0.2">
      <c r="C80" s="9"/>
      <c r="D80" s="10"/>
      <c r="E80" s="10"/>
      <c r="F80" s="10"/>
      <c r="G80" s="10"/>
      <c r="H80" s="10"/>
      <c r="I80" s="10"/>
      <c r="J80" s="10"/>
      <c r="K80" s="10"/>
      <c r="L80" s="10"/>
    </row>
    <row r="81" spans="1:14" x14ac:dyDescent="0.2">
      <c r="C81" s="9"/>
      <c r="D81" s="10"/>
      <c r="E81" s="10"/>
      <c r="F81" s="10"/>
      <c r="G81" s="10"/>
      <c r="H81" s="10"/>
      <c r="I81" s="10"/>
      <c r="J81" s="10"/>
      <c r="K81" s="10"/>
      <c r="L81" s="10"/>
    </row>
    <row r="82" spans="1:14" x14ac:dyDescent="0.2">
      <c r="C82" s="9"/>
      <c r="D82" s="10"/>
      <c r="E82" s="10"/>
      <c r="F82" s="10"/>
      <c r="G82" s="10"/>
      <c r="H82" s="10"/>
      <c r="I82" s="10"/>
      <c r="J82" s="10"/>
      <c r="K82" s="10"/>
      <c r="L82" s="10"/>
    </row>
    <row r="83" spans="1:14" x14ac:dyDescent="0.2">
      <c r="C83" s="9"/>
      <c r="D83" s="10"/>
      <c r="E83" s="10"/>
      <c r="F83" s="10"/>
      <c r="G83" s="10"/>
      <c r="H83" s="10"/>
      <c r="I83" s="10"/>
      <c r="J83" s="10"/>
      <c r="K83" s="10"/>
      <c r="L83" s="10"/>
    </row>
    <row r="84" spans="1:14" x14ac:dyDescent="0.2">
      <c r="C84" s="9"/>
      <c r="D84" s="10"/>
      <c r="E84" s="10"/>
      <c r="F84" s="10"/>
      <c r="G84" s="10"/>
      <c r="H84" s="10"/>
      <c r="I84" s="10"/>
      <c r="J84" s="10"/>
      <c r="K84" s="10"/>
      <c r="L84" s="10"/>
    </row>
    <row r="85" spans="1:14" x14ac:dyDescent="0.2">
      <c r="C85" s="9"/>
      <c r="D85" s="10"/>
      <c r="E85" s="10"/>
      <c r="F85" s="10"/>
      <c r="G85" s="10"/>
      <c r="H85" s="10"/>
      <c r="I85" s="10"/>
      <c r="J85" s="10"/>
      <c r="K85" s="10"/>
      <c r="L85" s="10"/>
    </row>
    <row r="86" spans="1:14" x14ac:dyDescent="0.2">
      <c r="C86" s="9"/>
      <c r="D86" s="10"/>
      <c r="E86" s="10"/>
      <c r="F86" s="10"/>
      <c r="G86" s="10"/>
      <c r="H86" s="10"/>
      <c r="I86" s="10"/>
      <c r="J86" s="10"/>
      <c r="K86" s="10"/>
      <c r="L86" s="10"/>
    </row>
    <row r="87" spans="1:14" x14ac:dyDescent="0.2">
      <c r="C87" s="2" t="s">
        <v>248</v>
      </c>
    </row>
    <row r="88" spans="1:14" ht="12.75" customHeight="1" x14ac:dyDescent="0.2">
      <c r="C88" s="866" t="s">
        <v>0</v>
      </c>
      <c r="D88" s="861" t="s">
        <v>1</v>
      </c>
      <c r="E88" s="865" t="s">
        <v>2</v>
      </c>
      <c r="F88" s="865"/>
      <c r="G88" s="865"/>
      <c r="H88" s="865"/>
      <c r="I88" s="865"/>
      <c r="J88" s="862"/>
      <c r="K88" s="861" t="s">
        <v>3</v>
      </c>
      <c r="L88" s="861" t="s">
        <v>4</v>
      </c>
      <c r="M88" s="861" t="s">
        <v>5</v>
      </c>
      <c r="N88" s="562"/>
    </row>
    <row r="89" spans="1:14" ht="12.75" customHeight="1" x14ac:dyDescent="0.2">
      <c r="C89" s="866"/>
      <c r="D89" s="861"/>
      <c r="E89" s="861" t="s">
        <v>6</v>
      </c>
      <c r="F89" s="863" t="s">
        <v>7</v>
      </c>
      <c r="G89" s="863"/>
      <c r="H89" s="863"/>
      <c r="I89" s="863"/>
      <c r="J89" s="861" t="s">
        <v>26</v>
      </c>
      <c r="K89" s="861"/>
      <c r="L89" s="861"/>
      <c r="M89" s="861"/>
      <c r="N89" s="562"/>
    </row>
    <row r="90" spans="1:14" ht="12.75" customHeight="1" x14ac:dyDescent="0.2">
      <c r="C90" s="866"/>
      <c r="D90" s="861"/>
      <c r="E90" s="862"/>
      <c r="F90" s="861" t="s">
        <v>9</v>
      </c>
      <c r="G90" s="865" t="s">
        <v>10</v>
      </c>
      <c r="H90" s="862"/>
      <c r="I90" s="862"/>
      <c r="J90" s="862"/>
      <c r="K90" s="861"/>
      <c r="L90" s="861"/>
      <c r="M90" s="861"/>
      <c r="N90" s="562"/>
    </row>
    <row r="91" spans="1:14" ht="12.75" customHeight="1" x14ac:dyDescent="0.2">
      <c r="C91" s="866"/>
      <c r="D91" s="861"/>
      <c r="E91" s="862"/>
      <c r="F91" s="864"/>
      <c r="G91" s="861" t="s">
        <v>11</v>
      </c>
      <c r="H91" s="861" t="s">
        <v>12</v>
      </c>
      <c r="I91" s="861" t="s">
        <v>13</v>
      </c>
      <c r="J91" s="862"/>
      <c r="K91" s="861"/>
      <c r="L91" s="861"/>
      <c r="M91" s="861"/>
      <c r="N91" s="562"/>
    </row>
    <row r="92" spans="1:14" x14ac:dyDescent="0.2">
      <c r="C92" s="866"/>
      <c r="D92" s="861"/>
      <c r="E92" s="862"/>
      <c r="F92" s="864"/>
      <c r="G92" s="861"/>
      <c r="H92" s="861"/>
      <c r="I92" s="861"/>
      <c r="J92" s="862"/>
      <c r="K92" s="861"/>
      <c r="L92" s="861"/>
      <c r="M92" s="861"/>
      <c r="N92" s="562"/>
    </row>
    <row r="93" spans="1:14" x14ac:dyDescent="0.2">
      <c r="C93" s="866"/>
      <c r="D93" s="861"/>
      <c r="E93" s="862"/>
      <c r="F93" s="864"/>
      <c r="G93" s="861"/>
      <c r="H93" s="861"/>
      <c r="I93" s="861"/>
      <c r="J93" s="862"/>
      <c r="K93" s="861"/>
      <c r="L93" s="861"/>
      <c r="M93" s="861"/>
      <c r="N93" s="562"/>
    </row>
    <row r="94" spans="1:14" x14ac:dyDescent="0.2">
      <c r="C94" s="866"/>
      <c r="D94" s="861"/>
      <c r="E94" s="862"/>
      <c r="F94" s="864"/>
      <c r="G94" s="861"/>
      <c r="H94" s="861"/>
      <c r="I94" s="861"/>
      <c r="J94" s="862"/>
      <c r="K94" s="861"/>
      <c r="L94" s="861"/>
      <c r="M94" s="861"/>
      <c r="N94" s="562"/>
    </row>
    <row r="95" spans="1:14" x14ac:dyDescent="0.2">
      <c r="A95" s="1" t="s">
        <v>17</v>
      </c>
      <c r="B95" s="1" t="s">
        <v>30</v>
      </c>
      <c r="C95" s="4" t="s">
        <v>217</v>
      </c>
      <c r="D95" s="5">
        <v>3</v>
      </c>
      <c r="E95" s="6">
        <f>D95*30</f>
        <v>90</v>
      </c>
      <c r="F95" s="6">
        <f>G95+H95+I95</f>
        <v>45</v>
      </c>
      <c r="G95" s="6"/>
      <c r="H95" s="6"/>
      <c r="I95" s="6">
        <v>45</v>
      </c>
      <c r="J95" s="6">
        <f>E95-F95</f>
        <v>45</v>
      </c>
      <c r="K95" s="7">
        <f>F95/15</f>
        <v>3</v>
      </c>
      <c r="L95" s="6" t="s">
        <v>17</v>
      </c>
      <c r="M95" s="7">
        <f>F95/E95*100</f>
        <v>50</v>
      </c>
      <c r="N95" s="563" t="s">
        <v>365</v>
      </c>
    </row>
    <row r="96" spans="1:14" x14ac:dyDescent="0.2">
      <c r="A96" s="1" t="s">
        <v>13</v>
      </c>
      <c r="B96" s="1" t="s">
        <v>15</v>
      </c>
      <c r="C96" s="4" t="s">
        <v>40</v>
      </c>
      <c r="D96" s="7">
        <v>5</v>
      </c>
      <c r="E96" s="6">
        <f t="shared" ref="E96:E100" si="24">D96*30</f>
        <v>150</v>
      </c>
      <c r="F96" s="6">
        <f t="shared" ref="F96:F100" si="25">G96+H96+I96</f>
        <v>60</v>
      </c>
      <c r="G96" s="6">
        <v>30</v>
      </c>
      <c r="H96" s="6"/>
      <c r="I96" s="6">
        <v>30</v>
      </c>
      <c r="J96" s="6">
        <f t="shared" ref="J96:J100" si="26">E96-F96</f>
        <v>90</v>
      </c>
      <c r="K96" s="7">
        <f t="shared" ref="K96:K100" si="27">F96/15</f>
        <v>4</v>
      </c>
      <c r="L96" s="6" t="s">
        <v>19</v>
      </c>
      <c r="M96" s="7">
        <f t="shared" ref="M96:M100" si="28">F96/E96*100</f>
        <v>40</v>
      </c>
      <c r="N96" s="563" t="s">
        <v>367</v>
      </c>
    </row>
    <row r="97" spans="1:14" x14ac:dyDescent="0.2">
      <c r="A97" s="1" t="s">
        <v>13</v>
      </c>
      <c r="B97" s="1" t="s">
        <v>15</v>
      </c>
      <c r="C97" s="4" t="s">
        <v>310</v>
      </c>
      <c r="D97" s="7">
        <v>5</v>
      </c>
      <c r="E97" s="6">
        <f t="shared" si="24"/>
        <v>150</v>
      </c>
      <c r="F97" s="6">
        <f t="shared" si="25"/>
        <v>60</v>
      </c>
      <c r="G97" s="6">
        <v>30</v>
      </c>
      <c r="H97" s="6"/>
      <c r="I97" s="6">
        <v>30</v>
      </c>
      <c r="J97" s="6">
        <f t="shared" si="26"/>
        <v>90</v>
      </c>
      <c r="K97" s="7">
        <f t="shared" si="27"/>
        <v>4</v>
      </c>
      <c r="L97" s="6" t="s">
        <v>19</v>
      </c>
      <c r="M97" s="7">
        <f t="shared" si="28"/>
        <v>40</v>
      </c>
      <c r="N97" s="558" t="s">
        <v>368</v>
      </c>
    </row>
    <row r="98" spans="1:14" x14ac:dyDescent="0.2">
      <c r="A98" s="1" t="s">
        <v>13</v>
      </c>
      <c r="B98" s="1" t="s">
        <v>15</v>
      </c>
      <c r="C98" s="4" t="s">
        <v>282</v>
      </c>
      <c r="D98" s="7">
        <v>4</v>
      </c>
      <c r="E98" s="6">
        <f t="shared" si="24"/>
        <v>120</v>
      </c>
      <c r="F98" s="6">
        <f t="shared" si="25"/>
        <v>45</v>
      </c>
      <c r="G98" s="6">
        <v>15</v>
      </c>
      <c r="H98" s="6"/>
      <c r="I98" s="6">
        <v>30</v>
      </c>
      <c r="J98" s="6">
        <f t="shared" si="26"/>
        <v>75</v>
      </c>
      <c r="K98" s="7">
        <f t="shared" si="27"/>
        <v>3</v>
      </c>
      <c r="L98" s="6" t="s">
        <v>28</v>
      </c>
      <c r="M98" s="7">
        <f t="shared" si="28"/>
        <v>37.5</v>
      </c>
      <c r="N98" s="559" t="s">
        <v>278</v>
      </c>
    </row>
    <row r="99" spans="1:14" ht="25.5" x14ac:dyDescent="0.2">
      <c r="A99" s="1" t="s">
        <v>13</v>
      </c>
      <c r="B99" s="1" t="s">
        <v>30</v>
      </c>
      <c r="C99" s="4" t="s">
        <v>361</v>
      </c>
      <c r="D99" s="7">
        <v>4</v>
      </c>
      <c r="E99" s="6">
        <f t="shared" si="24"/>
        <v>120</v>
      </c>
      <c r="F99" s="6">
        <f t="shared" si="25"/>
        <v>60</v>
      </c>
      <c r="G99" s="6">
        <v>30</v>
      </c>
      <c r="H99" s="6"/>
      <c r="I99" s="6">
        <v>30</v>
      </c>
      <c r="J99" s="6">
        <f t="shared" si="26"/>
        <v>60</v>
      </c>
      <c r="K99" s="7">
        <f t="shared" si="27"/>
        <v>4</v>
      </c>
      <c r="L99" s="6" t="s">
        <v>28</v>
      </c>
      <c r="M99" s="7">
        <f t="shared" si="28"/>
        <v>50</v>
      </c>
      <c r="N99" s="558" t="s">
        <v>368</v>
      </c>
    </row>
    <row r="100" spans="1:14" x14ac:dyDescent="0.2">
      <c r="A100" s="1" t="s">
        <v>13</v>
      </c>
      <c r="B100" s="1" t="s">
        <v>15</v>
      </c>
      <c r="C100" s="568" t="s">
        <v>228</v>
      </c>
      <c r="D100" s="7">
        <v>5</v>
      </c>
      <c r="E100" s="6">
        <f t="shared" si="24"/>
        <v>150</v>
      </c>
      <c r="F100" s="6">
        <f t="shared" si="25"/>
        <v>60</v>
      </c>
      <c r="G100" s="6">
        <v>30</v>
      </c>
      <c r="H100" s="6"/>
      <c r="I100" s="6">
        <v>30</v>
      </c>
      <c r="J100" s="6">
        <f t="shared" si="26"/>
        <v>90</v>
      </c>
      <c r="K100" s="7">
        <f t="shared" si="27"/>
        <v>4</v>
      </c>
      <c r="L100" s="6" t="s">
        <v>19</v>
      </c>
      <c r="M100" s="7">
        <f t="shared" si="28"/>
        <v>40</v>
      </c>
      <c r="N100" s="558" t="s">
        <v>368</v>
      </c>
    </row>
    <row r="101" spans="1:14" x14ac:dyDescent="0.2">
      <c r="A101" s="1" t="s">
        <v>13</v>
      </c>
      <c r="B101" s="1" t="s">
        <v>30</v>
      </c>
      <c r="C101" s="569" t="s">
        <v>312</v>
      </c>
      <c r="D101" s="7">
        <v>4</v>
      </c>
      <c r="E101" s="6">
        <f t="shared" ref="E101" si="29">D101*30</f>
        <v>120</v>
      </c>
      <c r="F101" s="6">
        <f t="shared" ref="F101" si="30">G101+H101+I101</f>
        <v>60</v>
      </c>
      <c r="G101" s="6">
        <v>30</v>
      </c>
      <c r="H101" s="6"/>
      <c r="I101" s="6">
        <v>30</v>
      </c>
      <c r="J101" s="6">
        <f t="shared" ref="J101" si="31">E101-F101</f>
        <v>60</v>
      </c>
      <c r="K101" s="7">
        <f t="shared" ref="K101" si="32">F101/15</f>
        <v>4</v>
      </c>
      <c r="L101" s="6" t="s">
        <v>28</v>
      </c>
      <c r="M101" s="7">
        <f t="shared" ref="M101" si="33">F101/E101*100</f>
        <v>50</v>
      </c>
      <c r="N101" s="558" t="s">
        <v>368</v>
      </c>
    </row>
    <row r="102" spans="1:14" x14ac:dyDescent="0.2">
      <c r="C102" s="8" t="s">
        <v>23</v>
      </c>
      <c r="D102" s="375">
        <f t="shared" ref="D102:M102" si="34">SUM(D95:D101)</f>
        <v>30</v>
      </c>
      <c r="E102" s="431">
        <f t="shared" si="34"/>
        <v>900</v>
      </c>
      <c r="F102" s="431">
        <f t="shared" si="34"/>
        <v>390</v>
      </c>
      <c r="G102" s="431">
        <f t="shared" si="34"/>
        <v>165</v>
      </c>
      <c r="H102" s="431">
        <f t="shared" si="34"/>
        <v>0</v>
      </c>
      <c r="I102" s="431">
        <f t="shared" si="34"/>
        <v>225</v>
      </c>
      <c r="J102" s="431">
        <f t="shared" si="34"/>
        <v>510</v>
      </c>
      <c r="K102" s="431">
        <f t="shared" si="34"/>
        <v>26</v>
      </c>
      <c r="L102" s="431">
        <f t="shared" si="34"/>
        <v>0</v>
      </c>
      <c r="M102" s="431">
        <f t="shared" si="34"/>
        <v>307.5</v>
      </c>
      <c r="N102" s="564"/>
    </row>
    <row r="103" spans="1:14" x14ac:dyDescent="0.2">
      <c r="C103" s="9" t="s">
        <v>24</v>
      </c>
      <c r="D103" s="10">
        <f>30-D102</f>
        <v>0</v>
      </c>
    </row>
    <row r="104" spans="1:14" x14ac:dyDescent="0.2">
      <c r="C104" s="9"/>
      <c r="D104" s="10"/>
    </row>
    <row r="105" spans="1:14" x14ac:dyDescent="0.2">
      <c r="C105" s="9"/>
      <c r="D105" s="10"/>
    </row>
    <row r="106" spans="1:14" x14ac:dyDescent="0.2">
      <c r="C106" s="2" t="s">
        <v>249</v>
      </c>
    </row>
    <row r="107" spans="1:14" ht="12.75" customHeight="1" x14ac:dyDescent="0.2">
      <c r="C107" s="866" t="s">
        <v>0</v>
      </c>
      <c r="D107" s="861" t="s">
        <v>1</v>
      </c>
      <c r="E107" s="865" t="s">
        <v>2</v>
      </c>
      <c r="F107" s="865"/>
      <c r="G107" s="865"/>
      <c r="H107" s="865"/>
      <c r="I107" s="865"/>
      <c r="J107" s="862"/>
      <c r="K107" s="861" t="s">
        <v>3</v>
      </c>
      <c r="L107" s="861" t="s">
        <v>4</v>
      </c>
      <c r="M107" s="861" t="s">
        <v>5</v>
      </c>
      <c r="N107" s="562"/>
    </row>
    <row r="108" spans="1:14" ht="12.75" customHeight="1" x14ac:dyDescent="0.2">
      <c r="C108" s="866"/>
      <c r="D108" s="861"/>
      <c r="E108" s="861" t="s">
        <v>6</v>
      </c>
      <c r="F108" s="863" t="s">
        <v>7</v>
      </c>
      <c r="G108" s="863"/>
      <c r="H108" s="863"/>
      <c r="I108" s="863"/>
      <c r="J108" s="861" t="s">
        <v>26</v>
      </c>
      <c r="K108" s="861"/>
      <c r="L108" s="861"/>
      <c r="M108" s="861"/>
      <c r="N108" s="562"/>
    </row>
    <row r="109" spans="1:14" ht="12.75" customHeight="1" x14ac:dyDescent="0.2">
      <c r="C109" s="866"/>
      <c r="D109" s="861"/>
      <c r="E109" s="862"/>
      <c r="F109" s="861" t="s">
        <v>9</v>
      </c>
      <c r="G109" s="865" t="s">
        <v>10</v>
      </c>
      <c r="H109" s="862"/>
      <c r="I109" s="862"/>
      <c r="J109" s="862"/>
      <c r="K109" s="861"/>
      <c r="L109" s="861"/>
      <c r="M109" s="861"/>
      <c r="N109" s="562"/>
    </row>
    <row r="110" spans="1:14" ht="12.75" customHeight="1" x14ac:dyDescent="0.2">
      <c r="C110" s="866"/>
      <c r="D110" s="861"/>
      <c r="E110" s="862"/>
      <c r="F110" s="864"/>
      <c r="G110" s="861" t="s">
        <v>11</v>
      </c>
      <c r="H110" s="861" t="s">
        <v>12</v>
      </c>
      <c r="I110" s="861" t="s">
        <v>13</v>
      </c>
      <c r="J110" s="862"/>
      <c r="K110" s="861"/>
      <c r="L110" s="861"/>
      <c r="M110" s="861"/>
      <c r="N110" s="562"/>
    </row>
    <row r="111" spans="1:14" x14ac:dyDescent="0.2">
      <c r="C111" s="866"/>
      <c r="D111" s="861"/>
      <c r="E111" s="862"/>
      <c r="F111" s="864"/>
      <c r="G111" s="861"/>
      <c r="H111" s="861"/>
      <c r="I111" s="861"/>
      <c r="J111" s="862"/>
      <c r="K111" s="861"/>
      <c r="L111" s="861"/>
      <c r="M111" s="861"/>
      <c r="N111" s="562"/>
    </row>
    <row r="112" spans="1:14" x14ac:dyDescent="0.2">
      <c r="C112" s="866"/>
      <c r="D112" s="861"/>
      <c r="E112" s="862"/>
      <c r="F112" s="864"/>
      <c r="G112" s="861"/>
      <c r="H112" s="861"/>
      <c r="I112" s="861"/>
      <c r="J112" s="862"/>
      <c r="K112" s="861"/>
      <c r="L112" s="861"/>
      <c r="M112" s="861"/>
      <c r="N112" s="562"/>
    </row>
    <row r="113" spans="1:14" x14ac:dyDescent="0.2">
      <c r="C113" s="866"/>
      <c r="D113" s="861"/>
      <c r="E113" s="862"/>
      <c r="F113" s="864"/>
      <c r="G113" s="861"/>
      <c r="H113" s="861"/>
      <c r="I113" s="861"/>
      <c r="J113" s="862"/>
      <c r="K113" s="861"/>
      <c r="L113" s="861"/>
      <c r="M113" s="861"/>
      <c r="N113" s="562"/>
    </row>
    <row r="114" spans="1:14" x14ac:dyDescent="0.2">
      <c r="A114" s="1" t="s">
        <v>13</v>
      </c>
      <c r="B114" s="1" t="s">
        <v>15</v>
      </c>
      <c r="C114" s="8" t="s">
        <v>216</v>
      </c>
      <c r="D114" s="5">
        <v>4.5</v>
      </c>
      <c r="E114" s="6">
        <f>D114*30</f>
        <v>135</v>
      </c>
      <c r="F114" s="6">
        <f>G114+H114+I114</f>
        <v>0</v>
      </c>
      <c r="G114" s="6"/>
      <c r="H114" s="6"/>
      <c r="I114" s="6"/>
      <c r="J114" s="6">
        <f>E114-F114</f>
        <v>135</v>
      </c>
      <c r="K114" s="7">
        <f>F114/18</f>
        <v>0</v>
      </c>
      <c r="L114" s="6" t="s">
        <v>28</v>
      </c>
      <c r="M114" s="7">
        <f>F114/E114*100</f>
        <v>0</v>
      </c>
      <c r="N114" s="558" t="s">
        <v>368</v>
      </c>
    </row>
    <row r="115" spans="1:14" ht="17.25" customHeight="1" x14ac:dyDescent="0.2">
      <c r="A115" s="1" t="s">
        <v>17</v>
      </c>
      <c r="B115" s="1" t="s">
        <v>30</v>
      </c>
      <c r="C115" s="4" t="s">
        <v>39</v>
      </c>
      <c r="D115" s="7">
        <v>4</v>
      </c>
      <c r="E115" s="6">
        <f t="shared" ref="E115:E120" si="35">D115*30</f>
        <v>120</v>
      </c>
      <c r="F115" s="6">
        <f t="shared" ref="F115:F120" si="36">G115+H115+I115</f>
        <v>54</v>
      </c>
      <c r="G115" s="6"/>
      <c r="H115" s="6"/>
      <c r="I115" s="6">
        <v>54</v>
      </c>
      <c r="J115" s="6">
        <f t="shared" ref="J115:J120" si="37">E115-F115</f>
        <v>66</v>
      </c>
      <c r="K115" s="7">
        <f t="shared" ref="K115:K120" si="38">F115/18</f>
        <v>3</v>
      </c>
      <c r="L115" s="6" t="s">
        <v>17</v>
      </c>
      <c r="M115" s="7">
        <f t="shared" ref="M115:M120" si="39">F115/E115*100</f>
        <v>45</v>
      </c>
      <c r="N115" s="563" t="s">
        <v>365</v>
      </c>
    </row>
    <row r="116" spans="1:14" x14ac:dyDescent="0.2">
      <c r="A116" s="1" t="s">
        <v>13</v>
      </c>
      <c r="B116" s="1" t="s">
        <v>15</v>
      </c>
      <c r="C116" s="4" t="s">
        <v>159</v>
      </c>
      <c r="D116" s="7">
        <v>6</v>
      </c>
      <c r="E116" s="6">
        <f t="shared" si="35"/>
        <v>180</v>
      </c>
      <c r="F116" s="6">
        <f t="shared" si="36"/>
        <v>72</v>
      </c>
      <c r="G116" s="6">
        <v>36</v>
      </c>
      <c r="H116" s="6"/>
      <c r="I116" s="6">
        <v>36</v>
      </c>
      <c r="J116" s="6">
        <f t="shared" si="37"/>
        <v>108</v>
      </c>
      <c r="K116" s="7">
        <f t="shared" si="38"/>
        <v>4</v>
      </c>
      <c r="L116" s="6" t="s">
        <v>19</v>
      </c>
      <c r="M116" s="7">
        <f t="shared" si="39"/>
        <v>40</v>
      </c>
      <c r="N116" s="558" t="s">
        <v>368</v>
      </c>
    </row>
    <row r="117" spans="1:14" x14ac:dyDescent="0.2">
      <c r="A117" s="1" t="s">
        <v>13</v>
      </c>
      <c r="B117" s="1" t="s">
        <v>15</v>
      </c>
      <c r="C117" s="4" t="s">
        <v>229</v>
      </c>
      <c r="D117" s="7">
        <v>1</v>
      </c>
      <c r="E117" s="6">
        <f t="shared" si="35"/>
        <v>30</v>
      </c>
      <c r="F117" s="6">
        <f t="shared" si="36"/>
        <v>0</v>
      </c>
      <c r="G117" s="6"/>
      <c r="H117" s="6"/>
      <c r="I117" s="6"/>
      <c r="J117" s="6">
        <f t="shared" si="37"/>
        <v>30</v>
      </c>
      <c r="K117" s="7">
        <f t="shared" si="38"/>
        <v>0</v>
      </c>
      <c r="L117" s="6" t="s">
        <v>28</v>
      </c>
      <c r="M117" s="7">
        <f t="shared" si="39"/>
        <v>0</v>
      </c>
      <c r="N117" s="558" t="s">
        <v>368</v>
      </c>
    </row>
    <row r="118" spans="1:14" x14ac:dyDescent="0.2">
      <c r="A118" s="1" t="s">
        <v>13</v>
      </c>
      <c r="B118" s="1" t="s">
        <v>30</v>
      </c>
      <c r="C118" s="4" t="s">
        <v>276</v>
      </c>
      <c r="D118" s="7">
        <v>4.5</v>
      </c>
      <c r="E118" s="6">
        <f t="shared" si="35"/>
        <v>135</v>
      </c>
      <c r="F118" s="6">
        <f t="shared" si="36"/>
        <v>72</v>
      </c>
      <c r="G118" s="6">
        <v>36</v>
      </c>
      <c r="H118" s="6"/>
      <c r="I118" s="6">
        <v>36</v>
      </c>
      <c r="J118" s="6">
        <f t="shared" si="37"/>
        <v>63</v>
      </c>
      <c r="K118" s="7">
        <f t="shared" si="38"/>
        <v>4</v>
      </c>
      <c r="L118" s="6" t="s">
        <v>28</v>
      </c>
      <c r="M118" s="7">
        <f t="shared" si="39"/>
        <v>53.333333333333336</v>
      </c>
      <c r="N118" s="558" t="s">
        <v>368</v>
      </c>
    </row>
    <row r="119" spans="1:14" ht="16.5" customHeight="1" x14ac:dyDescent="0.2">
      <c r="A119" s="1" t="s">
        <v>13</v>
      </c>
      <c r="B119" s="1" t="s">
        <v>30</v>
      </c>
      <c r="C119" s="570" t="s">
        <v>346</v>
      </c>
      <c r="D119" s="380">
        <v>5</v>
      </c>
      <c r="E119" s="6">
        <f t="shared" si="35"/>
        <v>150</v>
      </c>
      <c r="F119" s="6">
        <f t="shared" si="36"/>
        <v>72</v>
      </c>
      <c r="G119" s="571">
        <v>36</v>
      </c>
      <c r="H119" s="6"/>
      <c r="I119" s="6">
        <v>36</v>
      </c>
      <c r="J119" s="6">
        <f t="shared" si="37"/>
        <v>78</v>
      </c>
      <c r="K119" s="7">
        <f t="shared" si="38"/>
        <v>4</v>
      </c>
      <c r="L119" s="6" t="s">
        <v>19</v>
      </c>
      <c r="M119" s="7">
        <f t="shared" si="39"/>
        <v>48</v>
      </c>
      <c r="N119" s="558" t="s">
        <v>368</v>
      </c>
    </row>
    <row r="120" spans="1:14" x14ac:dyDescent="0.2">
      <c r="A120" s="1" t="s">
        <v>13</v>
      </c>
      <c r="B120" s="1" t="s">
        <v>30</v>
      </c>
      <c r="C120" s="4" t="s">
        <v>349</v>
      </c>
      <c r="D120" s="7">
        <v>5</v>
      </c>
      <c r="E120" s="6">
        <f t="shared" si="35"/>
        <v>150</v>
      </c>
      <c r="F120" s="6">
        <f t="shared" si="36"/>
        <v>72</v>
      </c>
      <c r="G120" s="6">
        <v>36</v>
      </c>
      <c r="H120" s="6"/>
      <c r="I120" s="6">
        <v>36</v>
      </c>
      <c r="J120" s="6">
        <f t="shared" si="37"/>
        <v>78</v>
      </c>
      <c r="K120" s="7">
        <f t="shared" si="38"/>
        <v>4</v>
      </c>
      <c r="L120" s="6" t="s">
        <v>19</v>
      </c>
      <c r="M120" s="7">
        <f t="shared" si="39"/>
        <v>48</v>
      </c>
      <c r="N120" s="558" t="s">
        <v>368</v>
      </c>
    </row>
    <row r="121" spans="1:14" x14ac:dyDescent="0.2">
      <c r="C121" s="8" t="s">
        <v>23</v>
      </c>
      <c r="D121" s="375">
        <f t="shared" ref="D121:K121" si="40">SUM(D114:D120)</f>
        <v>30</v>
      </c>
      <c r="E121" s="431">
        <f t="shared" si="40"/>
        <v>900</v>
      </c>
      <c r="F121" s="431">
        <f t="shared" si="40"/>
        <v>342</v>
      </c>
      <c r="G121" s="431">
        <f t="shared" si="40"/>
        <v>144</v>
      </c>
      <c r="H121" s="431">
        <f t="shared" si="40"/>
        <v>0</v>
      </c>
      <c r="I121" s="431">
        <f t="shared" si="40"/>
        <v>198</v>
      </c>
      <c r="J121" s="431">
        <f t="shared" si="40"/>
        <v>558</v>
      </c>
      <c r="K121" s="431">
        <f t="shared" si="40"/>
        <v>19</v>
      </c>
      <c r="L121" s="431"/>
      <c r="M121" s="431"/>
      <c r="N121" s="564"/>
    </row>
    <row r="122" spans="1:14" x14ac:dyDescent="0.2">
      <c r="C122" s="9" t="s">
        <v>24</v>
      </c>
      <c r="D122" s="10">
        <f>30-D121</f>
        <v>0</v>
      </c>
      <c r="E122" s="10"/>
      <c r="F122" s="10"/>
      <c r="G122" s="10"/>
      <c r="H122" s="10"/>
      <c r="I122" s="10"/>
      <c r="J122" s="10"/>
      <c r="K122" s="10"/>
      <c r="L122" s="10"/>
      <c r="M122" s="10"/>
      <c r="N122" s="564"/>
    </row>
    <row r="123" spans="1:14" x14ac:dyDescent="0.2">
      <c r="C123" s="9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564"/>
    </row>
    <row r="124" spans="1:14" x14ac:dyDescent="0.2">
      <c r="C124" s="9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564"/>
    </row>
    <row r="125" spans="1:14" x14ac:dyDescent="0.2">
      <c r="C125" s="2" t="s">
        <v>250</v>
      </c>
    </row>
    <row r="126" spans="1:14" ht="12.75" customHeight="1" x14ac:dyDescent="0.2">
      <c r="C126" s="866" t="s">
        <v>0</v>
      </c>
      <c r="D126" s="861" t="s">
        <v>1</v>
      </c>
      <c r="E126" s="865" t="s">
        <v>2</v>
      </c>
      <c r="F126" s="865"/>
      <c r="G126" s="865"/>
      <c r="H126" s="865"/>
      <c r="I126" s="865"/>
      <c r="J126" s="862"/>
      <c r="K126" s="861" t="s">
        <v>3</v>
      </c>
      <c r="L126" s="861" t="s">
        <v>4</v>
      </c>
      <c r="M126" s="861" t="s">
        <v>5</v>
      </c>
      <c r="N126" s="562"/>
    </row>
    <row r="127" spans="1:14" ht="12.75" customHeight="1" x14ac:dyDescent="0.2">
      <c r="C127" s="866"/>
      <c r="D127" s="861"/>
      <c r="E127" s="861" t="s">
        <v>6</v>
      </c>
      <c r="F127" s="863" t="s">
        <v>7</v>
      </c>
      <c r="G127" s="863"/>
      <c r="H127" s="863"/>
      <c r="I127" s="863"/>
      <c r="J127" s="861" t="s">
        <v>26</v>
      </c>
      <c r="K127" s="861"/>
      <c r="L127" s="861"/>
      <c r="M127" s="861"/>
      <c r="N127" s="562"/>
    </row>
    <row r="128" spans="1:14" ht="12.75" customHeight="1" x14ac:dyDescent="0.2">
      <c r="C128" s="866"/>
      <c r="D128" s="861"/>
      <c r="E128" s="862"/>
      <c r="F128" s="861" t="s">
        <v>9</v>
      </c>
      <c r="G128" s="865" t="s">
        <v>10</v>
      </c>
      <c r="H128" s="862"/>
      <c r="I128" s="862"/>
      <c r="J128" s="862"/>
      <c r="K128" s="861"/>
      <c r="L128" s="861"/>
      <c r="M128" s="861"/>
      <c r="N128" s="562"/>
    </row>
    <row r="129" spans="1:14" ht="12.75" customHeight="1" x14ac:dyDescent="0.2">
      <c r="C129" s="866"/>
      <c r="D129" s="861"/>
      <c r="E129" s="862"/>
      <c r="F129" s="864"/>
      <c r="G129" s="861" t="s">
        <v>11</v>
      </c>
      <c r="H129" s="861" t="s">
        <v>12</v>
      </c>
      <c r="I129" s="861" t="s">
        <v>13</v>
      </c>
      <c r="J129" s="862"/>
      <c r="K129" s="861"/>
      <c r="L129" s="861"/>
      <c r="M129" s="861"/>
      <c r="N129" s="562"/>
    </row>
    <row r="130" spans="1:14" x14ac:dyDescent="0.2">
      <c r="C130" s="866"/>
      <c r="D130" s="861"/>
      <c r="E130" s="862"/>
      <c r="F130" s="864"/>
      <c r="G130" s="861"/>
      <c r="H130" s="861"/>
      <c r="I130" s="861"/>
      <c r="J130" s="862"/>
      <c r="K130" s="861"/>
      <c r="L130" s="861"/>
      <c r="M130" s="861"/>
      <c r="N130" s="562"/>
    </row>
    <row r="131" spans="1:14" x14ac:dyDescent="0.2">
      <c r="C131" s="866"/>
      <c r="D131" s="861"/>
      <c r="E131" s="862"/>
      <c r="F131" s="864"/>
      <c r="G131" s="861"/>
      <c r="H131" s="861"/>
      <c r="I131" s="861"/>
      <c r="J131" s="862"/>
      <c r="K131" s="861"/>
      <c r="L131" s="861"/>
      <c r="M131" s="861"/>
      <c r="N131" s="562"/>
    </row>
    <row r="132" spans="1:14" x14ac:dyDescent="0.2">
      <c r="C132" s="866"/>
      <c r="D132" s="861"/>
      <c r="E132" s="862"/>
      <c r="F132" s="864"/>
      <c r="G132" s="861"/>
      <c r="H132" s="861"/>
      <c r="I132" s="861"/>
      <c r="J132" s="862"/>
      <c r="K132" s="861"/>
      <c r="L132" s="861"/>
      <c r="M132" s="861"/>
      <c r="N132" s="562"/>
    </row>
    <row r="133" spans="1:14" x14ac:dyDescent="0.2">
      <c r="A133" s="1" t="s">
        <v>17</v>
      </c>
      <c r="B133" s="1" t="s">
        <v>30</v>
      </c>
      <c r="C133" s="4" t="s">
        <v>219</v>
      </c>
      <c r="D133" s="5">
        <v>3</v>
      </c>
      <c r="E133" s="6">
        <f>D133*30</f>
        <v>90</v>
      </c>
      <c r="F133" s="6">
        <f>G133+H133+I133</f>
        <v>45</v>
      </c>
      <c r="G133" s="6"/>
      <c r="H133" s="6"/>
      <c r="I133" s="6">
        <v>45</v>
      </c>
      <c r="J133" s="6">
        <f>E133-F133</f>
        <v>45</v>
      </c>
      <c r="K133" s="7">
        <f>F133/15</f>
        <v>3</v>
      </c>
      <c r="L133" s="6" t="s">
        <v>17</v>
      </c>
      <c r="M133" s="7">
        <f>F133/E133*100</f>
        <v>50</v>
      </c>
      <c r="N133" s="563" t="s">
        <v>365</v>
      </c>
    </row>
    <row r="134" spans="1:14" x14ac:dyDescent="0.2">
      <c r="A134" s="1" t="s">
        <v>13</v>
      </c>
      <c r="B134" s="1" t="s">
        <v>15</v>
      </c>
      <c r="C134" s="4" t="s">
        <v>220</v>
      </c>
      <c r="D134" s="7">
        <v>6</v>
      </c>
      <c r="E134" s="6">
        <f t="shared" ref="E134:E139" si="41">D134*30</f>
        <v>180</v>
      </c>
      <c r="F134" s="6">
        <f t="shared" ref="F134:F139" si="42">G134+H134+I134</f>
        <v>60</v>
      </c>
      <c r="G134" s="6">
        <v>30</v>
      </c>
      <c r="H134" s="6">
        <v>30</v>
      </c>
      <c r="I134" s="6"/>
      <c r="J134" s="6">
        <f t="shared" ref="J134:J139" si="43">E134-F134</f>
        <v>120</v>
      </c>
      <c r="K134" s="7">
        <f t="shared" ref="K134:K138" si="44">F134/15</f>
        <v>4</v>
      </c>
      <c r="L134" s="6" t="s">
        <v>19</v>
      </c>
      <c r="M134" s="7">
        <f t="shared" ref="M134:M139" si="45">F134/E134*100</f>
        <v>33.333333333333329</v>
      </c>
      <c r="N134" s="558" t="s">
        <v>368</v>
      </c>
    </row>
    <row r="135" spans="1:14" x14ac:dyDescent="0.2">
      <c r="A135" s="1" t="s">
        <v>13</v>
      </c>
      <c r="B135" s="1" t="s">
        <v>30</v>
      </c>
      <c r="C135" s="4" t="s">
        <v>363</v>
      </c>
      <c r="D135" s="7">
        <v>6</v>
      </c>
      <c r="E135" s="6">
        <f t="shared" si="41"/>
        <v>180</v>
      </c>
      <c r="F135" s="6">
        <f t="shared" si="42"/>
        <v>60</v>
      </c>
      <c r="G135" s="6">
        <v>30</v>
      </c>
      <c r="H135" s="6"/>
      <c r="I135" s="6">
        <v>30</v>
      </c>
      <c r="J135" s="6">
        <f t="shared" si="43"/>
        <v>120</v>
      </c>
      <c r="K135" s="7">
        <f t="shared" si="44"/>
        <v>4</v>
      </c>
      <c r="L135" s="6" t="s">
        <v>19</v>
      </c>
      <c r="M135" s="7">
        <f t="shared" si="45"/>
        <v>33.333333333333329</v>
      </c>
      <c r="N135" s="558" t="s">
        <v>368</v>
      </c>
    </row>
    <row r="136" spans="1:14" ht="14.25" customHeight="1" x14ac:dyDescent="0.2">
      <c r="A136" s="1" t="s">
        <v>13</v>
      </c>
      <c r="B136" s="1" t="s">
        <v>30</v>
      </c>
      <c r="C136" s="4" t="s">
        <v>311</v>
      </c>
      <c r="D136" s="7">
        <v>5</v>
      </c>
      <c r="E136" s="6">
        <f t="shared" si="41"/>
        <v>150</v>
      </c>
      <c r="F136" s="6">
        <f t="shared" si="42"/>
        <v>60</v>
      </c>
      <c r="G136" s="6">
        <v>30</v>
      </c>
      <c r="H136" s="6"/>
      <c r="I136" s="6">
        <v>30</v>
      </c>
      <c r="J136" s="6">
        <f t="shared" si="43"/>
        <v>90</v>
      </c>
      <c r="K136" s="7">
        <f t="shared" si="44"/>
        <v>4</v>
      </c>
      <c r="L136" s="6" t="s">
        <v>28</v>
      </c>
      <c r="M136" s="7">
        <f t="shared" si="45"/>
        <v>40</v>
      </c>
      <c r="N136" s="558" t="s">
        <v>368</v>
      </c>
    </row>
    <row r="137" spans="1:14" ht="25.5" x14ac:dyDescent="0.2">
      <c r="A137" s="1" t="s">
        <v>13</v>
      </c>
      <c r="B137" s="1" t="s">
        <v>30</v>
      </c>
      <c r="C137" s="4" t="s">
        <v>345</v>
      </c>
      <c r="D137" s="7">
        <v>6</v>
      </c>
      <c r="E137" s="6">
        <f t="shared" si="41"/>
        <v>180</v>
      </c>
      <c r="F137" s="6">
        <f t="shared" si="42"/>
        <v>60</v>
      </c>
      <c r="G137" s="6">
        <v>30</v>
      </c>
      <c r="H137" s="6"/>
      <c r="I137" s="6">
        <v>30</v>
      </c>
      <c r="J137" s="6">
        <f t="shared" si="43"/>
        <v>120</v>
      </c>
      <c r="K137" s="7">
        <f t="shared" si="44"/>
        <v>4</v>
      </c>
      <c r="L137" s="6" t="s">
        <v>19</v>
      </c>
      <c r="M137" s="7">
        <f t="shared" si="45"/>
        <v>33.333333333333329</v>
      </c>
      <c r="N137" s="558" t="s">
        <v>368</v>
      </c>
    </row>
    <row r="138" spans="1:14" x14ac:dyDescent="0.2">
      <c r="A138" s="1" t="s">
        <v>17</v>
      </c>
      <c r="B138" s="1" t="s">
        <v>15</v>
      </c>
      <c r="C138" s="4" t="s">
        <v>42</v>
      </c>
      <c r="D138" s="7">
        <v>3</v>
      </c>
      <c r="E138" s="6">
        <f t="shared" si="41"/>
        <v>90</v>
      </c>
      <c r="F138" s="6">
        <f t="shared" si="42"/>
        <v>30</v>
      </c>
      <c r="G138" s="6">
        <v>15</v>
      </c>
      <c r="H138" s="6"/>
      <c r="I138" s="6">
        <v>15</v>
      </c>
      <c r="J138" s="6">
        <f t="shared" si="43"/>
        <v>60</v>
      </c>
      <c r="K138" s="7">
        <f t="shared" si="44"/>
        <v>2</v>
      </c>
      <c r="L138" s="6" t="s">
        <v>28</v>
      </c>
      <c r="M138" s="7">
        <f t="shared" si="45"/>
        <v>33.333333333333329</v>
      </c>
      <c r="N138" s="559" t="s">
        <v>364</v>
      </c>
    </row>
    <row r="139" spans="1:14" x14ac:dyDescent="0.2">
      <c r="A139" s="1" t="s">
        <v>13</v>
      </c>
      <c r="B139" s="1" t="s">
        <v>15</v>
      </c>
      <c r="C139" s="4" t="s">
        <v>218</v>
      </c>
      <c r="D139" s="7">
        <v>1</v>
      </c>
      <c r="E139" s="6">
        <f t="shared" si="41"/>
        <v>30</v>
      </c>
      <c r="F139" s="6">
        <f t="shared" si="42"/>
        <v>0</v>
      </c>
      <c r="G139" s="6"/>
      <c r="H139" s="6"/>
      <c r="I139" s="6"/>
      <c r="J139" s="6">
        <f t="shared" si="43"/>
        <v>30</v>
      </c>
      <c r="K139" s="7">
        <f>F139/15</f>
        <v>0</v>
      </c>
      <c r="L139" s="6" t="s">
        <v>28</v>
      </c>
      <c r="M139" s="7">
        <f t="shared" si="45"/>
        <v>0</v>
      </c>
      <c r="N139" s="558" t="s">
        <v>368</v>
      </c>
    </row>
    <row r="140" spans="1:14" x14ac:dyDescent="0.2">
      <c r="C140" s="8" t="s">
        <v>23</v>
      </c>
      <c r="D140" s="375">
        <f t="shared" ref="D140:M140" si="46">SUM(D133:D139)</f>
        <v>30</v>
      </c>
      <c r="E140" s="431">
        <f t="shared" si="46"/>
        <v>900</v>
      </c>
      <c r="F140" s="431">
        <f t="shared" si="46"/>
        <v>315</v>
      </c>
      <c r="G140" s="431">
        <f t="shared" si="46"/>
        <v>135</v>
      </c>
      <c r="H140" s="431">
        <f t="shared" si="46"/>
        <v>30</v>
      </c>
      <c r="I140" s="431">
        <f t="shared" si="46"/>
        <v>150</v>
      </c>
      <c r="J140" s="431">
        <f t="shared" si="46"/>
        <v>585</v>
      </c>
      <c r="K140" s="431">
        <f t="shared" si="46"/>
        <v>21</v>
      </c>
      <c r="L140" s="431">
        <f t="shared" si="46"/>
        <v>0</v>
      </c>
      <c r="M140" s="431">
        <f t="shared" si="46"/>
        <v>223.33333333333331</v>
      </c>
      <c r="N140" s="564"/>
    </row>
    <row r="141" spans="1:14" x14ac:dyDescent="0.2">
      <c r="C141" s="9" t="s">
        <v>24</v>
      </c>
      <c r="D141" s="10">
        <f>30-D140</f>
        <v>0</v>
      </c>
    </row>
    <row r="142" spans="1:14" x14ac:dyDescent="0.2">
      <c r="C142" s="9"/>
      <c r="D142" s="10"/>
    </row>
    <row r="143" spans="1:14" x14ac:dyDescent="0.2">
      <c r="C143" s="9"/>
      <c r="D143" s="10"/>
    </row>
    <row r="144" spans="1:14" x14ac:dyDescent="0.2">
      <c r="C144" s="9"/>
      <c r="D144" s="10"/>
    </row>
    <row r="145" spans="1:14" x14ac:dyDescent="0.2">
      <c r="C145" s="9"/>
      <c r="D145" s="10"/>
    </row>
    <row r="146" spans="1:14" x14ac:dyDescent="0.2">
      <c r="C146" s="2" t="s">
        <v>251</v>
      </c>
    </row>
    <row r="147" spans="1:14" ht="12.75" customHeight="1" x14ac:dyDescent="0.2">
      <c r="C147" s="866" t="s">
        <v>0</v>
      </c>
      <c r="D147" s="861" t="s">
        <v>1</v>
      </c>
      <c r="E147" s="865" t="s">
        <v>2</v>
      </c>
      <c r="F147" s="865"/>
      <c r="G147" s="865"/>
      <c r="H147" s="865"/>
      <c r="I147" s="865"/>
      <c r="J147" s="862"/>
      <c r="K147" s="861" t="s">
        <v>3</v>
      </c>
      <c r="L147" s="861" t="s">
        <v>4</v>
      </c>
      <c r="M147" s="861" t="s">
        <v>5</v>
      </c>
      <c r="N147" s="562"/>
    </row>
    <row r="148" spans="1:14" ht="12.75" customHeight="1" x14ac:dyDescent="0.2">
      <c r="C148" s="866"/>
      <c r="D148" s="861"/>
      <c r="E148" s="861" t="s">
        <v>6</v>
      </c>
      <c r="F148" s="863" t="s">
        <v>7</v>
      </c>
      <c r="G148" s="863"/>
      <c r="H148" s="863"/>
      <c r="I148" s="863"/>
      <c r="J148" s="861" t="s">
        <v>26</v>
      </c>
      <c r="K148" s="861"/>
      <c r="L148" s="861"/>
      <c r="M148" s="861"/>
      <c r="N148" s="562"/>
    </row>
    <row r="149" spans="1:14" ht="12.75" customHeight="1" x14ac:dyDescent="0.2">
      <c r="C149" s="866"/>
      <c r="D149" s="861"/>
      <c r="E149" s="862"/>
      <c r="F149" s="861" t="s">
        <v>9</v>
      </c>
      <c r="G149" s="865" t="s">
        <v>10</v>
      </c>
      <c r="H149" s="862"/>
      <c r="I149" s="862"/>
      <c r="J149" s="862"/>
      <c r="K149" s="861"/>
      <c r="L149" s="861"/>
      <c r="M149" s="861"/>
      <c r="N149" s="562"/>
    </row>
    <row r="150" spans="1:14" ht="12.75" customHeight="1" x14ac:dyDescent="0.2">
      <c r="C150" s="866"/>
      <c r="D150" s="861"/>
      <c r="E150" s="862"/>
      <c r="F150" s="864"/>
      <c r="G150" s="861" t="s">
        <v>11</v>
      </c>
      <c r="H150" s="861" t="s">
        <v>12</v>
      </c>
      <c r="I150" s="861" t="s">
        <v>13</v>
      </c>
      <c r="J150" s="862"/>
      <c r="K150" s="861"/>
      <c r="L150" s="861"/>
      <c r="M150" s="861"/>
      <c r="N150" s="562"/>
    </row>
    <row r="151" spans="1:14" x14ac:dyDescent="0.2">
      <c r="C151" s="866"/>
      <c r="D151" s="861"/>
      <c r="E151" s="862"/>
      <c r="F151" s="864"/>
      <c r="G151" s="861"/>
      <c r="H151" s="861"/>
      <c r="I151" s="861"/>
      <c r="J151" s="862"/>
      <c r="K151" s="861"/>
      <c r="L151" s="861"/>
      <c r="M151" s="861"/>
      <c r="N151" s="562"/>
    </row>
    <row r="152" spans="1:14" x14ac:dyDescent="0.2">
      <c r="C152" s="866"/>
      <c r="D152" s="861"/>
      <c r="E152" s="862"/>
      <c r="F152" s="864"/>
      <c r="G152" s="861"/>
      <c r="H152" s="861"/>
      <c r="I152" s="861"/>
      <c r="J152" s="862"/>
      <c r="K152" s="861"/>
      <c r="L152" s="861"/>
      <c r="M152" s="861"/>
      <c r="N152" s="562"/>
    </row>
    <row r="153" spans="1:14" x14ac:dyDescent="0.2">
      <c r="C153" s="866"/>
      <c r="D153" s="861"/>
      <c r="E153" s="862"/>
      <c r="F153" s="864"/>
      <c r="G153" s="861"/>
      <c r="H153" s="861"/>
      <c r="I153" s="861"/>
      <c r="J153" s="862"/>
      <c r="K153" s="861"/>
      <c r="L153" s="861"/>
      <c r="M153" s="861"/>
      <c r="N153" s="562"/>
    </row>
    <row r="154" spans="1:14" x14ac:dyDescent="0.2">
      <c r="A154" s="1" t="s">
        <v>13</v>
      </c>
      <c r="B154" s="1" t="s">
        <v>15</v>
      </c>
      <c r="C154" s="8" t="s">
        <v>163</v>
      </c>
      <c r="D154" s="5">
        <v>6</v>
      </c>
      <c r="E154" s="6">
        <f>D154*30</f>
        <v>180</v>
      </c>
      <c r="F154" s="6">
        <f>G154+H154+I154</f>
        <v>0</v>
      </c>
      <c r="G154" s="6"/>
      <c r="H154" s="6"/>
      <c r="I154" s="6"/>
      <c r="J154" s="6">
        <f>E154-F154</f>
        <v>180</v>
      </c>
      <c r="K154" s="7">
        <f>F154/13</f>
        <v>0</v>
      </c>
      <c r="L154" s="6" t="s">
        <v>28</v>
      </c>
      <c r="M154" s="7">
        <f>F154/E154*100</f>
        <v>0</v>
      </c>
      <c r="N154" s="558" t="s">
        <v>368</v>
      </c>
    </row>
    <row r="155" spans="1:14" x14ac:dyDescent="0.2">
      <c r="A155" s="1" t="s">
        <v>13</v>
      </c>
      <c r="B155" s="1" t="s">
        <v>15</v>
      </c>
      <c r="C155" s="4" t="s">
        <v>89</v>
      </c>
      <c r="D155" s="7">
        <v>3</v>
      </c>
      <c r="E155" s="6">
        <f t="shared" ref="E155:E160" si="47">D155*30</f>
        <v>90</v>
      </c>
      <c r="F155" s="6">
        <f t="shared" ref="F155:F160" si="48">G155+H155+I155</f>
        <v>0</v>
      </c>
      <c r="G155" s="6"/>
      <c r="H155" s="6"/>
      <c r="I155" s="6"/>
      <c r="J155" s="6">
        <f t="shared" ref="J155:J160" si="49">E155-F155</f>
        <v>90</v>
      </c>
      <c r="K155" s="7">
        <f t="shared" ref="K155:K160" si="50">F155/13</f>
        <v>0</v>
      </c>
      <c r="L155" s="6"/>
      <c r="M155" s="7">
        <f t="shared" ref="M155:M160" si="51">F155/E155*100</f>
        <v>0</v>
      </c>
      <c r="N155" s="558" t="s">
        <v>368</v>
      </c>
    </row>
    <row r="156" spans="1:14" x14ac:dyDescent="0.2">
      <c r="A156" s="1" t="s">
        <v>13</v>
      </c>
      <c r="B156" s="1" t="s">
        <v>15</v>
      </c>
      <c r="C156" s="4" t="s">
        <v>44</v>
      </c>
      <c r="D156" s="7">
        <v>3</v>
      </c>
      <c r="E156" s="6">
        <f t="shared" si="47"/>
        <v>90</v>
      </c>
      <c r="F156" s="6">
        <f t="shared" si="48"/>
        <v>0</v>
      </c>
      <c r="G156" s="6"/>
      <c r="H156" s="6"/>
      <c r="I156" s="6"/>
      <c r="J156" s="6">
        <f t="shared" si="49"/>
        <v>90</v>
      </c>
      <c r="K156" s="7">
        <f t="shared" si="50"/>
        <v>0</v>
      </c>
      <c r="L156" s="6"/>
      <c r="M156" s="7">
        <f t="shared" si="51"/>
        <v>0</v>
      </c>
      <c r="N156" s="558" t="s">
        <v>368</v>
      </c>
    </row>
    <row r="157" spans="1:14" x14ac:dyDescent="0.2">
      <c r="A157" s="1" t="s">
        <v>17</v>
      </c>
      <c r="B157" s="1" t="s">
        <v>30</v>
      </c>
      <c r="C157" s="4" t="s">
        <v>356</v>
      </c>
      <c r="D157" s="7">
        <v>3</v>
      </c>
      <c r="E157" s="6">
        <f t="shared" si="47"/>
        <v>90</v>
      </c>
      <c r="F157" s="6">
        <f t="shared" si="48"/>
        <v>39</v>
      </c>
      <c r="G157" s="6"/>
      <c r="H157" s="6"/>
      <c r="I157" s="6">
        <v>39</v>
      </c>
      <c r="J157" s="6">
        <f t="shared" si="49"/>
        <v>51</v>
      </c>
      <c r="K157" s="7">
        <f t="shared" si="50"/>
        <v>3</v>
      </c>
      <c r="L157" s="6" t="s">
        <v>28</v>
      </c>
      <c r="M157" s="7">
        <f t="shared" si="51"/>
        <v>43.333333333333336</v>
      </c>
      <c r="N157" s="563" t="s">
        <v>365</v>
      </c>
    </row>
    <row r="158" spans="1:14" x14ac:dyDescent="0.2">
      <c r="A158" s="1" t="s">
        <v>13</v>
      </c>
      <c r="B158" s="1" t="s">
        <v>15</v>
      </c>
      <c r="C158" s="570" t="s">
        <v>332</v>
      </c>
      <c r="D158" s="7">
        <v>5</v>
      </c>
      <c r="E158" s="6">
        <f t="shared" si="47"/>
        <v>150</v>
      </c>
      <c r="F158" s="6">
        <f t="shared" si="48"/>
        <v>52</v>
      </c>
      <c r="G158" s="6">
        <v>26</v>
      </c>
      <c r="H158" s="6"/>
      <c r="I158" s="6">
        <v>26</v>
      </c>
      <c r="J158" s="6">
        <f t="shared" si="49"/>
        <v>98</v>
      </c>
      <c r="K158" s="7">
        <f t="shared" si="50"/>
        <v>4</v>
      </c>
      <c r="L158" s="6" t="s">
        <v>19</v>
      </c>
      <c r="M158" s="7">
        <f t="shared" si="51"/>
        <v>34.666666666666671</v>
      </c>
      <c r="N158" s="558" t="s">
        <v>368</v>
      </c>
    </row>
    <row r="159" spans="1:14" x14ac:dyDescent="0.2">
      <c r="A159" s="1" t="s">
        <v>13</v>
      </c>
      <c r="B159" s="1" t="s">
        <v>15</v>
      </c>
      <c r="C159" s="4" t="s">
        <v>253</v>
      </c>
      <c r="D159" s="7">
        <v>5</v>
      </c>
      <c r="E159" s="6">
        <f t="shared" si="47"/>
        <v>150</v>
      </c>
      <c r="F159" s="6">
        <f t="shared" si="48"/>
        <v>52</v>
      </c>
      <c r="G159" s="6">
        <v>26</v>
      </c>
      <c r="H159" s="6"/>
      <c r="I159" s="6">
        <v>26</v>
      </c>
      <c r="J159" s="6">
        <f t="shared" si="49"/>
        <v>98</v>
      </c>
      <c r="K159" s="7">
        <f t="shared" si="50"/>
        <v>4</v>
      </c>
      <c r="L159" s="6" t="s">
        <v>19</v>
      </c>
      <c r="M159" s="7">
        <f t="shared" si="51"/>
        <v>34.666666666666671</v>
      </c>
      <c r="N159" s="558" t="s">
        <v>368</v>
      </c>
    </row>
    <row r="160" spans="1:14" x14ac:dyDescent="0.2">
      <c r="A160" s="1" t="s">
        <v>13</v>
      </c>
      <c r="B160" s="1" t="s">
        <v>15</v>
      </c>
      <c r="C160" s="4" t="s">
        <v>333</v>
      </c>
      <c r="D160" s="7">
        <v>5</v>
      </c>
      <c r="E160" s="6">
        <f t="shared" si="47"/>
        <v>150</v>
      </c>
      <c r="F160" s="6">
        <f t="shared" si="48"/>
        <v>52</v>
      </c>
      <c r="G160" s="6">
        <v>26</v>
      </c>
      <c r="H160" s="6"/>
      <c r="I160" s="6">
        <v>26</v>
      </c>
      <c r="J160" s="6">
        <f t="shared" si="49"/>
        <v>98</v>
      </c>
      <c r="K160" s="7">
        <f t="shared" si="50"/>
        <v>4</v>
      </c>
      <c r="L160" s="6" t="s">
        <v>19</v>
      </c>
      <c r="M160" s="7">
        <f t="shared" si="51"/>
        <v>34.666666666666671</v>
      </c>
      <c r="N160" s="558" t="s">
        <v>368</v>
      </c>
    </row>
    <row r="161" spans="1:14" x14ac:dyDescent="0.2">
      <c r="C161" s="8" t="s">
        <v>23</v>
      </c>
      <c r="D161" s="375">
        <f t="shared" ref="D161:M161" si="52">SUM(D154:D160)</f>
        <v>30</v>
      </c>
      <c r="E161" s="431">
        <f t="shared" si="52"/>
        <v>900</v>
      </c>
      <c r="F161" s="431">
        <f t="shared" si="52"/>
        <v>195</v>
      </c>
      <c r="G161" s="431">
        <f t="shared" si="52"/>
        <v>78</v>
      </c>
      <c r="H161" s="431">
        <f t="shared" si="52"/>
        <v>0</v>
      </c>
      <c r="I161" s="431">
        <f t="shared" si="52"/>
        <v>117</v>
      </c>
      <c r="J161" s="431">
        <f t="shared" si="52"/>
        <v>705</v>
      </c>
      <c r="K161" s="431">
        <f t="shared" si="52"/>
        <v>15</v>
      </c>
      <c r="L161" s="431">
        <f t="shared" si="52"/>
        <v>0</v>
      </c>
      <c r="M161" s="431">
        <f t="shared" si="52"/>
        <v>147.33333333333334</v>
      </c>
      <c r="N161" s="564"/>
    </row>
    <row r="162" spans="1:14" x14ac:dyDescent="0.2">
      <c r="C162" s="9" t="s">
        <v>24</v>
      </c>
      <c r="D162" s="11">
        <f>30-D161</f>
        <v>0</v>
      </c>
    </row>
    <row r="164" spans="1:14" x14ac:dyDescent="0.2">
      <c r="C164" s="2" t="s">
        <v>23</v>
      </c>
      <c r="D164" s="12">
        <f>D165+D166</f>
        <v>240</v>
      </c>
      <c r="E164" s="12">
        <f>E165+E166</f>
        <v>7200</v>
      </c>
      <c r="F164" s="13">
        <f>E164/$E$164*100</f>
        <v>100</v>
      </c>
      <c r="G164" s="14"/>
      <c r="H164" s="15"/>
      <c r="I164" s="15"/>
      <c r="J164" s="15"/>
      <c r="K164" s="15"/>
      <c r="L164" s="557" t="s">
        <v>365</v>
      </c>
      <c r="M164" s="16">
        <f t="shared" ref="M164:M171" si="53">SUMIF($N$4:$N$160,L164,$D$4:$D$160)</f>
        <v>28</v>
      </c>
      <c r="N164" s="565">
        <f>M164*100/240</f>
        <v>11.666666666666666</v>
      </c>
    </row>
    <row r="165" spans="1:14" x14ac:dyDescent="0.2">
      <c r="B165" s="1" t="s">
        <v>15</v>
      </c>
      <c r="C165" s="2" t="s">
        <v>45</v>
      </c>
      <c r="D165" s="13">
        <f>SUMIF(B$11:B$160,B165,D$11:D$160)</f>
        <v>180</v>
      </c>
      <c r="E165" s="1">
        <f>D165*30</f>
        <v>5400</v>
      </c>
      <c r="F165" s="13">
        <f>E165/E$164*100</f>
        <v>75</v>
      </c>
      <c r="G165" s="1"/>
      <c r="I165" s="16"/>
      <c r="J165" s="16"/>
      <c r="K165" s="16"/>
      <c r="L165" s="557" t="s">
        <v>366</v>
      </c>
      <c r="M165" s="16">
        <f t="shared" si="53"/>
        <v>6</v>
      </c>
      <c r="N165" s="565">
        <f t="shared" ref="N165:N171" si="54">M165*100/240</f>
        <v>2.5</v>
      </c>
    </row>
    <row r="166" spans="1:14" x14ac:dyDescent="0.2">
      <c r="B166" s="1" t="s">
        <v>30</v>
      </c>
      <c r="C166" s="2" t="s">
        <v>46</v>
      </c>
      <c r="D166" s="13">
        <f>SUMIF(B$11:B$160,B166,D$11:D$160)</f>
        <v>60</v>
      </c>
      <c r="E166" s="1">
        <f t="shared" ref="E166:E173" si="55">D166*30</f>
        <v>1800</v>
      </c>
      <c r="F166" s="342">
        <f>E166/E$164*100</f>
        <v>25</v>
      </c>
      <c r="G166" s="1"/>
      <c r="K166" s="16"/>
      <c r="L166" s="559" t="s">
        <v>364</v>
      </c>
      <c r="M166" s="16">
        <f t="shared" si="53"/>
        <v>3</v>
      </c>
      <c r="N166" s="565">
        <f t="shared" si="54"/>
        <v>1.25</v>
      </c>
    </row>
    <row r="167" spans="1:14" x14ac:dyDescent="0.2">
      <c r="D167" s="1"/>
      <c r="E167" s="1"/>
      <c r="F167" s="1"/>
      <c r="G167" s="1"/>
      <c r="L167" s="3" t="s">
        <v>277</v>
      </c>
      <c r="M167" s="3">
        <f t="shared" si="53"/>
        <v>26.5</v>
      </c>
      <c r="N167" s="565">
        <f t="shared" si="54"/>
        <v>11.041666666666666</v>
      </c>
    </row>
    <row r="168" spans="1:14" x14ac:dyDescent="0.2">
      <c r="C168" s="2" t="s">
        <v>221</v>
      </c>
      <c r="D168" s="17">
        <f>D169+D170</f>
        <v>96.5</v>
      </c>
      <c r="E168" s="17">
        <f t="shared" ref="E168" si="56">E169+E170</f>
        <v>2895</v>
      </c>
      <c r="F168" s="13">
        <f>E168/$E$168*100</f>
        <v>100</v>
      </c>
      <c r="G168" s="1"/>
      <c r="L168" s="3" t="s">
        <v>278</v>
      </c>
      <c r="M168" s="3">
        <f t="shared" si="53"/>
        <v>29.5</v>
      </c>
      <c r="N168" s="565">
        <f t="shared" si="54"/>
        <v>12.291666666666666</v>
      </c>
    </row>
    <row r="169" spans="1:14" x14ac:dyDescent="0.2">
      <c r="A169" s="1" t="s">
        <v>17</v>
      </c>
      <c r="B169" s="1" t="s">
        <v>15</v>
      </c>
      <c r="C169" s="2" t="s">
        <v>45</v>
      </c>
      <c r="D169" s="1">
        <f>SUMIFS(D$11:D$160,A$11:A$160,A169,B$11:B$160,B169)</f>
        <v>76</v>
      </c>
      <c r="E169" s="1">
        <f t="shared" si="55"/>
        <v>2280</v>
      </c>
      <c r="F169" s="13">
        <f>E169/E$168*100</f>
        <v>78.756476683937819</v>
      </c>
      <c r="G169" s="1"/>
      <c r="L169" s="557" t="s">
        <v>367</v>
      </c>
      <c r="M169" s="3">
        <f t="shared" si="53"/>
        <v>9</v>
      </c>
      <c r="N169" s="565">
        <f t="shared" si="54"/>
        <v>3.75</v>
      </c>
    </row>
    <row r="170" spans="1:14" x14ac:dyDescent="0.2">
      <c r="A170" s="1" t="s">
        <v>17</v>
      </c>
      <c r="B170" s="1" t="s">
        <v>30</v>
      </c>
      <c r="C170" s="2" t="s">
        <v>46</v>
      </c>
      <c r="D170" s="1">
        <f>SUMIFS(D$11:D$160,A$11:A$160,A170,B$11:B$160,B170)</f>
        <v>20.5</v>
      </c>
      <c r="E170" s="1">
        <f t="shared" si="55"/>
        <v>615</v>
      </c>
      <c r="F170" s="13">
        <f>E170/E$168*100</f>
        <v>21.243523316062177</v>
      </c>
      <c r="G170" s="1"/>
      <c r="L170" s="3" t="s">
        <v>279</v>
      </c>
      <c r="M170" s="3">
        <f t="shared" si="53"/>
        <v>10</v>
      </c>
      <c r="N170" s="565">
        <f t="shared" si="54"/>
        <v>4.166666666666667</v>
      </c>
    </row>
    <row r="171" spans="1:14" x14ac:dyDescent="0.2">
      <c r="C171" s="2" t="s">
        <v>222</v>
      </c>
      <c r="D171" s="17">
        <f>D172+D173</f>
        <v>143.5</v>
      </c>
      <c r="E171" s="17">
        <f>E172+E173</f>
        <v>4305</v>
      </c>
      <c r="F171" s="17">
        <f>E171/$E$171*100</f>
        <v>100</v>
      </c>
      <c r="L171" s="558" t="s">
        <v>368</v>
      </c>
      <c r="M171" s="3">
        <f t="shared" si="53"/>
        <v>128</v>
      </c>
      <c r="N171" s="565">
        <f t="shared" si="54"/>
        <v>53.333333333333336</v>
      </c>
    </row>
    <row r="172" spans="1:14" x14ac:dyDescent="0.2">
      <c r="A172" s="1" t="s">
        <v>13</v>
      </c>
      <c r="B172" s="1" t="s">
        <v>15</v>
      </c>
      <c r="C172" s="2" t="s">
        <v>45</v>
      </c>
      <c r="D172" s="1">
        <f>SUMIFS(D$11:D$160,A$11:A$160,A172,B$11:B$160,B172)</f>
        <v>104</v>
      </c>
      <c r="E172" s="1">
        <f t="shared" si="55"/>
        <v>3120</v>
      </c>
      <c r="F172" s="3">
        <f>E172/E$171*100</f>
        <v>72.473867595818817</v>
      </c>
      <c r="M172" s="16">
        <f>SUM(M164:M171)</f>
        <v>240</v>
      </c>
      <c r="N172" s="566">
        <f>SUM(N164:N171)</f>
        <v>100</v>
      </c>
    </row>
    <row r="173" spans="1:14" x14ac:dyDescent="0.2">
      <c r="A173" s="1" t="s">
        <v>13</v>
      </c>
      <c r="B173" s="1" t="s">
        <v>30</v>
      </c>
      <c r="C173" s="2" t="s">
        <v>46</v>
      </c>
      <c r="D173" s="1">
        <f>SUMIFS(D$11:D$160,A$11:A$160,A173,B$11:B$160,B173)</f>
        <v>39.5</v>
      </c>
      <c r="E173" s="1">
        <f t="shared" si="55"/>
        <v>1185</v>
      </c>
      <c r="F173" s="3">
        <f>E173/E$171*100</f>
        <v>27.526132404181187</v>
      </c>
    </row>
  </sheetData>
  <mergeCells count="113">
    <mergeCell ref="C1:M1"/>
    <mergeCell ref="C21:C27"/>
    <mergeCell ref="D21:D27"/>
    <mergeCell ref="E21:J21"/>
    <mergeCell ref="I24:I27"/>
    <mergeCell ref="K45:K51"/>
    <mergeCell ref="L45:L51"/>
    <mergeCell ref="M45:M51"/>
    <mergeCell ref="E46:E51"/>
    <mergeCell ref="F46:I46"/>
    <mergeCell ref="J46:J51"/>
    <mergeCell ref="F47:F51"/>
    <mergeCell ref="K21:K27"/>
    <mergeCell ref="L21:L27"/>
    <mergeCell ref="M21:M27"/>
    <mergeCell ref="E22:E27"/>
    <mergeCell ref="F22:I22"/>
    <mergeCell ref="J22:J27"/>
    <mergeCell ref="F23:F27"/>
    <mergeCell ref="G23:I23"/>
    <mergeCell ref="G24:G27"/>
    <mergeCell ref="H24:H27"/>
    <mergeCell ref="G47:I47"/>
    <mergeCell ref="G48:G51"/>
    <mergeCell ref="H48:H51"/>
    <mergeCell ref="M62:M68"/>
    <mergeCell ref="I48:I51"/>
    <mergeCell ref="C45:C51"/>
    <mergeCell ref="D45:D51"/>
    <mergeCell ref="E45:J45"/>
    <mergeCell ref="E63:E68"/>
    <mergeCell ref="F63:I63"/>
    <mergeCell ref="J63:J68"/>
    <mergeCell ref="F64:F68"/>
    <mergeCell ref="G64:I64"/>
    <mergeCell ref="G65:G68"/>
    <mergeCell ref="H65:H68"/>
    <mergeCell ref="I65:I68"/>
    <mergeCell ref="C62:C68"/>
    <mergeCell ref="D62:D68"/>
    <mergeCell ref="E62:J62"/>
    <mergeCell ref="K62:K68"/>
    <mergeCell ref="L62:L68"/>
    <mergeCell ref="C88:C94"/>
    <mergeCell ref="D88:D94"/>
    <mergeCell ref="E88:J88"/>
    <mergeCell ref="K88:K94"/>
    <mergeCell ref="L88:L94"/>
    <mergeCell ref="C107:C113"/>
    <mergeCell ref="D107:D113"/>
    <mergeCell ref="F108:I108"/>
    <mergeCell ref="J108:J113"/>
    <mergeCell ref="F109:F113"/>
    <mergeCell ref="G109:I109"/>
    <mergeCell ref="G110:G113"/>
    <mergeCell ref="H110:H113"/>
    <mergeCell ref="I110:I113"/>
    <mergeCell ref="E107:J107"/>
    <mergeCell ref="K107:K113"/>
    <mergeCell ref="L107:L113"/>
    <mergeCell ref="E89:E94"/>
    <mergeCell ref="F89:I89"/>
    <mergeCell ref="J89:J94"/>
    <mergeCell ref="F90:F94"/>
    <mergeCell ref="G90:I90"/>
    <mergeCell ref="G91:G94"/>
    <mergeCell ref="H91:H94"/>
    <mergeCell ref="C126:C132"/>
    <mergeCell ref="D126:D132"/>
    <mergeCell ref="E126:J126"/>
    <mergeCell ref="K126:K132"/>
    <mergeCell ref="L126:L132"/>
    <mergeCell ref="C147:C153"/>
    <mergeCell ref="D147:D153"/>
    <mergeCell ref="E147:J147"/>
    <mergeCell ref="K147:K153"/>
    <mergeCell ref="L147:L153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F6:F10"/>
    <mergeCell ref="G6:I6"/>
    <mergeCell ref="G7:G10"/>
    <mergeCell ref="H7:H10"/>
    <mergeCell ref="I7:I10"/>
    <mergeCell ref="I91:I94"/>
    <mergeCell ref="M126:M132"/>
    <mergeCell ref="E127:E132"/>
    <mergeCell ref="F127:I127"/>
    <mergeCell ref="J127:J132"/>
    <mergeCell ref="F128:F132"/>
    <mergeCell ref="G128:I128"/>
    <mergeCell ref="G129:G132"/>
    <mergeCell ref="H129:H132"/>
    <mergeCell ref="I129:I132"/>
    <mergeCell ref="M107:M113"/>
    <mergeCell ref="E108:E113"/>
    <mergeCell ref="M88:M94"/>
    <mergeCell ref="M147:M153"/>
    <mergeCell ref="E148:E153"/>
    <mergeCell ref="F148:I148"/>
    <mergeCell ref="J148:J153"/>
    <mergeCell ref="F149:F153"/>
    <mergeCell ref="G149:I149"/>
    <mergeCell ref="G150:G153"/>
    <mergeCell ref="H150:H153"/>
    <mergeCell ref="I150:I153"/>
  </mergeCells>
  <pageMargins left="0.19685039370078741" right="0.19685039370078741" top="0" bottom="0" header="0.31496062992125984" footer="0.31496062992125984"/>
  <pageSetup paperSize="9" orientation="landscape" r:id="rId1"/>
  <rowBreaks count="4" manualBreakCount="4">
    <brk id="43" max="16383" man="1"/>
    <brk id="86" max="16383" man="1"/>
    <brk id="124" max="16383" man="1"/>
    <brk id="1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Титул ОАА</vt:lpstr>
      <vt:lpstr>План ОАА</vt:lpstr>
      <vt:lpstr>Титул ФПМР</vt:lpstr>
      <vt:lpstr>План ФПМР</vt:lpstr>
      <vt:lpstr>семестровка</vt:lpstr>
      <vt:lpstr>'План ОАА'!Область_печати</vt:lpstr>
      <vt:lpstr>семестровка!Область_печати</vt:lpstr>
    </vt:vector>
  </TitlesOfParts>
  <Company>DG Win&amp;Soft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2020-05-06T11:58:26Z</cp:lastPrinted>
  <dcterms:created xsi:type="dcterms:W3CDTF">2018-09-25T13:00:18Z</dcterms:created>
  <dcterms:modified xsi:type="dcterms:W3CDTF">2020-05-12T04:33:25Z</dcterms:modified>
</cp:coreProperties>
</file>