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7.04 проекты планов\проекты планов  4 апр\проекти на сайт\052 політологія\"/>
    </mc:Choice>
  </mc:AlternateContent>
  <bookViews>
    <workbookView xWindow="1380" yWindow="165" windowWidth="15480" windowHeight="11190" activeTab="1"/>
  </bookViews>
  <sheets>
    <sheet name="Титул 052" sheetId="2" r:id="rId1"/>
    <sheet name=" план 052 проект на 2020" sheetId="3" r:id="rId2"/>
    <sheet name="семестровка 052" sheetId="1" state="hidden" r:id="rId3"/>
    <sheet name="семестровка 052 (2020)" sheetId="4" state="hidden" r:id="rId4"/>
  </sheets>
  <calcPr calcId="152511"/>
</workbook>
</file>

<file path=xl/calcChain.xml><?xml version="1.0" encoding="utf-8"?>
<calcChain xmlns="http://schemas.openxmlformats.org/spreadsheetml/2006/main">
  <c r="I112" i="3" l="1"/>
  <c r="H112" i="3"/>
  <c r="M112" i="3" s="1"/>
  <c r="I111" i="3"/>
  <c r="H111" i="3"/>
  <c r="M111" i="3" s="1"/>
  <c r="I110" i="3"/>
  <c r="H110" i="3"/>
  <c r="M110" i="3" s="1"/>
  <c r="I109" i="3"/>
  <c r="H109" i="3"/>
  <c r="M109" i="3" s="1"/>
  <c r="L108" i="3"/>
  <c r="K108" i="3"/>
  <c r="J108" i="3"/>
  <c r="I108" i="3"/>
  <c r="G108" i="3"/>
  <c r="H108" i="3" l="1"/>
  <c r="M108" i="3"/>
  <c r="G29" i="4" l="1"/>
  <c r="J26" i="3" l="1"/>
  <c r="K26" i="3"/>
  <c r="N26" i="3"/>
  <c r="O26" i="3"/>
  <c r="P26" i="3"/>
  <c r="Q26" i="3"/>
  <c r="R26" i="3"/>
  <c r="S26" i="3"/>
  <c r="T26" i="3"/>
  <c r="U26" i="3"/>
  <c r="V26" i="3"/>
  <c r="W26" i="3"/>
  <c r="X26" i="3"/>
  <c r="M107" i="3"/>
  <c r="I106" i="3"/>
  <c r="H106" i="3"/>
  <c r="I105" i="3"/>
  <c r="I104" i="3" s="1"/>
  <c r="H105" i="3"/>
  <c r="L104" i="3"/>
  <c r="J104" i="3"/>
  <c r="G104" i="3"/>
  <c r="M105" i="3" l="1"/>
  <c r="M106" i="3"/>
  <c r="H104" i="3"/>
  <c r="M104" i="3" l="1"/>
  <c r="O176" i="4" l="1"/>
  <c r="N176" i="4"/>
  <c r="O175" i="4"/>
  <c r="N175" i="4"/>
  <c r="O174" i="4"/>
  <c r="N174" i="4"/>
  <c r="O173" i="4"/>
  <c r="N173" i="4"/>
  <c r="O172" i="4"/>
  <c r="N172" i="4"/>
  <c r="O171" i="4"/>
  <c r="N171" i="4"/>
  <c r="O170" i="4"/>
  <c r="N170" i="4"/>
  <c r="O169" i="4"/>
  <c r="N169" i="4"/>
  <c r="O168" i="4"/>
  <c r="N168" i="4"/>
  <c r="O167" i="4"/>
  <c r="N167" i="4"/>
  <c r="O166" i="4"/>
  <c r="N166" i="4"/>
  <c r="O165" i="4"/>
  <c r="N165" i="4"/>
  <c r="O164" i="4"/>
  <c r="N164" i="4"/>
  <c r="O163" i="4"/>
  <c r="N163" i="4"/>
  <c r="O162" i="4"/>
  <c r="N162" i="4"/>
  <c r="O161" i="4"/>
  <c r="N161" i="4"/>
  <c r="O160" i="4"/>
  <c r="N160" i="4"/>
  <c r="O159" i="4"/>
  <c r="N159" i="4"/>
  <c r="O158" i="4"/>
  <c r="N158" i="4"/>
  <c r="O157" i="4"/>
  <c r="N157" i="4"/>
  <c r="O156" i="4"/>
  <c r="N156" i="4"/>
  <c r="O155" i="4"/>
  <c r="N155" i="4"/>
  <c r="O154" i="4"/>
  <c r="N154" i="4"/>
  <c r="O153" i="4"/>
  <c r="N153" i="4"/>
  <c r="O152" i="4"/>
  <c r="O177" i="4" s="1"/>
  <c r="N152" i="4"/>
  <c r="N177" i="4" s="1"/>
  <c r="D151" i="4"/>
  <c r="D150" i="4"/>
  <c r="D148" i="4"/>
  <c r="D147" i="4"/>
  <c r="D144" i="4"/>
  <c r="E144" i="4" s="1"/>
  <c r="D143" i="4"/>
  <c r="L139" i="4"/>
  <c r="I139" i="4"/>
  <c r="H139" i="4"/>
  <c r="G139" i="4"/>
  <c r="D139" i="4"/>
  <c r="D140" i="4" s="1"/>
  <c r="F138" i="4"/>
  <c r="K138" i="4" s="1"/>
  <c r="E138" i="4"/>
  <c r="K137" i="4"/>
  <c r="F137" i="4"/>
  <c r="E137" i="4"/>
  <c r="J137" i="4" s="1"/>
  <c r="F136" i="4"/>
  <c r="K136" i="4" s="1"/>
  <c r="E136" i="4"/>
  <c r="M136" i="4" s="1"/>
  <c r="F135" i="4"/>
  <c r="E135" i="4"/>
  <c r="F134" i="4"/>
  <c r="K134" i="4" s="1"/>
  <c r="E134" i="4"/>
  <c r="K133" i="4"/>
  <c r="F133" i="4"/>
  <c r="E133" i="4"/>
  <c r="J133" i="4" s="1"/>
  <c r="F132" i="4"/>
  <c r="E132" i="4"/>
  <c r="M132" i="4" s="1"/>
  <c r="L122" i="4"/>
  <c r="I122" i="4"/>
  <c r="H122" i="4"/>
  <c r="G122" i="4"/>
  <c r="D122" i="4"/>
  <c r="D123" i="4" s="1"/>
  <c r="F121" i="4"/>
  <c r="K121" i="4" s="1"/>
  <c r="E121" i="4"/>
  <c r="F120" i="4"/>
  <c r="M120" i="4" s="1"/>
  <c r="E120" i="4"/>
  <c r="F119" i="4"/>
  <c r="K119" i="4" s="1"/>
  <c r="E119" i="4"/>
  <c r="J119" i="4" s="1"/>
  <c r="F118" i="4"/>
  <c r="M118" i="4" s="1"/>
  <c r="E118" i="4"/>
  <c r="F117" i="4"/>
  <c r="K117" i="4" s="1"/>
  <c r="E117" i="4"/>
  <c r="F116" i="4"/>
  <c r="M116" i="4" s="1"/>
  <c r="E116" i="4"/>
  <c r="F115" i="4"/>
  <c r="E115" i="4"/>
  <c r="E122" i="4" s="1"/>
  <c r="I103" i="4"/>
  <c r="H103" i="4"/>
  <c r="G103" i="4"/>
  <c r="D103" i="4"/>
  <c r="D104" i="4" s="1"/>
  <c r="F102" i="4"/>
  <c r="K102" i="4" s="1"/>
  <c r="E102" i="4"/>
  <c r="K101" i="4"/>
  <c r="F101" i="4"/>
  <c r="E101" i="4"/>
  <c r="J101" i="4" s="1"/>
  <c r="F100" i="4"/>
  <c r="E100" i="4"/>
  <c r="F99" i="4"/>
  <c r="K99" i="4" s="1"/>
  <c r="E99" i="4"/>
  <c r="K98" i="4"/>
  <c r="F98" i="4"/>
  <c r="E98" i="4"/>
  <c r="J98" i="4" s="1"/>
  <c r="F97" i="4"/>
  <c r="K97" i="4" s="1"/>
  <c r="E97" i="4"/>
  <c r="E103" i="4" s="1"/>
  <c r="F96" i="4"/>
  <c r="F103" i="4" s="1"/>
  <c r="E96" i="4"/>
  <c r="L86" i="4"/>
  <c r="I86" i="4"/>
  <c r="H86" i="4"/>
  <c r="G86" i="4"/>
  <c r="D86" i="4"/>
  <c r="D87" i="4" s="1"/>
  <c r="F85" i="4"/>
  <c r="K85" i="4" s="1"/>
  <c r="E85" i="4"/>
  <c r="K84" i="4"/>
  <c r="F84" i="4"/>
  <c r="E84" i="4"/>
  <c r="J84" i="4" s="1"/>
  <c r="F83" i="4"/>
  <c r="K83" i="4" s="1"/>
  <c r="E83" i="4"/>
  <c r="M83" i="4" s="1"/>
  <c r="F82" i="4"/>
  <c r="E82" i="4"/>
  <c r="F81" i="4"/>
  <c r="K81" i="4" s="1"/>
  <c r="E81" i="4"/>
  <c r="K80" i="4"/>
  <c r="F80" i="4"/>
  <c r="E80" i="4"/>
  <c r="J80" i="4" s="1"/>
  <c r="F79" i="4"/>
  <c r="E79" i="4"/>
  <c r="E86" i="4" s="1"/>
  <c r="I69" i="4"/>
  <c r="H69" i="4"/>
  <c r="G69" i="4"/>
  <c r="D69" i="4"/>
  <c r="D70" i="4" s="1"/>
  <c r="F68" i="4"/>
  <c r="E68" i="4"/>
  <c r="M68" i="4" s="1"/>
  <c r="F67" i="4"/>
  <c r="E67" i="4"/>
  <c r="J67" i="4" s="1"/>
  <c r="F66" i="4"/>
  <c r="K66" i="4" s="1"/>
  <c r="E66" i="4"/>
  <c r="M66" i="4" s="1"/>
  <c r="F65" i="4"/>
  <c r="E65" i="4"/>
  <c r="J65" i="4" s="1"/>
  <c r="F64" i="4"/>
  <c r="K64" i="4" s="1"/>
  <c r="E64" i="4"/>
  <c r="J64" i="4" s="1"/>
  <c r="K63" i="4"/>
  <c r="E63" i="4"/>
  <c r="M63" i="4" s="1"/>
  <c r="F61" i="4"/>
  <c r="F69" i="4" s="1"/>
  <c r="E61" i="4"/>
  <c r="J61" i="4" s="1"/>
  <c r="L51" i="4"/>
  <c r="I51" i="4"/>
  <c r="H51" i="4"/>
  <c r="G51" i="4"/>
  <c r="D51" i="4"/>
  <c r="D52" i="4" s="1"/>
  <c r="F50" i="4"/>
  <c r="E50" i="4"/>
  <c r="F49" i="4"/>
  <c r="K49" i="4" s="1"/>
  <c r="E49" i="4"/>
  <c r="F48" i="4"/>
  <c r="E48" i="4"/>
  <c r="F47" i="4"/>
  <c r="M47" i="4" s="1"/>
  <c r="E47" i="4"/>
  <c r="F46" i="4"/>
  <c r="E46" i="4"/>
  <c r="F44" i="4"/>
  <c r="F51" i="4" s="1"/>
  <c r="E44" i="4"/>
  <c r="E51" i="4" s="1"/>
  <c r="I34" i="4"/>
  <c r="H34" i="4"/>
  <c r="G34" i="4"/>
  <c r="D34" i="4"/>
  <c r="D35" i="4" s="1"/>
  <c r="F33" i="4"/>
  <c r="E33" i="4"/>
  <c r="F32" i="4"/>
  <c r="M32" i="4" s="1"/>
  <c r="E32" i="4"/>
  <c r="F31" i="4"/>
  <c r="K31" i="4" s="1"/>
  <c r="E31" i="4"/>
  <c r="F30" i="4"/>
  <c r="K30" i="4" s="1"/>
  <c r="E30" i="4"/>
  <c r="F29" i="4"/>
  <c r="E29" i="4"/>
  <c r="F27" i="4"/>
  <c r="M27" i="4" s="1"/>
  <c r="E27" i="4"/>
  <c r="I17" i="4"/>
  <c r="H17" i="4"/>
  <c r="G17" i="4"/>
  <c r="D17" i="4"/>
  <c r="D18" i="4" s="1"/>
  <c r="F16" i="4"/>
  <c r="K16" i="4" s="1"/>
  <c r="E16" i="4"/>
  <c r="F15" i="4"/>
  <c r="K15" i="4" s="1"/>
  <c r="E15" i="4"/>
  <c r="F14" i="4"/>
  <c r="M14" i="4" s="1"/>
  <c r="E14" i="4"/>
  <c r="F13" i="4"/>
  <c r="K13" i="4" s="1"/>
  <c r="E13" i="4"/>
  <c r="F12" i="4"/>
  <c r="M12" i="4" s="1"/>
  <c r="E12" i="4"/>
  <c r="F10" i="4"/>
  <c r="F17" i="4" s="1"/>
  <c r="E10" i="4"/>
  <c r="E17" i="4" s="1"/>
  <c r="M115" i="4" l="1"/>
  <c r="M119" i="4"/>
  <c r="J12" i="4"/>
  <c r="M13" i="4"/>
  <c r="J14" i="4"/>
  <c r="M15" i="4"/>
  <c r="J16" i="4"/>
  <c r="J27" i="4"/>
  <c r="J30" i="4"/>
  <c r="J31" i="4"/>
  <c r="J32" i="4"/>
  <c r="J33" i="4"/>
  <c r="M46" i="4"/>
  <c r="J47" i="4"/>
  <c r="J49" i="4"/>
  <c r="K67" i="4"/>
  <c r="R67" i="4"/>
  <c r="K68" i="4"/>
  <c r="R68" i="4"/>
  <c r="M80" i="4"/>
  <c r="J81" i="4"/>
  <c r="M81" i="4"/>
  <c r="M82" i="4"/>
  <c r="M84" i="4"/>
  <c r="J85" i="4"/>
  <c r="M85" i="4"/>
  <c r="K96" i="4"/>
  <c r="K103" i="4" s="1"/>
  <c r="M98" i="4"/>
  <c r="J99" i="4"/>
  <c r="M99" i="4"/>
  <c r="M100" i="4"/>
  <c r="M101" i="4"/>
  <c r="J102" i="4"/>
  <c r="M102" i="4"/>
  <c r="F122" i="4"/>
  <c r="M117" i="4"/>
  <c r="J118" i="4"/>
  <c r="K118" i="4"/>
  <c r="M121" i="4"/>
  <c r="M133" i="4"/>
  <c r="J134" i="4"/>
  <c r="M134" i="4"/>
  <c r="M135" i="4"/>
  <c r="M137" i="4"/>
  <c r="J138" i="4"/>
  <c r="M138" i="4"/>
  <c r="J50" i="4"/>
  <c r="M65" i="4"/>
  <c r="M48" i="4"/>
  <c r="E34" i="4"/>
  <c r="M33" i="4"/>
  <c r="D146" i="4"/>
  <c r="D149" i="4"/>
  <c r="E150" i="4"/>
  <c r="M122" i="4"/>
  <c r="K12" i="4"/>
  <c r="J13" i="4"/>
  <c r="K14" i="4"/>
  <c r="J15" i="4"/>
  <c r="K34" i="4"/>
  <c r="J29" i="4"/>
  <c r="J34" i="4" s="1"/>
  <c r="M29" i="4"/>
  <c r="M31" i="4"/>
  <c r="J46" i="4"/>
  <c r="K47" i="4"/>
  <c r="J48" i="4"/>
  <c r="M50" i="4"/>
  <c r="M61" i="4"/>
  <c r="K69" i="4"/>
  <c r="J68" i="4"/>
  <c r="E69" i="4"/>
  <c r="J83" i="4"/>
  <c r="J97" i="4"/>
  <c r="J117" i="4"/>
  <c r="J121" i="4"/>
  <c r="J132" i="4"/>
  <c r="J136" i="4"/>
  <c r="E139" i="4"/>
  <c r="J10" i="4"/>
  <c r="M10" i="4"/>
  <c r="M16" i="4"/>
  <c r="M30" i="4"/>
  <c r="F34" i="4"/>
  <c r="K44" i="4"/>
  <c r="M49" i="4"/>
  <c r="M64" i="4"/>
  <c r="M67" i="4"/>
  <c r="F86" i="4"/>
  <c r="K79" i="4"/>
  <c r="K86" i="4" s="1"/>
  <c r="M79" i="4"/>
  <c r="J82" i="4"/>
  <c r="K82" i="4"/>
  <c r="M97" i="4"/>
  <c r="J100" i="4"/>
  <c r="J115" i="4"/>
  <c r="J122" i="4" s="1"/>
  <c r="J116" i="4"/>
  <c r="K116" i="4"/>
  <c r="J120" i="4"/>
  <c r="K120" i="4"/>
  <c r="F139" i="4"/>
  <c r="J135" i="4"/>
  <c r="K135" i="4"/>
  <c r="E147" i="4"/>
  <c r="P153" i="4"/>
  <c r="P154" i="4"/>
  <c r="P155" i="4"/>
  <c r="P156" i="4"/>
  <c r="P157" i="4"/>
  <c r="P158" i="4"/>
  <c r="P159" i="4"/>
  <c r="P160" i="4"/>
  <c r="P161" i="4"/>
  <c r="P162" i="4"/>
  <c r="P163" i="4"/>
  <c r="P164" i="4"/>
  <c r="P165" i="4"/>
  <c r="P166" i="4"/>
  <c r="P167" i="4"/>
  <c r="P168" i="4"/>
  <c r="P169" i="4"/>
  <c r="P170" i="4"/>
  <c r="P171" i="4"/>
  <c r="P172" i="4"/>
  <c r="P173" i="4"/>
  <c r="P174" i="4"/>
  <c r="P175" i="4"/>
  <c r="P176" i="4"/>
  <c r="K10" i="4"/>
  <c r="K17" i="4" s="1"/>
  <c r="J44" i="4"/>
  <c r="M44" i="4"/>
  <c r="J66" i="4"/>
  <c r="J69" i="4" s="1"/>
  <c r="J79" i="4"/>
  <c r="E143" i="4"/>
  <c r="D14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M96" i="4"/>
  <c r="K115" i="4"/>
  <c r="K132" i="4"/>
  <c r="K139" i="4" s="1"/>
  <c r="P152" i="4"/>
  <c r="Q152" i="4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52" i="1"/>
  <c r="Q174" i="1" l="1"/>
  <c r="Q170" i="1"/>
  <c r="Q166" i="1"/>
  <c r="Q162" i="1"/>
  <c r="Q158" i="1"/>
  <c r="Q154" i="1"/>
  <c r="O177" i="1"/>
  <c r="Q176" i="1" s="1"/>
  <c r="K122" i="4"/>
  <c r="J86" i="4"/>
  <c r="M86" i="4"/>
  <c r="K51" i="4"/>
  <c r="J51" i="4"/>
  <c r="E146" i="4"/>
  <c r="P177" i="4"/>
  <c r="J17" i="4"/>
  <c r="Q177" i="4"/>
  <c r="E142" i="4"/>
  <c r="F144" i="4" s="1"/>
  <c r="J139" i="4"/>
  <c r="J103" i="4"/>
  <c r="Q175" i="1"/>
  <c r="Q173" i="1"/>
  <c r="Q171" i="1"/>
  <c r="Q169" i="1"/>
  <c r="Q167" i="1"/>
  <c r="Q165" i="1"/>
  <c r="Q163" i="1"/>
  <c r="Q161" i="1"/>
  <c r="Q159" i="1"/>
  <c r="Q157" i="1"/>
  <c r="Q155" i="1"/>
  <c r="Q153" i="1"/>
  <c r="Q152" i="1"/>
  <c r="N177" i="1"/>
  <c r="P173" i="1" s="1"/>
  <c r="P174" i="1"/>
  <c r="P166" i="1"/>
  <c r="P158" i="1"/>
  <c r="P171" i="1"/>
  <c r="P161" i="1"/>
  <c r="P153" i="1"/>
  <c r="G15" i="3"/>
  <c r="G14" i="3"/>
  <c r="Q156" i="1" l="1"/>
  <c r="Q160" i="1"/>
  <c r="Q177" i="1" s="1"/>
  <c r="Q164" i="1"/>
  <c r="Q168" i="1"/>
  <c r="Q172" i="1"/>
  <c r="F143" i="4"/>
  <c r="F142" i="4" s="1"/>
  <c r="P157" i="1"/>
  <c r="P165" i="1"/>
  <c r="P154" i="1"/>
  <c r="P162" i="1"/>
  <c r="P170" i="1"/>
  <c r="P169" i="1"/>
  <c r="P152" i="1"/>
  <c r="P155" i="1"/>
  <c r="P159" i="1"/>
  <c r="P163" i="1"/>
  <c r="P167" i="1"/>
  <c r="P175" i="1"/>
  <c r="P156" i="1"/>
  <c r="P160" i="1"/>
  <c r="P164" i="1"/>
  <c r="P168" i="1"/>
  <c r="P172" i="1"/>
  <c r="P176" i="1"/>
  <c r="G22" i="3"/>
  <c r="G17" i="3"/>
  <c r="G16" i="3"/>
  <c r="P177" i="1" l="1"/>
  <c r="L61" i="3"/>
  <c r="J61" i="3"/>
  <c r="G61" i="3"/>
  <c r="I70" i="3" l="1"/>
  <c r="H70" i="3"/>
  <c r="I69" i="3"/>
  <c r="H69" i="3"/>
  <c r="I48" i="3"/>
  <c r="H48" i="3"/>
  <c r="I47" i="3"/>
  <c r="H47" i="3"/>
  <c r="I46" i="3"/>
  <c r="H46" i="3"/>
  <c r="I41" i="3"/>
  <c r="H41" i="3"/>
  <c r="I40" i="3"/>
  <c r="H40" i="3"/>
  <c r="I37" i="3"/>
  <c r="H37" i="3"/>
  <c r="I22" i="3"/>
  <c r="I23" i="3"/>
  <c r="I24" i="3"/>
  <c r="H23" i="3"/>
  <c r="M23" i="3" s="1"/>
  <c r="H24" i="3"/>
  <c r="M24" i="3" s="1"/>
  <c r="F100" i="1"/>
  <c r="K63" i="1"/>
  <c r="M37" i="3" l="1"/>
  <c r="M40" i="3"/>
  <c r="M69" i="3"/>
  <c r="M70" i="3"/>
  <c r="M48" i="3"/>
  <c r="M47" i="3"/>
  <c r="M46" i="3"/>
  <c r="M41" i="3"/>
  <c r="E63" i="1" l="1"/>
  <c r="F30" i="1"/>
  <c r="K30" i="1" s="1"/>
  <c r="D144" i="1"/>
  <c r="F68" i="1"/>
  <c r="K68" i="1" s="1"/>
  <c r="I17" i="1"/>
  <c r="F16" i="1"/>
  <c r="K16" i="1" s="1"/>
  <c r="G17" i="1"/>
  <c r="M63" i="1" l="1"/>
  <c r="E68" i="1"/>
  <c r="M68" i="1" s="1"/>
  <c r="J68" i="1" l="1"/>
  <c r="D17" i="1"/>
  <c r="E16" i="1"/>
  <c r="J16" i="1" l="1"/>
  <c r="M16" i="1"/>
  <c r="I91" i="3"/>
  <c r="H91" i="3"/>
  <c r="I89" i="3"/>
  <c r="H89" i="3"/>
  <c r="I39" i="3"/>
  <c r="H39" i="3"/>
  <c r="I38" i="3"/>
  <c r="H38" i="3"/>
  <c r="H35" i="3"/>
  <c r="M35" i="3" s="1"/>
  <c r="I34" i="3"/>
  <c r="I33" i="3" s="1"/>
  <c r="H34" i="3"/>
  <c r="L33" i="3"/>
  <c r="K33" i="3"/>
  <c r="J33" i="3"/>
  <c r="G33" i="3"/>
  <c r="X93" i="3"/>
  <c r="W93" i="3"/>
  <c r="V93" i="3"/>
  <c r="U93" i="3"/>
  <c r="T93" i="3"/>
  <c r="S93" i="3"/>
  <c r="R93" i="3"/>
  <c r="Q93" i="3"/>
  <c r="P93" i="3"/>
  <c r="O93" i="3"/>
  <c r="N93" i="3"/>
  <c r="L93" i="3"/>
  <c r="J93" i="3"/>
  <c r="G93" i="3"/>
  <c r="I87" i="3"/>
  <c r="H87" i="3"/>
  <c r="I85" i="3"/>
  <c r="H85" i="3"/>
  <c r="I83" i="3"/>
  <c r="H83" i="3"/>
  <c r="I81" i="3"/>
  <c r="H81" i="3"/>
  <c r="I79" i="3"/>
  <c r="H79" i="3"/>
  <c r="I77" i="3"/>
  <c r="H77" i="3"/>
  <c r="K76" i="3"/>
  <c r="K93" i="3" s="1"/>
  <c r="I75" i="3"/>
  <c r="H75" i="3"/>
  <c r="X73" i="3"/>
  <c r="W73" i="3"/>
  <c r="V73" i="3"/>
  <c r="U73" i="3"/>
  <c r="T73" i="3"/>
  <c r="S73" i="3"/>
  <c r="R73" i="3"/>
  <c r="Q73" i="3"/>
  <c r="P73" i="3"/>
  <c r="O73" i="3"/>
  <c r="N73" i="3"/>
  <c r="L73" i="3"/>
  <c r="K73" i="3"/>
  <c r="J73" i="3"/>
  <c r="G73" i="3"/>
  <c r="I72" i="3"/>
  <c r="H72" i="3"/>
  <c r="I71" i="3"/>
  <c r="H71" i="3"/>
  <c r="I68" i="3"/>
  <c r="H68" i="3"/>
  <c r="I67" i="3"/>
  <c r="H67" i="3"/>
  <c r="I66" i="3"/>
  <c r="H66" i="3"/>
  <c r="I65" i="3"/>
  <c r="H65" i="3"/>
  <c r="I64" i="3"/>
  <c r="H64" i="3"/>
  <c r="I63" i="3"/>
  <c r="H63" i="3"/>
  <c r="I61" i="3"/>
  <c r="H61" i="3"/>
  <c r="X57" i="3"/>
  <c r="W57" i="3"/>
  <c r="V57" i="3"/>
  <c r="U57" i="3"/>
  <c r="T57" i="3"/>
  <c r="S57" i="3"/>
  <c r="R57" i="3"/>
  <c r="Q57" i="3"/>
  <c r="P57" i="3"/>
  <c r="O57" i="3"/>
  <c r="N57" i="3"/>
  <c r="L57" i="3"/>
  <c r="K57" i="3"/>
  <c r="J57" i="3"/>
  <c r="G57" i="3"/>
  <c r="I56" i="3"/>
  <c r="I57" i="3" s="1"/>
  <c r="H56" i="3"/>
  <c r="X54" i="3"/>
  <c r="W54" i="3"/>
  <c r="V54" i="3"/>
  <c r="U54" i="3"/>
  <c r="T54" i="3"/>
  <c r="S54" i="3"/>
  <c r="R54" i="3"/>
  <c r="Q54" i="3"/>
  <c r="P54" i="3"/>
  <c r="O54" i="3"/>
  <c r="N54" i="3"/>
  <c r="L54" i="3"/>
  <c r="K54" i="3"/>
  <c r="J54" i="3"/>
  <c r="G54" i="3"/>
  <c r="I53" i="3"/>
  <c r="H53" i="3"/>
  <c r="I52" i="3"/>
  <c r="H52" i="3"/>
  <c r="I51" i="3"/>
  <c r="H51" i="3"/>
  <c r="X49" i="3"/>
  <c r="W49" i="3"/>
  <c r="V49" i="3"/>
  <c r="U49" i="3"/>
  <c r="T49" i="3"/>
  <c r="S49" i="3"/>
  <c r="R49" i="3"/>
  <c r="Q49" i="3"/>
  <c r="P49" i="3"/>
  <c r="O49" i="3"/>
  <c r="N49" i="3"/>
  <c r="I45" i="3"/>
  <c r="H45" i="3"/>
  <c r="H44" i="3"/>
  <c r="I43" i="3"/>
  <c r="H43" i="3"/>
  <c r="L42" i="3"/>
  <c r="K42" i="3"/>
  <c r="J42" i="3"/>
  <c r="G42" i="3"/>
  <c r="I36" i="3"/>
  <c r="H36" i="3"/>
  <c r="I32" i="3"/>
  <c r="H32" i="3"/>
  <c r="I31" i="3"/>
  <c r="H31" i="3"/>
  <c r="I30" i="3"/>
  <c r="H30" i="3"/>
  <c r="I29" i="3"/>
  <c r="H29" i="3"/>
  <c r="I28" i="3"/>
  <c r="H28" i="3"/>
  <c r="I25" i="3"/>
  <c r="H25" i="3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13" i="3"/>
  <c r="H13" i="3"/>
  <c r="I12" i="3"/>
  <c r="H12" i="3"/>
  <c r="L11" i="3"/>
  <c r="L26" i="3" s="1"/>
  <c r="G11" i="3"/>
  <c r="G26" i="3" s="1"/>
  <c r="G49" i="3" l="1"/>
  <c r="J49" i="3"/>
  <c r="J58" i="3" s="1"/>
  <c r="L49" i="3"/>
  <c r="M36" i="3"/>
  <c r="M19" i="3"/>
  <c r="M91" i="3"/>
  <c r="M89" i="3"/>
  <c r="J94" i="3"/>
  <c r="M61" i="3"/>
  <c r="M65" i="3"/>
  <c r="M71" i="3"/>
  <c r="M85" i="3"/>
  <c r="M56" i="3"/>
  <c r="M66" i="3"/>
  <c r="M72" i="3"/>
  <c r="G94" i="3"/>
  <c r="N94" i="3"/>
  <c r="R94" i="3"/>
  <c r="V94" i="3"/>
  <c r="M79" i="3"/>
  <c r="L94" i="3"/>
  <c r="Q94" i="3"/>
  <c r="U94" i="3"/>
  <c r="M32" i="3"/>
  <c r="M39" i="3"/>
  <c r="M38" i="3"/>
  <c r="M13" i="3"/>
  <c r="M17" i="3"/>
  <c r="M21" i="3"/>
  <c r="M25" i="3"/>
  <c r="H42" i="3"/>
  <c r="M87" i="3"/>
  <c r="H33" i="3"/>
  <c r="H49" i="3" s="1"/>
  <c r="M12" i="3"/>
  <c r="M16" i="3"/>
  <c r="M22" i="3"/>
  <c r="H57" i="3"/>
  <c r="M51" i="3"/>
  <c r="M63" i="3"/>
  <c r="M67" i="3"/>
  <c r="K58" i="3"/>
  <c r="M34" i="3"/>
  <c r="M33" i="3" s="1"/>
  <c r="M29" i="3"/>
  <c r="W58" i="3"/>
  <c r="M68" i="3"/>
  <c r="Q58" i="3"/>
  <c r="U58" i="3"/>
  <c r="M64" i="3"/>
  <c r="I93" i="3"/>
  <c r="M15" i="3"/>
  <c r="M18" i="3"/>
  <c r="M28" i="3"/>
  <c r="M30" i="3"/>
  <c r="M43" i="3"/>
  <c r="R58" i="3"/>
  <c r="V58" i="3"/>
  <c r="I54" i="3"/>
  <c r="M52" i="3"/>
  <c r="H73" i="3"/>
  <c r="O94" i="3"/>
  <c r="S94" i="3"/>
  <c r="W94" i="3"/>
  <c r="K94" i="3"/>
  <c r="H93" i="3"/>
  <c r="P94" i="3"/>
  <c r="T94" i="3"/>
  <c r="X94" i="3"/>
  <c r="S58" i="3"/>
  <c r="M31" i="3"/>
  <c r="M45" i="3"/>
  <c r="T58" i="3"/>
  <c r="X58" i="3"/>
  <c r="M53" i="3"/>
  <c r="M77" i="3"/>
  <c r="M81" i="3"/>
  <c r="M20" i="3"/>
  <c r="I11" i="3"/>
  <c r="I26" i="3" s="1"/>
  <c r="M14" i="3"/>
  <c r="P58" i="3"/>
  <c r="O58" i="3"/>
  <c r="N58" i="3"/>
  <c r="H54" i="3"/>
  <c r="H11" i="3"/>
  <c r="H26" i="3" s="1"/>
  <c r="I42" i="3"/>
  <c r="I49" i="3" s="1"/>
  <c r="M83" i="3"/>
  <c r="M44" i="3"/>
  <c r="I73" i="3"/>
  <c r="M75" i="3"/>
  <c r="P95" i="3" l="1"/>
  <c r="P96" i="3" s="1"/>
  <c r="J95" i="3"/>
  <c r="U95" i="3"/>
  <c r="U96" i="3" s="1"/>
  <c r="Q95" i="3"/>
  <c r="Q96" i="3" s="1"/>
  <c r="O95" i="3"/>
  <c r="O96" i="3" s="1"/>
  <c r="M57" i="3"/>
  <c r="N95" i="3"/>
  <c r="N96" i="3" s="1"/>
  <c r="H94" i="3"/>
  <c r="I94" i="3"/>
  <c r="T95" i="3"/>
  <c r="T96" i="3" s="1"/>
  <c r="S95" i="3"/>
  <c r="S96" i="3" s="1"/>
  <c r="V95" i="3"/>
  <c r="V96" i="3" s="1"/>
  <c r="R95" i="3"/>
  <c r="R96" i="3" s="1"/>
  <c r="W95" i="3"/>
  <c r="W96" i="3" s="1"/>
  <c r="G58" i="3"/>
  <c r="G95" i="3" s="1"/>
  <c r="Q101" i="3" s="1"/>
  <c r="L58" i="3"/>
  <c r="L95" i="3" s="1"/>
  <c r="M73" i="3"/>
  <c r="M11" i="3"/>
  <c r="M26" i="3" s="1"/>
  <c r="X95" i="3"/>
  <c r="X96" i="3" s="1"/>
  <c r="K95" i="3"/>
  <c r="M93" i="3"/>
  <c r="M42" i="3"/>
  <c r="M49" i="3" s="1"/>
  <c r="M54" i="3"/>
  <c r="H58" i="3" l="1"/>
  <c r="H95" i="3" s="1"/>
  <c r="I58" i="3"/>
  <c r="I95" i="3" s="1"/>
  <c r="W101" i="3"/>
  <c r="M94" i="3"/>
  <c r="M58" i="3"/>
  <c r="M95" i="3" l="1"/>
  <c r="D69" i="1" l="1"/>
  <c r="D70" i="1" s="1"/>
  <c r="F64" i="1"/>
  <c r="K64" i="1" s="1"/>
  <c r="D151" i="1" l="1"/>
  <c r="D150" i="1"/>
  <c r="D148" i="1"/>
  <c r="D147" i="1"/>
  <c r="E144" i="1"/>
  <c r="D143" i="1"/>
  <c r="L139" i="1"/>
  <c r="I139" i="1"/>
  <c r="H139" i="1"/>
  <c r="G139" i="1"/>
  <c r="D139" i="1"/>
  <c r="D140" i="1" s="1"/>
  <c r="F138" i="1"/>
  <c r="K138" i="1" s="1"/>
  <c r="E138" i="1"/>
  <c r="F137" i="1"/>
  <c r="K137" i="1" s="1"/>
  <c r="E137" i="1"/>
  <c r="F136" i="1"/>
  <c r="K136" i="1" s="1"/>
  <c r="E136" i="1"/>
  <c r="F135" i="1"/>
  <c r="K135" i="1" s="1"/>
  <c r="E135" i="1"/>
  <c r="F134" i="1"/>
  <c r="K134" i="1" s="1"/>
  <c r="E134" i="1"/>
  <c r="F133" i="1"/>
  <c r="E133" i="1"/>
  <c r="F132" i="1"/>
  <c r="K132" i="1" s="1"/>
  <c r="E132" i="1"/>
  <c r="L122" i="1"/>
  <c r="I122" i="1"/>
  <c r="H122" i="1"/>
  <c r="G122" i="1"/>
  <c r="D122" i="1"/>
  <c r="D123" i="1" s="1"/>
  <c r="F121" i="1"/>
  <c r="E121" i="1"/>
  <c r="F120" i="1"/>
  <c r="K120" i="1" s="1"/>
  <c r="E120" i="1"/>
  <c r="F119" i="1"/>
  <c r="K119" i="1" s="1"/>
  <c r="E119" i="1"/>
  <c r="F118" i="1"/>
  <c r="K118" i="1" s="1"/>
  <c r="E118" i="1"/>
  <c r="F117" i="1"/>
  <c r="K117" i="1" s="1"/>
  <c r="E117" i="1"/>
  <c r="F116" i="1"/>
  <c r="K116" i="1" s="1"/>
  <c r="E116" i="1"/>
  <c r="F115" i="1"/>
  <c r="K115" i="1" s="1"/>
  <c r="E115" i="1"/>
  <c r="I103" i="1"/>
  <c r="H103" i="1"/>
  <c r="G103" i="1"/>
  <c r="D103" i="1"/>
  <c r="D104" i="1" s="1"/>
  <c r="F102" i="1"/>
  <c r="E102" i="1"/>
  <c r="F101" i="1"/>
  <c r="K101" i="1" s="1"/>
  <c r="E101" i="1"/>
  <c r="E100" i="1"/>
  <c r="F99" i="1"/>
  <c r="K99" i="1" s="1"/>
  <c r="E99" i="1"/>
  <c r="F98" i="1"/>
  <c r="K98" i="1" s="1"/>
  <c r="E98" i="1"/>
  <c r="F97" i="1"/>
  <c r="K97" i="1" s="1"/>
  <c r="E97" i="1"/>
  <c r="F96" i="1"/>
  <c r="K96" i="1" s="1"/>
  <c r="E96" i="1"/>
  <c r="L86" i="1"/>
  <c r="I86" i="1"/>
  <c r="H86" i="1"/>
  <c r="G86" i="1"/>
  <c r="D86" i="1"/>
  <c r="D87" i="1" s="1"/>
  <c r="F85" i="1"/>
  <c r="K85" i="1" s="1"/>
  <c r="E85" i="1"/>
  <c r="F84" i="1"/>
  <c r="K84" i="1" s="1"/>
  <c r="E84" i="1"/>
  <c r="F83" i="1"/>
  <c r="K83" i="1" s="1"/>
  <c r="E83" i="1"/>
  <c r="F82" i="1"/>
  <c r="K82" i="1" s="1"/>
  <c r="E82" i="1"/>
  <c r="F81" i="1"/>
  <c r="K81" i="1" s="1"/>
  <c r="E81" i="1"/>
  <c r="F80" i="1"/>
  <c r="K80" i="1" s="1"/>
  <c r="E80" i="1"/>
  <c r="F79" i="1"/>
  <c r="K79" i="1" s="1"/>
  <c r="E79" i="1"/>
  <c r="I69" i="1"/>
  <c r="H69" i="1"/>
  <c r="G69" i="1"/>
  <c r="F67" i="1"/>
  <c r="K67" i="1" s="1"/>
  <c r="E67" i="1"/>
  <c r="F66" i="1"/>
  <c r="K66" i="1" s="1"/>
  <c r="E66" i="1"/>
  <c r="F65" i="1"/>
  <c r="E65" i="1"/>
  <c r="E64" i="1"/>
  <c r="F62" i="1"/>
  <c r="K62" i="1" s="1"/>
  <c r="E62" i="1"/>
  <c r="F61" i="1"/>
  <c r="E61" i="1"/>
  <c r="L51" i="1"/>
  <c r="I51" i="1"/>
  <c r="H51" i="1"/>
  <c r="G51" i="1"/>
  <c r="D51" i="1"/>
  <c r="D52" i="1" s="1"/>
  <c r="F50" i="1"/>
  <c r="K50" i="1" s="1"/>
  <c r="E50" i="1"/>
  <c r="F49" i="1"/>
  <c r="K49" i="1" s="1"/>
  <c r="E49" i="1"/>
  <c r="F48" i="1"/>
  <c r="K48" i="1" s="1"/>
  <c r="E48" i="1"/>
  <c r="F47" i="1"/>
  <c r="K47" i="1" s="1"/>
  <c r="E47" i="1"/>
  <c r="F46" i="1"/>
  <c r="K46" i="1" s="1"/>
  <c r="E46" i="1"/>
  <c r="F45" i="1"/>
  <c r="K45" i="1" s="1"/>
  <c r="E45" i="1"/>
  <c r="F44" i="1"/>
  <c r="K44" i="1" s="1"/>
  <c r="E44" i="1"/>
  <c r="I34" i="1"/>
  <c r="H34" i="1"/>
  <c r="G34" i="1"/>
  <c r="D34" i="1"/>
  <c r="D35" i="1" s="1"/>
  <c r="F33" i="1"/>
  <c r="E33" i="1"/>
  <c r="F32" i="1"/>
  <c r="E32" i="1"/>
  <c r="F31" i="1"/>
  <c r="K31" i="1" s="1"/>
  <c r="E31" i="1"/>
  <c r="E30" i="1"/>
  <c r="M30" i="1" s="1"/>
  <c r="F29" i="1"/>
  <c r="K29" i="1" s="1"/>
  <c r="E29" i="1"/>
  <c r="F28" i="1"/>
  <c r="K28" i="1" s="1"/>
  <c r="E28" i="1"/>
  <c r="F27" i="1"/>
  <c r="E27" i="1"/>
  <c r="H17" i="1"/>
  <c r="D18" i="1"/>
  <c r="F15" i="1"/>
  <c r="K15" i="1" s="1"/>
  <c r="E15" i="1"/>
  <c r="F14" i="1"/>
  <c r="K14" i="1" s="1"/>
  <c r="E14" i="1"/>
  <c r="F13" i="1"/>
  <c r="K13" i="1" s="1"/>
  <c r="E13" i="1"/>
  <c r="F12" i="1"/>
  <c r="K12" i="1" s="1"/>
  <c r="E12" i="1"/>
  <c r="F11" i="1"/>
  <c r="K11" i="1" s="1"/>
  <c r="E11" i="1"/>
  <c r="F10" i="1"/>
  <c r="K10" i="1" s="1"/>
  <c r="E10" i="1"/>
  <c r="K69" i="1" l="1"/>
  <c r="E17" i="1"/>
  <c r="J138" i="1"/>
  <c r="J136" i="1"/>
  <c r="J100" i="1"/>
  <c r="J61" i="1"/>
  <c r="K51" i="1"/>
  <c r="K17" i="1"/>
  <c r="F17" i="1"/>
  <c r="E143" i="1"/>
  <c r="D142" i="1"/>
  <c r="J98" i="1"/>
  <c r="J48" i="1"/>
  <c r="J50" i="1"/>
  <c r="J12" i="1"/>
  <c r="J27" i="1"/>
  <c r="J29" i="1"/>
  <c r="J32" i="1"/>
  <c r="J46" i="1"/>
  <c r="M83" i="1"/>
  <c r="M102" i="1"/>
  <c r="M121" i="1"/>
  <c r="M50" i="1"/>
  <c r="J82" i="1"/>
  <c r="J101" i="1"/>
  <c r="J115" i="1"/>
  <c r="K86" i="1"/>
  <c r="K102" i="1"/>
  <c r="J65" i="1"/>
  <c r="J81" i="1"/>
  <c r="M98" i="1"/>
  <c r="J120" i="1"/>
  <c r="M133" i="1"/>
  <c r="K121" i="1"/>
  <c r="K122" i="1" s="1"/>
  <c r="K133" i="1"/>
  <c r="J15" i="1"/>
  <c r="J30" i="1"/>
  <c r="J33" i="1"/>
  <c r="F69" i="1"/>
  <c r="J47" i="1"/>
  <c r="J49" i="1"/>
  <c r="J135" i="1"/>
  <c r="J45" i="1"/>
  <c r="J11" i="1"/>
  <c r="F139" i="1"/>
  <c r="J132" i="1"/>
  <c r="M134" i="1"/>
  <c r="E139" i="1"/>
  <c r="M136" i="1"/>
  <c r="M137" i="1"/>
  <c r="J117" i="1"/>
  <c r="J121" i="1"/>
  <c r="J116" i="1"/>
  <c r="J119" i="1"/>
  <c r="E122" i="1"/>
  <c r="M117" i="1"/>
  <c r="J97" i="1"/>
  <c r="J102" i="1"/>
  <c r="M96" i="1"/>
  <c r="M100" i="1"/>
  <c r="E103" i="1"/>
  <c r="J79" i="1"/>
  <c r="J83" i="1"/>
  <c r="J85" i="1"/>
  <c r="M66" i="1"/>
  <c r="J62" i="1"/>
  <c r="J64" i="1"/>
  <c r="J66" i="1"/>
  <c r="M64" i="1"/>
  <c r="E51" i="1"/>
  <c r="M47" i="1"/>
  <c r="E150" i="1"/>
  <c r="M13" i="1"/>
  <c r="D146" i="1"/>
  <c r="M27" i="1"/>
  <c r="D149" i="1"/>
  <c r="E34" i="1"/>
  <c r="M29" i="1"/>
  <c r="M32" i="1"/>
  <c r="J13" i="1"/>
  <c r="E147" i="1"/>
  <c r="M14" i="1"/>
  <c r="J14" i="1"/>
  <c r="M44" i="1"/>
  <c r="J44" i="1"/>
  <c r="F51" i="1"/>
  <c r="M80" i="1"/>
  <c r="J80" i="1"/>
  <c r="M84" i="1"/>
  <c r="J84" i="1"/>
  <c r="M118" i="1"/>
  <c r="J118" i="1"/>
  <c r="M99" i="1"/>
  <c r="J99" i="1"/>
  <c r="M28" i="1"/>
  <c r="J28" i="1"/>
  <c r="M31" i="1"/>
  <c r="J31" i="1"/>
  <c r="K34" i="1"/>
  <c r="F34" i="1"/>
  <c r="M67" i="1"/>
  <c r="J67" i="1"/>
  <c r="M11" i="1"/>
  <c r="M15" i="1"/>
  <c r="M45" i="1"/>
  <c r="M48" i="1"/>
  <c r="E86" i="1"/>
  <c r="M81" i="1"/>
  <c r="M85" i="1"/>
  <c r="M115" i="1"/>
  <c r="M119" i="1"/>
  <c r="M10" i="1"/>
  <c r="J10" i="1"/>
  <c r="F86" i="1"/>
  <c r="M138" i="1"/>
  <c r="M12" i="1"/>
  <c r="M33" i="1"/>
  <c r="M49" i="1"/>
  <c r="M61" i="1"/>
  <c r="M65" i="1"/>
  <c r="M97" i="1"/>
  <c r="M62" i="1"/>
  <c r="E69" i="1"/>
  <c r="M79" i="1"/>
  <c r="M132" i="1"/>
  <c r="J134" i="1"/>
  <c r="M46" i="1"/>
  <c r="M82" i="1"/>
  <c r="M101" i="1"/>
  <c r="F103" i="1"/>
  <c r="M116" i="1"/>
  <c r="M120" i="1"/>
  <c r="F122" i="1"/>
  <c r="J133" i="1"/>
  <c r="M135" i="1"/>
  <c r="J137" i="1"/>
  <c r="E142" i="1"/>
  <c r="K103" i="1" l="1"/>
  <c r="J17" i="1"/>
  <c r="M86" i="1"/>
  <c r="J122" i="1"/>
  <c r="E146" i="1"/>
  <c r="J139" i="1"/>
  <c r="J103" i="1"/>
  <c r="J86" i="1"/>
  <c r="J69" i="1"/>
  <c r="J34" i="1"/>
  <c r="F144" i="1"/>
  <c r="F143" i="1"/>
  <c r="M122" i="1"/>
  <c r="K139" i="1"/>
  <c r="J51" i="1"/>
  <c r="F142" i="1" l="1"/>
  <c r="Y27" i="3"/>
  <c r="Z27" i="3"/>
  <c r="Z95" i="3" l="1"/>
  <c r="Y95" i="3"/>
  <c r="C35" i="2"/>
  <c r="W35" i="2" s="1"/>
  <c r="C36" i="2"/>
  <c r="W36" i="2" s="1"/>
  <c r="W37" i="2"/>
  <c r="C34" i="2"/>
  <c r="T38" i="2"/>
  <c r="Q38" i="2"/>
  <c r="N38" i="2"/>
  <c r="J38" i="2"/>
  <c r="G38" i="2"/>
  <c r="C38" i="2" l="1"/>
  <c r="W34" i="2"/>
  <c r="W38" i="2" s="1"/>
</calcChain>
</file>

<file path=xl/sharedStrings.xml><?xml version="1.0" encoding="utf-8"?>
<sst xmlns="http://schemas.openxmlformats.org/spreadsheetml/2006/main" count="1407" uniqueCount="351">
  <si>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</si>
  <si>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</si>
  <si>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</si>
  <si>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</si>
  <si>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</si>
  <si>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</si>
  <si>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</si>
  <si>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</si>
  <si>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</si>
  <si>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</si>
  <si>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</si>
  <si>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</si>
  <si>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</si>
  <si>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</si>
  <si>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С</t>
  </si>
  <si>
    <t>О</t>
  </si>
  <si>
    <t>Іноземна мова</t>
  </si>
  <si>
    <t>З</t>
  </si>
  <si>
    <t>Фізичне виховання</t>
  </si>
  <si>
    <t>Історія України та української культури</t>
  </si>
  <si>
    <t>І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</si>
  <si>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</si>
  <si>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</si>
  <si>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</si>
  <si>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</si>
  <si>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</si>
  <si>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</si>
  <si>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</si>
  <si>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ДЗ</t>
  </si>
  <si>
    <t>Філософія</t>
  </si>
  <si>
    <t>В</t>
  </si>
  <si>
    <t>Українська мова за професійним спрямуванням</t>
  </si>
  <si>
    <t>Державна атестація</t>
  </si>
  <si>
    <t>обовязкові</t>
  </si>
  <si>
    <t>вибіркові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</si>
  <si>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</si>
  <si>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</si>
  <si>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</si>
  <si>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</si>
  <si>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</si>
  <si>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</si>
  <si>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</si>
  <si>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</si>
  <si>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</si>
  <si>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</si>
  <si>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</si>
  <si>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</si>
  <si>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</si>
  <si>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</si>
  <si>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</si>
  <si>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</si>
  <si>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</si>
  <si>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</si>
  <si>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</si>
  <si>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</si>
  <si>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К</t>
  </si>
  <si>
    <t>А</t>
  </si>
  <si>
    <t>Теоретичне навчання</t>
  </si>
  <si>
    <t>Практика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</si>
  <si>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</si>
  <si>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</si>
  <si>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</si>
  <si>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</si>
  <si>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</si>
  <si>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</si>
  <si>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t xml:space="preserve">протокол № </t>
  </si>
  <si>
    <t>"    "                  20    р.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</si>
  <si>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</si>
  <si>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</si>
  <si>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</si>
  <si>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 xml:space="preserve"> </t>
  </si>
  <si>
    <t>Срок навчання - 3 роки 10 місяців</t>
  </si>
  <si>
    <t xml:space="preserve">       II. ЗВЕДЕНІ ДАНІ ПРО БЮДЖЕТ ЧАСУ, тижні  </t>
  </si>
  <si>
    <t xml:space="preserve">ІІІ. ПРАКТИКА 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</si>
  <si>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</si>
  <si>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</si>
  <si>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</si>
  <si>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</si>
  <si>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</si>
  <si>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</si>
  <si>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</si>
  <si>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</si>
  <si>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</si>
  <si>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</si>
  <si>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</si>
  <si>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</si>
  <si>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</si>
  <si>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</si>
  <si>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</si>
  <si>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</si>
  <si>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</si>
  <si>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</si>
  <si>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</si>
  <si>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</si>
  <si>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</si>
  <si>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</si>
  <si>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</si>
  <si>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1.1.1.4</t>
  </si>
  <si>
    <t>1.1.2</t>
  </si>
  <si>
    <t>с*</t>
  </si>
  <si>
    <t>1.1.3</t>
  </si>
  <si>
    <t>1.1.4</t>
  </si>
  <si>
    <t>1.1.5</t>
  </si>
  <si>
    <t xml:space="preserve">Українська мова  (за професійним спрямуванням) </t>
  </si>
  <si>
    <t>1.1.6</t>
  </si>
  <si>
    <t>1.1.7</t>
  </si>
  <si>
    <t>1.1.8</t>
  </si>
  <si>
    <t>1.1.9</t>
  </si>
  <si>
    <t>Разом:</t>
  </si>
  <si>
    <t>1.2 Цикл професійної підготовки</t>
  </si>
  <si>
    <t>1.2.1</t>
  </si>
  <si>
    <t>2. ДИСЦИПЛІНИ ВІЛЬНОГО ВИБОРУ</t>
  </si>
  <si>
    <t>2.1.  Цикл загальної підготовки</t>
  </si>
  <si>
    <t>2.1.1</t>
  </si>
  <si>
    <t>Разом п.2.1</t>
  </si>
  <si>
    <t>2.1.4</t>
  </si>
  <si>
    <t>2.1.5</t>
  </si>
  <si>
    <t>2.1.6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</si>
  <si>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</si>
  <si>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</si>
  <si>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</si>
  <si>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</si>
  <si>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</si>
  <si>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</si>
  <si>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</si>
  <si>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</si>
  <si>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3.1</t>
  </si>
  <si>
    <t>3.2</t>
  </si>
  <si>
    <t>3.3</t>
  </si>
  <si>
    <t>4.1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</si>
  <si>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</si>
  <si>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</si>
  <si>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</si>
  <si>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</si>
  <si>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</si>
  <si>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5ф*6ф* 7ф*</t>
  </si>
  <si>
    <t>1.1.10</t>
  </si>
  <si>
    <t>1.1.11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</si>
  <si>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</si>
  <si>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</si>
  <si>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</si>
  <si>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</si>
  <si>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</si>
  <si>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</si>
  <si>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</si>
  <si>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</si>
  <si>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</si>
  <si>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</si>
  <si>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8д</t>
  </si>
  <si>
    <t>6д</t>
  </si>
  <si>
    <t>4д</t>
  </si>
  <si>
    <t>2д</t>
  </si>
  <si>
    <t>1д</t>
  </si>
  <si>
    <t>5д</t>
  </si>
  <si>
    <t>Іноземна мова за професійним спрямуванням (розділ 1)</t>
  </si>
  <si>
    <t>Іноземна мова за професійним спрямуванням (розділ 2)</t>
  </si>
  <si>
    <t>Іноземна мова за професійним спрямуванням (розділ 3)</t>
  </si>
  <si>
    <t>Іноземна мова за професійним спрямуванням (розділ 4)</t>
  </si>
  <si>
    <t>7д</t>
  </si>
  <si>
    <t>Разом п. 2.2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</si>
  <si>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</si>
  <si>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</si>
  <si>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</si>
  <si>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</si>
  <si>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</si>
  <si>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Разом вибіркові компоненти освітньої програми</t>
  </si>
  <si>
    <t>Загальна кількість</t>
  </si>
  <si>
    <t>обов'язкові</t>
  </si>
  <si>
    <t>Частка кредитів</t>
  </si>
  <si>
    <t>На основі повної загальної середньої освіти</t>
  </si>
  <si>
    <t>Контроль</t>
  </si>
  <si>
    <t>Переддипломна практика</t>
  </si>
  <si>
    <t>Дипломне проектування</t>
  </si>
  <si>
    <t>Загальний цикл</t>
  </si>
  <si>
    <t>Професійний цикл</t>
  </si>
  <si>
    <t>Переддипломна</t>
  </si>
  <si>
    <t>1.2.6.1</t>
  </si>
  <si>
    <t>1.2.6.2</t>
  </si>
  <si>
    <t>2.2.  Цикл професійної підготовки</t>
  </si>
  <si>
    <t>Голова проектної групи</t>
  </si>
  <si>
    <t>2.1.3</t>
  </si>
  <si>
    <t>1 семестр 15 тижнів</t>
  </si>
  <si>
    <t>3 семестр 15 тижнів</t>
  </si>
  <si>
    <t>4 семестр 18 тижнів</t>
  </si>
  <si>
    <t>5 семестр 15 тижнів</t>
  </si>
  <si>
    <t>6 семестр 18 тижнів</t>
  </si>
  <si>
    <t>7 семестр 15 тижнів</t>
  </si>
  <si>
    <t>8 семестр 13 тижнів</t>
  </si>
  <si>
    <t>Вступ до навчального процесу</t>
  </si>
  <si>
    <t>Іноземна мова за професійним спрямуванням (розділ 1) / Психологія спілкування</t>
  </si>
  <si>
    <t>Іноземна мова за професійним спрямуванням (розділ 2) / Управління конфліктами</t>
  </si>
  <si>
    <t>Іноземна мова за професійним спрямуванням (розділ 3) / Етикет</t>
  </si>
  <si>
    <t>№ з/п</t>
  </si>
  <si>
    <t>2а</t>
  </si>
  <si>
    <t>2б</t>
  </si>
  <si>
    <t>4а</t>
  </si>
  <si>
    <t>4б</t>
  </si>
  <si>
    <t>6а</t>
  </si>
  <si>
    <t>6б</t>
  </si>
  <si>
    <t>1</t>
  </si>
  <si>
    <t>1.2.12</t>
  </si>
  <si>
    <t>1.2.13</t>
  </si>
  <si>
    <t>Декан факультету ФЕМ</t>
  </si>
  <si>
    <t>Зав. кафедри</t>
  </si>
  <si>
    <t>Психологія спілкування</t>
  </si>
  <si>
    <t>Управління конфліктами</t>
  </si>
  <si>
    <t>Етикет</t>
  </si>
  <si>
    <t>Всесвітня історія</t>
  </si>
  <si>
    <t>Історія зарубіжних політичних вчень</t>
  </si>
  <si>
    <t>Конституційне право України / Конституційне право зарубіжних країн</t>
  </si>
  <si>
    <t>Історія та теорія демократії</t>
  </si>
  <si>
    <t xml:space="preserve">Історія політичної думки України </t>
  </si>
  <si>
    <t xml:space="preserve">Іноземна мова </t>
  </si>
  <si>
    <t xml:space="preserve">Логіка </t>
  </si>
  <si>
    <t>Загальна теорія політики</t>
  </si>
  <si>
    <t>Загальна теорія політики (курсова)</t>
  </si>
  <si>
    <t>Історія і теорії політичних партій</t>
  </si>
  <si>
    <t>Інформаційні війни</t>
  </si>
  <si>
    <t>Філософія політики</t>
  </si>
  <si>
    <t>Політична глобалістика</t>
  </si>
  <si>
    <t>Політологічна практика</t>
  </si>
  <si>
    <t>Порівняльна політологія</t>
  </si>
  <si>
    <t>Політичні еліти і лідерство</t>
  </si>
  <si>
    <t>Порівняльна політологія (курсова)</t>
  </si>
  <si>
    <t>Політична культура</t>
  </si>
  <si>
    <t>Теорія міжнародних політичних відносин</t>
  </si>
  <si>
    <t>Методика і техніка політологічних досліджень</t>
  </si>
  <si>
    <t>Технології виборчих компаній</t>
  </si>
  <si>
    <t>Соціологія</t>
  </si>
  <si>
    <t>Мас-медіа та політика</t>
  </si>
  <si>
    <t>Політологія</t>
  </si>
  <si>
    <t>Політика та економіка</t>
  </si>
  <si>
    <t>Теорія і практика державного управління / Проблеми соціального управління</t>
  </si>
  <si>
    <t>Практика у громадсьтких об'єднаннях та організаціях</t>
  </si>
  <si>
    <t>Громадські об'єднання і організації</t>
  </si>
  <si>
    <t>Політична конфліктологія / Практична політологія</t>
  </si>
  <si>
    <t>Виборче право</t>
  </si>
  <si>
    <t xml:space="preserve">Історія філософії України / Історія філософської думки </t>
  </si>
  <si>
    <t>Виборче право / Адміністративне право</t>
  </si>
  <si>
    <t>Видатні особистості в історії України</t>
  </si>
  <si>
    <t>Етика та естетика / Основи економічної теорії</t>
  </si>
  <si>
    <t>Іноземна мова за професійним спрямуванням (розділ 4) / Психологія управління</t>
  </si>
  <si>
    <t>Мас-медіа та політика / Іміджмейкінг</t>
  </si>
  <si>
    <t>Політичні системи і режими сучасності / Політичний аналіз та прогнозування</t>
  </si>
  <si>
    <t>Особиста політична тактика / Державна та національна безпека</t>
  </si>
  <si>
    <t>Кваліфікація:  бакалавр з політології</t>
  </si>
  <si>
    <r>
      <t xml:space="preserve">з галузі знань:  </t>
    </r>
    <r>
      <rPr>
        <b/>
        <sz val="20"/>
        <rFont val="Times New Roman"/>
        <family val="1"/>
        <charset val="204"/>
      </rPr>
      <t>05 Соціальні та поведінкові науки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</si>
  <si>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052 Політологія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</si>
  <si>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Політологія</t>
    </r>
  </si>
  <si>
    <t>Д</t>
  </si>
  <si>
    <t>Практика в громадських об'єднаннях та організаціях</t>
  </si>
  <si>
    <t>Практика в громадських об'єднаннях і організаціях</t>
  </si>
  <si>
    <t>Історія зарубіжних політичних учень</t>
  </si>
  <si>
    <t>2</t>
  </si>
  <si>
    <t>Історія політичної думки України</t>
  </si>
  <si>
    <t>Логіка</t>
  </si>
  <si>
    <t>3д</t>
  </si>
  <si>
    <t>Курсова робота "Загальна теорія політики"</t>
  </si>
  <si>
    <t>1.2.13.1</t>
  </si>
  <si>
    <t>1.2.13.2</t>
  </si>
  <si>
    <t>Курсова робота "Порівняльна політологія"</t>
  </si>
  <si>
    <t>1.2.14</t>
  </si>
  <si>
    <t>1.2.15</t>
  </si>
  <si>
    <t>1.2.16</t>
  </si>
  <si>
    <t>1.2.17</t>
  </si>
  <si>
    <t>Технології виборчих кампаній</t>
  </si>
  <si>
    <t>Конституційне право України</t>
  </si>
  <si>
    <t>Конституційне право зарубіжних країн</t>
  </si>
  <si>
    <t>Етика та естетика</t>
  </si>
  <si>
    <t>2.1.7</t>
  </si>
  <si>
    <t>Психологія управління</t>
  </si>
  <si>
    <t>Антикорупційна політика</t>
  </si>
  <si>
    <t>Історія філософії України</t>
  </si>
  <si>
    <t>Історія філософіської думки</t>
  </si>
  <si>
    <t>Теорія і практика державного управління</t>
  </si>
  <si>
    <t>Проблеми соціального управління</t>
  </si>
  <si>
    <t>Політична конфліктологія</t>
  </si>
  <si>
    <t>Практична політологія</t>
  </si>
  <si>
    <t>Адміністративне право</t>
  </si>
  <si>
    <t>Порівняльний аналіз систем публічного управління</t>
  </si>
  <si>
    <t>Місцеве самоврядування</t>
  </si>
  <si>
    <t>Особиста політична тактика</t>
  </si>
  <si>
    <t>Державна та національна безпека</t>
  </si>
  <si>
    <t>Політичний аналіз та прогнозування</t>
  </si>
  <si>
    <t>Іміджмейкінг</t>
  </si>
  <si>
    <t>Порівняльний аналіз систем публічного управління / Місцеве самоврядування</t>
  </si>
  <si>
    <t>Релігієзнавство</t>
  </si>
  <si>
    <t>Релігієзнавство / Антикорупційна політика</t>
  </si>
  <si>
    <t>Правознавство</t>
  </si>
  <si>
    <t>для ПЛ-18-1 БЖД была вычитана на 1 курсе</t>
  </si>
  <si>
    <t>філ</t>
  </si>
  <si>
    <t>фв</t>
  </si>
  <si>
    <t>мп</t>
  </si>
  <si>
    <t>м</t>
  </si>
  <si>
    <t>оа</t>
  </si>
  <si>
    <t>ііг</t>
  </si>
  <si>
    <t>+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</si>
  <si>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</si>
  <si>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</si>
  <si>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</si>
  <si>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</si>
  <si>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</si>
  <si>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</si>
  <si>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</si>
  <si>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</si>
  <si>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вм</t>
  </si>
  <si>
    <t>фіз</t>
  </si>
  <si>
    <t>зв</t>
  </si>
  <si>
    <t>лв</t>
  </si>
  <si>
    <t>тм</t>
  </si>
  <si>
    <t>мпф</t>
  </si>
  <si>
    <t>омт</t>
  </si>
  <si>
    <t>опм</t>
  </si>
  <si>
    <t>хіоп</t>
  </si>
  <si>
    <t>ф</t>
  </si>
  <si>
    <t>еп</t>
  </si>
  <si>
    <t>кредити</t>
  </si>
  <si>
    <t>частка</t>
  </si>
  <si>
    <t>Безпека життєдіяльності та основи охорони праці
(для ПЛ-18-1 Основи охорони праці)</t>
  </si>
  <si>
    <t>Вступ до освітнього процесу</t>
  </si>
  <si>
    <t xml:space="preserve">V. План освітнього процесу                               </t>
  </si>
  <si>
    <t>добавлен 1 кредит</t>
  </si>
  <si>
    <t>добавлено 0,5 кред</t>
  </si>
  <si>
    <t>І . ГРАФІК ОСВІТНЬОГО ПРОЦЕСУ</t>
  </si>
  <si>
    <t>IV. АТЕСТАЦІЯ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</si>
  <si>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 атестація </t>
  </si>
  <si>
    <t>Атест.</t>
  </si>
  <si>
    <t>Екзаменаційна сесія</t>
  </si>
  <si>
    <t>№</t>
  </si>
  <si>
    <t>Кваліфікаційна робота бакалавра</t>
  </si>
  <si>
    <t>1.4 Атестація</t>
  </si>
  <si>
    <t>Політичні системи і режими сучасності</t>
  </si>
  <si>
    <t>1.1</t>
  </si>
  <si>
    <t>1, 2б д*</t>
  </si>
  <si>
    <t>1.2</t>
  </si>
  <si>
    <t>3, 4б д*</t>
  </si>
  <si>
    <t>1.3</t>
  </si>
  <si>
    <t>Кількість аудиторних годин за семестрами</t>
  </si>
  <si>
    <t>кількість тижнів у семестрі</t>
  </si>
  <si>
    <t>добавлено 1 кред</t>
  </si>
  <si>
    <t>добавлено 1 кред и 1 час в нед</t>
  </si>
  <si>
    <t xml:space="preserve">добавлено 0,5 кред </t>
  </si>
  <si>
    <t>добавлено 1,5 кред и 1 ч в нед</t>
  </si>
  <si>
    <t>добавлен 1,5 кредит</t>
  </si>
  <si>
    <t>Форма  атестації (екзамен, дипломний проект (робота))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</si>
  <si>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</si>
  <si>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</si>
  <si>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</si>
  <si>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3</t>
  </si>
  <si>
    <t>5</t>
  </si>
  <si>
    <t xml:space="preserve">Безпека життєдіяльності та основи охорони праці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</si>
</sst>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_ ;\-#,##0\ "/>
    <numFmt numFmtId="169" formatCode="#,##0_-;\-* #,##0_-;\ &quot;&quot;_-;_-@_-"/>
    <numFmt numFmtId="170" formatCode="#,##0;\-* #,##0_-;\ &quot;&quot;_-;_-@_-"/>
    <numFmt numFmtId="171" formatCode="#,##0.0;\-* #,##0.0_-;\ &quot;&quot;_-;_-@_-"/>
    <numFmt numFmtId="172" formatCode="#,##0.0_-;\-* #,##0.0_-;\ _-;_-@_-"/>
  </numFmts>
  <fonts count="4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2"/>
      <name val="Arial"/>
      <family val="2"/>
    </font>
    <font>
      <sz val="12"/>
      <name val="Calibri"/>
      <family val="2"/>
      <charset val="204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0" fontId="13" fillId="0" borderId="0"/>
  </cellStyleXfs>
  <cellXfs count="69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1" xfId="0" applyFont="1" applyFill="1" applyBorder="1" applyAlignment="1">
      <alignment horizontal="left" wrapText="1"/>
    </xf>
    <xf numFmtId="166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7" fillId="0" borderId="0" xfId="0" applyFont="1" applyBorder="1"/>
    <xf numFmtId="0" fontId="10" fillId="0" borderId="0" xfId="2" applyFont="1"/>
    <xf numFmtId="0" fontId="14" fillId="0" borderId="0" xfId="2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wrapText="1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Alignment="1"/>
    <xf numFmtId="0" fontId="6" fillId="0" borderId="0" xfId="0" applyFont="1" applyAlignment="1">
      <alignment vertical="center" wrapText="1"/>
    </xf>
    <xf numFmtId="0" fontId="19" fillId="0" borderId="0" xfId="0" applyFont="1" applyBorder="1" applyAlignment="1"/>
    <xf numFmtId="0" fontId="17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0" fillId="0" borderId="0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4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2" applyFont="1"/>
    <xf numFmtId="0" fontId="8" fillId="0" borderId="0" xfId="2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7" fillId="0" borderId="3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1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 wrapText="1"/>
    </xf>
    <xf numFmtId="0" fontId="4" fillId="0" borderId="62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169" fontId="7" fillId="0" borderId="0" xfId="3" applyNumberFormat="1" applyFont="1" applyFill="1" applyBorder="1" applyAlignment="1" applyProtection="1">
      <alignment vertical="center"/>
    </xf>
    <xf numFmtId="0" fontId="7" fillId="2" borderId="66" xfId="3" applyNumberFormat="1" applyFont="1" applyFill="1" applyBorder="1" applyAlignment="1" applyProtection="1">
      <alignment horizontal="center" vertical="center"/>
    </xf>
    <xf numFmtId="0" fontId="7" fillId="2" borderId="0" xfId="3" applyNumberFormat="1" applyFont="1" applyFill="1" applyBorder="1" applyAlignment="1" applyProtection="1">
      <alignment horizontal="center" vertical="center"/>
    </xf>
    <xf numFmtId="169" fontId="27" fillId="0" borderId="0" xfId="3" applyNumberFormat="1" applyFont="1" applyFill="1" applyBorder="1" applyAlignment="1" applyProtection="1">
      <alignment vertical="center"/>
    </xf>
    <xf numFmtId="169" fontId="29" fillId="0" borderId="0" xfId="3" applyNumberFormat="1" applyFont="1" applyFill="1" applyBorder="1" applyAlignment="1" applyProtection="1">
      <alignment vertical="center"/>
    </xf>
    <xf numFmtId="0" fontId="7" fillId="0" borderId="23" xfId="3" applyNumberFormat="1" applyFont="1" applyFill="1" applyBorder="1" applyAlignment="1" applyProtection="1">
      <alignment horizontal="center" vertical="center"/>
    </xf>
    <xf numFmtId="0" fontId="7" fillId="0" borderId="41" xfId="3" applyNumberFormat="1" applyFont="1" applyFill="1" applyBorder="1" applyAlignment="1" applyProtection="1">
      <alignment horizontal="center" vertical="center"/>
    </xf>
    <xf numFmtId="171" fontId="7" fillId="0" borderId="64" xfId="3" applyNumberFormat="1" applyFont="1" applyFill="1" applyBorder="1" applyAlignment="1" applyProtection="1">
      <alignment horizontal="center" vertical="center"/>
    </xf>
    <xf numFmtId="0" fontId="7" fillId="0" borderId="24" xfId="3" applyNumberFormat="1" applyFont="1" applyFill="1" applyBorder="1" applyAlignment="1" applyProtection="1">
      <alignment horizontal="center" vertical="center"/>
    </xf>
    <xf numFmtId="1" fontId="7" fillId="0" borderId="27" xfId="3" applyNumberFormat="1" applyFont="1" applyFill="1" applyBorder="1" applyAlignment="1">
      <alignment horizontal="center" vertical="center"/>
    </xf>
    <xf numFmtId="49" fontId="7" fillId="0" borderId="1" xfId="3" applyNumberFormat="1" applyFont="1" applyFill="1" applyBorder="1" applyAlignment="1">
      <alignment horizontal="center" vertical="center"/>
    </xf>
    <xf numFmtId="49" fontId="7" fillId="0" borderId="3" xfId="3" applyNumberFormat="1" applyFont="1" applyFill="1" applyBorder="1" applyAlignment="1">
      <alignment horizontal="center" vertical="center"/>
    </xf>
    <xf numFmtId="0" fontId="7" fillId="0" borderId="3" xfId="3" applyNumberFormat="1" applyFont="1" applyFill="1" applyBorder="1" applyAlignment="1">
      <alignment horizontal="center" vertical="center"/>
    </xf>
    <xf numFmtId="0" fontId="7" fillId="0" borderId="28" xfId="3" applyNumberFormat="1" applyFont="1" applyFill="1" applyBorder="1" applyAlignment="1" applyProtection="1">
      <alignment horizontal="center" vertical="center"/>
    </xf>
    <xf numFmtId="49" fontId="7" fillId="0" borderId="39" xfId="3" applyNumberFormat="1" applyFont="1" applyFill="1" applyBorder="1" applyAlignment="1">
      <alignment vertical="center" wrapText="1"/>
    </xf>
    <xf numFmtId="171" fontId="7" fillId="0" borderId="63" xfId="3" applyNumberFormat="1" applyFont="1" applyFill="1" applyBorder="1" applyAlignment="1" applyProtection="1">
      <alignment horizontal="center" vertical="center"/>
    </xf>
    <xf numFmtId="1" fontId="7" fillId="0" borderId="1" xfId="3" applyNumberFormat="1" applyFont="1" applyFill="1" applyBorder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/>
    </xf>
    <xf numFmtId="1" fontId="7" fillId="0" borderId="28" xfId="3" applyNumberFormat="1" applyFont="1" applyFill="1" applyBorder="1" applyAlignment="1">
      <alignment horizontal="center" vertical="center" wrapText="1"/>
    </xf>
    <xf numFmtId="0" fontId="7" fillId="0" borderId="49" xfId="3" applyNumberFormat="1" applyFont="1" applyFill="1" applyBorder="1" applyAlignment="1">
      <alignment horizontal="center" vertical="center" wrapText="1"/>
    </xf>
    <xf numFmtId="0" fontId="7" fillId="0" borderId="28" xfId="3" applyNumberFormat="1" applyFont="1" applyFill="1" applyBorder="1" applyAlignment="1">
      <alignment horizontal="center" vertical="center" wrapText="1"/>
    </xf>
    <xf numFmtId="0" fontId="7" fillId="0" borderId="27" xfId="3" applyNumberFormat="1" applyFont="1" applyFill="1" applyBorder="1" applyAlignment="1">
      <alignment horizontal="center" vertical="center" wrapText="1"/>
    </xf>
    <xf numFmtId="0" fontId="7" fillId="0" borderId="3" xfId="3" applyNumberFormat="1" applyFont="1" applyFill="1" applyBorder="1" applyAlignment="1">
      <alignment horizontal="center" vertical="center" wrapText="1"/>
    </xf>
    <xf numFmtId="0" fontId="7" fillId="0" borderId="28" xfId="3" applyFont="1" applyFill="1" applyBorder="1" applyAlignment="1">
      <alignment horizontal="center" vertical="center" wrapText="1"/>
    </xf>
    <xf numFmtId="0" fontId="7" fillId="0" borderId="27" xfId="3" applyNumberFormat="1" applyFont="1" applyFill="1" applyBorder="1" applyAlignment="1" applyProtection="1">
      <alignment horizontal="center" vertical="center"/>
    </xf>
    <xf numFmtId="0" fontId="7" fillId="0" borderId="17" xfId="3" applyNumberFormat="1" applyFont="1" applyFill="1" applyBorder="1" applyAlignment="1" applyProtection="1">
      <alignment horizontal="center" vertical="center"/>
    </xf>
    <xf numFmtId="0" fontId="7" fillId="0" borderId="49" xfId="3" applyNumberFormat="1" applyFont="1" applyFill="1" applyBorder="1" applyAlignment="1" applyProtection="1">
      <alignment horizontal="center" vertical="center"/>
    </xf>
    <xf numFmtId="167" fontId="33" fillId="4" borderId="70" xfId="3" applyNumberFormat="1" applyFont="1" applyFill="1" applyBorder="1" applyAlignment="1" applyProtection="1">
      <alignment horizontal="center" vertical="center"/>
    </xf>
    <xf numFmtId="167" fontId="31" fillId="4" borderId="60" xfId="3" applyNumberFormat="1" applyFont="1" applyFill="1" applyBorder="1" applyAlignment="1" applyProtection="1">
      <alignment horizontal="center" vertical="center"/>
    </xf>
    <xf numFmtId="0" fontId="0" fillId="0" borderId="0" xfId="0"/>
    <xf numFmtId="169" fontId="11" fillId="0" borderId="0" xfId="3" applyNumberFormat="1" applyFont="1" applyFill="1" applyBorder="1" applyAlignment="1" applyProtection="1">
      <alignment vertical="center"/>
    </xf>
    <xf numFmtId="0" fontId="11" fillId="0" borderId="60" xfId="3" applyFont="1" applyFill="1" applyBorder="1" applyAlignment="1">
      <alignment horizontal="center" vertical="center" wrapText="1"/>
    </xf>
    <xf numFmtId="167" fontId="28" fillId="0" borderId="60" xfId="3" applyNumberFormat="1" applyFont="1" applyFill="1" applyBorder="1" applyAlignment="1">
      <alignment horizontal="center" vertical="center" wrapText="1"/>
    </xf>
    <xf numFmtId="1" fontId="28" fillId="0" borderId="60" xfId="3" applyNumberFormat="1" applyFont="1" applyFill="1" applyBorder="1" applyAlignment="1">
      <alignment horizontal="center" vertical="center" wrapText="1"/>
    </xf>
    <xf numFmtId="49" fontId="7" fillId="0" borderId="77" xfId="3" applyNumberFormat="1" applyFont="1" applyFill="1" applyBorder="1" applyAlignment="1">
      <alignment vertical="center" wrapText="1"/>
    </xf>
    <xf numFmtId="170" fontId="7" fillId="0" borderId="1" xfId="3" applyNumberFormat="1" applyFont="1" applyFill="1" applyBorder="1" applyAlignment="1" applyProtection="1">
      <alignment horizontal="center" vertical="center"/>
    </xf>
    <xf numFmtId="170" fontId="7" fillId="0" borderId="28" xfId="3" applyNumberFormat="1" applyFont="1" applyFill="1" applyBorder="1" applyAlignment="1" applyProtection="1">
      <alignment horizontal="center" vertical="center"/>
    </xf>
    <xf numFmtId="1" fontId="7" fillId="0" borderId="28" xfId="3" applyNumberFormat="1" applyFont="1" applyFill="1" applyBorder="1" applyAlignment="1" applyProtection="1">
      <alignment horizontal="center" vertical="center"/>
    </xf>
    <xf numFmtId="170" fontId="7" fillId="0" borderId="37" xfId="3" applyNumberFormat="1" applyFont="1" applyFill="1" applyBorder="1" applyAlignment="1" applyProtection="1">
      <alignment horizontal="center" vertical="center"/>
    </xf>
    <xf numFmtId="1" fontId="7" fillId="0" borderId="37" xfId="3" applyNumberFormat="1" applyFont="1" applyFill="1" applyBorder="1" applyAlignment="1">
      <alignment horizontal="center" vertical="center"/>
    </xf>
    <xf numFmtId="0" fontId="7" fillId="0" borderId="37" xfId="3" applyNumberFormat="1" applyFont="1" applyFill="1" applyBorder="1" applyAlignment="1" applyProtection="1">
      <alignment horizontal="center" vertical="center"/>
    </xf>
    <xf numFmtId="0" fontId="7" fillId="0" borderId="37" xfId="3" applyFont="1" applyFill="1" applyBorder="1" applyAlignment="1">
      <alignment horizontal="center" vertical="center" wrapText="1"/>
    </xf>
    <xf numFmtId="171" fontId="7" fillId="0" borderId="37" xfId="3" applyNumberFormat="1" applyFont="1" applyFill="1" applyBorder="1" applyAlignment="1" applyProtection="1">
      <alignment horizontal="center" vertical="center"/>
    </xf>
    <xf numFmtId="171" fontId="7" fillId="0" borderId="1" xfId="3" applyNumberFormat="1" applyFont="1" applyFill="1" applyBorder="1" applyAlignment="1" applyProtection="1">
      <alignment horizontal="center" vertical="center"/>
    </xf>
    <xf numFmtId="0" fontId="7" fillId="0" borderId="16" xfId="3" applyNumberFormat="1" applyFont="1" applyFill="1" applyBorder="1" applyAlignment="1" applyProtection="1">
      <alignment horizontal="center" vertical="center"/>
    </xf>
    <xf numFmtId="1" fontId="7" fillId="0" borderId="19" xfId="3" applyNumberFormat="1" applyFont="1" applyFill="1" applyBorder="1" applyAlignment="1">
      <alignment horizontal="center" vertical="center" wrapText="1"/>
    </xf>
    <xf numFmtId="170" fontId="7" fillId="0" borderId="49" xfId="3" applyNumberFormat="1" applyFont="1" applyFill="1" applyBorder="1" applyAlignment="1" applyProtection="1">
      <alignment horizontal="center" vertical="center"/>
    </xf>
    <xf numFmtId="1" fontId="7" fillId="0" borderId="49" xfId="3" applyNumberFormat="1" applyFont="1" applyFill="1" applyBorder="1" applyAlignment="1" applyProtection="1">
      <alignment horizontal="center" vertical="center"/>
    </xf>
    <xf numFmtId="171" fontId="7" fillId="0" borderId="49" xfId="3" applyNumberFormat="1" applyFont="1" applyFill="1" applyBorder="1" applyAlignment="1" applyProtection="1">
      <alignment horizontal="center" vertical="center"/>
    </xf>
    <xf numFmtId="165" fontId="3" fillId="4" borderId="1" xfId="0" applyNumberFormat="1" applyFont="1" applyFill="1" applyBorder="1" applyAlignment="1" applyProtection="1">
      <alignment horizontal="center" vertical="center"/>
    </xf>
    <xf numFmtId="1" fontId="2" fillId="0" borderId="0" xfId="0" applyNumberFormat="1" applyFont="1"/>
    <xf numFmtId="169" fontId="37" fillId="0" borderId="0" xfId="3" applyNumberFormat="1" applyFont="1" applyFill="1" applyBorder="1" applyAlignment="1" applyProtection="1">
      <alignment vertical="center"/>
    </xf>
    <xf numFmtId="165" fontId="3" fillId="0" borderId="1" xfId="0" applyNumberFormat="1" applyFont="1" applyFill="1" applyBorder="1" applyAlignment="1" applyProtection="1">
      <alignment horizontal="center" vertical="center"/>
    </xf>
    <xf numFmtId="172" fontId="3" fillId="0" borderId="1" xfId="0" applyNumberFormat="1" applyFont="1" applyFill="1" applyBorder="1" applyAlignment="1" applyProtection="1">
      <alignment horizontal="center" vertical="center"/>
    </xf>
    <xf numFmtId="49" fontId="11" fillId="0" borderId="62" xfId="0" applyNumberFormat="1" applyFont="1" applyFill="1" applyBorder="1" applyAlignment="1" applyProtection="1">
      <alignment horizontal="center" vertical="center"/>
    </xf>
    <xf numFmtId="49" fontId="11" fillId="0" borderId="31" xfId="0" applyNumberFormat="1" applyFont="1" applyFill="1" applyBorder="1" applyAlignment="1">
      <alignment horizontal="left" vertical="center" wrapText="1"/>
    </xf>
    <xf numFmtId="49" fontId="11" fillId="0" borderId="16" xfId="0" applyNumberFormat="1" applyFont="1" applyFill="1" applyBorder="1" applyAlignment="1">
      <alignment horizontal="center" vertical="center"/>
    </xf>
    <xf numFmtId="49" fontId="11" fillId="0" borderId="17" xfId="0" applyNumberFormat="1" applyFont="1" applyFill="1" applyBorder="1" applyAlignment="1">
      <alignment horizontal="center" vertical="center"/>
    </xf>
    <xf numFmtId="0" fontId="11" fillId="0" borderId="19" xfId="0" applyNumberFormat="1" applyFont="1" applyFill="1" applyBorder="1" applyAlignment="1" applyProtection="1">
      <alignment horizontal="center" vertical="center"/>
    </xf>
    <xf numFmtId="1" fontId="11" fillId="0" borderId="30" xfId="0" applyNumberFormat="1" applyFont="1" applyFill="1" applyBorder="1" applyAlignment="1">
      <alignment horizontal="center" vertical="center"/>
    </xf>
    <xf numFmtId="0" fontId="11" fillId="0" borderId="19" xfId="3" applyFont="1" applyFill="1" applyBorder="1" applyAlignment="1">
      <alignment horizontal="center" vertical="center" wrapText="1"/>
    </xf>
    <xf numFmtId="0" fontId="7" fillId="0" borderId="16" xfId="3" applyFont="1" applyFill="1" applyBorder="1" applyAlignment="1">
      <alignment horizontal="center" vertical="center" wrapText="1"/>
    </xf>
    <xf numFmtId="0" fontId="7" fillId="0" borderId="31" xfId="3" applyFont="1" applyFill="1" applyBorder="1" applyAlignment="1">
      <alignment horizontal="center" vertical="center" wrapText="1"/>
    </xf>
    <xf numFmtId="0" fontId="11" fillId="0" borderId="16" xfId="3" applyFont="1" applyFill="1" applyBorder="1" applyAlignment="1">
      <alignment horizontal="center" vertical="center" wrapText="1"/>
    </xf>
    <xf numFmtId="0" fontId="11" fillId="0" borderId="31" xfId="3" applyFont="1" applyFill="1" applyBorder="1" applyAlignment="1">
      <alignment horizontal="center" vertical="center" wrapText="1"/>
    </xf>
    <xf numFmtId="0" fontId="11" fillId="0" borderId="18" xfId="3" applyFont="1" applyFill="1" applyBorder="1" applyAlignment="1">
      <alignment horizontal="center" vertical="center" wrapText="1"/>
    </xf>
    <xf numFmtId="49" fontId="27" fillId="0" borderId="63" xfId="0" applyNumberFormat="1" applyFont="1" applyFill="1" applyBorder="1" applyAlignment="1" applyProtection="1">
      <alignment horizontal="center" vertical="center"/>
    </xf>
    <xf numFmtId="49" fontId="7" fillId="0" borderId="38" xfId="3" applyNumberFormat="1" applyFont="1" applyFill="1" applyBorder="1" applyAlignment="1">
      <alignment vertical="center" wrapText="1"/>
    </xf>
    <xf numFmtId="1" fontId="7" fillId="0" borderId="49" xfId="3" applyNumberFormat="1" applyFont="1" applyFill="1" applyBorder="1" applyAlignment="1">
      <alignment horizontal="center" vertical="center"/>
    </xf>
    <xf numFmtId="49" fontId="7" fillId="0" borderId="28" xfId="3" applyNumberFormat="1" applyFont="1" applyFill="1" applyBorder="1" applyAlignment="1">
      <alignment horizontal="center" vertical="center"/>
    </xf>
    <xf numFmtId="0" fontId="7" fillId="0" borderId="38" xfId="3" applyNumberFormat="1" applyFont="1" applyFill="1" applyBorder="1" applyAlignment="1">
      <alignment horizontal="center" vertical="center" wrapText="1"/>
    </xf>
    <xf numFmtId="0" fontId="7" fillId="0" borderId="90" xfId="3" applyNumberFormat="1" applyFont="1" applyFill="1" applyBorder="1" applyAlignment="1" applyProtection="1">
      <alignment horizontal="center" vertical="center"/>
    </xf>
    <xf numFmtId="0" fontId="7" fillId="0" borderId="38" xfId="3" applyNumberFormat="1" applyFont="1" applyFill="1" applyBorder="1" applyAlignment="1" applyProtection="1">
      <alignment horizontal="center" vertical="center"/>
    </xf>
    <xf numFmtId="1" fontId="28" fillId="0" borderId="80" xfId="3" applyNumberFormat="1" applyFont="1" applyFill="1" applyBorder="1" applyAlignment="1">
      <alignment horizontal="center" vertical="center" wrapText="1"/>
    </xf>
    <xf numFmtId="167" fontId="33" fillId="4" borderId="26" xfId="3" applyNumberFormat="1" applyFont="1" applyFill="1" applyBorder="1" applyAlignment="1" applyProtection="1">
      <alignment horizontal="center" vertical="center"/>
    </xf>
    <xf numFmtId="167" fontId="31" fillId="4" borderId="80" xfId="3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left" wrapText="1"/>
    </xf>
    <xf numFmtId="0" fontId="0" fillId="0" borderId="2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72" fontId="3" fillId="0" borderId="0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167" fontId="2" fillId="5" borderId="0" xfId="0" applyNumberFormat="1" applyFont="1" applyFill="1" applyAlignment="1">
      <alignment horizontal="center" vertical="center"/>
    </xf>
    <xf numFmtId="49" fontId="7" fillId="0" borderId="33" xfId="3" applyNumberFormat="1" applyFont="1" applyFill="1" applyBorder="1" applyAlignment="1">
      <alignment vertical="center" wrapText="1"/>
    </xf>
    <xf numFmtId="171" fontId="7" fillId="0" borderId="62" xfId="3" applyNumberFormat="1" applyFont="1" applyFill="1" applyBorder="1" applyAlignment="1" applyProtection="1">
      <alignment horizontal="center" vertical="center"/>
    </xf>
    <xf numFmtId="0" fontId="7" fillId="0" borderId="30" xfId="3" applyFont="1" applyFill="1" applyBorder="1" applyAlignment="1">
      <alignment horizontal="center" vertical="center" wrapText="1"/>
    </xf>
    <xf numFmtId="0" fontId="7" fillId="0" borderId="18" xfId="3" applyNumberFormat="1" applyFont="1" applyFill="1" applyBorder="1" applyAlignment="1" applyProtection="1">
      <alignment horizontal="center" vertical="center"/>
    </xf>
    <xf numFmtId="0" fontId="7" fillId="0" borderId="31" xfId="3" applyNumberFormat="1" applyFont="1" applyFill="1" applyBorder="1" applyAlignment="1" applyProtection="1">
      <alignment horizontal="center" vertical="center"/>
    </xf>
    <xf numFmtId="0" fontId="7" fillId="0" borderId="19" xfId="3" applyNumberFormat="1" applyFont="1" applyFill="1" applyBorder="1" applyAlignment="1" applyProtection="1">
      <alignment horizontal="center" vertical="center"/>
    </xf>
    <xf numFmtId="1" fontId="7" fillId="0" borderId="40" xfId="3" applyNumberFormat="1" applyFont="1" applyFill="1" applyBorder="1" applyAlignment="1">
      <alignment horizontal="center" vertical="center"/>
    </xf>
    <xf numFmtId="0" fontId="7" fillId="0" borderId="24" xfId="3" applyNumberFormat="1" applyFont="1" applyFill="1" applyBorder="1" applyAlignment="1">
      <alignment horizontal="center" vertical="center"/>
    </xf>
    <xf numFmtId="0" fontId="7" fillId="0" borderId="61" xfId="3" applyNumberFormat="1" applyFont="1" applyFill="1" applyBorder="1" applyAlignment="1">
      <alignment horizontal="center" vertical="center"/>
    </xf>
    <xf numFmtId="49" fontId="7" fillId="0" borderId="61" xfId="3" applyNumberFormat="1" applyFont="1" applyFill="1" applyBorder="1" applyAlignment="1">
      <alignment horizontal="center" vertical="center"/>
    </xf>
    <xf numFmtId="171" fontId="7" fillId="0" borderId="78" xfId="3" applyNumberFormat="1" applyFont="1" applyFill="1" applyBorder="1" applyAlignment="1" applyProtection="1">
      <alignment horizontal="center" vertical="center"/>
    </xf>
    <xf numFmtId="171" fontId="7" fillId="0" borderId="23" xfId="3" applyNumberFormat="1" applyFont="1" applyFill="1" applyBorder="1" applyAlignment="1" applyProtection="1">
      <alignment horizontal="center" vertical="center"/>
    </xf>
    <xf numFmtId="171" fontId="7" fillId="0" borderId="24" xfId="3" applyNumberFormat="1" applyFont="1" applyFill="1" applyBorder="1" applyAlignment="1" applyProtection="1">
      <alignment horizontal="center" vertical="center"/>
    </xf>
    <xf numFmtId="1" fontId="7" fillId="0" borderId="41" xfId="3" applyNumberFormat="1" applyFont="1" applyFill="1" applyBorder="1" applyAlignment="1" applyProtection="1">
      <alignment horizontal="center" vertical="center"/>
    </xf>
    <xf numFmtId="0" fontId="7" fillId="0" borderId="40" xfId="3" applyNumberFormat="1" applyFont="1" applyFill="1" applyBorder="1" applyAlignment="1">
      <alignment horizontal="center" vertical="center" wrapText="1"/>
    </xf>
    <xf numFmtId="0" fontId="7" fillId="0" borderId="90" xfId="3" applyNumberFormat="1" applyFont="1" applyFill="1" applyBorder="1" applyAlignment="1">
      <alignment horizontal="center" vertical="center" wrapText="1"/>
    </xf>
    <xf numFmtId="0" fontId="7" fillId="0" borderId="61" xfId="3" applyNumberFormat="1" applyFont="1" applyFill="1" applyBorder="1" applyAlignment="1">
      <alignment horizontal="center" vertical="center" wrapText="1"/>
    </xf>
    <xf numFmtId="0" fontId="7" fillId="0" borderId="23" xfId="3" applyNumberFormat="1" applyFont="1" applyFill="1" applyBorder="1" applyAlignment="1">
      <alignment horizontal="center" vertical="center" wrapText="1"/>
    </xf>
    <xf numFmtId="0" fontId="7" fillId="0" borderId="41" xfId="3" applyNumberFormat="1" applyFont="1" applyFill="1" applyBorder="1" applyAlignment="1">
      <alignment horizontal="center" vertical="center" wrapText="1"/>
    </xf>
    <xf numFmtId="166" fontId="2" fillId="4" borderId="1" xfId="1" applyNumberFormat="1" applyFont="1" applyFill="1" applyBorder="1" applyAlignment="1" applyProtection="1">
      <alignment horizontal="center" vertical="center"/>
    </xf>
    <xf numFmtId="167" fontId="2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8" fillId="2" borderId="1" xfId="0" applyFont="1" applyFill="1" applyBorder="1"/>
    <xf numFmtId="0" fontId="39" fillId="0" borderId="1" xfId="0" applyFont="1" applyBorder="1"/>
    <xf numFmtId="0" fontId="0" fillId="0" borderId="69" xfId="0" applyFill="1" applyBorder="1" applyAlignment="1">
      <alignment vertical="center" wrapText="1"/>
    </xf>
    <xf numFmtId="0" fontId="2" fillId="6" borderId="1" xfId="0" applyFont="1" applyFill="1" applyBorder="1" applyAlignment="1">
      <alignment horizontal="left" wrapText="1"/>
    </xf>
    <xf numFmtId="0" fontId="0" fillId="0" borderId="1" xfId="0" applyBorder="1" applyAlignment="1">
      <alignment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166" fontId="2" fillId="6" borderId="1" xfId="1" applyNumberFormat="1" applyFont="1" applyFill="1" applyBorder="1" applyAlignment="1" applyProtection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0" fontId="11" fillId="0" borderId="79" xfId="3" applyFont="1" applyFill="1" applyBorder="1" applyAlignment="1">
      <alignment horizontal="center" vertical="center" wrapText="1"/>
    </xf>
    <xf numFmtId="0" fontId="11" fillId="0" borderId="80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49" xfId="3" applyFont="1" applyFill="1" applyBorder="1" applyAlignment="1">
      <alignment horizontal="center" vertical="center" wrapText="1"/>
    </xf>
    <xf numFmtId="0" fontId="11" fillId="0" borderId="28" xfId="3" applyFont="1" applyFill="1" applyBorder="1" applyAlignment="1">
      <alignment horizontal="center" vertical="center" wrapText="1"/>
    </xf>
    <xf numFmtId="0" fontId="27" fillId="0" borderId="44" xfId="3" applyFont="1" applyFill="1" applyBorder="1" applyAlignment="1">
      <alignment horizontal="center" vertical="center" wrapText="1"/>
    </xf>
    <xf numFmtId="0" fontId="27" fillId="0" borderId="47" xfId="3" applyFont="1" applyFill="1" applyBorder="1" applyAlignment="1">
      <alignment horizontal="center" vertical="center" wrapText="1"/>
    </xf>
    <xf numFmtId="0" fontId="27" fillId="0" borderId="43" xfId="3" applyFont="1" applyFill="1" applyBorder="1" applyAlignment="1">
      <alignment horizontal="center" vertical="center" wrapText="1"/>
    </xf>
    <xf numFmtId="0" fontId="27" fillId="0" borderId="42" xfId="3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/>
    </xf>
    <xf numFmtId="49" fontId="11" fillId="0" borderId="1" xfId="3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 applyProtection="1">
      <alignment horizontal="center" vertical="center" wrapText="1"/>
    </xf>
    <xf numFmtId="167" fontId="11" fillId="0" borderId="1" xfId="0" applyNumberFormat="1" applyFont="1" applyFill="1" applyBorder="1" applyAlignment="1" applyProtection="1">
      <alignment horizontal="center" vertical="center"/>
    </xf>
    <xf numFmtId="0" fontId="27" fillId="0" borderId="1" xfId="3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3" applyNumberFormat="1" applyFont="1" applyFill="1" applyBorder="1" applyAlignment="1" applyProtection="1">
      <alignment vertical="center"/>
    </xf>
    <xf numFmtId="49" fontId="27" fillId="0" borderId="1" xfId="0" applyNumberFormat="1" applyFont="1" applyFill="1" applyBorder="1" applyAlignment="1" applyProtection="1">
      <alignment horizontal="center" vertical="center"/>
    </xf>
    <xf numFmtId="49" fontId="27" fillId="0" borderId="1" xfId="3" applyNumberFormat="1" applyFont="1" applyFill="1" applyBorder="1" applyAlignment="1">
      <alignment horizontal="left" vertical="center" wrapText="1"/>
    </xf>
    <xf numFmtId="167" fontId="7" fillId="0" borderId="1" xfId="0" applyNumberFormat="1" applyFont="1" applyFill="1" applyBorder="1" applyAlignment="1" applyProtection="1">
      <alignment horizontal="center" vertical="center"/>
    </xf>
    <xf numFmtId="0" fontId="7" fillId="0" borderId="34" xfId="3" applyFont="1" applyFill="1" applyBorder="1" applyAlignment="1">
      <alignment horizontal="center" vertical="center" wrapText="1"/>
    </xf>
    <xf numFmtId="165" fontId="7" fillId="0" borderId="28" xfId="0" applyNumberFormat="1" applyFont="1" applyFill="1" applyBorder="1" applyAlignment="1">
      <alignment horizontal="center" vertical="center" wrapText="1"/>
    </xf>
    <xf numFmtId="0" fontId="7" fillId="0" borderId="4" xfId="3" applyNumberFormat="1" applyFont="1" applyFill="1" applyBorder="1" applyAlignment="1" applyProtection="1">
      <alignment horizontal="center" vertical="center"/>
    </xf>
    <xf numFmtId="0" fontId="7" fillId="0" borderId="82" xfId="3" applyNumberFormat="1" applyFont="1" applyFill="1" applyBorder="1" applyAlignment="1" applyProtection="1">
      <alignment horizontal="center" vertical="center"/>
    </xf>
    <xf numFmtId="0" fontId="7" fillId="0" borderId="7" xfId="3" applyNumberFormat="1" applyFont="1" applyFill="1" applyBorder="1" applyAlignment="1" applyProtection="1">
      <alignment horizontal="center" vertical="center"/>
    </xf>
    <xf numFmtId="0" fontId="7" fillId="0" borderId="6" xfId="3" applyNumberFormat="1" applyFont="1" applyFill="1" applyBorder="1" applyAlignment="1" applyProtection="1">
      <alignment horizontal="center" vertical="center"/>
    </xf>
    <xf numFmtId="0" fontId="7" fillId="0" borderId="91" xfId="3" applyNumberFormat="1" applyFont="1" applyFill="1" applyBorder="1" applyAlignment="1" applyProtection="1">
      <alignment horizontal="center" vertical="center"/>
    </xf>
    <xf numFmtId="0" fontId="7" fillId="0" borderId="66" xfId="3" applyNumberFormat="1" applyFont="1" applyFill="1" applyBorder="1" applyAlignment="1" applyProtection="1">
      <alignment horizontal="center" vertical="center"/>
    </xf>
    <xf numFmtId="0" fontId="7" fillId="0" borderId="60" xfId="3" applyNumberFormat="1" applyFont="1" applyFill="1" applyBorder="1" applyAlignment="1" applyProtection="1">
      <alignment horizontal="center" vertical="center"/>
    </xf>
    <xf numFmtId="0" fontId="7" fillId="0" borderId="0" xfId="3" applyNumberFormat="1" applyFont="1" applyFill="1" applyBorder="1" applyAlignment="1" applyProtection="1">
      <alignment horizontal="center" vertical="center"/>
    </xf>
    <xf numFmtId="0" fontId="7" fillId="0" borderId="20" xfId="3" applyNumberFormat="1" applyFont="1" applyFill="1" applyBorder="1" applyAlignment="1" applyProtection="1">
      <alignment horizontal="center" vertical="center"/>
    </xf>
    <xf numFmtId="0" fontId="7" fillId="0" borderId="79" xfId="3" applyNumberFormat="1" applyFont="1" applyFill="1" applyBorder="1" applyAlignment="1" applyProtection="1">
      <alignment horizontal="center" vertical="center"/>
    </xf>
    <xf numFmtId="49" fontId="11" fillId="0" borderId="30" xfId="0" applyNumberFormat="1" applyFont="1" applyFill="1" applyBorder="1" applyAlignment="1" applyProtection="1">
      <alignment horizontal="center" vertical="center"/>
    </xf>
    <xf numFmtId="49" fontId="11" fillId="0" borderId="62" xfId="3" applyNumberFormat="1" applyFont="1" applyFill="1" applyBorder="1" applyAlignment="1">
      <alignment vertical="center" wrapText="1"/>
    </xf>
    <xf numFmtId="49" fontId="11" fillId="0" borderId="17" xfId="3" applyNumberFormat="1" applyFont="1" applyFill="1" applyBorder="1" applyAlignment="1">
      <alignment horizontal="center" vertical="center" wrapText="1"/>
    </xf>
    <xf numFmtId="49" fontId="11" fillId="0" borderId="32" xfId="3" applyNumberFormat="1" applyFont="1" applyFill="1" applyBorder="1" applyAlignment="1">
      <alignment horizontal="center" vertical="center" wrapText="1"/>
    </xf>
    <xf numFmtId="169" fontId="11" fillId="0" borderId="19" xfId="3" applyNumberFormat="1" applyFont="1" applyFill="1" applyBorder="1" applyAlignment="1" applyProtection="1">
      <alignment horizontal="center" vertical="center" wrapText="1"/>
    </xf>
    <xf numFmtId="167" fontId="11" fillId="0" borderId="33" xfId="3" applyNumberFormat="1" applyFont="1" applyFill="1" applyBorder="1" applyAlignment="1" applyProtection="1">
      <alignment horizontal="center" vertical="center"/>
    </xf>
    <xf numFmtId="1" fontId="11" fillId="0" borderId="30" xfId="3" applyNumberFormat="1" applyFont="1" applyFill="1" applyBorder="1" applyAlignment="1" applyProtection="1">
      <alignment horizontal="center" vertical="center"/>
    </xf>
    <xf numFmtId="1" fontId="11" fillId="0" borderId="16" xfId="3" applyNumberFormat="1" applyFont="1" applyFill="1" applyBorder="1" applyAlignment="1" applyProtection="1">
      <alignment horizontal="center" vertical="center"/>
    </xf>
    <xf numFmtId="1" fontId="11" fillId="0" borderId="17" xfId="3" applyNumberFormat="1" applyFont="1" applyFill="1" applyBorder="1" applyAlignment="1" applyProtection="1">
      <alignment horizontal="center" vertical="center"/>
    </xf>
    <xf numFmtId="1" fontId="11" fillId="0" borderId="19" xfId="3" applyNumberFormat="1" applyFont="1" applyFill="1" applyBorder="1" applyAlignment="1" applyProtection="1">
      <alignment horizontal="center" vertical="center"/>
    </xf>
    <xf numFmtId="0" fontId="27" fillId="0" borderId="18" xfId="3" applyFont="1" applyFill="1" applyBorder="1" applyAlignment="1">
      <alignment horizontal="center" vertical="center" wrapText="1"/>
    </xf>
    <xf numFmtId="0" fontId="27" fillId="0" borderId="31" xfId="3" applyFont="1" applyFill="1" applyBorder="1" applyAlignment="1">
      <alignment horizontal="center" vertical="center" wrapText="1"/>
    </xf>
    <xf numFmtId="0" fontId="27" fillId="0" borderId="19" xfId="3" applyFont="1" applyFill="1" applyBorder="1" applyAlignment="1">
      <alignment horizontal="center" vertical="center" wrapText="1"/>
    </xf>
    <xf numFmtId="0" fontId="27" fillId="0" borderId="16" xfId="3" applyFont="1" applyFill="1" applyBorder="1" applyAlignment="1">
      <alignment horizontal="center" vertical="center" wrapText="1"/>
    </xf>
    <xf numFmtId="49" fontId="27" fillId="0" borderId="37" xfId="0" applyNumberFormat="1" applyFont="1" applyFill="1" applyBorder="1" applyAlignment="1" applyProtection="1">
      <alignment horizontal="center" vertical="center"/>
    </xf>
    <xf numFmtId="49" fontId="7" fillId="0" borderId="63" xfId="3" applyNumberFormat="1" applyFont="1" applyFill="1" applyBorder="1" applyAlignment="1">
      <alignment vertical="center" wrapText="1"/>
    </xf>
    <xf numFmtId="0" fontId="11" fillId="0" borderId="1" xfId="3" applyNumberFormat="1" applyFont="1" applyFill="1" applyBorder="1" applyAlignment="1">
      <alignment horizontal="center" vertical="center" wrapText="1"/>
    </xf>
    <xf numFmtId="0" fontId="11" fillId="0" borderId="3" xfId="3" applyNumberFormat="1" applyFont="1" applyFill="1" applyBorder="1" applyAlignment="1">
      <alignment horizontal="center" vertical="center" wrapText="1"/>
    </xf>
    <xf numFmtId="169" fontId="11" fillId="0" borderId="28" xfId="3" applyNumberFormat="1" applyFont="1" applyFill="1" applyBorder="1" applyAlignment="1" applyProtection="1">
      <alignment horizontal="center" vertical="center" wrapText="1"/>
    </xf>
    <xf numFmtId="167" fontId="7" fillId="0" borderId="39" xfId="3" applyNumberFormat="1" applyFont="1" applyFill="1" applyBorder="1" applyAlignment="1" applyProtection="1">
      <alignment horizontal="center" vertical="center"/>
    </xf>
    <xf numFmtId="0" fontId="7" fillId="0" borderId="49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27" fillId="0" borderId="27" xfId="3" applyFont="1" applyFill="1" applyBorder="1" applyAlignment="1">
      <alignment horizontal="center" vertical="center" wrapText="1"/>
    </xf>
    <xf numFmtId="0" fontId="27" fillId="0" borderId="38" xfId="3" applyFont="1" applyFill="1" applyBorder="1" applyAlignment="1">
      <alignment horizontal="center" vertical="center" wrapText="1"/>
    </xf>
    <xf numFmtId="0" fontId="27" fillId="0" borderId="28" xfId="3" applyFont="1" applyFill="1" applyBorder="1" applyAlignment="1">
      <alignment horizontal="center" vertical="center" wrapText="1"/>
    </xf>
    <xf numFmtId="0" fontId="27" fillId="0" borderId="49" xfId="3" applyFont="1" applyFill="1" applyBorder="1" applyAlignment="1">
      <alignment horizontal="center" vertical="center" wrapText="1"/>
    </xf>
    <xf numFmtId="49" fontId="11" fillId="0" borderId="3" xfId="3" applyNumberFormat="1" applyFont="1" applyFill="1" applyBorder="1" applyAlignment="1">
      <alignment horizontal="center" vertical="center" wrapText="1"/>
    </xf>
    <xf numFmtId="169" fontId="27" fillId="0" borderId="49" xfId="3" applyNumberFormat="1" applyFont="1" applyFill="1" applyBorder="1" applyAlignment="1" applyProtection="1">
      <alignment vertical="center"/>
    </xf>
    <xf numFmtId="169" fontId="27" fillId="0" borderId="28" xfId="3" applyNumberFormat="1" applyFont="1" applyFill="1" applyBorder="1" applyAlignment="1" applyProtection="1">
      <alignment vertical="center"/>
    </xf>
    <xf numFmtId="0" fontId="11" fillId="0" borderId="49" xfId="0" applyFont="1" applyFill="1" applyBorder="1" applyAlignment="1">
      <alignment horizontal="center" vertical="center" wrapText="1"/>
    </xf>
    <xf numFmtId="169" fontId="11" fillId="0" borderId="28" xfId="0" applyNumberFormat="1" applyFont="1" applyFill="1" applyBorder="1" applyAlignment="1" applyProtection="1">
      <alignment horizontal="center" vertical="center" wrapText="1"/>
    </xf>
    <xf numFmtId="167" fontId="7" fillId="0" borderId="39" xfId="0" applyNumberFormat="1" applyFont="1" applyFill="1" applyBorder="1" applyAlignment="1" applyProtection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7" xfId="0" applyFont="1" applyFill="1" applyBorder="1" applyAlignment="1">
      <alignment horizontal="center" vertical="center" wrapText="1"/>
    </xf>
    <xf numFmtId="0" fontId="27" fillId="0" borderId="38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27" fillId="0" borderId="49" xfId="0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 applyProtection="1">
      <alignment horizontal="center" vertical="center"/>
    </xf>
    <xf numFmtId="49" fontId="11" fillId="0" borderId="63" xfId="3" applyNumberFormat="1" applyFont="1" applyFill="1" applyBorder="1" applyAlignment="1">
      <alignment horizontal="left" vertical="center" wrapText="1"/>
    </xf>
    <xf numFmtId="49" fontId="11" fillId="0" borderId="1" xfId="3" applyNumberFormat="1" applyFont="1" applyFill="1" applyBorder="1" applyAlignment="1">
      <alignment horizontal="center" vertical="center" wrapText="1"/>
    </xf>
    <xf numFmtId="169" fontId="11" fillId="0" borderId="28" xfId="3" applyNumberFormat="1" applyFont="1" applyFill="1" applyBorder="1" applyAlignment="1" applyProtection="1">
      <alignment horizontal="center" vertical="center"/>
    </xf>
    <xf numFmtId="171" fontId="11" fillId="0" borderId="39" xfId="3" applyNumberFormat="1" applyFont="1" applyFill="1" applyBorder="1" applyAlignment="1" applyProtection="1">
      <alignment horizontal="center" vertical="center"/>
    </xf>
    <xf numFmtId="0" fontId="11" fillId="0" borderId="37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69" fontId="27" fillId="0" borderId="28" xfId="3" applyNumberFormat="1" applyFont="1" applyFill="1" applyBorder="1" applyAlignment="1" applyProtection="1">
      <alignment horizontal="center" vertical="center"/>
    </xf>
    <xf numFmtId="0" fontId="11" fillId="0" borderId="3" xfId="3" applyFont="1" applyFill="1" applyBorder="1" applyAlignment="1">
      <alignment horizontal="center" vertical="center" wrapText="1"/>
    </xf>
    <xf numFmtId="170" fontId="30" fillId="0" borderId="28" xfId="3" applyNumberFormat="1" applyFont="1" applyFill="1" applyBorder="1" applyAlignment="1" applyProtection="1">
      <alignment horizontal="center" vertical="center"/>
    </xf>
    <xf numFmtId="0" fontId="7" fillId="0" borderId="27" xfId="3" applyFont="1" applyFill="1" applyBorder="1" applyAlignment="1">
      <alignment horizontal="center" vertical="center" wrapText="1"/>
    </xf>
    <xf numFmtId="0" fontId="7" fillId="0" borderId="38" xfId="3" applyFont="1" applyFill="1" applyBorder="1" applyAlignment="1">
      <alignment horizontal="center" vertical="center" wrapText="1"/>
    </xf>
    <xf numFmtId="169" fontId="7" fillId="0" borderId="28" xfId="3" applyNumberFormat="1" applyFont="1" applyFill="1" applyBorder="1" applyAlignment="1" applyProtection="1">
      <alignment vertical="center"/>
    </xf>
    <xf numFmtId="49" fontId="11" fillId="0" borderId="63" xfId="3" applyNumberFormat="1" applyFont="1" applyFill="1" applyBorder="1" applyAlignment="1">
      <alignment vertical="center" wrapText="1"/>
    </xf>
    <xf numFmtId="169" fontId="11" fillId="0" borderId="49" xfId="3" applyNumberFormat="1" applyFont="1" applyFill="1" applyBorder="1" applyAlignment="1" applyProtection="1">
      <alignment horizontal="center" vertical="center"/>
    </xf>
    <xf numFmtId="171" fontId="11" fillId="0" borderId="48" xfId="3" applyNumberFormat="1" applyFont="1" applyFill="1" applyBorder="1" applyAlignment="1" applyProtection="1">
      <alignment horizontal="center" vertical="center"/>
    </xf>
    <xf numFmtId="49" fontId="11" fillId="0" borderId="81" xfId="3" applyNumberFormat="1" applyFont="1" applyFill="1" applyBorder="1" applyAlignment="1">
      <alignment vertical="center" wrapText="1"/>
    </xf>
    <xf numFmtId="169" fontId="11" fillId="0" borderId="42" xfId="3" applyNumberFormat="1" applyFont="1" applyFill="1" applyBorder="1" applyAlignment="1" applyProtection="1">
      <alignment horizontal="center" vertical="center"/>
    </xf>
    <xf numFmtId="0" fontId="11" fillId="0" borderId="43" xfId="3" applyFont="1" applyFill="1" applyBorder="1" applyAlignment="1">
      <alignment horizontal="center" vertical="center" wrapText="1"/>
    </xf>
    <xf numFmtId="0" fontId="11" fillId="0" borderId="46" xfId="3" applyFont="1" applyFill="1" applyBorder="1" applyAlignment="1">
      <alignment horizontal="center" vertical="center" wrapText="1"/>
    </xf>
    <xf numFmtId="49" fontId="11" fillId="0" borderId="64" xfId="3" applyNumberFormat="1" applyFont="1" applyFill="1" applyBorder="1" applyAlignment="1">
      <alignment vertical="center" wrapText="1"/>
    </xf>
    <xf numFmtId="169" fontId="11" fillId="0" borderId="23" xfId="3" applyNumberFormat="1" applyFont="1" applyFill="1" applyBorder="1" applyAlignment="1" applyProtection="1">
      <alignment horizontal="center" vertical="center"/>
    </xf>
    <xf numFmtId="0" fontId="11" fillId="0" borderId="24" xfId="3" applyFont="1" applyFill="1" applyBorder="1" applyAlignment="1">
      <alignment horizontal="center" vertical="center" wrapText="1"/>
    </xf>
    <xf numFmtId="0" fontId="11" fillId="0" borderId="41" xfId="3" applyFont="1" applyFill="1" applyBorder="1" applyAlignment="1">
      <alignment horizontal="center" vertical="center" wrapText="1"/>
    </xf>
    <xf numFmtId="171" fontId="11" fillId="0" borderId="77" xfId="3" applyNumberFormat="1" applyFont="1" applyFill="1" applyBorder="1" applyAlignment="1" applyProtection="1">
      <alignment horizontal="center" vertical="center"/>
    </xf>
    <xf numFmtId="0" fontId="11" fillId="0" borderId="78" xfId="3" applyFont="1" applyFill="1" applyBorder="1" applyAlignment="1">
      <alignment horizontal="center" vertical="center" wrapText="1"/>
    </xf>
    <xf numFmtId="0" fontId="11" fillId="0" borderId="23" xfId="3" applyFont="1" applyFill="1" applyBorder="1" applyAlignment="1">
      <alignment horizontal="center" vertical="center" wrapText="1"/>
    </xf>
    <xf numFmtId="166" fontId="11" fillId="0" borderId="62" xfId="0" applyNumberFormat="1" applyFont="1" applyFill="1" applyBorder="1" applyAlignment="1" applyProtection="1">
      <alignment horizontal="center" vertical="center"/>
    </xf>
    <xf numFmtId="1" fontId="11" fillId="0" borderId="16" xfId="0" applyNumberFormat="1" applyFont="1" applyFill="1" applyBorder="1" applyAlignment="1">
      <alignment horizontal="center" vertical="center" wrapText="1"/>
    </xf>
    <xf numFmtId="1" fontId="11" fillId="0" borderId="17" xfId="0" applyNumberFormat="1" applyFont="1" applyFill="1" applyBorder="1" applyAlignment="1">
      <alignment horizontal="center" vertical="center"/>
    </xf>
    <xf numFmtId="1" fontId="11" fillId="0" borderId="19" xfId="0" applyNumberFormat="1" applyFont="1" applyFill="1" applyBorder="1" applyAlignment="1">
      <alignment horizontal="center" vertical="center" wrapText="1"/>
    </xf>
    <xf numFmtId="0" fontId="7" fillId="0" borderId="18" xfId="0" applyNumberFormat="1" applyFont="1" applyFill="1" applyBorder="1" applyAlignment="1">
      <alignment horizontal="center" vertical="center" wrapText="1"/>
    </xf>
    <xf numFmtId="0" fontId="7" fillId="0" borderId="31" xfId="0" applyNumberFormat="1" applyFont="1" applyFill="1" applyBorder="1" applyAlignment="1">
      <alignment horizontal="center" vertical="center" wrapText="1"/>
    </xf>
    <xf numFmtId="0" fontId="7" fillId="0" borderId="19" xfId="3" applyFont="1" applyFill="1" applyBorder="1" applyAlignment="1">
      <alignment horizontal="center" vertical="center" wrapText="1"/>
    </xf>
    <xf numFmtId="49" fontId="11" fillId="0" borderId="63" xfId="0" applyNumberFormat="1" applyFont="1" applyFill="1" applyBorder="1" applyAlignment="1" applyProtection="1">
      <alignment horizontal="center" vertical="center"/>
    </xf>
    <xf numFmtId="49" fontId="11" fillId="0" borderId="39" xfId="3" applyNumberFormat="1" applyFont="1" applyFill="1" applyBorder="1" applyAlignment="1">
      <alignment horizontal="left" vertical="center" wrapText="1"/>
    </xf>
    <xf numFmtId="49" fontId="11" fillId="0" borderId="39" xfId="3" applyNumberFormat="1" applyFont="1" applyFill="1" applyBorder="1" applyAlignment="1">
      <alignment vertical="center" wrapText="1"/>
    </xf>
    <xf numFmtId="170" fontId="11" fillId="0" borderId="38" xfId="3" applyNumberFormat="1" applyFont="1" applyFill="1" applyBorder="1" applyAlignment="1" applyProtection="1">
      <alignment horizontal="center" vertical="center"/>
    </xf>
    <xf numFmtId="170" fontId="11" fillId="0" borderId="49" xfId="3" applyNumberFormat="1" applyFont="1" applyFill="1" applyBorder="1" applyAlignment="1" applyProtection="1">
      <alignment horizontal="center" vertical="center"/>
    </xf>
    <xf numFmtId="170" fontId="11" fillId="0" borderId="1" xfId="3" applyNumberFormat="1" applyFont="1" applyFill="1" applyBorder="1" applyAlignment="1" applyProtection="1">
      <alignment horizontal="center" vertical="center"/>
    </xf>
    <xf numFmtId="170" fontId="11" fillId="0" borderId="28" xfId="3" applyNumberFormat="1" applyFont="1" applyFill="1" applyBorder="1" applyAlignment="1" applyProtection="1">
      <alignment horizontal="center" vertical="center"/>
    </xf>
    <xf numFmtId="171" fontId="7" fillId="0" borderId="48" xfId="3" applyNumberFormat="1" applyFont="1" applyFill="1" applyBorder="1" applyAlignment="1" applyProtection="1">
      <alignment horizontal="center" vertical="center"/>
    </xf>
    <xf numFmtId="49" fontId="7" fillId="0" borderId="28" xfId="3" applyNumberFormat="1" applyFont="1" applyFill="1" applyBorder="1" applyAlignment="1">
      <alignment vertical="center" wrapText="1"/>
    </xf>
    <xf numFmtId="167" fontId="11" fillId="0" borderId="60" xfId="3" applyNumberFormat="1" applyFont="1" applyFill="1" applyBorder="1" applyAlignment="1">
      <alignment horizontal="center" vertical="center" wrapText="1"/>
    </xf>
    <xf numFmtId="1" fontId="11" fillId="0" borderId="60" xfId="3" applyNumberFormat="1" applyFont="1" applyFill="1" applyBorder="1" applyAlignment="1">
      <alignment horizontal="center" vertical="center" wrapText="1"/>
    </xf>
    <xf numFmtId="0" fontId="11" fillId="0" borderId="83" xfId="0" applyNumberFormat="1" applyFont="1" applyFill="1" applyBorder="1" applyAlignment="1" applyProtection="1">
      <alignment horizontal="left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170" fontId="32" fillId="0" borderId="35" xfId="0" applyNumberFormat="1" applyFont="1" applyFill="1" applyBorder="1" applyAlignment="1" applyProtection="1">
      <alignment horizontal="center" vertical="center"/>
    </xf>
    <xf numFmtId="167" fontId="11" fillId="0" borderId="83" xfId="0" applyNumberFormat="1" applyFont="1" applyFill="1" applyBorder="1" applyAlignment="1" applyProtection="1">
      <alignment horizontal="center" vertical="center"/>
    </xf>
    <xf numFmtId="1" fontId="11" fillId="0" borderId="37" xfId="0" applyNumberFormat="1" applyFont="1" applyFill="1" applyBorder="1" applyAlignment="1">
      <alignment horizontal="center" vertical="center" wrapText="1"/>
    </xf>
    <xf numFmtId="167" fontId="11" fillId="0" borderId="11" xfId="3" applyNumberFormat="1" applyFont="1" applyFill="1" applyBorder="1" applyAlignment="1" applyProtection="1">
      <alignment horizontal="center" vertical="center"/>
    </xf>
    <xf numFmtId="167" fontId="11" fillId="0" borderId="50" xfId="3" applyNumberFormat="1" applyFont="1" applyFill="1" applyBorder="1" applyAlignment="1" applyProtection="1">
      <alignment horizontal="center" vertical="center"/>
    </xf>
    <xf numFmtId="1" fontId="11" fillId="0" borderId="35" xfId="3" applyNumberFormat="1" applyFont="1" applyFill="1" applyBorder="1" applyAlignment="1" applyProtection="1">
      <alignment horizontal="center" vertical="center"/>
    </xf>
    <xf numFmtId="167" fontId="11" fillId="0" borderId="34" xfId="3" applyNumberFormat="1" applyFont="1" applyFill="1" applyBorder="1" applyAlignment="1" applyProtection="1">
      <alignment horizontal="center" vertical="center"/>
    </xf>
    <xf numFmtId="0" fontId="11" fillId="0" borderId="63" xfId="0" applyNumberFormat="1" applyFont="1" applyFill="1" applyBorder="1" applyAlignment="1" applyProtection="1">
      <alignment horizontal="left" vertical="center" wrapText="1"/>
    </xf>
    <xf numFmtId="170" fontId="32" fillId="0" borderId="28" xfId="0" applyNumberFormat="1" applyFont="1" applyFill="1" applyBorder="1" applyAlignment="1" applyProtection="1">
      <alignment horizontal="center" vertical="center"/>
    </xf>
    <xf numFmtId="167" fontId="11" fillId="0" borderId="63" xfId="0" applyNumberFormat="1" applyFont="1" applyFill="1" applyBorder="1" applyAlignment="1" applyProtection="1">
      <alignment horizontal="center" vertical="center"/>
    </xf>
    <xf numFmtId="49" fontId="11" fillId="0" borderId="46" xfId="0" applyNumberFormat="1" applyFont="1" applyFill="1" applyBorder="1" applyAlignment="1" applyProtection="1">
      <alignment horizontal="center" vertical="center"/>
    </xf>
    <xf numFmtId="0" fontId="11" fillId="0" borderId="81" xfId="0" applyNumberFormat="1" applyFont="1" applyFill="1" applyBorder="1" applyAlignment="1" applyProtection="1">
      <alignment horizontal="left" vertical="center"/>
    </xf>
    <xf numFmtId="0" fontId="7" fillId="0" borderId="4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0" fontId="32" fillId="0" borderId="43" xfId="0" applyNumberFormat="1" applyFont="1" applyFill="1" applyBorder="1" applyAlignment="1" applyProtection="1">
      <alignment horizontal="center" vertical="center"/>
    </xf>
    <xf numFmtId="167" fontId="11" fillId="0" borderId="64" xfId="0" applyNumberFormat="1" applyFont="1" applyFill="1" applyBorder="1" applyAlignment="1" applyProtection="1">
      <alignment horizontal="center" vertical="center"/>
    </xf>
    <xf numFmtId="1" fontId="11" fillId="0" borderId="78" xfId="0" applyNumberFormat="1" applyFont="1" applyFill="1" applyBorder="1" applyAlignment="1" applyProtection="1">
      <alignment horizontal="center" vertical="center"/>
    </xf>
    <xf numFmtId="167" fontId="11" fillId="0" borderId="27" xfId="3" applyNumberFormat="1" applyFont="1" applyFill="1" applyBorder="1" applyAlignment="1" applyProtection="1">
      <alignment horizontal="center" vertical="center"/>
    </xf>
    <xf numFmtId="167" fontId="11" fillId="0" borderId="38" xfId="3" applyNumberFormat="1" applyFont="1" applyFill="1" applyBorder="1" applyAlignment="1" applyProtection="1">
      <alignment horizontal="center" vertical="center"/>
    </xf>
    <xf numFmtId="1" fontId="11" fillId="0" borderId="28" xfId="3" applyNumberFormat="1" applyFont="1" applyFill="1" applyBorder="1" applyAlignment="1" applyProtection="1">
      <alignment horizontal="center" vertical="center"/>
    </xf>
    <xf numFmtId="167" fontId="11" fillId="0" borderId="49" xfId="3" applyNumberFormat="1" applyFont="1" applyFill="1" applyBorder="1" applyAlignment="1" applyProtection="1">
      <alignment horizontal="center" vertical="center"/>
    </xf>
    <xf numFmtId="167" fontId="11" fillId="0" borderId="0" xfId="3" applyNumberFormat="1" applyFont="1" applyFill="1" applyBorder="1" applyAlignment="1" applyProtection="1">
      <alignment horizontal="center" vertical="center"/>
    </xf>
    <xf numFmtId="1" fontId="11" fillId="0" borderId="65" xfId="0" applyNumberFormat="1" applyFont="1" applyFill="1" applyBorder="1" applyAlignment="1" applyProtection="1">
      <alignment horizontal="center" vertical="center"/>
    </xf>
    <xf numFmtId="1" fontId="11" fillId="0" borderId="68" xfId="0" applyNumberFormat="1" applyFont="1" applyFill="1" applyBorder="1" applyAlignment="1" applyProtection="1">
      <alignment horizontal="center" vertical="center"/>
    </xf>
    <xf numFmtId="170" fontId="11" fillId="0" borderId="31" xfId="0" applyNumberFormat="1" applyFont="1" applyFill="1" applyBorder="1" applyAlignment="1" applyProtection="1">
      <alignment horizontal="left" vertical="center" wrapText="1"/>
    </xf>
    <xf numFmtId="170" fontId="7" fillId="0" borderId="16" xfId="0" applyNumberFormat="1" applyFont="1" applyFill="1" applyBorder="1" applyAlignment="1" applyProtection="1">
      <alignment horizontal="center" vertical="center"/>
    </xf>
    <xf numFmtId="170" fontId="7" fillId="0" borderId="17" xfId="0" applyNumberFormat="1" applyFont="1" applyFill="1" applyBorder="1" applyAlignment="1" applyProtection="1">
      <alignment horizontal="center" vertical="center"/>
    </xf>
    <xf numFmtId="170" fontId="7" fillId="0" borderId="32" xfId="0" applyNumberFormat="1" applyFont="1" applyFill="1" applyBorder="1" applyAlignment="1" applyProtection="1">
      <alignment horizontal="center" vertical="center"/>
    </xf>
    <xf numFmtId="167" fontId="11" fillId="0" borderId="30" xfId="0" applyNumberFormat="1" applyFont="1" applyFill="1" applyBorder="1" applyAlignment="1" applyProtection="1">
      <alignment horizontal="center" vertical="center"/>
    </xf>
    <xf numFmtId="170" fontId="11" fillId="0" borderId="30" xfId="0" applyNumberFormat="1" applyFont="1" applyFill="1" applyBorder="1" applyAlignment="1" applyProtection="1">
      <alignment horizontal="center" vertical="center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18" xfId="0" applyFont="1" applyFill="1" applyBorder="1" applyAlignment="1">
      <alignment horizontal="left" vertical="top" wrapText="1"/>
    </xf>
    <xf numFmtId="0" fontId="11" fillId="0" borderId="31" xfId="0" applyFont="1" applyFill="1" applyBorder="1" applyAlignment="1">
      <alignment horizontal="left" vertical="top" wrapText="1"/>
    </xf>
    <xf numFmtId="0" fontId="11" fillId="0" borderId="32" xfId="0" applyFont="1" applyFill="1" applyBorder="1" applyAlignment="1">
      <alignment horizontal="left" vertical="top"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19" xfId="0" applyFont="1" applyFill="1" applyBorder="1" applyAlignment="1">
      <alignment horizontal="left" vertical="top" wrapText="1"/>
    </xf>
    <xf numFmtId="167" fontId="11" fillId="0" borderId="93" xfId="0" applyNumberFormat="1" applyFont="1" applyFill="1" applyBorder="1" applyAlignment="1" applyProtection="1">
      <alignment horizontal="center" vertical="center"/>
    </xf>
    <xf numFmtId="1" fontId="11" fillId="0" borderId="93" xfId="0" applyNumberFormat="1" applyFont="1" applyFill="1" applyBorder="1" applyAlignment="1" applyProtection="1">
      <alignment horizontal="center" vertical="center"/>
    </xf>
    <xf numFmtId="1" fontId="11" fillId="0" borderId="70" xfId="0" applyNumberFormat="1" applyFont="1" applyFill="1" applyBorder="1" applyAlignment="1" applyProtection="1">
      <alignment horizontal="center" vertical="center"/>
    </xf>
    <xf numFmtId="167" fontId="11" fillId="0" borderId="65" xfId="3" applyNumberFormat="1" applyFont="1" applyFill="1" applyBorder="1" applyAlignment="1">
      <alignment horizontal="center" vertical="center" wrapText="1"/>
    </xf>
    <xf numFmtId="1" fontId="11" fillId="0" borderId="65" xfId="3" applyNumberFormat="1" applyFont="1" applyFill="1" applyBorder="1" applyAlignment="1">
      <alignment horizontal="center" vertical="center" wrapText="1"/>
    </xf>
    <xf numFmtId="170" fontId="7" fillId="0" borderId="16" xfId="3" applyNumberFormat="1" applyFont="1" applyFill="1" applyBorder="1" applyAlignment="1" applyProtection="1">
      <alignment horizontal="center" vertical="center"/>
    </xf>
    <xf numFmtId="170" fontId="7" fillId="0" borderId="17" xfId="3" applyNumberFormat="1" applyFont="1" applyFill="1" applyBorder="1" applyAlignment="1" applyProtection="1">
      <alignment horizontal="center" vertical="center"/>
    </xf>
    <xf numFmtId="170" fontId="7" fillId="0" borderId="19" xfId="3" applyNumberFormat="1" applyFont="1" applyFill="1" applyBorder="1" applyAlignment="1" applyProtection="1">
      <alignment horizontal="center" vertical="center"/>
    </xf>
    <xf numFmtId="49" fontId="7" fillId="0" borderId="72" xfId="3" applyNumberFormat="1" applyFont="1" applyFill="1" applyBorder="1" applyAlignment="1">
      <alignment vertical="center" wrapText="1"/>
    </xf>
    <xf numFmtId="0" fontId="7" fillId="0" borderId="34" xfId="3" applyNumberFormat="1" applyFont="1" applyFill="1" applyBorder="1" applyAlignment="1" applyProtection="1">
      <alignment horizontal="center" vertical="center"/>
    </xf>
    <xf numFmtId="0" fontId="7" fillId="0" borderId="12" xfId="3" applyNumberFormat="1" applyFont="1" applyFill="1" applyBorder="1" applyAlignment="1" applyProtection="1">
      <alignment horizontal="center" vertical="center"/>
    </xf>
    <xf numFmtId="0" fontId="7" fillId="0" borderId="35" xfId="3" applyNumberFormat="1" applyFont="1" applyFill="1" applyBorder="1" applyAlignment="1" applyProtection="1">
      <alignment horizontal="center" vertical="center"/>
    </xf>
    <xf numFmtId="171" fontId="7" fillId="0" borderId="83" xfId="3" applyNumberFormat="1" applyFont="1" applyFill="1" applyBorder="1" applyAlignment="1" applyProtection="1">
      <alignment horizontal="center" vertical="center"/>
    </xf>
    <xf numFmtId="170" fontId="7" fillId="0" borderId="34" xfId="3" applyNumberFormat="1" applyFont="1" applyFill="1" applyBorder="1" applyAlignment="1" applyProtection="1">
      <alignment horizontal="center" vertical="center"/>
    </xf>
    <xf numFmtId="170" fontId="7" fillId="0" borderId="12" xfId="3" applyNumberFormat="1" applyFont="1" applyFill="1" applyBorder="1" applyAlignment="1" applyProtection="1">
      <alignment horizontal="center" vertical="center"/>
    </xf>
    <xf numFmtId="170" fontId="7" fillId="0" borderId="35" xfId="3" applyNumberFormat="1" applyFont="1" applyFill="1" applyBorder="1" applyAlignment="1" applyProtection="1">
      <alignment horizontal="center" vertical="center"/>
    </xf>
    <xf numFmtId="0" fontId="7" fillId="0" borderId="50" xfId="3" applyNumberFormat="1" applyFont="1" applyFill="1" applyBorder="1" applyAlignment="1" applyProtection="1">
      <alignment horizontal="center" vertical="center"/>
    </xf>
    <xf numFmtId="0" fontId="7" fillId="0" borderId="1" xfId="3" applyNumberFormat="1" applyFont="1" applyFill="1" applyBorder="1" applyAlignment="1" applyProtection="1">
      <alignment horizontal="center" vertical="center"/>
    </xf>
    <xf numFmtId="171" fontId="7" fillId="0" borderId="70" xfId="3" applyNumberFormat="1" applyFont="1" applyFill="1" applyBorder="1" applyAlignment="1" applyProtection="1">
      <alignment horizontal="center" vertical="center"/>
    </xf>
    <xf numFmtId="170" fontId="7" fillId="0" borderId="8" xfId="3" applyNumberFormat="1" applyFont="1" applyFill="1" applyBorder="1" applyAlignment="1" applyProtection="1">
      <alignment horizontal="center" vertical="center"/>
    </xf>
    <xf numFmtId="170" fontId="7" fillId="0" borderId="9" xfId="3" applyNumberFormat="1" applyFont="1" applyFill="1" applyBorder="1" applyAlignment="1" applyProtection="1">
      <alignment horizontal="center" vertical="center"/>
    </xf>
    <xf numFmtId="170" fontId="7" fillId="0" borderId="10" xfId="3" applyNumberFormat="1" applyFont="1" applyFill="1" applyBorder="1" applyAlignment="1" applyProtection="1">
      <alignment horizontal="center" vertical="center"/>
    </xf>
    <xf numFmtId="167" fontId="11" fillId="0" borderId="70" xfId="3" applyNumberFormat="1" applyFont="1" applyFill="1" applyBorder="1" applyAlignment="1">
      <alignment horizontal="center" vertical="center" wrapText="1"/>
    </xf>
    <xf numFmtId="1" fontId="11" fillId="0" borderId="70" xfId="3" applyNumberFormat="1" applyFont="1" applyFill="1" applyBorder="1" applyAlignment="1">
      <alignment horizontal="center" vertical="center" wrapText="1"/>
    </xf>
    <xf numFmtId="49" fontId="7" fillId="0" borderId="39" xfId="0" applyNumberFormat="1" applyFont="1" applyFill="1" applyBorder="1" applyAlignment="1">
      <alignment vertical="center" wrapText="1"/>
    </xf>
    <xf numFmtId="49" fontId="7" fillId="0" borderId="72" xfId="0" applyNumberFormat="1" applyFont="1" applyFill="1" applyBorder="1" applyAlignment="1">
      <alignment vertical="center" wrapText="1"/>
    </xf>
    <xf numFmtId="167" fontId="11" fillId="0" borderId="60" xfId="3" applyNumberFormat="1" applyFont="1" applyFill="1" applyBorder="1" applyAlignment="1" applyProtection="1">
      <alignment horizontal="center" vertical="center"/>
    </xf>
    <xf numFmtId="1" fontId="11" fillId="0" borderId="60" xfId="3" applyNumberFormat="1" applyFont="1" applyFill="1" applyBorder="1" applyAlignment="1" applyProtection="1">
      <alignment horizontal="center" vertical="center"/>
    </xf>
    <xf numFmtId="1" fontId="11" fillId="0" borderId="26" xfId="3" applyNumberFormat="1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1" fontId="11" fillId="0" borderId="94" xfId="3" applyNumberFormat="1" applyFont="1" applyFill="1" applyBorder="1" applyAlignment="1">
      <alignment horizontal="center" vertical="center" wrapText="1"/>
    </xf>
    <xf numFmtId="0" fontId="11" fillId="0" borderId="94" xfId="0" applyFont="1" applyFill="1" applyBorder="1" applyAlignment="1">
      <alignment horizontal="center" vertical="center" wrapText="1"/>
    </xf>
    <xf numFmtId="0" fontId="7" fillId="0" borderId="79" xfId="0" applyFont="1" applyFill="1" applyBorder="1" applyAlignment="1">
      <alignment horizontal="center" vertical="center" wrapText="1"/>
    </xf>
    <xf numFmtId="0" fontId="7" fillId="0" borderId="60" xfId="0" applyFont="1" applyFill="1" applyBorder="1" applyAlignment="1">
      <alignment horizontal="center" vertical="center" wrapText="1"/>
    </xf>
    <xf numFmtId="0" fontId="7" fillId="0" borderId="80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169" fontId="7" fillId="0" borderId="0" xfId="3" applyNumberFormat="1" applyFont="1" applyFill="1" applyBorder="1" applyAlignment="1" applyProtection="1">
      <alignment horizontal="right" vertical="center"/>
    </xf>
    <xf numFmtId="167" fontId="7" fillId="0" borderId="0" xfId="3" applyNumberFormat="1" applyFont="1" applyFill="1" applyBorder="1" applyAlignment="1" applyProtection="1">
      <alignment horizontal="center" vertical="center"/>
    </xf>
    <xf numFmtId="171" fontId="7" fillId="0" borderId="0" xfId="3" applyNumberFormat="1" applyFont="1" applyFill="1" applyBorder="1" applyAlignment="1" applyProtection="1">
      <alignment horizontal="center" vertical="center"/>
    </xf>
    <xf numFmtId="49" fontId="28" fillId="0" borderId="39" xfId="0" applyNumberFormat="1" applyFont="1" applyFill="1" applyBorder="1" applyAlignment="1">
      <alignment vertical="center" wrapText="1"/>
    </xf>
    <xf numFmtId="169" fontId="11" fillId="0" borderId="3" xfId="0" applyNumberFormat="1" applyFont="1" applyFill="1" applyBorder="1" applyAlignment="1" applyProtection="1">
      <alignment horizontal="center" vertical="center" wrapText="1"/>
    </xf>
    <xf numFmtId="167" fontId="11" fillId="0" borderId="1" xfId="3" applyNumberFormat="1" applyFont="1" applyFill="1" applyBorder="1" applyAlignment="1" applyProtection="1">
      <alignment horizontal="center" vertical="center"/>
    </xf>
    <xf numFmtId="49" fontId="27" fillId="0" borderId="39" xfId="3" applyNumberFormat="1" applyFont="1" applyFill="1" applyBorder="1" applyAlignment="1">
      <alignment horizontal="left" vertical="center" wrapText="1"/>
    </xf>
    <xf numFmtId="0" fontId="11" fillId="0" borderId="73" xfId="0" applyNumberFormat="1" applyFont="1" applyFill="1" applyBorder="1" applyAlignment="1">
      <alignment horizontal="center" vertical="center" wrapText="1"/>
    </xf>
    <xf numFmtId="49" fontId="3" fillId="0" borderId="73" xfId="0" applyNumberFormat="1" applyFont="1" applyFill="1" applyBorder="1" applyAlignment="1">
      <alignment horizontal="center" vertical="center" wrapText="1"/>
    </xf>
    <xf numFmtId="165" fontId="11" fillId="0" borderId="74" xfId="0" applyNumberFormat="1" applyFont="1" applyFill="1" applyBorder="1" applyAlignment="1" applyProtection="1">
      <alignment horizontal="center" vertical="center" wrapText="1"/>
    </xf>
    <xf numFmtId="167" fontId="7" fillId="0" borderId="98" xfId="0" applyNumberFormat="1" applyFont="1" applyFill="1" applyBorder="1" applyAlignment="1" applyProtection="1">
      <alignment horizontal="center" vertical="center"/>
    </xf>
    <xf numFmtId="0" fontId="7" fillId="0" borderId="99" xfId="0" applyFont="1" applyFill="1" applyBorder="1" applyAlignment="1">
      <alignment horizontal="center" vertical="center" wrapText="1"/>
    </xf>
    <xf numFmtId="165" fontId="7" fillId="0" borderId="35" xfId="0" applyNumberFormat="1" applyFont="1" applyFill="1" applyBorder="1" applyAlignment="1">
      <alignment horizontal="center" vertical="center" wrapText="1"/>
    </xf>
    <xf numFmtId="0" fontId="7" fillId="0" borderId="49" xfId="3" applyNumberFormat="1" applyFont="1" applyFill="1" applyBorder="1" applyAlignment="1" applyProtection="1">
      <alignment vertical="center"/>
    </xf>
    <xf numFmtId="0" fontId="7" fillId="0" borderId="38" xfId="3" applyNumberFormat="1" applyFont="1" applyFill="1" applyBorder="1" applyAlignment="1" applyProtection="1">
      <alignment vertical="center"/>
    </xf>
    <xf numFmtId="0" fontId="7" fillId="0" borderId="28" xfId="3" applyNumberFormat="1" applyFont="1" applyFill="1" applyBorder="1" applyAlignment="1" applyProtection="1">
      <alignment vertical="center"/>
    </xf>
    <xf numFmtId="167" fontId="7" fillId="0" borderId="75" xfId="0" applyNumberFormat="1" applyFont="1" applyFill="1" applyBorder="1" applyAlignment="1" applyProtection="1">
      <alignment horizontal="center" vertical="center"/>
    </xf>
    <xf numFmtId="0" fontId="7" fillId="0" borderId="76" xfId="0" applyFont="1" applyFill="1" applyBorder="1" applyAlignment="1">
      <alignment horizontal="center" vertical="center" wrapText="1"/>
    </xf>
    <xf numFmtId="49" fontId="11" fillId="0" borderId="73" xfId="0" applyNumberFormat="1" applyFont="1" applyFill="1" applyBorder="1" applyAlignment="1">
      <alignment horizontal="center" vertical="center" wrapText="1"/>
    </xf>
    <xf numFmtId="165" fontId="7" fillId="0" borderId="49" xfId="0" applyNumberFormat="1" applyFont="1" applyFill="1" applyBorder="1" applyAlignment="1">
      <alignment horizontal="center" vertical="center" wrapText="1"/>
    </xf>
    <xf numFmtId="0" fontId="7" fillId="0" borderId="49" xfId="0" applyNumberFormat="1" applyFont="1" applyFill="1" applyBorder="1" applyAlignment="1" applyProtection="1">
      <alignment horizontal="center" vertical="center"/>
    </xf>
    <xf numFmtId="0" fontId="7" fillId="0" borderId="38" xfId="0" applyNumberFormat="1" applyFont="1" applyFill="1" applyBorder="1" applyAlignment="1" applyProtection="1">
      <alignment horizontal="center" vertical="center"/>
    </xf>
    <xf numFmtId="0" fontId="7" fillId="0" borderId="28" xfId="0" applyNumberFormat="1" applyFont="1" applyFill="1" applyBorder="1" applyAlignment="1" applyProtection="1">
      <alignment horizontal="center" vertical="center"/>
    </xf>
    <xf numFmtId="0" fontId="27" fillId="0" borderId="0" xfId="3" applyNumberFormat="1" applyFont="1" applyFill="1" applyBorder="1" applyAlignment="1" applyProtection="1">
      <alignment horizontal="center" vertical="center"/>
    </xf>
    <xf numFmtId="169" fontId="29" fillId="0" borderId="0" xfId="3" applyNumberFormat="1" applyFont="1" applyFill="1" applyBorder="1" applyAlignment="1" applyProtection="1">
      <alignment horizontal="center" vertical="center" wrapText="1"/>
    </xf>
    <xf numFmtId="0" fontId="29" fillId="0" borderId="0" xfId="3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 vertical="center"/>
    </xf>
    <xf numFmtId="0" fontId="7" fillId="0" borderId="0" xfId="3" applyFont="1" applyFill="1" applyBorder="1" applyAlignment="1">
      <alignment horizontal="left" wrapText="1"/>
    </xf>
    <xf numFmtId="0" fontId="7" fillId="0" borderId="0" xfId="3" applyFont="1" applyFill="1" applyBorder="1" applyAlignment="1">
      <alignment horizontal="center" wrapText="1"/>
    </xf>
    <xf numFmtId="0" fontId="21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horizontal="left" wrapText="1"/>
    </xf>
    <xf numFmtId="0" fontId="22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wrapText="1"/>
    </xf>
    <xf numFmtId="0" fontId="20" fillId="0" borderId="0" xfId="0" applyFont="1" applyBorder="1" applyAlignment="1">
      <alignment horizontal="left" vertical="top" wrapText="1"/>
    </xf>
    <xf numFmtId="0" fontId="25" fillId="0" borderId="0" xfId="0" applyFont="1" applyAlignment="1">
      <alignment vertical="top" wrapText="1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16" xfId="0" applyFont="1" applyBorder="1" applyAlignment="1">
      <alignment horizontal="center" vertical="center" textRotation="90"/>
    </xf>
    <xf numFmtId="0" fontId="7" fillId="0" borderId="23" xfId="0" applyFont="1" applyBorder="1" applyAlignment="1">
      <alignment horizontal="center" vertical="center" textRotation="90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8" fillId="0" borderId="51" xfId="0" applyFont="1" applyBorder="1" applyAlignment="1">
      <alignment horizontal="center" wrapText="1"/>
    </xf>
    <xf numFmtId="0" fontId="16" fillId="0" borderId="52" xfId="0" applyFont="1" applyBorder="1" applyAlignment="1">
      <alignment horizontal="center" wrapText="1"/>
    </xf>
    <xf numFmtId="0" fontId="8" fillId="0" borderId="53" xfId="0" applyFont="1" applyFill="1" applyBorder="1" applyAlignment="1">
      <alignment horizontal="center" vertical="center" wrapText="1"/>
    </xf>
    <xf numFmtId="0" fontId="16" fillId="0" borderId="54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9" fillId="0" borderId="45" xfId="2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49" fontId="9" fillId="0" borderId="45" xfId="2" applyNumberFormat="1" applyFont="1" applyBorder="1" applyAlignment="1">
      <alignment horizontal="center" vertical="center" wrapText="1"/>
    </xf>
    <xf numFmtId="0" fontId="16" fillId="0" borderId="47" xfId="0" applyFont="1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16" fillId="0" borderId="36" xfId="0" applyFont="1" applyBorder="1" applyAlignment="1">
      <alignment vertical="center" wrapText="1"/>
    </xf>
    <xf numFmtId="0" fontId="16" fillId="0" borderId="50" xfId="0" applyFont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9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9" fillId="0" borderId="0" xfId="0" applyFont="1" applyBorder="1" applyAlignment="1">
      <alignment horizontal="center" wrapText="1"/>
    </xf>
    <xf numFmtId="0" fontId="16" fillId="0" borderId="0" xfId="0" applyFont="1" applyAlignment="1">
      <alignment wrapText="1"/>
    </xf>
    <xf numFmtId="0" fontId="26" fillId="0" borderId="45" xfId="2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11" fillId="0" borderId="45" xfId="2" applyFont="1" applyBorder="1" applyAlignment="1">
      <alignment horizontal="center" vertical="center" wrapText="1"/>
    </xf>
    <xf numFmtId="0" fontId="11" fillId="0" borderId="47" xfId="2" applyFont="1" applyBorder="1" applyAlignment="1">
      <alignment horizontal="center" vertical="center" wrapText="1"/>
    </xf>
    <xf numFmtId="0" fontId="11" fillId="0" borderId="44" xfId="2" applyFont="1" applyBorder="1" applyAlignment="1">
      <alignment horizontal="center" vertical="center" wrapText="1"/>
    </xf>
    <xf numFmtId="0" fontId="11" fillId="0" borderId="22" xfId="2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11" fillId="0" borderId="21" xfId="2" applyFont="1" applyBorder="1" applyAlignment="1">
      <alignment horizontal="center" vertical="center" wrapText="1"/>
    </xf>
    <xf numFmtId="0" fontId="11" fillId="0" borderId="36" xfId="2" applyFont="1" applyBorder="1" applyAlignment="1">
      <alignment horizontal="center" vertical="center" wrapText="1"/>
    </xf>
    <xf numFmtId="0" fontId="11" fillId="0" borderId="50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10" fillId="0" borderId="45" xfId="2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6" fillId="0" borderId="47" xfId="0" applyFont="1" applyBorder="1" applyAlignment="1">
      <alignment wrapText="1"/>
    </xf>
    <xf numFmtId="0" fontId="16" fillId="0" borderId="44" xfId="0" applyFont="1" applyBorder="1" applyAlignment="1">
      <alignment wrapText="1"/>
    </xf>
    <xf numFmtId="0" fontId="16" fillId="0" borderId="22" xfId="0" applyFont="1" applyBorder="1" applyAlignment="1">
      <alignment wrapText="1"/>
    </xf>
    <xf numFmtId="0" fontId="16" fillId="0" borderId="21" xfId="0" applyFont="1" applyBorder="1" applyAlignment="1">
      <alignment wrapText="1"/>
    </xf>
    <xf numFmtId="0" fontId="16" fillId="0" borderId="36" xfId="0" applyFont="1" applyBorder="1" applyAlignment="1">
      <alignment wrapText="1"/>
    </xf>
    <xf numFmtId="0" fontId="16" fillId="0" borderId="50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49" fontId="8" fillId="0" borderId="3" xfId="2" applyNumberFormat="1" applyFont="1" applyBorder="1" applyAlignment="1">
      <alignment horizontal="left" vertical="center" wrapText="1"/>
    </xf>
    <xf numFmtId="0" fontId="0" fillId="0" borderId="38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36" fillId="0" borderId="54" xfId="0" applyFont="1" applyFill="1" applyBorder="1" applyAlignment="1">
      <alignment horizontal="center" vertical="center" wrapText="1"/>
    </xf>
    <xf numFmtId="0" fontId="36" fillId="0" borderId="52" xfId="0" applyFont="1" applyFill="1" applyBorder="1" applyAlignment="1">
      <alignment horizontal="center" vertical="center" wrapText="1"/>
    </xf>
    <xf numFmtId="0" fontId="36" fillId="0" borderId="55" xfId="0" applyFont="1" applyFill="1" applyBorder="1" applyAlignment="1">
      <alignment horizontal="center" vertical="center" wrapText="1"/>
    </xf>
    <xf numFmtId="49" fontId="8" fillId="0" borderId="45" xfId="2" applyNumberFormat="1" applyFont="1" applyBorder="1" applyAlignment="1" applyProtection="1">
      <alignment horizontal="left" vertical="center" wrapText="1"/>
      <protection locked="0"/>
    </xf>
    <xf numFmtId="0" fontId="0" fillId="0" borderId="36" xfId="0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 wrapText="1"/>
    </xf>
    <xf numFmtId="0" fontId="36" fillId="0" borderId="59" xfId="0" applyFont="1" applyFill="1" applyBorder="1" applyAlignment="1">
      <alignment horizontal="center" vertical="center" wrapText="1"/>
    </xf>
    <xf numFmtId="0" fontId="36" fillId="0" borderId="57" xfId="0" applyFont="1" applyFill="1" applyBorder="1" applyAlignment="1">
      <alignment horizontal="center" vertical="center" wrapText="1"/>
    </xf>
    <xf numFmtId="0" fontId="16" fillId="0" borderId="59" xfId="0" applyFont="1" applyFill="1" applyBorder="1" applyAlignment="1">
      <alignment horizontal="center" vertical="center" wrapText="1"/>
    </xf>
    <xf numFmtId="0" fontId="16" fillId="0" borderId="57" xfId="0" applyFont="1" applyFill="1" applyBorder="1" applyAlignment="1">
      <alignment horizontal="center" vertical="center" wrapText="1"/>
    </xf>
    <xf numFmtId="0" fontId="8" fillId="0" borderId="56" xfId="0" applyFont="1" applyBorder="1" applyAlignment="1">
      <alignment horizontal="center" wrapText="1"/>
    </xf>
    <xf numFmtId="0" fontId="16" fillId="0" borderId="57" xfId="0" applyFont="1" applyBorder="1" applyAlignment="1">
      <alignment horizontal="center" wrapText="1"/>
    </xf>
    <xf numFmtId="49" fontId="8" fillId="0" borderId="3" xfId="2" applyNumberFormat="1" applyFont="1" applyBorder="1" applyAlignment="1" applyProtection="1">
      <alignment horizontal="left" vertical="center" wrapText="1"/>
      <protection locked="0"/>
    </xf>
    <xf numFmtId="0" fontId="16" fillId="0" borderId="38" xfId="0" applyFont="1" applyBorder="1" applyAlignment="1">
      <alignment horizontal="left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1" fontId="36" fillId="0" borderId="38" xfId="0" applyNumberFormat="1" applyFont="1" applyFill="1" applyBorder="1" applyAlignment="1">
      <alignment horizontal="center" vertical="center" wrapText="1"/>
    </xf>
    <xf numFmtId="1" fontId="36" fillId="0" borderId="27" xfId="0" applyNumberFormat="1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8" fillId="0" borderId="3" xfId="2" applyFont="1" applyFill="1" applyBorder="1" applyAlignment="1">
      <alignment horizontal="center" vertical="center" wrapText="1"/>
    </xf>
    <xf numFmtId="0" fontId="8" fillId="0" borderId="58" xfId="0" applyNumberFormat="1" applyFont="1" applyFill="1" applyBorder="1" applyAlignment="1">
      <alignment horizontal="center" vertical="center" wrapText="1"/>
    </xf>
    <xf numFmtId="49" fontId="8" fillId="0" borderId="45" xfId="2" applyNumberFormat="1" applyFont="1" applyBorder="1" applyAlignment="1">
      <alignment horizontal="left" vertical="center" wrapText="1"/>
    </xf>
    <xf numFmtId="0" fontId="8" fillId="0" borderId="45" xfId="0" applyFont="1" applyBorder="1" applyAlignment="1">
      <alignment horizontal="center" vertical="center" wrapText="1"/>
    </xf>
    <xf numFmtId="0" fontId="36" fillId="0" borderId="47" xfId="0" applyFont="1" applyBorder="1" applyAlignment="1">
      <alignment horizontal="center" vertical="center" wrapText="1"/>
    </xf>
    <xf numFmtId="0" fontId="36" fillId="0" borderId="44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36" fillId="0" borderId="50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16" fillId="0" borderId="59" xfId="0" applyFont="1" applyBorder="1" applyAlignment="1">
      <alignment horizontal="center" vertical="center" wrapText="1"/>
    </xf>
    <xf numFmtId="1" fontId="8" fillId="0" borderId="58" xfId="0" applyNumberFormat="1" applyFont="1" applyBorder="1" applyAlignment="1">
      <alignment horizontal="center" vertical="center" wrapText="1"/>
    </xf>
    <xf numFmtId="1" fontId="16" fillId="0" borderId="59" xfId="0" applyNumberFormat="1" applyFont="1" applyBorder="1" applyAlignment="1">
      <alignment horizontal="center" vertical="center" wrapText="1"/>
    </xf>
    <xf numFmtId="1" fontId="16" fillId="0" borderId="57" xfId="0" applyNumberFormat="1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38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36" fillId="0" borderId="59" xfId="0" applyFont="1" applyBorder="1" applyAlignment="1">
      <alignment horizontal="center" vertical="center" wrapText="1"/>
    </xf>
    <xf numFmtId="0" fontId="36" fillId="0" borderId="57" xfId="0" applyFont="1" applyBorder="1" applyAlignment="1">
      <alignment horizontal="center" vertical="center" wrapText="1"/>
    </xf>
    <xf numFmtId="167" fontId="11" fillId="0" borderId="87" xfId="3" applyNumberFormat="1" applyFont="1" applyFill="1" applyBorder="1" applyAlignment="1" applyProtection="1">
      <alignment horizontal="center" vertical="center"/>
    </xf>
    <xf numFmtId="167" fontId="11" fillId="0" borderId="25" xfId="3" applyNumberFormat="1" applyFont="1" applyFill="1" applyBorder="1" applyAlignment="1" applyProtection="1">
      <alignment horizontal="center" vertical="center"/>
    </xf>
    <xf numFmtId="0" fontId="11" fillId="0" borderId="26" xfId="3" applyNumberFormat="1" applyFont="1" applyFill="1" applyBorder="1" applyAlignment="1" applyProtection="1">
      <alignment horizontal="center" vertical="center"/>
    </xf>
    <xf numFmtId="170" fontId="11" fillId="0" borderId="79" xfId="3" applyNumberFormat="1" applyFont="1" applyFill="1" applyBorder="1" applyAlignment="1" applyProtection="1">
      <alignment horizontal="center" vertical="center"/>
    </xf>
    <xf numFmtId="170" fontId="11" fillId="0" borderId="82" xfId="3" applyNumberFormat="1" applyFont="1" applyFill="1" applyBorder="1" applyAlignment="1" applyProtection="1">
      <alignment horizontal="center" vertical="center"/>
    </xf>
    <xf numFmtId="170" fontId="11" fillId="0" borderId="80" xfId="3" applyNumberFormat="1" applyFont="1" applyFill="1" applyBorder="1" applyAlignment="1" applyProtection="1">
      <alignment horizontal="center" vertical="center"/>
    </xf>
    <xf numFmtId="0" fontId="11" fillId="0" borderId="60" xfId="3" applyFont="1" applyFill="1" applyBorder="1" applyAlignment="1">
      <alignment horizontal="right" vertical="center"/>
    </xf>
    <xf numFmtId="0" fontId="11" fillId="0" borderId="79" xfId="3" applyFont="1" applyFill="1" applyBorder="1" applyAlignment="1">
      <alignment horizontal="center" vertical="center" wrapText="1"/>
    </xf>
    <xf numFmtId="0" fontId="11" fillId="0" borderId="82" xfId="3" applyFont="1" applyFill="1" applyBorder="1" applyAlignment="1">
      <alignment horizontal="center" vertical="center" wrapText="1"/>
    </xf>
    <xf numFmtId="0" fontId="11" fillId="0" borderId="80" xfId="3" applyFont="1" applyFill="1" applyBorder="1" applyAlignment="1">
      <alignment horizontal="center" vertical="center" wrapText="1"/>
    </xf>
    <xf numFmtId="169" fontId="7" fillId="0" borderId="42" xfId="3" applyNumberFormat="1" applyFont="1" applyFill="1" applyBorder="1" applyAlignment="1" applyProtection="1">
      <alignment horizontal="center" vertical="center" textRotation="90" wrapText="1"/>
    </xf>
    <xf numFmtId="169" fontId="7" fillId="0" borderId="66" xfId="3" applyNumberFormat="1" applyFont="1" applyFill="1" applyBorder="1" applyAlignment="1" applyProtection="1">
      <alignment horizontal="center" vertical="center" textRotation="90" wrapText="1"/>
    </xf>
    <xf numFmtId="169" fontId="7" fillId="0" borderId="8" xfId="3" applyNumberFormat="1" applyFont="1" applyFill="1" applyBorder="1" applyAlignment="1" applyProtection="1">
      <alignment horizontal="center" vertical="center" textRotation="90" wrapText="1"/>
    </xf>
    <xf numFmtId="169" fontId="7" fillId="0" borderId="3" xfId="3" applyNumberFormat="1" applyFont="1" applyFill="1" applyBorder="1" applyAlignment="1" applyProtection="1">
      <alignment horizontal="center" vertical="center"/>
    </xf>
    <xf numFmtId="169" fontId="7" fillId="0" borderId="38" xfId="3" applyNumberFormat="1" applyFont="1" applyFill="1" applyBorder="1" applyAlignment="1" applyProtection="1">
      <alignment horizontal="center" vertical="center"/>
    </xf>
    <xf numFmtId="169" fontId="7" fillId="0" borderId="27" xfId="3" applyNumberFormat="1" applyFont="1" applyFill="1" applyBorder="1" applyAlignment="1" applyProtection="1">
      <alignment horizontal="center" vertical="center"/>
    </xf>
    <xf numFmtId="169" fontId="7" fillId="0" borderId="43" xfId="3" applyNumberFormat="1" applyFont="1" applyFill="1" applyBorder="1" applyAlignment="1" applyProtection="1">
      <alignment horizontal="center" vertical="center" textRotation="90" wrapText="1"/>
    </xf>
    <xf numFmtId="169" fontId="7" fillId="0" borderId="67" xfId="3" applyNumberFormat="1" applyFont="1" applyFill="1" applyBorder="1" applyAlignment="1" applyProtection="1">
      <alignment horizontal="center" vertical="center" textRotation="90" wrapText="1"/>
    </xf>
    <xf numFmtId="169" fontId="7" fillId="0" borderId="22" xfId="3" applyNumberFormat="1" applyFont="1" applyFill="1" applyBorder="1" applyAlignment="1" applyProtection="1">
      <alignment horizontal="center" vertical="center" textRotation="90" wrapText="1"/>
    </xf>
    <xf numFmtId="169" fontId="7" fillId="0" borderId="87" xfId="3" applyNumberFormat="1" applyFont="1" applyFill="1" applyBorder="1" applyAlignment="1" applyProtection="1">
      <alignment horizontal="center" vertical="center" textRotation="90" wrapText="1"/>
    </xf>
    <xf numFmtId="169" fontId="7" fillId="0" borderId="1" xfId="3" applyNumberFormat="1" applyFont="1" applyFill="1" applyBorder="1" applyAlignment="1" applyProtection="1">
      <alignment horizontal="center" vertical="center" textRotation="90" wrapText="1"/>
    </xf>
    <xf numFmtId="169" fontId="7" fillId="0" borderId="24" xfId="3" applyNumberFormat="1" applyFont="1" applyFill="1" applyBorder="1" applyAlignment="1" applyProtection="1">
      <alignment horizontal="center" vertical="center" textRotation="90" wrapText="1"/>
    </xf>
    <xf numFmtId="169" fontId="7" fillId="0" borderId="28" xfId="3" applyNumberFormat="1" applyFont="1" applyFill="1" applyBorder="1" applyAlignment="1" applyProtection="1">
      <alignment horizontal="center" vertical="center" textRotation="90" wrapText="1"/>
    </xf>
    <xf numFmtId="169" fontId="7" fillId="0" borderId="41" xfId="3" applyNumberFormat="1" applyFont="1" applyFill="1" applyBorder="1" applyAlignment="1" applyProtection="1">
      <alignment horizontal="center" vertical="center" textRotation="90" wrapText="1"/>
    </xf>
    <xf numFmtId="169" fontId="7" fillId="0" borderId="2" xfId="3" applyNumberFormat="1" applyFont="1" applyFill="1" applyBorder="1" applyAlignment="1" applyProtection="1">
      <alignment horizontal="center" vertical="center" textRotation="90" wrapText="1"/>
    </xf>
    <xf numFmtId="169" fontId="7" fillId="0" borderId="69" xfId="3" applyNumberFormat="1" applyFont="1" applyFill="1" applyBorder="1" applyAlignment="1" applyProtection="1">
      <alignment horizontal="center" vertical="center" textRotation="90" wrapText="1"/>
    </xf>
    <xf numFmtId="169" fontId="7" fillId="0" borderId="9" xfId="3" applyNumberFormat="1" applyFont="1" applyFill="1" applyBorder="1" applyAlignment="1" applyProtection="1">
      <alignment horizontal="center" vertical="center" textRotation="90" wrapText="1"/>
    </xf>
    <xf numFmtId="0" fontId="7" fillId="0" borderId="65" xfId="3" applyNumberFormat="1" applyFont="1" applyFill="1" applyBorder="1" applyAlignment="1" applyProtection="1">
      <alignment horizontal="center" vertical="center" textRotation="90"/>
    </xf>
    <xf numFmtId="0" fontId="7" fillId="0" borderId="68" xfId="3" applyNumberFormat="1" applyFont="1" applyFill="1" applyBorder="1" applyAlignment="1" applyProtection="1">
      <alignment horizontal="center" vertical="center" textRotation="90"/>
    </xf>
    <xf numFmtId="0" fontId="7" fillId="0" borderId="70" xfId="3" applyNumberFormat="1" applyFont="1" applyFill="1" applyBorder="1" applyAlignment="1" applyProtection="1">
      <alignment horizontal="center" vertical="center" textRotation="90"/>
    </xf>
    <xf numFmtId="169" fontId="7" fillId="0" borderId="65" xfId="3" applyNumberFormat="1" applyFont="1" applyFill="1" applyBorder="1" applyAlignment="1" applyProtection="1">
      <alignment horizontal="center" vertical="center"/>
    </xf>
    <xf numFmtId="169" fontId="7" fillId="0" borderId="68" xfId="3" applyNumberFormat="1" applyFont="1" applyFill="1" applyBorder="1" applyAlignment="1" applyProtection="1">
      <alignment horizontal="center" vertical="center"/>
    </xf>
    <xf numFmtId="169" fontId="7" fillId="0" borderId="70" xfId="3" applyNumberFormat="1" applyFont="1" applyFill="1" applyBorder="1" applyAlignment="1" applyProtection="1">
      <alignment horizontal="center" vertical="center"/>
    </xf>
    <xf numFmtId="169" fontId="7" fillId="0" borderId="16" xfId="3" applyNumberFormat="1" applyFont="1" applyFill="1" applyBorder="1" applyAlignment="1" applyProtection="1">
      <alignment horizontal="center" vertical="center" wrapText="1"/>
    </xf>
    <xf numFmtId="169" fontId="7" fillId="0" borderId="17" xfId="3" applyNumberFormat="1" applyFont="1" applyFill="1" applyBorder="1" applyAlignment="1" applyProtection="1">
      <alignment horizontal="center" vertical="center" wrapText="1"/>
    </xf>
    <xf numFmtId="169" fontId="7" fillId="0" borderId="19" xfId="3" applyNumberFormat="1" applyFont="1" applyFill="1" applyBorder="1" applyAlignment="1" applyProtection="1">
      <alignment horizontal="center" vertical="center" wrapText="1"/>
    </xf>
    <xf numFmtId="49" fontId="7" fillId="0" borderId="81" xfId="3" applyNumberFormat="1" applyFont="1" applyFill="1" applyBorder="1" applyAlignment="1" applyProtection="1">
      <alignment horizontal="center" vertical="center"/>
    </xf>
    <xf numFmtId="49" fontId="7" fillId="0" borderId="83" xfId="3" applyNumberFormat="1" applyFont="1" applyFill="1" applyBorder="1" applyAlignment="1" applyProtection="1">
      <alignment horizontal="center" vertical="center"/>
    </xf>
    <xf numFmtId="49" fontId="7" fillId="0" borderId="81" xfId="3" applyNumberFormat="1" applyFont="1" applyFill="1" applyBorder="1" applyAlignment="1">
      <alignment horizontal="center" vertical="center" wrapText="1"/>
    </xf>
    <xf numFmtId="49" fontId="7" fillId="0" borderId="70" xfId="3" applyNumberFormat="1" applyFont="1" applyFill="1" applyBorder="1" applyAlignment="1">
      <alignment horizontal="center" vertical="center" wrapText="1"/>
    </xf>
    <xf numFmtId="0" fontId="11" fillId="0" borderId="29" xfId="3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0" fontId="11" fillId="0" borderId="60" xfId="3" applyFont="1" applyFill="1" applyBorder="1" applyAlignment="1" applyProtection="1">
      <alignment horizontal="right" vertical="center"/>
    </xf>
    <xf numFmtId="49" fontId="7" fillId="0" borderId="83" xfId="3" applyNumberFormat="1" applyFont="1" applyFill="1" applyBorder="1" applyAlignment="1">
      <alignment horizontal="center" vertical="center" wrapText="1"/>
    </xf>
    <xf numFmtId="170" fontId="11" fillId="0" borderId="70" xfId="3" applyNumberFormat="1" applyFont="1" applyFill="1" applyBorder="1" applyAlignment="1" applyProtection="1">
      <alignment horizontal="center" vertical="center"/>
    </xf>
    <xf numFmtId="170" fontId="11" fillId="0" borderId="23" xfId="3" applyNumberFormat="1" applyFont="1" applyFill="1" applyBorder="1" applyAlignment="1" applyProtection="1">
      <alignment horizontal="center" vertical="center"/>
    </xf>
    <xf numFmtId="170" fontId="11" fillId="0" borderId="24" xfId="3" applyNumberFormat="1" applyFont="1" applyFill="1" applyBorder="1" applyAlignment="1" applyProtection="1">
      <alignment horizontal="center" vertical="center"/>
    </xf>
    <xf numFmtId="170" fontId="11" fillId="0" borderId="2" xfId="3" applyNumberFormat="1" applyFont="1" applyFill="1" applyBorder="1" applyAlignment="1" applyProtection="1">
      <alignment horizontal="center" vertical="center"/>
    </xf>
    <xf numFmtId="170" fontId="11" fillId="0" borderId="41" xfId="3" applyNumberFormat="1" applyFont="1" applyFill="1" applyBorder="1" applyAlignment="1" applyProtection="1">
      <alignment horizontal="center" vertical="center"/>
    </xf>
    <xf numFmtId="49" fontId="7" fillId="0" borderId="65" xfId="3" applyNumberFormat="1" applyFont="1" applyFill="1" applyBorder="1" applyAlignment="1">
      <alignment horizontal="center" vertical="center" wrapText="1"/>
    </xf>
    <xf numFmtId="49" fontId="11" fillId="0" borderId="30" xfId="0" applyNumberFormat="1" applyFont="1" applyFill="1" applyBorder="1" applyAlignment="1" applyProtection="1">
      <alignment horizontal="center" vertical="center"/>
    </xf>
    <xf numFmtId="49" fontId="11" fillId="0" borderId="31" xfId="0" applyNumberFormat="1" applyFont="1" applyFill="1" applyBorder="1" applyAlignment="1" applyProtection="1">
      <alignment horizontal="center" vertical="center"/>
    </xf>
    <xf numFmtId="49" fontId="11" fillId="0" borderId="15" xfId="0" applyNumberFormat="1" applyFont="1" applyFill="1" applyBorder="1" applyAlignment="1" applyProtection="1">
      <alignment horizontal="center" vertical="center"/>
    </xf>
    <xf numFmtId="49" fontId="11" fillId="0" borderId="33" xfId="0" applyNumberFormat="1" applyFont="1" applyFill="1" applyBorder="1" applyAlignment="1" applyProtection="1">
      <alignment horizontal="center" vertical="center"/>
    </xf>
    <xf numFmtId="49" fontId="11" fillId="0" borderId="13" xfId="0" applyNumberFormat="1" applyFont="1" applyFill="1" applyBorder="1" applyAlignment="1" applyProtection="1">
      <alignment horizontal="center" vertical="center"/>
    </xf>
    <xf numFmtId="49" fontId="11" fillId="0" borderId="14" xfId="0" applyNumberFormat="1" applyFont="1" applyFill="1" applyBorder="1" applyAlignment="1" applyProtection="1">
      <alignment horizontal="center" vertical="center"/>
    </xf>
    <xf numFmtId="165" fontId="11" fillId="0" borderId="29" xfId="0" applyNumberFormat="1" applyFont="1" applyFill="1" applyBorder="1" applyAlignment="1" applyProtection="1">
      <alignment horizontal="center" vertical="center" wrapText="1"/>
    </xf>
    <xf numFmtId="165" fontId="11" fillId="0" borderId="25" xfId="0" applyNumberFormat="1" applyFont="1" applyFill="1" applyBorder="1" applyAlignment="1" applyProtection="1">
      <alignment horizontal="center" vertical="center" wrapText="1"/>
    </xf>
    <xf numFmtId="165" fontId="11" fillId="0" borderId="26" xfId="0" applyNumberFormat="1" applyFont="1" applyFill="1" applyBorder="1" applyAlignment="1" applyProtection="1">
      <alignment horizontal="center" vertical="center" wrapText="1"/>
    </xf>
    <xf numFmtId="0" fontId="11" fillId="0" borderId="97" xfId="0" applyFont="1" applyFill="1" applyBorder="1" applyAlignment="1">
      <alignment horizontal="center" vertical="center" wrapText="1"/>
    </xf>
    <xf numFmtId="0" fontId="11" fillId="0" borderId="84" xfId="0" applyFont="1" applyFill="1" applyBorder="1" applyAlignment="1">
      <alignment horizontal="center" vertical="center" wrapText="1"/>
    </xf>
    <xf numFmtId="0" fontId="11" fillId="0" borderId="13" xfId="3" applyNumberFormat="1" applyFont="1" applyFill="1" applyBorder="1" applyAlignment="1" applyProtection="1">
      <alignment horizontal="center" vertical="center"/>
    </xf>
    <xf numFmtId="0" fontId="11" fillId="0" borderId="15" xfId="3" applyNumberFormat="1" applyFont="1" applyFill="1" applyBorder="1" applyAlignment="1" applyProtection="1">
      <alignment horizontal="center" vertical="center"/>
    </xf>
    <xf numFmtId="0" fontId="11" fillId="0" borderId="14" xfId="3" applyNumberFormat="1" applyFont="1" applyFill="1" applyBorder="1" applyAlignment="1" applyProtection="1">
      <alignment horizontal="center" vertical="center"/>
    </xf>
    <xf numFmtId="49" fontId="7" fillId="0" borderId="65" xfId="3" applyNumberFormat="1" applyFont="1" applyFill="1" applyBorder="1" applyAlignment="1" applyProtection="1">
      <alignment horizontal="center" vertical="center"/>
    </xf>
    <xf numFmtId="0" fontId="7" fillId="0" borderId="86" xfId="3" applyNumberFormat="1" applyFont="1" applyFill="1" applyBorder="1" applyAlignment="1" applyProtection="1">
      <alignment horizontal="center" vertical="center"/>
    </xf>
    <xf numFmtId="0" fontId="7" fillId="0" borderId="92" xfId="3" applyNumberFormat="1" applyFont="1" applyFill="1" applyBorder="1" applyAlignment="1" applyProtection="1">
      <alignment horizontal="center" vertical="center"/>
    </xf>
    <xf numFmtId="0" fontId="7" fillId="0" borderId="88" xfId="3" applyNumberFormat="1" applyFont="1" applyFill="1" applyBorder="1" applyAlignment="1" applyProtection="1">
      <alignment horizontal="center" vertical="center"/>
    </xf>
    <xf numFmtId="0" fontId="7" fillId="0" borderId="89" xfId="3" applyNumberFormat="1" applyFont="1" applyFill="1" applyBorder="1" applyAlignment="1" applyProtection="1">
      <alignment horizontal="center" vertical="center"/>
    </xf>
    <xf numFmtId="165" fontId="11" fillId="0" borderId="95" xfId="0" applyNumberFormat="1" applyFont="1" applyFill="1" applyBorder="1" applyAlignment="1" applyProtection="1">
      <alignment horizontal="center" vertical="center"/>
    </xf>
    <xf numFmtId="165" fontId="11" fillId="0" borderId="85" xfId="0" applyNumberFormat="1" applyFont="1" applyFill="1" applyBorder="1" applyAlignment="1" applyProtection="1">
      <alignment horizontal="center" vertical="center"/>
    </xf>
    <xf numFmtId="165" fontId="11" fillId="0" borderId="71" xfId="0" applyNumberFormat="1" applyFont="1" applyFill="1" applyBorder="1" applyAlignment="1" applyProtection="1">
      <alignment horizontal="center" vertical="center"/>
    </xf>
    <xf numFmtId="165" fontId="11" fillId="0" borderId="96" xfId="0" applyNumberFormat="1" applyFont="1" applyFill="1" applyBorder="1" applyAlignment="1" applyProtection="1">
      <alignment horizontal="center" vertical="center"/>
    </xf>
    <xf numFmtId="170" fontId="11" fillId="0" borderId="49" xfId="3" applyNumberFormat="1" applyFont="1" applyFill="1" applyBorder="1" applyAlignment="1" applyProtection="1">
      <alignment horizontal="center" vertical="center"/>
    </xf>
    <xf numFmtId="170" fontId="11" fillId="0" borderId="43" xfId="3" applyNumberFormat="1" applyFont="1" applyFill="1" applyBorder="1" applyAlignment="1" applyProtection="1">
      <alignment horizontal="center" vertical="center"/>
    </xf>
    <xf numFmtId="0" fontId="11" fillId="0" borderId="42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69" xfId="3" applyFont="1" applyFill="1" applyBorder="1" applyAlignment="1">
      <alignment horizontal="center" vertical="center" wrapText="1"/>
    </xf>
    <xf numFmtId="0" fontId="11" fillId="0" borderId="67" xfId="3" applyFont="1" applyFill="1" applyBorder="1" applyAlignment="1">
      <alignment horizontal="center" vertical="center" wrapText="1"/>
    </xf>
    <xf numFmtId="169" fontId="7" fillId="0" borderId="65" xfId="3" applyNumberFormat="1" applyFont="1" applyFill="1" applyBorder="1" applyAlignment="1" applyProtection="1">
      <alignment horizontal="center" vertical="center" textRotation="90" wrapText="1"/>
    </xf>
    <xf numFmtId="169" fontId="7" fillId="0" borderId="68" xfId="3" applyNumberFormat="1" applyFont="1" applyFill="1" applyBorder="1" applyAlignment="1" applyProtection="1">
      <alignment horizontal="center" vertical="center" textRotation="90" wrapText="1"/>
    </xf>
    <xf numFmtId="169" fontId="7" fillId="0" borderId="70" xfId="3" applyNumberFormat="1" applyFont="1" applyFill="1" applyBorder="1" applyAlignment="1" applyProtection="1">
      <alignment horizontal="center" vertical="center" textRotation="90" wrapText="1"/>
    </xf>
    <xf numFmtId="169" fontId="7" fillId="0" borderId="30" xfId="3" applyNumberFormat="1" applyFont="1" applyFill="1" applyBorder="1" applyAlignment="1" applyProtection="1">
      <alignment horizontal="center" vertical="center" wrapText="1"/>
    </xf>
    <xf numFmtId="169" fontId="7" fillId="0" borderId="31" xfId="3" applyNumberFormat="1" applyFont="1" applyFill="1" applyBorder="1" applyAlignment="1" applyProtection="1">
      <alignment horizontal="center" vertical="center" wrapText="1"/>
    </xf>
    <xf numFmtId="169" fontId="7" fillId="0" borderId="33" xfId="3" applyNumberFormat="1" applyFont="1" applyFill="1" applyBorder="1" applyAlignment="1" applyProtection="1">
      <alignment horizontal="center" vertical="center" wrapText="1"/>
    </xf>
    <xf numFmtId="169" fontId="7" fillId="0" borderId="49" xfId="3" applyNumberFormat="1" applyFont="1" applyFill="1" applyBorder="1" applyAlignment="1" applyProtection="1">
      <alignment horizontal="center" vertical="center" textRotation="90" wrapText="1"/>
    </xf>
    <xf numFmtId="169" fontId="7" fillId="0" borderId="23" xfId="3" applyNumberFormat="1" applyFont="1" applyFill="1" applyBorder="1" applyAlignment="1" applyProtection="1">
      <alignment horizontal="center" vertical="center" textRotation="90" wrapText="1"/>
    </xf>
    <xf numFmtId="169" fontId="7" fillId="0" borderId="1" xfId="3" applyNumberFormat="1" applyFont="1" applyFill="1" applyBorder="1" applyAlignment="1" applyProtection="1">
      <alignment horizontal="center" vertical="center" wrapText="1"/>
    </xf>
    <xf numFmtId="169" fontId="7" fillId="0" borderId="28" xfId="3" applyNumberFormat="1" applyFont="1" applyFill="1" applyBorder="1" applyAlignment="1" applyProtection="1">
      <alignment horizontal="center" vertical="center" wrapText="1"/>
    </xf>
    <xf numFmtId="169" fontId="10" fillId="0" borderId="13" xfId="3" applyNumberFormat="1" applyFont="1" applyFill="1" applyBorder="1" applyAlignment="1" applyProtection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7" fillId="0" borderId="13" xfId="3" applyNumberFormat="1" applyFont="1" applyFill="1" applyBorder="1" applyAlignment="1" applyProtection="1">
      <alignment horizontal="center" vertical="center" wrapText="1"/>
    </xf>
    <xf numFmtId="0" fontId="7" fillId="0" borderId="15" xfId="3" applyNumberFormat="1" applyFont="1" applyFill="1" applyBorder="1" applyAlignment="1" applyProtection="1">
      <alignment horizontal="center" vertical="center" wrapText="1"/>
    </xf>
    <xf numFmtId="0" fontId="7" fillId="0" borderId="14" xfId="3" applyNumberFormat="1" applyFont="1" applyFill="1" applyBorder="1" applyAlignment="1" applyProtection="1">
      <alignment horizontal="center" vertical="center" wrapText="1"/>
    </xf>
    <xf numFmtId="0" fontId="7" fillId="0" borderId="29" xfId="3" applyNumberFormat="1" applyFont="1" applyFill="1" applyBorder="1" applyAlignment="1" applyProtection="1">
      <alignment horizontal="center" vertical="center" wrapText="1"/>
    </xf>
    <xf numFmtId="0" fontId="7" fillId="0" borderId="25" xfId="3" applyNumberFormat="1" applyFont="1" applyFill="1" applyBorder="1" applyAlignment="1" applyProtection="1">
      <alignment horizontal="center" vertical="center" wrapText="1"/>
    </xf>
    <xf numFmtId="0" fontId="7" fillId="0" borderId="26" xfId="3" applyNumberFormat="1" applyFont="1" applyFill="1" applyBorder="1" applyAlignment="1" applyProtection="1">
      <alignment horizontal="center" vertical="center" wrapText="1"/>
    </xf>
    <xf numFmtId="0" fontId="7" fillId="0" borderId="13" xfId="3" applyNumberFormat="1" applyFont="1" applyFill="1" applyBorder="1" applyAlignment="1" applyProtection="1">
      <alignment horizontal="center" vertical="center"/>
    </xf>
    <xf numFmtId="0" fontId="7" fillId="0" borderId="15" xfId="3" applyNumberFormat="1" applyFont="1" applyFill="1" applyBorder="1" applyAlignment="1" applyProtection="1">
      <alignment horizontal="center" vertical="center"/>
    </xf>
    <xf numFmtId="0" fontId="7" fillId="0" borderId="14" xfId="3" applyNumberFormat="1" applyFont="1" applyFill="1" applyBorder="1" applyAlignment="1" applyProtection="1">
      <alignment horizontal="center" vertical="center"/>
    </xf>
    <xf numFmtId="169" fontId="35" fillId="0" borderId="0" xfId="3" applyNumberFormat="1" applyFont="1" applyFill="1" applyBorder="1" applyAlignment="1" applyProtection="1">
      <alignment horizontal="left"/>
    </xf>
    <xf numFmtId="0" fontId="11" fillId="0" borderId="50" xfId="0" applyFont="1" applyFill="1" applyBorder="1" applyAlignment="1" applyProtection="1">
      <alignment horizontal="right" vertical="center"/>
    </xf>
    <xf numFmtId="0" fontId="34" fillId="0" borderId="50" xfId="0" applyFont="1" applyFill="1" applyBorder="1" applyAlignment="1">
      <alignment horizontal="right" vertical="center"/>
    </xf>
    <xf numFmtId="0" fontId="11" fillId="0" borderId="0" xfId="0" applyFont="1" applyFill="1" applyBorder="1" applyAlignment="1" applyProtection="1">
      <alignment horizontal="right" vertical="center"/>
    </xf>
    <xf numFmtId="0" fontId="34" fillId="0" borderId="0" xfId="0" applyFont="1" applyFill="1" applyAlignment="1">
      <alignment horizontal="right" vertical="center"/>
    </xf>
    <xf numFmtId="0" fontId="34" fillId="0" borderId="0" xfId="0" applyFont="1" applyFill="1" applyBorder="1" applyAlignment="1">
      <alignment horizontal="right" vertical="center"/>
    </xf>
    <xf numFmtId="0" fontId="11" fillId="0" borderId="65" xfId="3" applyFont="1" applyFill="1" applyBorder="1" applyAlignment="1" applyProtection="1">
      <alignment horizontal="right" vertical="center"/>
    </xf>
    <xf numFmtId="169" fontId="11" fillId="0" borderId="4" xfId="3" applyNumberFormat="1" applyFont="1" applyFill="1" applyBorder="1" applyAlignment="1" applyProtection="1">
      <alignment horizontal="right" vertical="center"/>
    </xf>
    <xf numFmtId="169" fontId="11" fillId="0" borderId="5" xfId="3" applyNumberFormat="1" applyFont="1" applyFill="1" applyBorder="1" applyAlignment="1" applyProtection="1">
      <alignment horizontal="right" vertical="center"/>
    </xf>
    <xf numFmtId="169" fontId="11" fillId="0" borderId="6" xfId="3" applyNumberFormat="1" applyFont="1" applyFill="1" applyBorder="1" applyAlignment="1" applyProtection="1">
      <alignment horizontal="right" vertical="center"/>
    </xf>
    <xf numFmtId="167" fontId="28" fillId="0" borderId="29" xfId="3" applyNumberFormat="1" applyFont="1" applyFill="1" applyBorder="1" applyAlignment="1" applyProtection="1">
      <alignment horizontal="center" vertical="center"/>
    </xf>
    <xf numFmtId="167" fontId="28" fillId="0" borderId="25" xfId="3" applyNumberFormat="1" applyFont="1" applyFill="1" applyBorder="1" applyAlignment="1" applyProtection="1">
      <alignment horizontal="center" vertical="center"/>
    </xf>
    <xf numFmtId="0" fontId="28" fillId="0" borderId="26" xfId="3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 applyProtection="1">
      <alignment horizontal="center" vertical="center" wrapText="1"/>
    </xf>
    <xf numFmtId="165" fontId="2" fillId="0" borderId="69" xfId="0" applyNumberFormat="1" applyFont="1" applyFill="1" applyBorder="1" applyAlignment="1" applyProtection="1">
      <alignment horizontal="center" vertical="center" wrapText="1"/>
    </xf>
    <xf numFmtId="165" fontId="2" fillId="0" borderId="12" xfId="0" applyNumberFormat="1" applyFont="1" applyFill="1" applyBorder="1" applyAlignment="1" applyProtection="1">
      <alignment horizontal="center" vertical="center" wrapText="1"/>
    </xf>
    <xf numFmtId="0" fontId="9" fillId="0" borderId="0" xfId="2" applyFont="1" applyFill="1" applyAlignment="1">
      <alignment horizontal="center"/>
    </xf>
    <xf numFmtId="0" fontId="14" fillId="0" borderId="0" xfId="2" applyFont="1" applyFill="1"/>
    <xf numFmtId="0" fontId="4" fillId="0" borderId="0" xfId="0" applyFont="1" applyFill="1"/>
    <xf numFmtId="0" fontId="9" fillId="0" borderId="1" xfId="0" applyFont="1" applyFill="1" applyBorder="1" applyAlignment="1">
      <alignment horizontal="center" vertical="center" wrapText="1"/>
    </xf>
    <xf numFmtId="0" fontId="10" fillId="0" borderId="45" xfId="2" applyFont="1" applyFill="1" applyBorder="1" applyAlignment="1">
      <alignment horizontal="center" vertical="center" wrapText="1"/>
    </xf>
    <xf numFmtId="0" fontId="15" fillId="0" borderId="47" xfId="0" applyFont="1" applyFill="1" applyBorder="1" applyAlignment="1">
      <alignment horizontal="center" vertical="center" wrapText="1"/>
    </xf>
    <xf numFmtId="0" fontId="15" fillId="0" borderId="44" xfId="0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36" xfId="0" applyFont="1" applyFill="1" applyBorder="1" applyAlignment="1">
      <alignment horizontal="center" vertical="center" wrapText="1"/>
    </xf>
    <xf numFmtId="0" fontId="15" fillId="0" borderId="5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</cellXfs>
  <cellStyles count="4">
    <cellStyle name="Обычный" xfId="0" builtinId="0"/>
    <cellStyle name="Обычный 2" xfId="2"/>
    <cellStyle name="Обычный_Plan Уч(бакал.) д_о 2013_14а" xfId="3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zoomScale="55" zoomScaleNormal="55" workbookViewId="0">
      <selection activeCell="A15" sqref="A15:BA15"/>
    </sheetView>
  </sheetViews>
  <sheetFormatPr defaultColWidth="3.28515625" defaultRowHeight="15.75" x14ac:dyDescent="0.25"/>
  <cols>
    <col min="1" max="1" width="6.5703125" style="17" customWidth="1"/>
    <col min="2" max="2" width="5.140625" style="17" customWidth="1"/>
    <col min="3" max="3" width="4.42578125" style="17" customWidth="1"/>
    <col min="4" max="4" width="6.42578125" style="17" customWidth="1"/>
    <col min="5" max="5" width="4.28515625" style="17" customWidth="1"/>
    <col min="6" max="6" width="4.42578125" style="17" customWidth="1"/>
    <col min="7" max="7" width="3.7109375" style="17" customWidth="1"/>
    <col min="8" max="8" width="3.85546875" style="17" customWidth="1"/>
    <col min="9" max="9" width="4" style="17" customWidth="1"/>
    <col min="10" max="10" width="4.140625" style="17" customWidth="1"/>
    <col min="11" max="11" width="4.7109375" style="17" customWidth="1"/>
    <col min="12" max="12" width="4.85546875" style="17" customWidth="1"/>
    <col min="13" max="13" width="4" style="17" customWidth="1"/>
    <col min="14" max="14" width="5" style="17" customWidth="1"/>
    <col min="15" max="15" width="5.140625" style="17" customWidth="1"/>
    <col min="16" max="16" width="5.7109375" style="17" customWidth="1"/>
    <col min="17" max="18" width="4" style="17" customWidth="1"/>
    <col min="19" max="19" width="3.85546875" style="17" customWidth="1"/>
    <col min="20" max="20" width="4.85546875" style="17" customWidth="1"/>
    <col min="21" max="21" width="4.7109375" style="17" customWidth="1"/>
    <col min="22" max="22" width="6" style="17" customWidth="1"/>
    <col min="23" max="23" width="6.7109375" style="17" customWidth="1"/>
    <col min="24" max="24" width="6.140625" style="17" customWidth="1"/>
    <col min="25" max="25" width="7" style="17" customWidth="1"/>
    <col min="26" max="26" width="6.85546875" style="17" customWidth="1"/>
    <col min="27" max="27" width="6.7109375" style="17" customWidth="1"/>
    <col min="28" max="28" width="6" style="17" customWidth="1"/>
    <col min="29" max="29" width="7.5703125" style="17" customWidth="1"/>
    <col min="30" max="30" width="7.140625" style="17" customWidth="1"/>
    <col min="31" max="31" width="5.7109375" style="17" customWidth="1"/>
    <col min="32" max="32" width="7.42578125" style="17" customWidth="1"/>
    <col min="33" max="33" width="7" style="17" customWidth="1"/>
    <col min="34" max="34" width="7.42578125" style="17" customWidth="1"/>
    <col min="35" max="35" width="7.85546875" style="17" customWidth="1"/>
    <col min="36" max="36" width="8.140625" style="17" customWidth="1"/>
    <col min="37" max="37" width="7.85546875" style="17" customWidth="1"/>
    <col min="38" max="38" width="6.7109375" style="17" customWidth="1"/>
    <col min="39" max="39" width="6" style="17" customWidth="1"/>
    <col min="40" max="40" width="8.140625" style="17" customWidth="1"/>
    <col min="41" max="41" width="7.42578125" style="17" customWidth="1"/>
    <col min="42" max="42" width="5.140625" style="17" customWidth="1"/>
    <col min="43" max="43" width="4.5703125" style="17" customWidth="1"/>
    <col min="44" max="44" width="4.7109375" style="17" customWidth="1"/>
    <col min="45" max="45" width="3.85546875" style="17" customWidth="1"/>
    <col min="46" max="46" width="4.5703125" style="17" customWidth="1"/>
    <col min="47" max="47" width="5.42578125" style="17" customWidth="1"/>
    <col min="48" max="48" width="4.42578125" style="17" customWidth="1"/>
    <col min="49" max="49" width="6.7109375" style="17" customWidth="1"/>
    <col min="50" max="50" width="4.7109375" style="17" customWidth="1"/>
    <col min="51" max="51" width="5.42578125" style="17" customWidth="1"/>
    <col min="52" max="52" width="5.5703125" style="17" customWidth="1"/>
    <col min="53" max="53" width="4" style="17" customWidth="1"/>
    <col min="54" max="16384" width="3.28515625" style="17"/>
  </cols>
  <sheetData>
    <row r="1" spans="1:53" ht="33.75" customHeight="1" x14ac:dyDescent="0.4">
      <c r="A1" s="407" t="s">
        <v>36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8" t="s">
        <v>35</v>
      </c>
      <c r="Q1" s="408"/>
      <c r="R1" s="408"/>
      <c r="S1" s="408"/>
      <c r="T1" s="408"/>
      <c r="U1" s="408"/>
      <c r="V1" s="408"/>
      <c r="W1" s="408"/>
      <c r="X1" s="408"/>
      <c r="Y1" s="408"/>
      <c r="Z1" s="408"/>
      <c r="AA1" s="408"/>
      <c r="AB1" s="408"/>
      <c r="AC1" s="408"/>
      <c r="AD1" s="408"/>
      <c r="AE1" s="408"/>
      <c r="AF1" s="408"/>
      <c r="AG1" s="408"/>
      <c r="AH1" s="408"/>
      <c r="AI1" s="408"/>
      <c r="AJ1" s="408"/>
      <c r="AK1" s="408"/>
      <c r="AL1" s="408"/>
      <c r="AM1" s="408"/>
      <c r="AN1" s="28"/>
    </row>
    <row r="2" spans="1:53" ht="30" x14ac:dyDescent="0.4">
      <c r="A2" s="407" t="s">
        <v>37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</row>
    <row r="3" spans="1:53" ht="33" customHeight="1" x14ac:dyDescent="0.45">
      <c r="A3" s="407" t="s">
        <v>65</v>
      </c>
      <c r="B3" s="407"/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  <c r="O3" s="407"/>
      <c r="P3" s="409" t="s">
        <v>38</v>
      </c>
      <c r="Q3" s="409"/>
      <c r="R3" s="409"/>
      <c r="S3" s="409"/>
      <c r="T3" s="409"/>
      <c r="U3" s="409"/>
      <c r="V3" s="409"/>
      <c r="W3" s="409"/>
      <c r="X3" s="409"/>
      <c r="Y3" s="409"/>
      <c r="Z3" s="409"/>
      <c r="AA3" s="409"/>
      <c r="AB3" s="409"/>
      <c r="AC3" s="409"/>
      <c r="AD3" s="409"/>
      <c r="AE3" s="409"/>
      <c r="AF3" s="409"/>
      <c r="AG3" s="409"/>
      <c r="AH3" s="409"/>
      <c r="AI3" s="409"/>
      <c r="AJ3" s="409"/>
      <c r="AK3" s="409"/>
      <c r="AL3" s="409"/>
      <c r="AM3" s="409"/>
      <c r="AN3" s="410" t="s">
        <v>245</v>
      </c>
      <c r="AO3" s="410"/>
      <c r="AP3" s="410"/>
      <c r="AQ3" s="410"/>
      <c r="AR3" s="410"/>
      <c r="AS3" s="410"/>
      <c r="AT3" s="410"/>
      <c r="AU3" s="410"/>
      <c r="AV3" s="410"/>
      <c r="AW3" s="410"/>
      <c r="AX3" s="410"/>
      <c r="AY3" s="410"/>
      <c r="AZ3" s="410"/>
      <c r="BA3" s="410"/>
    </row>
    <row r="4" spans="1:53" ht="30.75" x14ac:dyDescent="0.45">
      <c r="A4" s="406" t="s">
        <v>66</v>
      </c>
      <c r="B4" s="407"/>
      <c r="C4" s="407"/>
      <c r="D4" s="407"/>
      <c r="E4" s="407"/>
      <c r="F4" s="407"/>
      <c r="G4" s="407"/>
      <c r="H4" s="407"/>
      <c r="I4" s="407"/>
      <c r="J4" s="407"/>
      <c r="K4" s="407"/>
      <c r="L4" s="407"/>
      <c r="M4" s="407"/>
      <c r="N4" s="407"/>
      <c r="O4" s="407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410"/>
      <c r="AO4" s="410"/>
      <c r="AP4" s="410"/>
      <c r="AQ4" s="410"/>
      <c r="AR4" s="410"/>
      <c r="AS4" s="410"/>
      <c r="AT4" s="410"/>
      <c r="AU4" s="410"/>
      <c r="AV4" s="410"/>
      <c r="AW4" s="410"/>
      <c r="AX4" s="410"/>
      <c r="AY4" s="410"/>
      <c r="AZ4" s="410"/>
      <c r="BA4" s="410"/>
    </row>
    <row r="5" spans="1:53" ht="36.75" customHeight="1" x14ac:dyDescent="0.4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411" t="s">
        <v>39</v>
      </c>
      <c r="Q5" s="412"/>
      <c r="R5" s="412"/>
      <c r="S5" s="412"/>
      <c r="T5" s="412"/>
      <c r="U5" s="412"/>
      <c r="V5" s="412"/>
      <c r="W5" s="412"/>
      <c r="X5" s="412"/>
      <c r="Y5" s="412"/>
      <c r="Z5" s="412"/>
      <c r="AA5" s="412"/>
      <c r="AB5" s="412"/>
      <c r="AC5" s="412"/>
      <c r="AD5" s="412"/>
      <c r="AE5" s="412"/>
      <c r="AF5" s="412"/>
      <c r="AG5" s="412"/>
      <c r="AH5" s="412"/>
      <c r="AI5" s="412"/>
      <c r="AJ5" s="412"/>
      <c r="AK5" s="412"/>
      <c r="AL5" s="412"/>
      <c r="AM5" s="412"/>
    </row>
    <row r="6" spans="1:53" s="18" customFormat="1" ht="24.75" customHeight="1" x14ac:dyDescent="0.4">
      <c r="A6" s="407" t="s">
        <v>67</v>
      </c>
      <c r="B6" s="407"/>
      <c r="C6" s="407"/>
      <c r="D6" s="407"/>
      <c r="E6" s="407"/>
      <c r="F6" s="407"/>
      <c r="G6" s="407"/>
      <c r="H6" s="407"/>
      <c r="I6" s="407"/>
      <c r="J6" s="407"/>
      <c r="K6" s="407"/>
      <c r="L6" s="407"/>
      <c r="M6" s="407"/>
      <c r="N6" s="407"/>
      <c r="O6" s="407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413"/>
      <c r="AP6" s="413"/>
      <c r="AQ6" s="413"/>
      <c r="AR6" s="413"/>
      <c r="AS6" s="413"/>
      <c r="AT6" s="413"/>
      <c r="AU6" s="413"/>
      <c r="AV6" s="413"/>
      <c r="AW6" s="413"/>
      <c r="AX6" s="413"/>
      <c r="AY6" s="413"/>
      <c r="AZ6" s="413"/>
      <c r="BA6" s="413"/>
    </row>
    <row r="7" spans="1:53" s="18" customFormat="1" ht="27" customHeight="1" x14ac:dyDescent="0.4">
      <c r="A7" s="407" t="s">
        <v>40</v>
      </c>
      <c r="B7" s="407"/>
      <c r="C7" s="407"/>
      <c r="D7" s="407"/>
      <c r="E7" s="407"/>
      <c r="F7" s="407"/>
      <c r="G7" s="407"/>
      <c r="H7" s="407"/>
      <c r="I7" s="407"/>
      <c r="J7" s="407"/>
      <c r="K7" s="407"/>
      <c r="L7" s="407"/>
      <c r="M7" s="407"/>
      <c r="N7" s="407"/>
      <c r="O7" s="407"/>
      <c r="P7" s="414" t="s">
        <v>68</v>
      </c>
      <c r="Q7" s="414"/>
      <c r="R7" s="414"/>
      <c r="S7" s="414"/>
      <c r="T7" s="414"/>
      <c r="U7" s="414"/>
      <c r="V7" s="414"/>
      <c r="W7" s="414"/>
      <c r="X7" s="414"/>
      <c r="Y7" s="414"/>
      <c r="Z7" s="414"/>
      <c r="AA7" s="414"/>
      <c r="AB7" s="414"/>
      <c r="AC7" s="414"/>
      <c r="AD7" s="414"/>
      <c r="AE7" s="414"/>
      <c r="AF7" s="414"/>
      <c r="AG7" s="414"/>
      <c r="AH7" s="414"/>
      <c r="AI7" s="414"/>
      <c r="AJ7" s="414"/>
      <c r="AK7" s="414"/>
      <c r="AL7" s="414"/>
      <c r="AM7" s="33"/>
      <c r="AN7" s="415" t="s">
        <v>71</v>
      </c>
      <c r="AO7" s="416"/>
      <c r="AP7" s="416"/>
      <c r="AQ7" s="416"/>
      <c r="AR7" s="416"/>
      <c r="AS7" s="416"/>
      <c r="AT7" s="416"/>
      <c r="AU7" s="416"/>
      <c r="AV7" s="416"/>
      <c r="AW7" s="416"/>
      <c r="AX7" s="416"/>
      <c r="AY7" s="416"/>
      <c r="AZ7" s="416"/>
      <c r="BA7" s="416"/>
    </row>
    <row r="8" spans="1:53" s="18" customFormat="1" ht="27.75" customHeight="1" x14ac:dyDescent="0.4">
      <c r="P8" s="414" t="s">
        <v>246</v>
      </c>
      <c r="Q8" s="414"/>
      <c r="R8" s="414"/>
      <c r="S8" s="414"/>
      <c r="T8" s="414"/>
      <c r="U8" s="414"/>
      <c r="V8" s="414"/>
      <c r="W8" s="414"/>
      <c r="X8" s="414"/>
      <c r="Y8" s="414"/>
      <c r="Z8" s="414"/>
      <c r="AA8" s="414"/>
      <c r="AB8" s="414"/>
      <c r="AC8" s="414"/>
      <c r="AD8" s="414"/>
      <c r="AE8" s="414"/>
      <c r="AF8" s="414"/>
      <c r="AG8" s="414"/>
      <c r="AH8" s="414"/>
      <c r="AI8" s="414"/>
      <c r="AJ8" s="414"/>
      <c r="AK8" s="414"/>
      <c r="AL8" s="414"/>
      <c r="AM8" s="33"/>
      <c r="AN8" s="432" t="s">
        <v>169</v>
      </c>
      <c r="AO8" s="432"/>
      <c r="AP8" s="432"/>
      <c r="AQ8" s="432"/>
      <c r="AR8" s="432"/>
      <c r="AS8" s="432"/>
      <c r="AT8" s="432"/>
      <c r="AU8" s="432"/>
      <c r="AV8" s="432"/>
      <c r="AW8" s="432"/>
      <c r="AX8" s="432"/>
      <c r="AY8" s="432"/>
      <c r="AZ8" s="432"/>
      <c r="BA8" s="432"/>
    </row>
    <row r="9" spans="1:53" s="18" customFormat="1" ht="27.75" customHeight="1" x14ac:dyDescent="0.4">
      <c r="P9" s="414" t="s">
        <v>247</v>
      </c>
      <c r="Q9" s="414"/>
      <c r="R9" s="414"/>
      <c r="S9" s="414"/>
      <c r="T9" s="414"/>
      <c r="U9" s="414"/>
      <c r="V9" s="414"/>
      <c r="W9" s="414"/>
      <c r="X9" s="414"/>
      <c r="Y9" s="414"/>
      <c r="Z9" s="414"/>
      <c r="AA9" s="414"/>
      <c r="AB9" s="414"/>
      <c r="AC9" s="414"/>
      <c r="AD9" s="414"/>
      <c r="AE9" s="414"/>
      <c r="AF9" s="414"/>
      <c r="AG9" s="414"/>
      <c r="AH9" s="414"/>
      <c r="AI9" s="414"/>
      <c r="AJ9" s="414"/>
      <c r="AK9" s="414"/>
      <c r="AL9" s="414"/>
      <c r="AM9" s="33"/>
      <c r="AN9" s="432"/>
      <c r="AO9" s="432"/>
      <c r="AP9" s="432"/>
      <c r="AQ9" s="432"/>
      <c r="AR9" s="432"/>
      <c r="AS9" s="432"/>
      <c r="AT9" s="432"/>
      <c r="AU9" s="432"/>
      <c r="AV9" s="432"/>
      <c r="AW9" s="432"/>
      <c r="AX9" s="432"/>
      <c r="AY9" s="432"/>
      <c r="AZ9" s="432"/>
      <c r="BA9" s="432"/>
    </row>
    <row r="10" spans="1:53" s="18" customFormat="1" ht="27.75" customHeight="1" x14ac:dyDescent="0.35">
      <c r="P10" s="424" t="s">
        <v>69</v>
      </c>
      <c r="Q10" s="425"/>
      <c r="R10" s="425"/>
      <c r="S10" s="425"/>
      <c r="T10" s="425"/>
      <c r="U10" s="425"/>
      <c r="V10" s="425"/>
      <c r="W10" s="425"/>
      <c r="X10" s="425"/>
      <c r="Y10" s="425"/>
      <c r="Z10" s="425"/>
      <c r="AA10" s="425"/>
      <c r="AB10" s="425"/>
      <c r="AC10" s="425"/>
      <c r="AD10" s="425"/>
      <c r="AE10" s="425"/>
      <c r="AF10" s="425"/>
      <c r="AG10" s="425"/>
      <c r="AH10" s="425"/>
      <c r="AI10" s="425"/>
      <c r="AJ10" s="425"/>
      <c r="AK10" s="425"/>
      <c r="AL10" s="426"/>
      <c r="AM10" s="426"/>
      <c r="AN10" s="432"/>
      <c r="AO10" s="432"/>
      <c r="AP10" s="432"/>
      <c r="AQ10" s="432"/>
      <c r="AR10" s="432"/>
      <c r="AS10" s="432"/>
      <c r="AT10" s="432"/>
      <c r="AU10" s="432"/>
      <c r="AV10" s="432"/>
      <c r="AW10" s="432"/>
      <c r="AX10" s="432"/>
      <c r="AY10" s="432"/>
      <c r="AZ10" s="432"/>
      <c r="BA10" s="432"/>
    </row>
    <row r="11" spans="1:53" s="18" customFormat="1" ht="27.75" customHeight="1" x14ac:dyDescent="0.4">
      <c r="P11" s="424" t="s">
        <v>248</v>
      </c>
      <c r="Q11" s="424"/>
      <c r="R11" s="424"/>
      <c r="S11" s="424"/>
      <c r="T11" s="424"/>
      <c r="U11" s="424"/>
      <c r="V11" s="424"/>
      <c r="W11" s="424"/>
      <c r="X11" s="424"/>
      <c r="Y11" s="424"/>
      <c r="Z11" s="424"/>
      <c r="AA11" s="424"/>
      <c r="AB11" s="424"/>
      <c r="AC11" s="424"/>
      <c r="AD11" s="424"/>
      <c r="AE11" s="424"/>
      <c r="AF11" s="424"/>
      <c r="AG11" s="424"/>
      <c r="AH11" s="424"/>
      <c r="AI11" s="424"/>
      <c r="AJ11" s="424"/>
      <c r="AK11" s="424"/>
      <c r="AL11" s="424"/>
      <c r="AM11" s="424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</row>
    <row r="12" spans="1:53" s="18" customFormat="1" ht="27.75" customHeight="1" x14ac:dyDescent="0.4">
      <c r="P12" s="34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6"/>
      <c r="AM12" s="36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</row>
    <row r="13" spans="1:53" s="18" customFormat="1" ht="27.75" customHeight="1" x14ac:dyDescent="0.4">
      <c r="P13" s="34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6"/>
      <c r="AM13" s="36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</row>
    <row r="14" spans="1:53" s="18" customFormat="1" ht="18.75" x14ac:dyDescent="0.3"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</row>
    <row r="15" spans="1:53" s="18" customFormat="1" ht="22.5" x14ac:dyDescent="0.3">
      <c r="A15" s="695" t="s">
        <v>323</v>
      </c>
      <c r="B15" s="695"/>
      <c r="C15" s="695"/>
      <c r="D15" s="695"/>
      <c r="E15" s="695"/>
      <c r="F15" s="695"/>
      <c r="G15" s="695"/>
      <c r="H15" s="695"/>
      <c r="I15" s="695"/>
      <c r="J15" s="695"/>
      <c r="K15" s="695"/>
      <c r="L15" s="695"/>
      <c r="M15" s="695"/>
      <c r="N15" s="695"/>
      <c r="O15" s="695"/>
      <c r="P15" s="695"/>
      <c r="Q15" s="695"/>
      <c r="R15" s="695"/>
      <c r="S15" s="695"/>
      <c r="T15" s="695"/>
      <c r="U15" s="695"/>
      <c r="V15" s="695"/>
      <c r="W15" s="695"/>
      <c r="X15" s="695"/>
      <c r="Y15" s="695"/>
      <c r="Z15" s="695"/>
      <c r="AA15" s="695"/>
      <c r="AB15" s="695"/>
      <c r="AC15" s="695"/>
      <c r="AD15" s="695"/>
      <c r="AE15" s="695"/>
      <c r="AF15" s="695"/>
      <c r="AG15" s="695"/>
      <c r="AH15" s="695"/>
      <c r="AI15" s="695"/>
      <c r="AJ15" s="695"/>
      <c r="AK15" s="695"/>
      <c r="AL15" s="695"/>
      <c r="AM15" s="695"/>
      <c r="AN15" s="695"/>
      <c r="AO15" s="695"/>
      <c r="AP15" s="695"/>
      <c r="AQ15" s="695"/>
      <c r="AR15" s="695"/>
      <c r="AS15" s="695"/>
      <c r="AT15" s="695"/>
      <c r="AU15" s="695"/>
      <c r="AV15" s="695"/>
      <c r="AW15" s="695"/>
      <c r="AX15" s="695"/>
      <c r="AY15" s="695"/>
      <c r="AZ15" s="695"/>
      <c r="BA15" s="695"/>
    </row>
    <row r="16" spans="1:53" s="18" customFormat="1" ht="19.5" thickBot="1" x14ac:dyDescent="0.3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</row>
    <row r="17" spans="1:53" ht="18" customHeight="1" x14ac:dyDescent="0.25">
      <c r="A17" s="427" t="s">
        <v>41</v>
      </c>
      <c r="B17" s="417" t="s">
        <v>42</v>
      </c>
      <c r="C17" s="418"/>
      <c r="D17" s="418"/>
      <c r="E17" s="419"/>
      <c r="F17" s="417" t="s">
        <v>43</v>
      </c>
      <c r="G17" s="418"/>
      <c r="H17" s="418"/>
      <c r="I17" s="419"/>
      <c r="J17" s="420" t="s">
        <v>44</v>
      </c>
      <c r="K17" s="423"/>
      <c r="L17" s="423"/>
      <c r="M17" s="423"/>
      <c r="N17" s="420" t="s">
        <v>45</v>
      </c>
      <c r="O17" s="423"/>
      <c r="P17" s="423"/>
      <c r="Q17" s="423"/>
      <c r="R17" s="422"/>
      <c r="S17" s="420" t="s">
        <v>46</v>
      </c>
      <c r="T17" s="421"/>
      <c r="U17" s="421"/>
      <c r="V17" s="421"/>
      <c r="W17" s="422"/>
      <c r="X17" s="420" t="s">
        <v>47</v>
      </c>
      <c r="Y17" s="423"/>
      <c r="Z17" s="423"/>
      <c r="AA17" s="422"/>
      <c r="AB17" s="417" t="s">
        <v>48</v>
      </c>
      <c r="AC17" s="418"/>
      <c r="AD17" s="418"/>
      <c r="AE17" s="419"/>
      <c r="AF17" s="417" t="s">
        <v>49</v>
      </c>
      <c r="AG17" s="418"/>
      <c r="AH17" s="418"/>
      <c r="AI17" s="419"/>
      <c r="AJ17" s="420" t="s">
        <v>50</v>
      </c>
      <c r="AK17" s="421"/>
      <c r="AL17" s="421"/>
      <c r="AM17" s="421"/>
      <c r="AN17" s="422"/>
      <c r="AO17" s="420" t="s">
        <v>51</v>
      </c>
      <c r="AP17" s="423"/>
      <c r="AQ17" s="423"/>
      <c r="AR17" s="423"/>
      <c r="AS17" s="429" t="s">
        <v>52</v>
      </c>
      <c r="AT17" s="430"/>
      <c r="AU17" s="430"/>
      <c r="AV17" s="430"/>
      <c r="AW17" s="431"/>
      <c r="AX17" s="420" t="s">
        <v>53</v>
      </c>
      <c r="AY17" s="423"/>
      <c r="AZ17" s="423"/>
      <c r="BA17" s="422"/>
    </row>
    <row r="18" spans="1:53" s="1" customFormat="1" ht="20.25" customHeight="1" thickBot="1" x14ac:dyDescent="0.3">
      <c r="A18" s="428"/>
      <c r="B18" s="37">
        <v>1</v>
      </c>
      <c r="C18" s="38">
        <v>2</v>
      </c>
      <c r="D18" s="38">
        <v>3</v>
      </c>
      <c r="E18" s="39">
        <v>4</v>
      </c>
      <c r="F18" s="37">
        <v>5</v>
      </c>
      <c r="G18" s="38">
        <v>6</v>
      </c>
      <c r="H18" s="38">
        <v>7</v>
      </c>
      <c r="I18" s="39">
        <v>8</v>
      </c>
      <c r="J18" s="37">
        <v>9</v>
      </c>
      <c r="K18" s="38">
        <v>10</v>
      </c>
      <c r="L18" s="38">
        <v>11</v>
      </c>
      <c r="M18" s="40">
        <v>12</v>
      </c>
      <c r="N18" s="37">
        <v>13</v>
      </c>
      <c r="O18" s="38">
        <v>14</v>
      </c>
      <c r="P18" s="38">
        <v>15</v>
      </c>
      <c r="Q18" s="38">
        <v>16</v>
      </c>
      <c r="R18" s="39">
        <v>17</v>
      </c>
      <c r="S18" s="37">
        <v>18</v>
      </c>
      <c r="T18" s="38">
        <v>19</v>
      </c>
      <c r="U18" s="38">
        <v>20</v>
      </c>
      <c r="V18" s="38">
        <v>21</v>
      </c>
      <c r="W18" s="39">
        <v>22</v>
      </c>
      <c r="X18" s="37">
        <v>23</v>
      </c>
      <c r="Y18" s="38">
        <v>24</v>
      </c>
      <c r="Z18" s="38">
        <v>25</v>
      </c>
      <c r="AA18" s="39">
        <v>26</v>
      </c>
      <c r="AB18" s="37">
        <v>27</v>
      </c>
      <c r="AC18" s="38">
        <v>28</v>
      </c>
      <c r="AD18" s="38">
        <v>29</v>
      </c>
      <c r="AE18" s="39">
        <v>30</v>
      </c>
      <c r="AF18" s="37">
        <v>31</v>
      </c>
      <c r="AG18" s="38">
        <v>32</v>
      </c>
      <c r="AH18" s="38">
        <v>33</v>
      </c>
      <c r="AI18" s="39">
        <v>34</v>
      </c>
      <c r="AJ18" s="37">
        <v>35</v>
      </c>
      <c r="AK18" s="38">
        <v>36</v>
      </c>
      <c r="AL18" s="38">
        <v>37</v>
      </c>
      <c r="AM18" s="38">
        <v>38</v>
      </c>
      <c r="AN18" s="39">
        <v>39</v>
      </c>
      <c r="AO18" s="37">
        <v>40</v>
      </c>
      <c r="AP18" s="38">
        <v>41</v>
      </c>
      <c r="AQ18" s="38">
        <v>42</v>
      </c>
      <c r="AR18" s="40">
        <v>43</v>
      </c>
      <c r="AS18" s="37">
        <v>44</v>
      </c>
      <c r="AT18" s="38">
        <v>45</v>
      </c>
      <c r="AU18" s="38">
        <v>46</v>
      </c>
      <c r="AV18" s="38">
        <v>47</v>
      </c>
      <c r="AW18" s="39">
        <v>48</v>
      </c>
      <c r="AX18" s="37">
        <v>49</v>
      </c>
      <c r="AY18" s="38">
        <v>50</v>
      </c>
      <c r="AZ18" s="38">
        <v>51</v>
      </c>
      <c r="BA18" s="39">
        <v>52</v>
      </c>
    </row>
    <row r="19" spans="1:53" ht="20.100000000000001" customHeight="1" thickBot="1" x14ac:dyDescent="0.35">
      <c r="A19" s="68">
        <v>1</v>
      </c>
      <c r="B19" s="41" t="s">
        <v>54</v>
      </c>
      <c r="C19" s="42" t="s">
        <v>54</v>
      </c>
      <c r="D19" s="42" t="s">
        <v>54</v>
      </c>
      <c r="E19" s="43" t="s">
        <v>54</v>
      </c>
      <c r="F19" s="41" t="s">
        <v>54</v>
      </c>
      <c r="G19" s="42" t="s">
        <v>54</v>
      </c>
      <c r="H19" s="42" t="s">
        <v>54</v>
      </c>
      <c r="I19" s="43" t="s">
        <v>54</v>
      </c>
      <c r="J19" s="41" t="s">
        <v>54</v>
      </c>
      <c r="K19" s="42" t="s">
        <v>54</v>
      </c>
      <c r="L19" s="42" t="s">
        <v>54</v>
      </c>
      <c r="M19" s="43" t="s">
        <v>54</v>
      </c>
      <c r="N19" s="41" t="s">
        <v>54</v>
      </c>
      <c r="O19" s="42" t="s">
        <v>54</v>
      </c>
      <c r="P19" s="42" t="s">
        <v>54</v>
      </c>
      <c r="Q19" s="42" t="s">
        <v>14</v>
      </c>
      <c r="R19" s="43" t="s">
        <v>14</v>
      </c>
      <c r="S19" s="41" t="s">
        <v>55</v>
      </c>
      <c r="T19" s="42" t="s">
        <v>54</v>
      </c>
      <c r="U19" s="42" t="s">
        <v>54</v>
      </c>
      <c r="V19" s="42" t="s">
        <v>54</v>
      </c>
      <c r="W19" s="43" t="s">
        <v>54</v>
      </c>
      <c r="X19" s="41" t="s">
        <v>54</v>
      </c>
      <c r="Y19" s="42" t="s">
        <v>54</v>
      </c>
      <c r="Z19" s="42" t="s">
        <v>54</v>
      </c>
      <c r="AA19" s="43" t="s">
        <v>54</v>
      </c>
      <c r="AB19" s="41" t="s">
        <v>54</v>
      </c>
      <c r="AC19" s="42" t="s">
        <v>55</v>
      </c>
      <c r="AD19" s="42" t="s">
        <v>55</v>
      </c>
      <c r="AE19" s="58" t="s">
        <v>55</v>
      </c>
      <c r="AF19" s="41" t="s">
        <v>55</v>
      </c>
      <c r="AG19" s="42" t="s">
        <v>54</v>
      </c>
      <c r="AH19" s="42" t="s">
        <v>54</v>
      </c>
      <c r="AI19" s="43" t="s">
        <v>54</v>
      </c>
      <c r="AJ19" s="42" t="s">
        <v>54</v>
      </c>
      <c r="AK19" s="42" t="s">
        <v>54</v>
      </c>
      <c r="AL19" s="42" t="s">
        <v>54</v>
      </c>
      <c r="AM19" s="42" t="s">
        <v>54</v>
      </c>
      <c r="AN19" s="43" t="s">
        <v>54</v>
      </c>
      <c r="AO19" s="61" t="s">
        <v>54</v>
      </c>
      <c r="AP19" s="42" t="s">
        <v>14</v>
      </c>
      <c r="AQ19" s="42" t="s">
        <v>14</v>
      </c>
      <c r="AR19" s="43" t="s">
        <v>55</v>
      </c>
      <c r="AS19" s="41" t="s">
        <v>55</v>
      </c>
      <c r="AT19" s="42" t="s">
        <v>55</v>
      </c>
      <c r="AU19" s="42" t="s">
        <v>55</v>
      </c>
      <c r="AV19" s="42" t="s">
        <v>55</v>
      </c>
      <c r="AW19" s="43" t="s">
        <v>55</v>
      </c>
      <c r="AX19" s="61" t="s">
        <v>55</v>
      </c>
      <c r="AY19" s="42" t="s">
        <v>55</v>
      </c>
      <c r="AZ19" s="42" t="s">
        <v>55</v>
      </c>
      <c r="BA19" s="43" t="s">
        <v>55</v>
      </c>
    </row>
    <row r="20" spans="1:53" ht="20.100000000000001" customHeight="1" thickBot="1" x14ac:dyDescent="0.35">
      <c r="A20" s="69">
        <v>2</v>
      </c>
      <c r="B20" s="44" t="s">
        <v>54</v>
      </c>
      <c r="C20" s="45" t="s">
        <v>54</v>
      </c>
      <c r="D20" s="45" t="s">
        <v>54</v>
      </c>
      <c r="E20" s="47" t="s">
        <v>54</v>
      </c>
      <c r="F20" s="44" t="s">
        <v>54</v>
      </c>
      <c r="G20" s="45" t="s">
        <v>54</v>
      </c>
      <c r="H20" s="45" t="s">
        <v>54</v>
      </c>
      <c r="I20" s="47" t="s">
        <v>54</v>
      </c>
      <c r="J20" s="44" t="s">
        <v>54</v>
      </c>
      <c r="K20" s="45" t="s">
        <v>54</v>
      </c>
      <c r="L20" s="45" t="s">
        <v>54</v>
      </c>
      <c r="M20" s="47" t="s">
        <v>54</v>
      </c>
      <c r="N20" s="44" t="s">
        <v>54</v>
      </c>
      <c r="O20" s="45" t="s">
        <v>54</v>
      </c>
      <c r="P20" s="45" t="s">
        <v>54</v>
      </c>
      <c r="Q20" s="45" t="s">
        <v>14</v>
      </c>
      <c r="R20" s="47" t="s">
        <v>14</v>
      </c>
      <c r="S20" s="44" t="s">
        <v>55</v>
      </c>
      <c r="T20" s="45" t="s">
        <v>54</v>
      </c>
      <c r="U20" s="45" t="s">
        <v>54</v>
      </c>
      <c r="V20" s="45" t="s">
        <v>54</v>
      </c>
      <c r="W20" s="47" t="s">
        <v>54</v>
      </c>
      <c r="X20" s="44" t="s">
        <v>54</v>
      </c>
      <c r="Y20" s="45" t="s">
        <v>54</v>
      </c>
      <c r="Z20" s="45" t="s">
        <v>54</v>
      </c>
      <c r="AA20" s="47" t="s">
        <v>54</v>
      </c>
      <c r="AB20" s="44" t="s">
        <v>54</v>
      </c>
      <c r="AC20" s="42" t="s">
        <v>55</v>
      </c>
      <c r="AD20" s="45" t="s">
        <v>13</v>
      </c>
      <c r="AE20" s="59" t="s">
        <v>13</v>
      </c>
      <c r="AF20" s="44" t="s">
        <v>13</v>
      </c>
      <c r="AG20" s="45" t="s">
        <v>54</v>
      </c>
      <c r="AH20" s="45" t="s">
        <v>54</v>
      </c>
      <c r="AI20" s="59" t="s">
        <v>54</v>
      </c>
      <c r="AJ20" s="44" t="s">
        <v>54</v>
      </c>
      <c r="AK20" s="45" t="s">
        <v>54</v>
      </c>
      <c r="AL20" s="45" t="s">
        <v>54</v>
      </c>
      <c r="AM20" s="45" t="s">
        <v>54</v>
      </c>
      <c r="AN20" s="47" t="s">
        <v>54</v>
      </c>
      <c r="AO20" s="63" t="s">
        <v>54</v>
      </c>
      <c r="AP20" s="45" t="s">
        <v>14</v>
      </c>
      <c r="AQ20" s="45" t="s">
        <v>14</v>
      </c>
      <c r="AR20" s="47" t="s">
        <v>55</v>
      </c>
      <c r="AS20" s="67" t="s">
        <v>55</v>
      </c>
      <c r="AT20" s="46" t="s">
        <v>55</v>
      </c>
      <c r="AU20" s="45" t="s">
        <v>55</v>
      </c>
      <c r="AV20" s="45" t="s">
        <v>55</v>
      </c>
      <c r="AW20" s="47" t="s">
        <v>55</v>
      </c>
      <c r="AX20" s="62" t="s">
        <v>55</v>
      </c>
      <c r="AY20" s="45" t="s">
        <v>55</v>
      </c>
      <c r="AZ20" s="45" t="s">
        <v>55</v>
      </c>
      <c r="BA20" s="47" t="s">
        <v>55</v>
      </c>
    </row>
    <row r="21" spans="1:53" ht="20.100000000000001" customHeight="1" x14ac:dyDescent="0.3">
      <c r="A21" s="69">
        <v>3</v>
      </c>
      <c r="B21" s="44" t="s">
        <v>54</v>
      </c>
      <c r="C21" s="45" t="s">
        <v>54</v>
      </c>
      <c r="D21" s="45" t="s">
        <v>54</v>
      </c>
      <c r="E21" s="47" t="s">
        <v>54</v>
      </c>
      <c r="F21" s="44" t="s">
        <v>54</v>
      </c>
      <c r="G21" s="45" t="s">
        <v>54</v>
      </c>
      <c r="H21" s="45" t="s">
        <v>54</v>
      </c>
      <c r="I21" s="47" t="s">
        <v>54</v>
      </c>
      <c r="J21" s="44" t="s">
        <v>54</v>
      </c>
      <c r="K21" s="45" t="s">
        <v>54</v>
      </c>
      <c r="L21" s="45" t="s">
        <v>54</v>
      </c>
      <c r="M21" s="47" t="s">
        <v>54</v>
      </c>
      <c r="N21" s="44" t="s">
        <v>54</v>
      </c>
      <c r="O21" s="45" t="s">
        <v>54</v>
      </c>
      <c r="P21" s="45" t="s">
        <v>54</v>
      </c>
      <c r="Q21" s="45" t="s">
        <v>14</v>
      </c>
      <c r="R21" s="47" t="s">
        <v>14</v>
      </c>
      <c r="S21" s="44" t="s">
        <v>55</v>
      </c>
      <c r="T21" s="45" t="s">
        <v>54</v>
      </c>
      <c r="U21" s="45" t="s">
        <v>54</v>
      </c>
      <c r="V21" s="45" t="s">
        <v>54</v>
      </c>
      <c r="W21" s="47" t="s">
        <v>54</v>
      </c>
      <c r="X21" s="44" t="s">
        <v>54</v>
      </c>
      <c r="Y21" s="45" t="s">
        <v>54</v>
      </c>
      <c r="Z21" s="45" t="s">
        <v>54</v>
      </c>
      <c r="AA21" s="47" t="s">
        <v>54</v>
      </c>
      <c r="AB21" s="44" t="s">
        <v>54</v>
      </c>
      <c r="AC21" s="42" t="s">
        <v>55</v>
      </c>
      <c r="AD21" s="45" t="s">
        <v>13</v>
      </c>
      <c r="AE21" s="59" t="s">
        <v>13</v>
      </c>
      <c r="AF21" s="44" t="s">
        <v>13</v>
      </c>
      <c r="AG21" s="45" t="s">
        <v>54</v>
      </c>
      <c r="AH21" s="45" t="s">
        <v>54</v>
      </c>
      <c r="AI21" s="59" t="s">
        <v>54</v>
      </c>
      <c r="AJ21" s="44" t="s">
        <v>54</v>
      </c>
      <c r="AK21" s="45" t="s">
        <v>54</v>
      </c>
      <c r="AL21" s="45" t="s">
        <v>54</v>
      </c>
      <c r="AM21" s="45" t="s">
        <v>54</v>
      </c>
      <c r="AN21" s="47" t="s">
        <v>54</v>
      </c>
      <c r="AO21" s="63" t="s">
        <v>54</v>
      </c>
      <c r="AP21" s="45" t="s">
        <v>14</v>
      </c>
      <c r="AQ21" s="45" t="s">
        <v>14</v>
      </c>
      <c r="AR21" s="47" t="s">
        <v>55</v>
      </c>
      <c r="AS21" s="44" t="s">
        <v>55</v>
      </c>
      <c r="AT21" s="45" t="s">
        <v>55</v>
      </c>
      <c r="AU21" s="45" t="s">
        <v>55</v>
      </c>
      <c r="AV21" s="45" t="s">
        <v>55</v>
      </c>
      <c r="AW21" s="47" t="s">
        <v>55</v>
      </c>
      <c r="AX21" s="63" t="s">
        <v>55</v>
      </c>
      <c r="AY21" s="45" t="s">
        <v>55</v>
      </c>
      <c r="AZ21" s="45" t="s">
        <v>55</v>
      </c>
      <c r="BA21" s="47" t="s">
        <v>55</v>
      </c>
    </row>
    <row r="22" spans="1:53" ht="19.5" customHeight="1" thickBot="1" x14ac:dyDescent="0.35">
      <c r="A22" s="70">
        <v>4</v>
      </c>
      <c r="B22" s="49" t="s">
        <v>54</v>
      </c>
      <c r="C22" s="48" t="s">
        <v>54</v>
      </c>
      <c r="D22" s="48" t="s">
        <v>54</v>
      </c>
      <c r="E22" s="64" t="s">
        <v>54</v>
      </c>
      <c r="F22" s="49" t="s">
        <v>54</v>
      </c>
      <c r="G22" s="48" t="s">
        <v>54</v>
      </c>
      <c r="H22" s="48" t="s">
        <v>54</v>
      </c>
      <c r="I22" s="64" t="s">
        <v>54</v>
      </c>
      <c r="J22" s="49" t="s">
        <v>54</v>
      </c>
      <c r="K22" s="48" t="s">
        <v>54</v>
      </c>
      <c r="L22" s="48" t="s">
        <v>54</v>
      </c>
      <c r="M22" s="64" t="s">
        <v>54</v>
      </c>
      <c r="N22" s="49" t="s">
        <v>54</v>
      </c>
      <c r="O22" s="48" t="s">
        <v>54</v>
      </c>
      <c r="P22" s="48" t="s">
        <v>54</v>
      </c>
      <c r="Q22" s="48" t="s">
        <v>14</v>
      </c>
      <c r="R22" s="64" t="s">
        <v>14</v>
      </c>
      <c r="S22" s="49" t="s">
        <v>55</v>
      </c>
      <c r="T22" s="48" t="s">
        <v>54</v>
      </c>
      <c r="U22" s="48" t="s">
        <v>54</v>
      </c>
      <c r="V22" s="48" t="s">
        <v>54</v>
      </c>
      <c r="W22" s="64" t="s">
        <v>54</v>
      </c>
      <c r="X22" s="49" t="s">
        <v>54</v>
      </c>
      <c r="Y22" s="48" t="s">
        <v>54</v>
      </c>
      <c r="Z22" s="48" t="s">
        <v>54</v>
      </c>
      <c r="AA22" s="60" t="s">
        <v>54</v>
      </c>
      <c r="AB22" s="49" t="s">
        <v>54</v>
      </c>
      <c r="AC22" s="48" t="s">
        <v>54</v>
      </c>
      <c r="AD22" s="48" t="s">
        <v>54</v>
      </c>
      <c r="AE22" s="60" t="s">
        <v>54</v>
      </c>
      <c r="AF22" s="49" t="s">
        <v>54</v>
      </c>
      <c r="AG22" s="48" t="s">
        <v>54</v>
      </c>
      <c r="AH22" s="48" t="s">
        <v>14</v>
      </c>
      <c r="AI22" s="60" t="s">
        <v>14</v>
      </c>
      <c r="AJ22" s="49" t="s">
        <v>13</v>
      </c>
      <c r="AK22" s="48" t="s">
        <v>13</v>
      </c>
      <c r="AL22" s="48" t="s">
        <v>13</v>
      </c>
      <c r="AM22" s="48" t="s">
        <v>13</v>
      </c>
      <c r="AN22" s="64" t="s">
        <v>249</v>
      </c>
      <c r="AO22" s="65" t="s">
        <v>249</v>
      </c>
      <c r="AP22" s="48" t="s">
        <v>56</v>
      </c>
      <c r="AQ22" s="48" t="s">
        <v>56</v>
      </c>
      <c r="AR22" s="64"/>
      <c r="AS22" s="460"/>
      <c r="AT22" s="461"/>
      <c r="AU22" s="461"/>
      <c r="AV22" s="461"/>
      <c r="AW22" s="462"/>
      <c r="AX22" s="66"/>
      <c r="AY22" s="148"/>
      <c r="AZ22" s="148"/>
      <c r="BA22" s="149"/>
    </row>
    <row r="23" spans="1:53" ht="19.5" customHeight="1" x14ac:dyDescent="0.3">
      <c r="A23" s="27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1"/>
      <c r="AG23" s="51"/>
      <c r="AH23" s="51"/>
      <c r="AI23" s="51"/>
      <c r="AJ23" s="50"/>
      <c r="AK23" s="50"/>
      <c r="AL23" s="50"/>
      <c r="AM23" s="50"/>
      <c r="AN23" s="50"/>
      <c r="AO23" s="50"/>
      <c r="AP23" s="50"/>
      <c r="AQ23" s="50"/>
      <c r="AR23" s="50"/>
      <c r="AS23" s="52"/>
      <c r="AT23" s="23"/>
      <c r="AU23" s="23"/>
      <c r="AV23" s="23"/>
      <c r="AW23" s="23"/>
      <c r="AX23" s="23"/>
      <c r="AY23" s="23"/>
      <c r="AZ23" s="23"/>
      <c r="BA23" s="23"/>
    </row>
    <row r="24" spans="1:53" ht="19.5" customHeight="1" x14ac:dyDescent="0.3">
      <c r="A24" s="27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1"/>
      <c r="AG24" s="51"/>
      <c r="AH24" s="51"/>
      <c r="AI24" s="51"/>
      <c r="AJ24" s="50"/>
      <c r="AK24" s="50"/>
      <c r="AL24" s="50"/>
      <c r="AM24" s="50"/>
      <c r="AN24" s="50"/>
      <c r="AO24" s="50"/>
      <c r="AP24" s="50"/>
      <c r="AQ24" s="50"/>
      <c r="AR24" s="50"/>
      <c r="AS24" s="52"/>
      <c r="AT24" s="23"/>
      <c r="AU24" s="23"/>
      <c r="AV24" s="23"/>
      <c r="AW24" s="23"/>
      <c r="AX24" s="23"/>
      <c r="AY24" s="23"/>
      <c r="AZ24" s="23"/>
      <c r="BA24" s="23"/>
    </row>
    <row r="25" spans="1:53" ht="19.5" customHeight="1" x14ac:dyDescent="0.3">
      <c r="A25" s="27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1"/>
      <c r="AG25" s="51"/>
      <c r="AH25" s="51"/>
      <c r="AI25" s="51"/>
      <c r="AJ25" s="50"/>
      <c r="AK25" s="50"/>
      <c r="AL25" s="50"/>
      <c r="AM25" s="50"/>
      <c r="AN25" s="50"/>
      <c r="AO25" s="50"/>
      <c r="AP25" s="50"/>
      <c r="AQ25" s="50"/>
      <c r="AR25" s="50"/>
      <c r="AS25" s="52"/>
      <c r="AT25" s="23"/>
      <c r="AU25" s="23"/>
      <c r="AV25" s="23"/>
      <c r="AW25" s="23"/>
      <c r="AX25" s="23"/>
      <c r="AY25" s="23"/>
      <c r="AZ25" s="23"/>
      <c r="BA25" s="23"/>
    </row>
    <row r="26" spans="1:53" ht="20.100000000000001" customHeight="1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 t="s">
        <v>70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</row>
    <row r="27" spans="1:53" s="20" customFormat="1" ht="21" customHeight="1" x14ac:dyDescent="0.3">
      <c r="A27" s="463" t="s">
        <v>325</v>
      </c>
      <c r="B27" s="463"/>
      <c r="C27" s="463"/>
      <c r="D27" s="463"/>
      <c r="E27" s="463"/>
      <c r="F27" s="463"/>
      <c r="G27" s="463"/>
      <c r="H27" s="463"/>
      <c r="I27" s="463"/>
      <c r="J27" s="464"/>
      <c r="K27" s="464"/>
      <c r="L27" s="464"/>
      <c r="M27" s="464"/>
      <c r="N27" s="464"/>
      <c r="O27" s="464"/>
      <c r="P27" s="464"/>
      <c r="Q27" s="464"/>
      <c r="R27" s="464"/>
      <c r="S27" s="464"/>
      <c r="T27" s="464"/>
      <c r="U27" s="464"/>
      <c r="V27" s="464"/>
      <c r="W27" s="464"/>
      <c r="X27" s="464"/>
      <c r="Y27" s="464"/>
      <c r="Z27" s="464"/>
      <c r="AA27" s="464"/>
      <c r="AB27" s="464"/>
      <c r="AC27" s="464"/>
      <c r="AD27" s="464"/>
      <c r="AE27" s="464"/>
      <c r="AF27" s="464"/>
      <c r="AG27" s="464"/>
      <c r="AH27" s="464"/>
      <c r="AI27" s="464"/>
      <c r="AJ27" s="464"/>
      <c r="AK27" s="464"/>
      <c r="AL27" s="464"/>
      <c r="AM27" s="464"/>
      <c r="AN27" s="464"/>
      <c r="AO27" s="464"/>
      <c r="AP27" s="464"/>
      <c r="AQ27" s="464"/>
      <c r="AR27" s="464"/>
      <c r="AS27" s="464"/>
      <c r="AT27" s="464"/>
      <c r="AU27" s="464"/>
      <c r="AV27" s="53"/>
      <c r="AW27" s="53"/>
      <c r="AX27" s="53"/>
      <c r="AY27" s="53"/>
      <c r="AZ27" s="53"/>
      <c r="BA27" s="17"/>
    </row>
    <row r="28" spans="1:53" x14ac:dyDescent="0.25">
      <c r="AV28" s="53"/>
      <c r="AW28" s="53"/>
      <c r="AX28" s="53"/>
      <c r="AY28" s="53"/>
      <c r="AZ28" s="53"/>
    </row>
    <row r="29" spans="1:53" ht="21.75" customHeight="1" x14ac:dyDescent="0.3">
      <c r="A29" s="54" t="s">
        <v>72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20" t="s">
        <v>73</v>
      </c>
      <c r="AB29" s="520"/>
      <c r="AC29" s="520"/>
      <c r="AD29" s="520"/>
      <c r="AE29" s="520"/>
      <c r="AF29" s="520"/>
      <c r="AG29" s="520"/>
      <c r="AH29" s="520"/>
      <c r="AI29" s="520"/>
      <c r="AJ29" s="520"/>
      <c r="AK29" s="520"/>
      <c r="AL29" s="520"/>
      <c r="AM29" s="520"/>
      <c r="AN29" s="54"/>
      <c r="AO29" s="678" t="s">
        <v>324</v>
      </c>
      <c r="AP29" s="678"/>
      <c r="AQ29" s="678"/>
      <c r="AR29" s="678"/>
      <c r="AS29" s="678"/>
      <c r="AT29" s="678"/>
      <c r="AU29" s="678"/>
      <c r="AV29" s="678"/>
      <c r="AW29" s="678"/>
      <c r="AX29" s="678"/>
      <c r="AY29" s="678"/>
      <c r="AZ29" s="678"/>
      <c r="BA29" s="678"/>
    </row>
    <row r="30" spans="1:53" ht="11.25" customHeight="1" x14ac:dyDescent="0.3">
      <c r="A30" s="21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679"/>
      <c r="AP30" s="679"/>
      <c r="AQ30" s="679"/>
      <c r="AR30" s="679"/>
      <c r="AS30" s="679"/>
      <c r="AT30" s="679"/>
      <c r="AU30" s="679"/>
      <c r="AV30" s="679"/>
      <c r="AW30" s="679"/>
      <c r="AX30" s="679"/>
      <c r="AY30" s="679"/>
      <c r="AZ30" s="679"/>
      <c r="BA30" s="680"/>
    </row>
    <row r="31" spans="1:53" ht="22.5" customHeight="1" x14ac:dyDescent="0.25">
      <c r="A31" s="465" t="s">
        <v>41</v>
      </c>
      <c r="B31" s="440"/>
      <c r="C31" s="466" t="s">
        <v>57</v>
      </c>
      <c r="D31" s="439"/>
      <c r="E31" s="439"/>
      <c r="F31" s="440"/>
      <c r="G31" s="467" t="s">
        <v>327</v>
      </c>
      <c r="H31" s="468"/>
      <c r="I31" s="469"/>
      <c r="J31" s="438" t="s">
        <v>58</v>
      </c>
      <c r="K31" s="439"/>
      <c r="L31" s="439"/>
      <c r="M31" s="440"/>
      <c r="N31" s="476" t="s">
        <v>59</v>
      </c>
      <c r="O31" s="477"/>
      <c r="P31" s="478"/>
      <c r="Q31" s="438" t="s">
        <v>326</v>
      </c>
      <c r="R31" s="485"/>
      <c r="S31" s="486"/>
      <c r="T31" s="438" t="s">
        <v>60</v>
      </c>
      <c r="U31" s="439"/>
      <c r="V31" s="440"/>
      <c r="W31" s="438" t="s">
        <v>61</v>
      </c>
      <c r="X31" s="439"/>
      <c r="Y31" s="440"/>
      <c r="Z31" s="23"/>
      <c r="AA31" s="447" t="s">
        <v>62</v>
      </c>
      <c r="AB31" s="448"/>
      <c r="AC31" s="448"/>
      <c r="AD31" s="448"/>
      <c r="AE31" s="448"/>
      <c r="AF31" s="449"/>
      <c r="AG31" s="450"/>
      <c r="AH31" s="455" t="s">
        <v>63</v>
      </c>
      <c r="AI31" s="456"/>
      <c r="AJ31" s="456"/>
      <c r="AK31" s="466" t="s">
        <v>64</v>
      </c>
      <c r="AL31" s="533"/>
      <c r="AM31" s="534"/>
      <c r="AN31" s="56"/>
      <c r="AO31" s="681" t="s">
        <v>328</v>
      </c>
      <c r="AP31" s="672"/>
      <c r="AQ31" s="672"/>
      <c r="AR31" s="672"/>
      <c r="AS31" s="682" t="s">
        <v>344</v>
      </c>
      <c r="AT31" s="683"/>
      <c r="AU31" s="683"/>
      <c r="AV31" s="683"/>
      <c r="AW31" s="684"/>
      <c r="AX31" s="685" t="s">
        <v>63</v>
      </c>
      <c r="AY31" s="685"/>
      <c r="AZ31" s="685"/>
      <c r="BA31" s="686"/>
    </row>
    <row r="32" spans="1:53" ht="15.75" customHeight="1" x14ac:dyDescent="0.25">
      <c r="A32" s="441"/>
      <c r="B32" s="443"/>
      <c r="C32" s="441"/>
      <c r="D32" s="442"/>
      <c r="E32" s="442"/>
      <c r="F32" s="443"/>
      <c r="G32" s="470"/>
      <c r="H32" s="471"/>
      <c r="I32" s="472"/>
      <c r="J32" s="441"/>
      <c r="K32" s="442"/>
      <c r="L32" s="442"/>
      <c r="M32" s="443"/>
      <c r="N32" s="479"/>
      <c r="O32" s="480"/>
      <c r="P32" s="481"/>
      <c r="Q32" s="487"/>
      <c r="R32" s="464"/>
      <c r="S32" s="488"/>
      <c r="T32" s="441"/>
      <c r="U32" s="442"/>
      <c r="V32" s="443"/>
      <c r="W32" s="441"/>
      <c r="X32" s="442"/>
      <c r="Y32" s="443"/>
      <c r="Z32" s="23"/>
      <c r="AA32" s="451"/>
      <c r="AB32" s="452"/>
      <c r="AC32" s="452"/>
      <c r="AD32" s="452"/>
      <c r="AE32" s="452"/>
      <c r="AF32" s="453"/>
      <c r="AG32" s="454"/>
      <c r="AH32" s="456"/>
      <c r="AI32" s="456"/>
      <c r="AJ32" s="456"/>
      <c r="AK32" s="535"/>
      <c r="AL32" s="536"/>
      <c r="AM32" s="537"/>
      <c r="AN32" s="56"/>
      <c r="AO32" s="672"/>
      <c r="AP32" s="672"/>
      <c r="AQ32" s="672"/>
      <c r="AR32" s="672"/>
      <c r="AS32" s="687"/>
      <c r="AT32" s="688"/>
      <c r="AU32" s="688"/>
      <c r="AV32" s="688"/>
      <c r="AW32" s="689"/>
      <c r="AX32" s="685"/>
      <c r="AY32" s="685"/>
      <c r="AZ32" s="685"/>
      <c r="BA32" s="686"/>
    </row>
    <row r="33" spans="1:53" ht="42" customHeight="1" x14ac:dyDescent="0.25">
      <c r="A33" s="444"/>
      <c r="B33" s="446"/>
      <c r="C33" s="444"/>
      <c r="D33" s="445"/>
      <c r="E33" s="445"/>
      <c r="F33" s="446"/>
      <c r="G33" s="473"/>
      <c r="H33" s="474"/>
      <c r="I33" s="475"/>
      <c r="J33" s="444"/>
      <c r="K33" s="445"/>
      <c r="L33" s="445"/>
      <c r="M33" s="446"/>
      <c r="N33" s="482"/>
      <c r="O33" s="483"/>
      <c r="P33" s="484"/>
      <c r="Q33" s="489"/>
      <c r="R33" s="490"/>
      <c r="S33" s="491"/>
      <c r="T33" s="444"/>
      <c r="U33" s="445"/>
      <c r="V33" s="446"/>
      <c r="W33" s="444"/>
      <c r="X33" s="445"/>
      <c r="Y33" s="446"/>
      <c r="Z33" s="23"/>
      <c r="AA33" s="515" t="s">
        <v>250</v>
      </c>
      <c r="AB33" s="516"/>
      <c r="AC33" s="516"/>
      <c r="AD33" s="516"/>
      <c r="AE33" s="516"/>
      <c r="AF33" s="493"/>
      <c r="AG33" s="494"/>
      <c r="AH33" s="517">
        <v>4</v>
      </c>
      <c r="AI33" s="518"/>
      <c r="AJ33" s="519"/>
      <c r="AK33" s="506">
        <v>2</v>
      </c>
      <c r="AL33" s="506"/>
      <c r="AM33" s="506"/>
      <c r="AN33" s="56"/>
      <c r="AO33" s="672"/>
      <c r="AP33" s="672"/>
      <c r="AQ33" s="672"/>
      <c r="AR33" s="672"/>
      <c r="AS33" s="687"/>
      <c r="AT33" s="688"/>
      <c r="AU33" s="688"/>
      <c r="AV33" s="688"/>
      <c r="AW33" s="689"/>
      <c r="AX33" s="685"/>
      <c r="AY33" s="685"/>
      <c r="AZ33" s="685"/>
      <c r="BA33" s="686"/>
    </row>
    <row r="34" spans="1:53" ht="26.25" customHeight="1" x14ac:dyDescent="0.3">
      <c r="A34" s="433">
        <v>1</v>
      </c>
      <c r="B34" s="434"/>
      <c r="C34" s="435">
        <f>COUNTIF($B19:$AO19,$B$19)</f>
        <v>33</v>
      </c>
      <c r="D34" s="436"/>
      <c r="E34" s="436"/>
      <c r="F34" s="437"/>
      <c r="G34" s="435">
        <v>4</v>
      </c>
      <c r="H34" s="436"/>
      <c r="I34" s="437"/>
      <c r="J34" s="435"/>
      <c r="K34" s="436"/>
      <c r="L34" s="436"/>
      <c r="M34" s="437"/>
      <c r="N34" s="435"/>
      <c r="O34" s="436"/>
      <c r="P34" s="437"/>
      <c r="Q34" s="457"/>
      <c r="R34" s="458"/>
      <c r="S34" s="459"/>
      <c r="T34" s="435">
        <v>15</v>
      </c>
      <c r="U34" s="501"/>
      <c r="V34" s="502"/>
      <c r="W34" s="435">
        <f>C34+G34+J34+N34+Q34+T34</f>
        <v>52</v>
      </c>
      <c r="X34" s="501"/>
      <c r="Y34" s="503"/>
      <c r="Z34" s="23"/>
      <c r="AA34" s="504" t="s">
        <v>220</v>
      </c>
      <c r="AB34" s="449"/>
      <c r="AC34" s="449"/>
      <c r="AD34" s="449"/>
      <c r="AE34" s="449"/>
      <c r="AF34" s="449"/>
      <c r="AG34" s="450"/>
      <c r="AH34" s="506">
        <v>6</v>
      </c>
      <c r="AI34" s="507"/>
      <c r="AJ34" s="507"/>
      <c r="AK34" s="506">
        <v>2</v>
      </c>
      <c r="AL34" s="507"/>
      <c r="AM34" s="507"/>
      <c r="AN34" s="56"/>
      <c r="AO34" s="672"/>
      <c r="AP34" s="672"/>
      <c r="AQ34" s="672"/>
      <c r="AR34" s="672"/>
      <c r="AS34" s="690"/>
      <c r="AT34" s="691"/>
      <c r="AU34" s="691"/>
      <c r="AV34" s="691"/>
      <c r="AW34" s="692"/>
      <c r="AX34" s="685"/>
      <c r="AY34" s="685"/>
      <c r="AZ34" s="685"/>
      <c r="BA34" s="686"/>
    </row>
    <row r="35" spans="1:53" ht="27" customHeight="1" x14ac:dyDescent="0.3">
      <c r="A35" s="513">
        <v>2</v>
      </c>
      <c r="B35" s="514"/>
      <c r="C35" s="435">
        <f t="shared" ref="C35:C36" si="0">COUNTIF($B20:$AO20,$B$19)</f>
        <v>33</v>
      </c>
      <c r="D35" s="436"/>
      <c r="E35" s="436"/>
      <c r="F35" s="437"/>
      <c r="G35" s="508">
        <v>4</v>
      </c>
      <c r="H35" s="511"/>
      <c r="I35" s="512"/>
      <c r="J35" s="508">
        <v>3</v>
      </c>
      <c r="K35" s="511"/>
      <c r="L35" s="511"/>
      <c r="M35" s="512"/>
      <c r="N35" s="508"/>
      <c r="O35" s="511"/>
      <c r="P35" s="512"/>
      <c r="Q35" s="457"/>
      <c r="R35" s="458"/>
      <c r="S35" s="459"/>
      <c r="T35" s="508">
        <v>12</v>
      </c>
      <c r="U35" s="509"/>
      <c r="V35" s="510"/>
      <c r="W35" s="435">
        <f t="shared" ref="W35:W36" si="1">C35+G35+J35+N35+Q35+T35</f>
        <v>52</v>
      </c>
      <c r="X35" s="501"/>
      <c r="Y35" s="503"/>
      <c r="Z35" s="23"/>
      <c r="AA35" s="505"/>
      <c r="AB35" s="453"/>
      <c r="AC35" s="453"/>
      <c r="AD35" s="453"/>
      <c r="AE35" s="453"/>
      <c r="AF35" s="453"/>
      <c r="AG35" s="454"/>
      <c r="AH35" s="507"/>
      <c r="AI35" s="507"/>
      <c r="AJ35" s="507"/>
      <c r="AK35" s="507"/>
      <c r="AL35" s="507"/>
      <c r="AM35" s="507"/>
      <c r="AN35" s="56"/>
      <c r="AO35" s="693">
        <v>1</v>
      </c>
      <c r="AP35" s="693"/>
      <c r="AQ35" s="693"/>
      <c r="AR35" s="693"/>
      <c r="AS35" s="694" t="s">
        <v>329</v>
      </c>
      <c r="AT35" s="694"/>
      <c r="AU35" s="694"/>
      <c r="AV35" s="694"/>
      <c r="AW35" s="694"/>
      <c r="AX35" s="694">
        <v>8</v>
      </c>
      <c r="AY35" s="694"/>
      <c r="AZ35" s="694"/>
      <c r="BA35" s="694"/>
    </row>
    <row r="36" spans="1:53" ht="21.75" customHeight="1" x14ac:dyDescent="0.3">
      <c r="A36" s="513">
        <v>3</v>
      </c>
      <c r="B36" s="514"/>
      <c r="C36" s="435">
        <f t="shared" si="0"/>
        <v>33</v>
      </c>
      <c r="D36" s="436"/>
      <c r="E36" s="436"/>
      <c r="F36" s="437"/>
      <c r="G36" s="508">
        <v>4</v>
      </c>
      <c r="H36" s="511"/>
      <c r="I36" s="512"/>
      <c r="J36" s="508">
        <v>3</v>
      </c>
      <c r="K36" s="511"/>
      <c r="L36" s="511"/>
      <c r="M36" s="512"/>
      <c r="N36" s="508"/>
      <c r="O36" s="511"/>
      <c r="P36" s="512"/>
      <c r="Q36" s="457"/>
      <c r="R36" s="458"/>
      <c r="S36" s="459"/>
      <c r="T36" s="508">
        <v>12</v>
      </c>
      <c r="U36" s="509"/>
      <c r="V36" s="510"/>
      <c r="W36" s="435">
        <f t="shared" si="1"/>
        <v>52</v>
      </c>
      <c r="X36" s="501"/>
      <c r="Y36" s="503"/>
      <c r="Z36" s="23"/>
      <c r="AA36" s="523" t="s">
        <v>175</v>
      </c>
      <c r="AB36" s="449"/>
      <c r="AC36" s="449"/>
      <c r="AD36" s="449"/>
      <c r="AE36" s="449"/>
      <c r="AF36" s="449"/>
      <c r="AG36" s="450"/>
      <c r="AH36" s="524">
        <v>8</v>
      </c>
      <c r="AI36" s="525"/>
      <c r="AJ36" s="526"/>
      <c r="AK36" s="530">
        <v>4</v>
      </c>
      <c r="AL36" s="531"/>
      <c r="AM36" s="532"/>
      <c r="AN36" s="56"/>
      <c r="AO36" s="693"/>
      <c r="AP36" s="693"/>
      <c r="AQ36" s="693"/>
      <c r="AR36" s="693"/>
      <c r="AS36" s="694"/>
      <c r="AT36" s="694"/>
      <c r="AU36" s="694"/>
      <c r="AV36" s="694"/>
      <c r="AW36" s="694"/>
      <c r="AX36" s="694"/>
      <c r="AY36" s="694"/>
      <c r="AZ36" s="694"/>
      <c r="BA36" s="694"/>
    </row>
    <row r="37" spans="1:53" ht="25.5" customHeight="1" x14ac:dyDescent="0.3">
      <c r="A37" s="513">
        <v>4</v>
      </c>
      <c r="B37" s="514"/>
      <c r="C37" s="435">
        <v>28</v>
      </c>
      <c r="D37" s="436"/>
      <c r="E37" s="436"/>
      <c r="F37" s="437"/>
      <c r="G37" s="508">
        <v>4</v>
      </c>
      <c r="H37" s="511"/>
      <c r="I37" s="512"/>
      <c r="J37" s="508">
        <v>4</v>
      </c>
      <c r="K37" s="511"/>
      <c r="L37" s="511"/>
      <c r="M37" s="512"/>
      <c r="N37" s="508">
        <v>2</v>
      </c>
      <c r="O37" s="511"/>
      <c r="P37" s="512"/>
      <c r="Q37" s="521">
        <v>2</v>
      </c>
      <c r="R37" s="458"/>
      <c r="S37" s="459"/>
      <c r="T37" s="522">
        <v>2</v>
      </c>
      <c r="U37" s="509"/>
      <c r="V37" s="510"/>
      <c r="W37" s="435">
        <f>C37+G37+J37+N37+Q37+T37</f>
        <v>42</v>
      </c>
      <c r="X37" s="501"/>
      <c r="Y37" s="503"/>
      <c r="Z37" s="23"/>
      <c r="AA37" s="505"/>
      <c r="AB37" s="453"/>
      <c r="AC37" s="453"/>
      <c r="AD37" s="453"/>
      <c r="AE37" s="453"/>
      <c r="AF37" s="453"/>
      <c r="AG37" s="454"/>
      <c r="AH37" s="527"/>
      <c r="AI37" s="528"/>
      <c r="AJ37" s="529"/>
      <c r="AK37" s="527"/>
      <c r="AL37" s="528"/>
      <c r="AM37" s="529"/>
      <c r="AN37" s="57"/>
      <c r="AO37" s="693"/>
      <c r="AP37" s="693"/>
      <c r="AQ37" s="693"/>
      <c r="AR37" s="693"/>
      <c r="AS37" s="694"/>
      <c r="AT37" s="694"/>
      <c r="AU37" s="694"/>
      <c r="AV37" s="694"/>
      <c r="AW37" s="694"/>
      <c r="AX37" s="694"/>
      <c r="AY37" s="694"/>
      <c r="AZ37" s="694"/>
      <c r="BA37" s="694"/>
    </row>
    <row r="38" spans="1:53" ht="34.5" customHeight="1" x14ac:dyDescent="0.25">
      <c r="A38" s="538" t="s">
        <v>23</v>
      </c>
      <c r="B38" s="539"/>
      <c r="C38" s="540">
        <f>SUM(C34:F37)</f>
        <v>127</v>
      </c>
      <c r="D38" s="541"/>
      <c r="E38" s="541"/>
      <c r="F38" s="542"/>
      <c r="G38" s="543">
        <f>SUM(G34:I37)</f>
        <v>16</v>
      </c>
      <c r="H38" s="544"/>
      <c r="I38" s="539"/>
      <c r="J38" s="545">
        <f>SUM(J34:M37)</f>
        <v>10</v>
      </c>
      <c r="K38" s="546"/>
      <c r="L38" s="546"/>
      <c r="M38" s="547"/>
      <c r="N38" s="545">
        <f>SUM(N34:P37)</f>
        <v>2</v>
      </c>
      <c r="O38" s="546"/>
      <c r="P38" s="547"/>
      <c r="Q38" s="548">
        <f>SUM(Q34:S37)</f>
        <v>2</v>
      </c>
      <c r="R38" s="549"/>
      <c r="S38" s="550"/>
      <c r="T38" s="543">
        <f>SUM(T34:V37)</f>
        <v>41</v>
      </c>
      <c r="U38" s="551"/>
      <c r="V38" s="552"/>
      <c r="W38" s="543">
        <f>SUM(W34:Y37)</f>
        <v>198</v>
      </c>
      <c r="X38" s="551"/>
      <c r="Y38" s="552"/>
      <c r="Z38" s="23"/>
      <c r="AA38" s="492"/>
      <c r="AB38" s="493"/>
      <c r="AC38" s="493"/>
      <c r="AD38" s="493"/>
      <c r="AE38" s="493"/>
      <c r="AF38" s="493"/>
      <c r="AG38" s="494"/>
      <c r="AH38" s="495"/>
      <c r="AI38" s="496"/>
      <c r="AJ38" s="497"/>
      <c r="AK38" s="498"/>
      <c r="AL38" s="499"/>
      <c r="AM38" s="500"/>
      <c r="AN38" s="24"/>
      <c r="AO38" s="693"/>
      <c r="AP38" s="693"/>
      <c r="AQ38" s="693"/>
      <c r="AR38" s="693"/>
      <c r="AS38" s="694"/>
      <c r="AT38" s="694"/>
      <c r="AU38" s="694"/>
      <c r="AV38" s="694"/>
      <c r="AW38" s="694"/>
      <c r="AX38" s="694"/>
      <c r="AY38" s="694"/>
      <c r="AZ38" s="694"/>
      <c r="BA38" s="694"/>
    </row>
  </sheetData>
  <mergeCells count="105">
    <mergeCell ref="A38:B38"/>
    <mergeCell ref="C38:F38"/>
    <mergeCell ref="G38:I38"/>
    <mergeCell ref="J38:M38"/>
    <mergeCell ref="N38:P38"/>
    <mergeCell ref="Q38:S38"/>
    <mergeCell ref="T38:V38"/>
    <mergeCell ref="W38:Y38"/>
    <mergeCell ref="W36:Y36"/>
    <mergeCell ref="A37:B37"/>
    <mergeCell ref="C37:F37"/>
    <mergeCell ref="G37:I37"/>
    <mergeCell ref="J37:M37"/>
    <mergeCell ref="A36:B36"/>
    <mergeCell ref="C36:F36"/>
    <mergeCell ref="G36:I36"/>
    <mergeCell ref="Q36:S36"/>
    <mergeCell ref="C35:F35"/>
    <mergeCell ref="G35:I35"/>
    <mergeCell ref="J35:M35"/>
    <mergeCell ref="N35:P35"/>
    <mergeCell ref="Q35:S35"/>
    <mergeCell ref="AA29:AM29"/>
    <mergeCell ref="N37:P37"/>
    <mergeCell ref="Q37:S37"/>
    <mergeCell ref="AO29:BA29"/>
    <mergeCell ref="T37:V37"/>
    <mergeCell ref="W37:Y37"/>
    <mergeCell ref="AA36:AG37"/>
    <mergeCell ref="AH36:AJ37"/>
    <mergeCell ref="AK36:AM37"/>
    <mergeCell ref="AX35:BA38"/>
    <mergeCell ref="AO35:AR38"/>
    <mergeCell ref="AS35:AW38"/>
    <mergeCell ref="AX31:BA34"/>
    <mergeCell ref="AK33:AM33"/>
    <mergeCell ref="AK31:AM32"/>
    <mergeCell ref="AO31:AR34"/>
    <mergeCell ref="AS31:AW34"/>
    <mergeCell ref="AS22:AW22"/>
    <mergeCell ref="A27:AU27"/>
    <mergeCell ref="A31:B33"/>
    <mergeCell ref="C31:F33"/>
    <mergeCell ref="G31:I33"/>
    <mergeCell ref="J31:M33"/>
    <mergeCell ref="N31:P33"/>
    <mergeCell ref="Q31:S33"/>
    <mergeCell ref="AA38:AG38"/>
    <mergeCell ref="AH38:AJ38"/>
    <mergeCell ref="AK38:AM38"/>
    <mergeCell ref="T34:V34"/>
    <mergeCell ref="W34:Y34"/>
    <mergeCell ref="AA34:AG35"/>
    <mergeCell ref="AH34:AJ35"/>
    <mergeCell ref="AK34:AM35"/>
    <mergeCell ref="T35:V35"/>
    <mergeCell ref="W35:Y35"/>
    <mergeCell ref="J36:M36"/>
    <mergeCell ref="N36:P36"/>
    <mergeCell ref="T36:V36"/>
    <mergeCell ref="A35:B35"/>
    <mergeCell ref="AA33:AG33"/>
    <mergeCell ref="AH33:AJ33"/>
    <mergeCell ref="A34:B34"/>
    <mergeCell ref="C34:F34"/>
    <mergeCell ref="G34:I34"/>
    <mergeCell ref="J34:M34"/>
    <mergeCell ref="N34:P34"/>
    <mergeCell ref="T31:V33"/>
    <mergeCell ref="W31:Y33"/>
    <mergeCell ref="AA31:AG32"/>
    <mergeCell ref="AH31:AJ32"/>
    <mergeCell ref="Q34:S34"/>
    <mergeCell ref="P8:AL8"/>
    <mergeCell ref="AB17:AE17"/>
    <mergeCell ref="AF17:AI17"/>
    <mergeCell ref="AJ17:AN17"/>
    <mergeCell ref="AO17:AR17"/>
    <mergeCell ref="P9:AL9"/>
    <mergeCell ref="P10:AM10"/>
    <mergeCell ref="P11:AM11"/>
    <mergeCell ref="A15:BA15"/>
    <mergeCell ref="A17:A18"/>
    <mergeCell ref="B17:E17"/>
    <mergeCell ref="F17:I17"/>
    <mergeCell ref="J17:M17"/>
    <mergeCell ref="N17:R17"/>
    <mergeCell ref="S17:W17"/>
    <mergeCell ref="X17:AA17"/>
    <mergeCell ref="AS17:AW17"/>
    <mergeCell ref="AX17:BA17"/>
    <mergeCell ref="AN8:BA10"/>
    <mergeCell ref="A4:O4"/>
    <mergeCell ref="A7:O7"/>
    <mergeCell ref="A1:O1"/>
    <mergeCell ref="A2:O2"/>
    <mergeCell ref="A3:O3"/>
    <mergeCell ref="P1:AM1"/>
    <mergeCell ref="P3:AM3"/>
    <mergeCell ref="AN3:BA4"/>
    <mergeCell ref="P5:AM5"/>
    <mergeCell ref="A6:O6"/>
    <mergeCell ref="AO6:BA6"/>
    <mergeCell ref="P7:AL7"/>
    <mergeCell ref="AN7:BA7"/>
  </mergeCells>
  <pageMargins left="0.70866141732283472" right="0.70866141732283472" top="0.39370078740157483" bottom="0.39370078740157483" header="0.31496062992125984" footer="0.31496062992125984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9"/>
  <sheetViews>
    <sheetView tabSelected="1" zoomScale="85" zoomScaleNormal="85" workbookViewId="0">
      <selection activeCell="J4" sqref="J4:J7"/>
    </sheetView>
  </sheetViews>
  <sheetFormatPr defaultRowHeight="15.75" x14ac:dyDescent="0.25"/>
  <cols>
    <col min="1" max="1" width="11.28515625" style="400" customWidth="1"/>
    <col min="2" max="2" width="44.140625" style="75" customWidth="1"/>
    <col min="3" max="3" width="6.7109375" style="401" customWidth="1"/>
    <col min="4" max="4" width="12" style="402" customWidth="1"/>
    <col min="5" max="5" width="7.28515625" style="402" customWidth="1"/>
    <col min="6" max="6" width="6.42578125" style="401" customWidth="1"/>
    <col min="7" max="7" width="7.42578125" style="401" customWidth="1"/>
    <col min="8" max="8" width="9.85546875" style="401" customWidth="1"/>
    <col min="9" max="9" width="8.7109375" style="75" customWidth="1"/>
    <col min="10" max="10" width="8" style="75" customWidth="1"/>
    <col min="11" max="11" width="5.85546875" style="75" customWidth="1"/>
    <col min="12" max="12" width="7.85546875" style="75" customWidth="1"/>
    <col min="13" max="13" width="8.85546875" style="75" customWidth="1"/>
    <col min="14" max="22" width="3.85546875" style="75" customWidth="1"/>
    <col min="23" max="24" width="4" style="75" customWidth="1"/>
    <col min="25" max="26" width="0" style="75" hidden="1" customWidth="1"/>
    <col min="27" max="28" width="9.140625" style="75"/>
    <col min="29" max="34" width="0" style="75" hidden="1" customWidth="1"/>
    <col min="35" max="16384" width="9.140625" style="75"/>
  </cols>
  <sheetData>
    <row r="1" spans="1:26" s="71" customFormat="1" ht="18.75" customHeight="1" thickBot="1" x14ac:dyDescent="0.3">
      <c r="A1" s="643" t="s">
        <v>320</v>
      </c>
      <c r="B1" s="644"/>
      <c r="C1" s="644"/>
      <c r="D1" s="644"/>
      <c r="E1" s="644"/>
      <c r="F1" s="644"/>
      <c r="G1" s="644"/>
      <c r="H1" s="644"/>
      <c r="I1" s="644"/>
      <c r="J1" s="644"/>
      <c r="K1" s="644"/>
      <c r="L1" s="644"/>
      <c r="M1" s="644"/>
      <c r="N1" s="644"/>
      <c r="O1" s="644"/>
      <c r="P1" s="644"/>
      <c r="Q1" s="644"/>
      <c r="R1" s="644"/>
      <c r="S1" s="644"/>
      <c r="T1" s="644"/>
      <c r="U1" s="644"/>
      <c r="V1" s="644"/>
      <c r="W1" s="644"/>
      <c r="X1" s="645"/>
    </row>
    <row r="2" spans="1:26" s="71" customFormat="1" ht="15.75" customHeight="1" x14ac:dyDescent="0.25">
      <c r="A2" s="580" t="s">
        <v>192</v>
      </c>
      <c r="B2" s="583" t="s">
        <v>74</v>
      </c>
      <c r="C2" s="586" t="s">
        <v>75</v>
      </c>
      <c r="D2" s="587"/>
      <c r="E2" s="587"/>
      <c r="F2" s="588"/>
      <c r="G2" s="633" t="s">
        <v>76</v>
      </c>
      <c r="H2" s="636" t="s">
        <v>77</v>
      </c>
      <c r="I2" s="637"/>
      <c r="J2" s="637"/>
      <c r="K2" s="637"/>
      <c r="L2" s="637"/>
      <c r="M2" s="638"/>
      <c r="N2" s="646" t="s">
        <v>337</v>
      </c>
      <c r="O2" s="647"/>
      <c r="P2" s="647"/>
      <c r="Q2" s="647"/>
      <c r="R2" s="647"/>
      <c r="S2" s="647"/>
      <c r="T2" s="647"/>
      <c r="U2" s="647"/>
      <c r="V2" s="647"/>
      <c r="W2" s="647"/>
      <c r="X2" s="648"/>
    </row>
    <row r="3" spans="1:26" s="71" customFormat="1" ht="16.5" customHeight="1" thickBot="1" x14ac:dyDescent="0.3">
      <c r="A3" s="581"/>
      <c r="B3" s="584"/>
      <c r="C3" s="639" t="s">
        <v>78</v>
      </c>
      <c r="D3" s="573" t="s">
        <v>79</v>
      </c>
      <c r="E3" s="641" t="s">
        <v>80</v>
      </c>
      <c r="F3" s="642"/>
      <c r="G3" s="634"/>
      <c r="H3" s="563" t="s">
        <v>6</v>
      </c>
      <c r="I3" s="566" t="s">
        <v>81</v>
      </c>
      <c r="J3" s="567"/>
      <c r="K3" s="567"/>
      <c r="L3" s="568"/>
      <c r="M3" s="569" t="s">
        <v>82</v>
      </c>
      <c r="N3" s="649"/>
      <c r="O3" s="650"/>
      <c r="P3" s="650"/>
      <c r="Q3" s="650"/>
      <c r="R3" s="650"/>
      <c r="S3" s="650"/>
      <c r="T3" s="650"/>
      <c r="U3" s="650"/>
      <c r="V3" s="650"/>
      <c r="W3" s="650"/>
      <c r="X3" s="651"/>
    </row>
    <row r="4" spans="1:26" s="71" customFormat="1" ht="15.75" customHeight="1" thickBot="1" x14ac:dyDescent="0.3">
      <c r="A4" s="581"/>
      <c r="B4" s="584"/>
      <c r="C4" s="639"/>
      <c r="D4" s="573"/>
      <c r="E4" s="573" t="s">
        <v>83</v>
      </c>
      <c r="F4" s="575" t="s">
        <v>84</v>
      </c>
      <c r="G4" s="634"/>
      <c r="H4" s="564"/>
      <c r="I4" s="577" t="s">
        <v>23</v>
      </c>
      <c r="J4" s="577" t="s">
        <v>27</v>
      </c>
      <c r="K4" s="577" t="s">
        <v>85</v>
      </c>
      <c r="L4" s="577" t="s">
        <v>86</v>
      </c>
      <c r="M4" s="570"/>
      <c r="N4" s="652" t="s">
        <v>87</v>
      </c>
      <c r="O4" s="653"/>
      <c r="P4" s="654"/>
      <c r="Q4" s="652" t="s">
        <v>88</v>
      </c>
      <c r="R4" s="653"/>
      <c r="S4" s="654"/>
      <c r="T4" s="652" t="s">
        <v>89</v>
      </c>
      <c r="U4" s="653"/>
      <c r="V4" s="654"/>
      <c r="W4" s="652" t="s">
        <v>90</v>
      </c>
      <c r="X4" s="654"/>
    </row>
    <row r="5" spans="1:26" s="71" customFormat="1" ht="16.5" thickBot="1" x14ac:dyDescent="0.3">
      <c r="A5" s="581"/>
      <c r="B5" s="584"/>
      <c r="C5" s="639"/>
      <c r="D5" s="573"/>
      <c r="E5" s="573"/>
      <c r="F5" s="575"/>
      <c r="G5" s="634"/>
      <c r="H5" s="564"/>
      <c r="I5" s="578"/>
      <c r="J5" s="578"/>
      <c r="K5" s="578"/>
      <c r="L5" s="578"/>
      <c r="M5" s="570"/>
      <c r="N5" s="207">
        <v>1</v>
      </c>
      <c r="O5" s="208" t="s">
        <v>193</v>
      </c>
      <c r="P5" s="209" t="s">
        <v>194</v>
      </c>
      <c r="Q5" s="207">
        <v>3</v>
      </c>
      <c r="R5" s="208" t="s">
        <v>195</v>
      </c>
      <c r="S5" s="210" t="s">
        <v>196</v>
      </c>
      <c r="T5" s="211">
        <v>5</v>
      </c>
      <c r="U5" s="208" t="s">
        <v>197</v>
      </c>
      <c r="V5" s="210" t="s">
        <v>198</v>
      </c>
      <c r="W5" s="207">
        <v>7</v>
      </c>
      <c r="X5" s="210">
        <v>8</v>
      </c>
    </row>
    <row r="6" spans="1:26" s="71" customFormat="1" ht="16.5" thickBot="1" x14ac:dyDescent="0.3">
      <c r="A6" s="581"/>
      <c r="B6" s="584"/>
      <c r="C6" s="639"/>
      <c r="D6" s="573"/>
      <c r="E6" s="573"/>
      <c r="F6" s="575"/>
      <c r="G6" s="634"/>
      <c r="H6" s="564"/>
      <c r="I6" s="578"/>
      <c r="J6" s="578"/>
      <c r="K6" s="578"/>
      <c r="L6" s="578"/>
      <c r="M6" s="571"/>
      <c r="N6" s="619" t="s">
        <v>338</v>
      </c>
      <c r="O6" s="620"/>
      <c r="P6" s="621"/>
      <c r="Q6" s="621"/>
      <c r="R6" s="621"/>
      <c r="S6" s="621"/>
      <c r="T6" s="621"/>
      <c r="U6" s="621"/>
      <c r="V6" s="621"/>
      <c r="W6" s="621"/>
      <c r="X6" s="622"/>
    </row>
    <row r="7" spans="1:26" s="71" customFormat="1" ht="16.5" thickBot="1" x14ac:dyDescent="0.3">
      <c r="A7" s="582"/>
      <c r="B7" s="585"/>
      <c r="C7" s="640"/>
      <c r="D7" s="574"/>
      <c r="E7" s="574"/>
      <c r="F7" s="576"/>
      <c r="G7" s="635"/>
      <c r="H7" s="565"/>
      <c r="I7" s="579"/>
      <c r="J7" s="579"/>
      <c r="K7" s="579"/>
      <c r="L7" s="579"/>
      <c r="M7" s="572"/>
      <c r="N7" s="207">
        <v>15</v>
      </c>
      <c r="O7" s="208">
        <v>9</v>
      </c>
      <c r="P7" s="210">
        <v>9</v>
      </c>
      <c r="Q7" s="207">
        <v>15</v>
      </c>
      <c r="R7" s="208">
        <v>9</v>
      </c>
      <c r="S7" s="210">
        <v>9</v>
      </c>
      <c r="T7" s="207">
        <v>15</v>
      </c>
      <c r="U7" s="208">
        <v>9</v>
      </c>
      <c r="V7" s="210">
        <v>9</v>
      </c>
      <c r="W7" s="207">
        <v>15</v>
      </c>
      <c r="X7" s="210">
        <v>13</v>
      </c>
    </row>
    <row r="8" spans="1:26" s="71" customFormat="1" ht="16.5" thickBot="1" x14ac:dyDescent="0.3">
      <c r="A8" s="212">
        <v>1</v>
      </c>
      <c r="B8" s="213">
        <v>2</v>
      </c>
      <c r="C8" s="214">
        <v>3</v>
      </c>
      <c r="D8" s="212">
        <v>4</v>
      </c>
      <c r="E8" s="212">
        <v>5</v>
      </c>
      <c r="F8" s="212">
        <v>6</v>
      </c>
      <c r="G8" s="212">
        <v>7</v>
      </c>
      <c r="H8" s="212">
        <v>8</v>
      </c>
      <c r="I8" s="212">
        <v>9</v>
      </c>
      <c r="J8" s="212">
        <v>10</v>
      </c>
      <c r="K8" s="212">
        <v>11</v>
      </c>
      <c r="L8" s="212">
        <v>12</v>
      </c>
      <c r="M8" s="215">
        <v>13</v>
      </c>
      <c r="N8" s="207">
        <v>14</v>
      </c>
      <c r="O8" s="216">
        <v>15</v>
      </c>
      <c r="P8" s="207">
        <v>16</v>
      </c>
      <c r="Q8" s="216">
        <v>17</v>
      </c>
      <c r="R8" s="207">
        <v>18</v>
      </c>
      <c r="S8" s="216">
        <v>19</v>
      </c>
      <c r="T8" s="207">
        <v>20</v>
      </c>
      <c r="U8" s="216">
        <v>21</v>
      </c>
      <c r="V8" s="207">
        <v>22</v>
      </c>
      <c r="W8" s="216">
        <v>23</v>
      </c>
      <c r="X8" s="213">
        <v>24</v>
      </c>
      <c r="Y8" s="73">
        <v>25</v>
      </c>
      <c r="Z8" s="72">
        <v>26</v>
      </c>
    </row>
    <row r="9" spans="1:26" s="71" customFormat="1" ht="16.5" thickBot="1" x14ac:dyDescent="0.3">
      <c r="A9" s="623" t="s">
        <v>91</v>
      </c>
      <c r="B9" s="624"/>
      <c r="C9" s="625"/>
      <c r="D9" s="625"/>
      <c r="E9" s="625"/>
      <c r="F9" s="625"/>
      <c r="G9" s="625"/>
      <c r="H9" s="625"/>
      <c r="I9" s="625"/>
      <c r="J9" s="625"/>
      <c r="K9" s="625"/>
      <c r="L9" s="625"/>
      <c r="M9" s="625"/>
      <c r="N9" s="624"/>
      <c r="O9" s="624"/>
      <c r="P9" s="624"/>
      <c r="Q9" s="624"/>
      <c r="R9" s="624"/>
      <c r="S9" s="624"/>
      <c r="T9" s="624"/>
      <c r="U9" s="624"/>
      <c r="V9" s="624"/>
      <c r="W9" s="624"/>
      <c r="X9" s="626"/>
    </row>
    <row r="10" spans="1:26" s="71" customFormat="1" ht="16.5" thickBot="1" x14ac:dyDescent="0.3">
      <c r="A10" s="627" t="s">
        <v>92</v>
      </c>
      <c r="B10" s="601"/>
      <c r="C10" s="601"/>
      <c r="D10" s="601"/>
      <c r="E10" s="601"/>
      <c r="F10" s="601"/>
      <c r="G10" s="601"/>
      <c r="H10" s="601"/>
      <c r="I10" s="601"/>
      <c r="J10" s="601"/>
      <c r="K10" s="601"/>
      <c r="L10" s="601"/>
      <c r="M10" s="601"/>
      <c r="N10" s="601"/>
      <c r="O10" s="601"/>
      <c r="P10" s="601"/>
      <c r="Q10" s="601"/>
      <c r="R10" s="601"/>
      <c r="S10" s="601"/>
      <c r="T10" s="601"/>
      <c r="U10" s="601"/>
      <c r="V10" s="601"/>
      <c r="W10" s="601"/>
      <c r="X10" s="628"/>
    </row>
    <row r="11" spans="1:26" s="74" customFormat="1" x14ac:dyDescent="0.25">
      <c r="A11" s="217" t="s">
        <v>93</v>
      </c>
      <c r="B11" s="218" t="s">
        <v>16</v>
      </c>
      <c r="C11" s="134"/>
      <c r="D11" s="219"/>
      <c r="E11" s="220"/>
      <c r="F11" s="221"/>
      <c r="G11" s="222">
        <f>G12+G13+G14+G15</f>
        <v>14.5</v>
      </c>
      <c r="H11" s="223">
        <f>SUM(H12:H15)</f>
        <v>435</v>
      </c>
      <c r="I11" s="224">
        <f>SUM(I12:I15)</f>
        <v>180</v>
      </c>
      <c r="J11" s="225"/>
      <c r="K11" s="225"/>
      <c r="L11" s="225">
        <f>SUM(L12:L15)</f>
        <v>180</v>
      </c>
      <c r="M11" s="226">
        <f>SUM(M12:M15)</f>
        <v>255</v>
      </c>
      <c r="N11" s="227"/>
      <c r="O11" s="228"/>
      <c r="P11" s="229"/>
      <c r="Q11" s="230"/>
      <c r="R11" s="228"/>
      <c r="S11" s="229"/>
      <c r="T11" s="230"/>
      <c r="U11" s="228"/>
      <c r="V11" s="229"/>
      <c r="W11" s="230"/>
      <c r="X11" s="229"/>
    </row>
    <row r="12" spans="1:26" s="74" customFormat="1" x14ac:dyDescent="0.25">
      <c r="A12" s="231" t="s">
        <v>94</v>
      </c>
      <c r="B12" s="232" t="s">
        <v>16</v>
      </c>
      <c r="C12" s="186"/>
      <c r="D12" s="233">
        <v>1</v>
      </c>
      <c r="E12" s="234"/>
      <c r="F12" s="235"/>
      <c r="G12" s="236">
        <v>4</v>
      </c>
      <c r="H12" s="112">
        <f t="shared" ref="H12:H25" si="0">G12*30</f>
        <v>120</v>
      </c>
      <c r="I12" s="237">
        <f>J12+K12+L12</f>
        <v>45</v>
      </c>
      <c r="J12" s="238"/>
      <c r="K12" s="238"/>
      <c r="L12" s="238">
        <v>45</v>
      </c>
      <c r="M12" s="94">
        <f t="shared" ref="M12:M25" si="1">H12-I12</f>
        <v>75</v>
      </c>
      <c r="N12" s="239">
        <v>3</v>
      </c>
      <c r="O12" s="240"/>
      <c r="P12" s="241"/>
      <c r="Q12" s="242"/>
      <c r="R12" s="240"/>
      <c r="S12" s="241"/>
      <c r="T12" s="242"/>
      <c r="U12" s="240"/>
      <c r="V12" s="241"/>
      <c r="W12" s="242"/>
      <c r="X12" s="241"/>
    </row>
    <row r="13" spans="1:26" s="74" customFormat="1" x14ac:dyDescent="0.25">
      <c r="A13" s="231" t="s">
        <v>95</v>
      </c>
      <c r="B13" s="232" t="s">
        <v>16</v>
      </c>
      <c r="C13" s="186"/>
      <c r="D13" s="233">
        <v>2</v>
      </c>
      <c r="E13" s="234"/>
      <c r="F13" s="235"/>
      <c r="G13" s="236">
        <v>3.5</v>
      </c>
      <c r="H13" s="112">
        <f t="shared" si="0"/>
        <v>105</v>
      </c>
      <c r="I13" s="237">
        <f t="shared" ref="I13:I15" si="2">J13+K13+L13</f>
        <v>36</v>
      </c>
      <c r="J13" s="238"/>
      <c r="K13" s="238"/>
      <c r="L13" s="238">
        <v>36</v>
      </c>
      <c r="M13" s="94">
        <f t="shared" si="1"/>
        <v>69</v>
      </c>
      <c r="N13" s="239"/>
      <c r="O13" s="240">
        <v>2</v>
      </c>
      <c r="P13" s="241">
        <v>2</v>
      </c>
      <c r="Q13" s="242"/>
      <c r="R13" s="240"/>
      <c r="S13" s="241"/>
      <c r="T13" s="242"/>
      <c r="U13" s="240"/>
      <c r="V13" s="241"/>
      <c r="W13" s="242"/>
      <c r="X13" s="241"/>
    </row>
    <row r="14" spans="1:26" s="74" customFormat="1" x14ac:dyDescent="0.25">
      <c r="A14" s="231" t="s">
        <v>96</v>
      </c>
      <c r="B14" s="232" t="s">
        <v>16</v>
      </c>
      <c r="C14" s="186"/>
      <c r="D14" s="233">
        <v>3</v>
      </c>
      <c r="E14" s="243"/>
      <c r="F14" s="235"/>
      <c r="G14" s="236">
        <f>'семестровка 052'!D49</f>
        <v>3</v>
      </c>
      <c r="H14" s="112">
        <f t="shared" si="0"/>
        <v>90</v>
      </c>
      <c r="I14" s="237">
        <f t="shared" si="2"/>
        <v>45</v>
      </c>
      <c r="J14" s="238"/>
      <c r="K14" s="238"/>
      <c r="L14" s="238">
        <v>45</v>
      </c>
      <c r="M14" s="94">
        <f t="shared" si="1"/>
        <v>45</v>
      </c>
      <c r="N14" s="239"/>
      <c r="O14" s="240"/>
      <c r="P14" s="241"/>
      <c r="Q14" s="242">
        <v>3</v>
      </c>
      <c r="R14" s="240"/>
      <c r="S14" s="241"/>
      <c r="T14" s="242"/>
      <c r="U14" s="240"/>
      <c r="V14" s="241"/>
      <c r="W14" s="244"/>
      <c r="X14" s="245"/>
    </row>
    <row r="15" spans="1:26" s="74" customFormat="1" x14ac:dyDescent="0.25">
      <c r="A15" s="231" t="s">
        <v>97</v>
      </c>
      <c r="B15" s="232" t="s">
        <v>16</v>
      </c>
      <c r="C15" s="246"/>
      <c r="D15" s="196" t="s">
        <v>150</v>
      </c>
      <c r="E15" s="196"/>
      <c r="F15" s="247"/>
      <c r="G15" s="248">
        <f>'семестровка 052'!D61</f>
        <v>4</v>
      </c>
      <c r="H15" s="112">
        <f t="shared" si="0"/>
        <v>120</v>
      </c>
      <c r="I15" s="237">
        <f t="shared" si="2"/>
        <v>54</v>
      </c>
      <c r="J15" s="249"/>
      <c r="K15" s="249"/>
      <c r="L15" s="249">
        <v>54</v>
      </c>
      <c r="M15" s="94">
        <f t="shared" si="1"/>
        <v>66</v>
      </c>
      <c r="N15" s="250"/>
      <c r="O15" s="251"/>
      <c r="P15" s="252"/>
      <c r="Q15" s="253"/>
      <c r="R15" s="251">
        <v>3</v>
      </c>
      <c r="S15" s="252">
        <v>3</v>
      </c>
      <c r="T15" s="253"/>
      <c r="U15" s="251"/>
      <c r="V15" s="252"/>
      <c r="W15" s="253"/>
      <c r="X15" s="252"/>
    </row>
    <row r="16" spans="1:26" s="74" customFormat="1" x14ac:dyDescent="0.25">
      <c r="A16" s="254" t="s">
        <v>98</v>
      </c>
      <c r="B16" s="255" t="s">
        <v>319</v>
      </c>
      <c r="C16" s="186"/>
      <c r="D16" s="256" t="s">
        <v>199</v>
      </c>
      <c r="E16" s="243"/>
      <c r="F16" s="257"/>
      <c r="G16" s="258">
        <f>'семестровка 052'!D12</f>
        <v>1</v>
      </c>
      <c r="H16" s="259">
        <f t="shared" si="0"/>
        <v>30</v>
      </c>
      <c r="I16" s="186">
        <f t="shared" ref="I16:I18" si="3">J16+L16</f>
        <v>15</v>
      </c>
      <c r="J16" s="260">
        <v>8</v>
      </c>
      <c r="K16" s="260"/>
      <c r="L16" s="260">
        <v>7</v>
      </c>
      <c r="M16" s="187">
        <f t="shared" si="1"/>
        <v>15</v>
      </c>
      <c r="N16" s="239">
        <v>1</v>
      </c>
      <c r="O16" s="240"/>
      <c r="P16" s="241"/>
      <c r="Q16" s="242"/>
      <c r="R16" s="240"/>
      <c r="S16" s="241"/>
      <c r="T16" s="242"/>
      <c r="U16" s="240"/>
      <c r="V16" s="241"/>
      <c r="W16" s="242"/>
      <c r="X16" s="261"/>
    </row>
    <row r="17" spans="1:29" s="74" customFormat="1" ht="30.75" customHeight="1" x14ac:dyDescent="0.25">
      <c r="A17" s="254" t="s">
        <v>100</v>
      </c>
      <c r="B17" s="255" t="s">
        <v>19</v>
      </c>
      <c r="C17" s="186">
        <v>1</v>
      </c>
      <c r="D17" s="256"/>
      <c r="E17" s="243"/>
      <c r="F17" s="257"/>
      <c r="G17" s="258">
        <f>'семестровка 052'!D13</f>
        <v>7</v>
      </c>
      <c r="H17" s="259">
        <f t="shared" si="0"/>
        <v>210</v>
      </c>
      <c r="I17" s="186">
        <f t="shared" si="3"/>
        <v>75</v>
      </c>
      <c r="J17" s="260">
        <v>45</v>
      </c>
      <c r="K17" s="260"/>
      <c r="L17" s="260">
        <v>30</v>
      </c>
      <c r="M17" s="187">
        <f t="shared" si="1"/>
        <v>135</v>
      </c>
      <c r="N17" s="239">
        <v>5</v>
      </c>
      <c r="O17" s="240"/>
      <c r="P17" s="241"/>
      <c r="Q17" s="242"/>
      <c r="R17" s="240"/>
      <c r="S17" s="241"/>
      <c r="T17" s="242"/>
      <c r="U17" s="240"/>
      <c r="V17" s="241"/>
      <c r="W17" s="242"/>
      <c r="X17" s="261"/>
    </row>
    <row r="18" spans="1:29" s="74" customFormat="1" ht="31.5" x14ac:dyDescent="0.25">
      <c r="A18" s="254" t="s">
        <v>101</v>
      </c>
      <c r="B18" s="255" t="s">
        <v>103</v>
      </c>
      <c r="C18" s="186"/>
      <c r="D18" s="260" t="s">
        <v>151</v>
      </c>
      <c r="E18" s="262"/>
      <c r="F18" s="263"/>
      <c r="G18" s="258">
        <v>3.5</v>
      </c>
      <c r="H18" s="259">
        <f t="shared" si="0"/>
        <v>105</v>
      </c>
      <c r="I18" s="186">
        <f t="shared" si="3"/>
        <v>36</v>
      </c>
      <c r="J18" s="260">
        <v>18</v>
      </c>
      <c r="K18" s="260"/>
      <c r="L18" s="260">
        <v>18</v>
      </c>
      <c r="M18" s="187">
        <f t="shared" si="1"/>
        <v>69</v>
      </c>
      <c r="N18" s="239"/>
      <c r="O18" s="240">
        <v>2</v>
      </c>
      <c r="P18" s="261">
        <v>2</v>
      </c>
      <c r="Q18" s="242"/>
      <c r="R18" s="240"/>
      <c r="S18" s="241"/>
      <c r="T18" s="242"/>
      <c r="U18" s="240"/>
      <c r="V18" s="241"/>
      <c r="W18" s="242"/>
      <c r="X18" s="241"/>
    </row>
    <row r="19" spans="1:29" s="101" customFormat="1" x14ac:dyDescent="0.25">
      <c r="A19" s="254" t="s">
        <v>102</v>
      </c>
      <c r="B19" s="255" t="s">
        <v>29</v>
      </c>
      <c r="C19" s="186">
        <v>2</v>
      </c>
      <c r="D19" s="260"/>
      <c r="E19" s="262"/>
      <c r="F19" s="263"/>
      <c r="G19" s="258">
        <v>5</v>
      </c>
      <c r="H19" s="259">
        <f>G19*30</f>
        <v>150</v>
      </c>
      <c r="I19" s="186">
        <f>J19+L19</f>
        <v>54</v>
      </c>
      <c r="J19" s="260">
        <v>36</v>
      </c>
      <c r="K19" s="260"/>
      <c r="L19" s="260">
        <v>18</v>
      </c>
      <c r="M19" s="187">
        <f>H19-I19</f>
        <v>96</v>
      </c>
      <c r="N19" s="239"/>
      <c r="O19" s="240">
        <v>3</v>
      </c>
      <c r="P19" s="261">
        <v>3</v>
      </c>
      <c r="Q19" s="242"/>
      <c r="R19" s="240"/>
      <c r="S19" s="241"/>
      <c r="T19" s="242"/>
      <c r="U19" s="240"/>
      <c r="V19" s="241"/>
      <c r="W19" s="242"/>
      <c r="X19" s="241"/>
    </row>
    <row r="20" spans="1:29" s="74" customFormat="1" x14ac:dyDescent="0.25">
      <c r="A20" s="254" t="s">
        <v>104</v>
      </c>
      <c r="B20" s="255" t="s">
        <v>288</v>
      </c>
      <c r="C20" s="186">
        <v>1</v>
      </c>
      <c r="D20" s="260"/>
      <c r="E20" s="262"/>
      <c r="F20" s="263"/>
      <c r="G20" s="258">
        <v>6</v>
      </c>
      <c r="H20" s="259">
        <f t="shared" si="0"/>
        <v>180</v>
      </c>
      <c r="I20" s="186">
        <f t="shared" ref="I20:I25" si="4">J20+K20+L20</f>
        <v>60</v>
      </c>
      <c r="J20" s="260">
        <v>30</v>
      </c>
      <c r="K20" s="260"/>
      <c r="L20" s="260">
        <v>30</v>
      </c>
      <c r="M20" s="187">
        <f t="shared" si="1"/>
        <v>120</v>
      </c>
      <c r="N20" s="264">
        <v>4</v>
      </c>
      <c r="O20" s="265"/>
      <c r="P20" s="266"/>
      <c r="Q20" s="237"/>
      <c r="R20" s="265"/>
      <c r="S20" s="94"/>
      <c r="T20" s="237"/>
      <c r="U20" s="265"/>
      <c r="V20" s="94"/>
      <c r="W20" s="237"/>
      <c r="X20" s="94"/>
    </row>
    <row r="21" spans="1:29" s="74" customFormat="1" x14ac:dyDescent="0.25">
      <c r="A21" s="254" t="s">
        <v>105</v>
      </c>
      <c r="B21" s="267" t="s">
        <v>22</v>
      </c>
      <c r="C21" s="268"/>
      <c r="D21" s="260" t="s">
        <v>152</v>
      </c>
      <c r="E21" s="260"/>
      <c r="F21" s="187"/>
      <c r="G21" s="269">
        <v>6</v>
      </c>
      <c r="H21" s="259">
        <f t="shared" si="0"/>
        <v>180</v>
      </c>
      <c r="I21" s="186">
        <f t="shared" si="4"/>
        <v>60</v>
      </c>
      <c r="J21" s="260">
        <v>15</v>
      </c>
      <c r="K21" s="260">
        <v>45</v>
      </c>
      <c r="L21" s="260"/>
      <c r="M21" s="187">
        <f t="shared" si="1"/>
        <v>120</v>
      </c>
      <c r="N21" s="264">
        <v>4</v>
      </c>
      <c r="O21" s="265"/>
      <c r="P21" s="94"/>
      <c r="Q21" s="237"/>
      <c r="R21" s="265"/>
      <c r="S21" s="94"/>
      <c r="T21" s="237"/>
      <c r="U21" s="265"/>
      <c r="V21" s="94"/>
      <c r="W21" s="237"/>
      <c r="X21" s="94"/>
    </row>
    <row r="22" spans="1:29" s="74" customFormat="1" x14ac:dyDescent="0.25">
      <c r="A22" s="254" t="s">
        <v>106</v>
      </c>
      <c r="B22" s="267" t="s">
        <v>207</v>
      </c>
      <c r="C22" s="268">
        <v>1</v>
      </c>
      <c r="D22" s="260"/>
      <c r="E22" s="260"/>
      <c r="F22" s="187"/>
      <c r="G22" s="269">
        <f>'семестровка 052'!D16</f>
        <v>6</v>
      </c>
      <c r="H22" s="259">
        <f t="shared" si="0"/>
        <v>180</v>
      </c>
      <c r="I22" s="186">
        <f t="shared" si="4"/>
        <v>60</v>
      </c>
      <c r="J22" s="260">
        <v>30</v>
      </c>
      <c r="K22" s="260"/>
      <c r="L22" s="260">
        <v>30</v>
      </c>
      <c r="M22" s="187">
        <f t="shared" si="1"/>
        <v>120</v>
      </c>
      <c r="N22" s="239">
        <v>4</v>
      </c>
      <c r="O22" s="240"/>
      <c r="P22" s="241"/>
      <c r="Q22" s="242"/>
      <c r="R22" s="240"/>
      <c r="S22" s="241"/>
      <c r="T22" s="242"/>
      <c r="U22" s="240"/>
      <c r="V22" s="241"/>
      <c r="W22" s="242"/>
      <c r="X22" s="241"/>
    </row>
    <row r="23" spans="1:29" s="74" customFormat="1" x14ac:dyDescent="0.25">
      <c r="A23" s="254" t="s">
        <v>107</v>
      </c>
      <c r="B23" s="270" t="s">
        <v>255</v>
      </c>
      <c r="C23" s="271"/>
      <c r="D23" s="185" t="s">
        <v>256</v>
      </c>
      <c r="E23" s="185"/>
      <c r="F23" s="272"/>
      <c r="G23" s="269">
        <v>4.5</v>
      </c>
      <c r="H23" s="273">
        <f t="shared" si="0"/>
        <v>135</v>
      </c>
      <c r="I23" s="186">
        <f t="shared" si="4"/>
        <v>45</v>
      </c>
      <c r="J23" s="185">
        <v>30</v>
      </c>
      <c r="K23" s="185"/>
      <c r="L23" s="185">
        <v>15</v>
      </c>
      <c r="M23" s="187">
        <f t="shared" si="1"/>
        <v>90</v>
      </c>
      <c r="N23" s="188"/>
      <c r="O23" s="189"/>
      <c r="P23" s="190"/>
      <c r="Q23" s="191">
        <v>3</v>
      </c>
      <c r="R23" s="189"/>
      <c r="S23" s="190"/>
      <c r="T23" s="191"/>
      <c r="U23" s="189"/>
      <c r="V23" s="190"/>
      <c r="W23" s="191"/>
      <c r="X23" s="190"/>
    </row>
    <row r="24" spans="1:29" s="74" customFormat="1" x14ac:dyDescent="0.25">
      <c r="A24" s="254" t="s">
        <v>136</v>
      </c>
      <c r="B24" s="270" t="s">
        <v>239</v>
      </c>
      <c r="C24" s="271"/>
      <c r="D24" s="185">
        <v>3</v>
      </c>
      <c r="E24" s="185"/>
      <c r="F24" s="272"/>
      <c r="G24" s="269">
        <v>3</v>
      </c>
      <c r="H24" s="273">
        <f t="shared" si="0"/>
        <v>90</v>
      </c>
      <c r="I24" s="186">
        <f t="shared" si="4"/>
        <v>30</v>
      </c>
      <c r="J24" s="185">
        <v>15</v>
      </c>
      <c r="K24" s="185"/>
      <c r="L24" s="185">
        <v>15</v>
      </c>
      <c r="M24" s="187">
        <f t="shared" si="1"/>
        <v>60</v>
      </c>
      <c r="N24" s="188"/>
      <c r="O24" s="189"/>
      <c r="P24" s="190"/>
      <c r="Q24" s="191">
        <v>2</v>
      </c>
      <c r="R24" s="189"/>
      <c r="S24" s="190"/>
      <c r="T24" s="191"/>
      <c r="U24" s="189"/>
      <c r="V24" s="190"/>
      <c r="W24" s="191"/>
      <c r="X24" s="190"/>
    </row>
    <row r="25" spans="1:29" s="74" customFormat="1" ht="32.25" thickBot="1" x14ac:dyDescent="0.3">
      <c r="A25" s="254" t="s">
        <v>137</v>
      </c>
      <c r="B25" s="274" t="s">
        <v>350</v>
      </c>
      <c r="C25" s="275"/>
      <c r="D25" s="276" t="s">
        <v>158</v>
      </c>
      <c r="E25" s="276"/>
      <c r="F25" s="277"/>
      <c r="G25" s="278">
        <v>3</v>
      </c>
      <c r="H25" s="279">
        <f t="shared" si="0"/>
        <v>90</v>
      </c>
      <c r="I25" s="280">
        <f t="shared" si="4"/>
        <v>30</v>
      </c>
      <c r="J25" s="276">
        <v>15</v>
      </c>
      <c r="K25" s="276">
        <v>8</v>
      </c>
      <c r="L25" s="276">
        <v>7</v>
      </c>
      <c r="M25" s="277">
        <f t="shared" si="1"/>
        <v>60</v>
      </c>
      <c r="N25" s="188"/>
      <c r="O25" s="189"/>
      <c r="P25" s="190"/>
      <c r="Q25" s="191"/>
      <c r="R25" s="189"/>
      <c r="S25" s="190"/>
      <c r="T25" s="191"/>
      <c r="U25" s="189"/>
      <c r="V25" s="190"/>
      <c r="W25" s="191">
        <v>2</v>
      </c>
      <c r="X25" s="190"/>
      <c r="AC25" s="74" t="s">
        <v>289</v>
      </c>
    </row>
    <row r="26" spans="1:29" s="74" customFormat="1" ht="16.5" thickBot="1" x14ac:dyDescent="0.3">
      <c r="A26" s="560" t="s">
        <v>108</v>
      </c>
      <c r="B26" s="562"/>
      <c r="C26" s="184"/>
      <c r="D26" s="102"/>
      <c r="E26" s="183"/>
      <c r="F26" s="183"/>
      <c r="G26" s="103">
        <f t="shared" ref="G26:X26" si="5">SUM(G16:G25)+G11</f>
        <v>59.5</v>
      </c>
      <c r="H26" s="104">
        <f t="shared" si="5"/>
        <v>1785</v>
      </c>
      <c r="I26" s="104">
        <f t="shared" si="5"/>
        <v>645</v>
      </c>
      <c r="J26" s="104">
        <f t="shared" si="5"/>
        <v>242</v>
      </c>
      <c r="K26" s="104">
        <f t="shared" si="5"/>
        <v>53</v>
      </c>
      <c r="L26" s="104">
        <f t="shared" si="5"/>
        <v>350</v>
      </c>
      <c r="M26" s="104">
        <f t="shared" si="5"/>
        <v>1140</v>
      </c>
      <c r="N26" s="104">
        <f t="shared" si="5"/>
        <v>18</v>
      </c>
      <c r="O26" s="104">
        <f t="shared" si="5"/>
        <v>5</v>
      </c>
      <c r="P26" s="104">
        <f t="shared" si="5"/>
        <v>5</v>
      </c>
      <c r="Q26" s="104">
        <f t="shared" si="5"/>
        <v>5</v>
      </c>
      <c r="R26" s="104">
        <f t="shared" si="5"/>
        <v>0</v>
      </c>
      <c r="S26" s="104">
        <f t="shared" si="5"/>
        <v>0</v>
      </c>
      <c r="T26" s="104">
        <f t="shared" si="5"/>
        <v>0</v>
      </c>
      <c r="U26" s="104">
        <f t="shared" si="5"/>
        <v>0</v>
      </c>
      <c r="V26" s="104">
        <f t="shared" si="5"/>
        <v>0</v>
      </c>
      <c r="W26" s="104">
        <f t="shared" si="5"/>
        <v>2</v>
      </c>
      <c r="X26" s="104">
        <f t="shared" si="5"/>
        <v>0</v>
      </c>
    </row>
    <row r="27" spans="1:29" s="71" customFormat="1" ht="16.5" thickBot="1" x14ac:dyDescent="0.3">
      <c r="A27" s="629" t="s">
        <v>109</v>
      </c>
      <c r="B27" s="630"/>
      <c r="C27" s="630"/>
      <c r="D27" s="630"/>
      <c r="E27" s="630"/>
      <c r="F27" s="630"/>
      <c r="G27" s="630"/>
      <c r="H27" s="630"/>
      <c r="I27" s="630"/>
      <c r="J27" s="630"/>
      <c r="K27" s="630"/>
      <c r="L27" s="630"/>
      <c r="M27" s="630"/>
      <c r="N27" s="631"/>
      <c r="O27" s="631"/>
      <c r="P27" s="631"/>
      <c r="Q27" s="631"/>
      <c r="R27" s="631"/>
      <c r="S27" s="631"/>
      <c r="T27" s="631"/>
      <c r="U27" s="631"/>
      <c r="V27" s="631"/>
      <c r="W27" s="631"/>
      <c r="X27" s="632"/>
      <c r="Y27" s="144" t="e">
        <f>SUM(Y16:Y26)+#REF!+Y11</f>
        <v>#REF!</v>
      </c>
      <c r="Z27" s="104" t="e">
        <f>SUM(Z16:Z26)+#REF!+Z11</f>
        <v>#REF!</v>
      </c>
    </row>
    <row r="28" spans="1:29" x14ac:dyDescent="0.25">
      <c r="A28" s="125" t="s">
        <v>110</v>
      </c>
      <c r="B28" s="126" t="s">
        <v>252</v>
      </c>
      <c r="C28" s="127" t="s">
        <v>253</v>
      </c>
      <c r="D28" s="128"/>
      <c r="E28" s="128"/>
      <c r="F28" s="129"/>
      <c r="G28" s="281">
        <v>8</v>
      </c>
      <c r="H28" s="130">
        <f>G28*30</f>
        <v>240</v>
      </c>
      <c r="I28" s="282">
        <f>J28+K28+L28</f>
        <v>90</v>
      </c>
      <c r="J28" s="283">
        <v>54</v>
      </c>
      <c r="K28" s="283"/>
      <c r="L28" s="283">
        <v>36</v>
      </c>
      <c r="M28" s="284">
        <f>H28-I28</f>
        <v>150</v>
      </c>
      <c r="N28" s="285"/>
      <c r="O28" s="286">
        <v>5</v>
      </c>
      <c r="P28" s="287">
        <v>5</v>
      </c>
      <c r="Q28" s="132"/>
      <c r="R28" s="133"/>
      <c r="S28" s="131"/>
      <c r="T28" s="134"/>
      <c r="U28" s="135"/>
      <c r="V28" s="131"/>
      <c r="W28" s="136"/>
      <c r="X28" s="131"/>
    </row>
    <row r="29" spans="1:29" s="122" customFormat="1" x14ac:dyDescent="0.25">
      <c r="A29" s="288" t="s">
        <v>138</v>
      </c>
      <c r="B29" s="289" t="s">
        <v>254</v>
      </c>
      <c r="C29" s="186">
        <v>3</v>
      </c>
      <c r="D29" s="260"/>
      <c r="E29" s="262"/>
      <c r="F29" s="263"/>
      <c r="G29" s="258">
        <v>6</v>
      </c>
      <c r="H29" s="259">
        <f t="shared" ref="H29:H36" si="6">G29*30</f>
        <v>180</v>
      </c>
      <c r="I29" s="186">
        <f t="shared" ref="I29" si="7">J29+L29</f>
        <v>60</v>
      </c>
      <c r="J29" s="260">
        <v>30</v>
      </c>
      <c r="K29" s="260"/>
      <c r="L29" s="260">
        <v>30</v>
      </c>
      <c r="M29" s="187">
        <f t="shared" ref="M29:M36" si="8">H29-I29</f>
        <v>120</v>
      </c>
      <c r="N29" s="239"/>
      <c r="O29" s="240"/>
      <c r="P29" s="261"/>
      <c r="Q29" s="242">
        <v>4</v>
      </c>
      <c r="R29" s="240"/>
      <c r="S29" s="241"/>
      <c r="T29" s="242"/>
      <c r="U29" s="240"/>
      <c r="V29" s="241"/>
      <c r="W29" s="242"/>
      <c r="X29" s="241"/>
    </row>
    <row r="30" spans="1:29" x14ac:dyDescent="0.25">
      <c r="A30" s="288" t="s">
        <v>139</v>
      </c>
      <c r="B30" s="290" t="s">
        <v>210</v>
      </c>
      <c r="C30" s="268">
        <v>2</v>
      </c>
      <c r="D30" s="260"/>
      <c r="E30" s="262"/>
      <c r="F30" s="187"/>
      <c r="G30" s="258">
        <v>5</v>
      </c>
      <c r="H30" s="259">
        <f>G30*30</f>
        <v>150</v>
      </c>
      <c r="I30" s="186">
        <f>J30+K30+L30</f>
        <v>54</v>
      </c>
      <c r="J30" s="260">
        <v>36</v>
      </c>
      <c r="K30" s="260"/>
      <c r="L30" s="260">
        <v>18</v>
      </c>
      <c r="M30" s="187">
        <f>H30-I30</f>
        <v>96</v>
      </c>
      <c r="N30" s="264"/>
      <c r="O30" s="265">
        <v>3</v>
      </c>
      <c r="P30" s="94">
        <v>3</v>
      </c>
      <c r="Q30" s="237"/>
      <c r="R30" s="265"/>
      <c r="S30" s="94"/>
      <c r="T30" s="237"/>
      <c r="U30" s="265"/>
      <c r="V30" s="94"/>
      <c r="W30" s="237"/>
      <c r="X30" s="94"/>
    </row>
    <row r="31" spans="1:29" x14ac:dyDescent="0.25">
      <c r="A31" s="288" t="s">
        <v>140</v>
      </c>
      <c r="B31" s="290" t="s">
        <v>228</v>
      </c>
      <c r="C31" s="268">
        <v>3</v>
      </c>
      <c r="D31" s="260"/>
      <c r="E31" s="262"/>
      <c r="F31" s="187"/>
      <c r="G31" s="258">
        <v>6.5</v>
      </c>
      <c r="H31" s="259">
        <f>G31*30</f>
        <v>195</v>
      </c>
      <c r="I31" s="186">
        <f>J31+K31+L31</f>
        <v>75</v>
      </c>
      <c r="J31" s="260">
        <v>45</v>
      </c>
      <c r="K31" s="260"/>
      <c r="L31" s="260">
        <v>30</v>
      </c>
      <c r="M31" s="187">
        <f>H31-I31</f>
        <v>120</v>
      </c>
      <c r="N31" s="264"/>
      <c r="O31" s="265"/>
      <c r="P31" s="94"/>
      <c r="Q31" s="237">
        <v>5</v>
      </c>
      <c r="R31" s="265"/>
      <c r="S31" s="94"/>
      <c r="T31" s="237"/>
      <c r="U31" s="265"/>
      <c r="V31" s="94"/>
      <c r="W31" s="237"/>
      <c r="X31" s="94"/>
    </row>
    <row r="32" spans="1:29" x14ac:dyDescent="0.25">
      <c r="A32" s="288" t="s">
        <v>141</v>
      </c>
      <c r="B32" s="290" t="s">
        <v>234</v>
      </c>
      <c r="C32" s="268">
        <v>3</v>
      </c>
      <c r="D32" s="260"/>
      <c r="E32" s="262"/>
      <c r="F32" s="187"/>
      <c r="G32" s="258">
        <v>7</v>
      </c>
      <c r="H32" s="259">
        <f>G32*30</f>
        <v>210</v>
      </c>
      <c r="I32" s="186">
        <f>J32+K32+L32</f>
        <v>75</v>
      </c>
      <c r="J32" s="260">
        <v>45</v>
      </c>
      <c r="K32" s="260"/>
      <c r="L32" s="260">
        <v>30</v>
      </c>
      <c r="M32" s="187">
        <f>H32-I32</f>
        <v>135</v>
      </c>
      <c r="N32" s="264"/>
      <c r="O32" s="265"/>
      <c r="P32" s="94"/>
      <c r="Q32" s="237">
        <v>5</v>
      </c>
      <c r="R32" s="265"/>
      <c r="S32" s="94"/>
      <c r="T32" s="237"/>
      <c r="U32" s="265"/>
      <c r="V32" s="94"/>
      <c r="W32" s="237"/>
      <c r="X32" s="94"/>
    </row>
    <row r="33" spans="1:24" x14ac:dyDescent="0.25">
      <c r="A33" s="288" t="s">
        <v>142</v>
      </c>
      <c r="B33" s="289" t="s">
        <v>214</v>
      </c>
      <c r="C33" s="186"/>
      <c r="D33" s="260"/>
      <c r="E33" s="262"/>
      <c r="F33" s="263"/>
      <c r="G33" s="258">
        <f>G34+G35</f>
        <v>7.5</v>
      </c>
      <c r="H33" s="291">
        <f>H34+H35</f>
        <v>225</v>
      </c>
      <c r="I33" s="292">
        <f t="shared" ref="I33:M33" si="9">I34+I35</f>
        <v>72</v>
      </c>
      <c r="J33" s="293">
        <f t="shared" si="9"/>
        <v>36</v>
      </c>
      <c r="K33" s="293">
        <f t="shared" si="9"/>
        <v>0</v>
      </c>
      <c r="L33" s="293">
        <f t="shared" si="9"/>
        <v>51</v>
      </c>
      <c r="M33" s="294">
        <f t="shared" si="9"/>
        <v>153</v>
      </c>
      <c r="N33" s="239"/>
      <c r="O33" s="240"/>
      <c r="P33" s="245"/>
      <c r="Q33" s="242"/>
      <c r="R33" s="240"/>
      <c r="S33" s="241"/>
      <c r="T33" s="242"/>
      <c r="U33" s="240"/>
      <c r="V33" s="241"/>
      <c r="W33" s="242"/>
      <c r="X33" s="241"/>
    </row>
    <row r="34" spans="1:24" x14ac:dyDescent="0.25">
      <c r="A34" s="137" t="s">
        <v>176</v>
      </c>
      <c r="B34" s="138" t="s">
        <v>214</v>
      </c>
      <c r="C34" s="139">
        <v>4</v>
      </c>
      <c r="D34" s="81"/>
      <c r="E34" s="81"/>
      <c r="F34" s="140"/>
      <c r="G34" s="295">
        <v>6</v>
      </c>
      <c r="H34" s="112">
        <f>G34*30</f>
        <v>180</v>
      </c>
      <c r="I34" s="237">
        <f>J34+K34+L34</f>
        <v>72</v>
      </c>
      <c r="J34" s="238">
        <v>36</v>
      </c>
      <c r="K34" s="238"/>
      <c r="L34" s="238">
        <v>36</v>
      </c>
      <c r="M34" s="94">
        <f>H34-I34</f>
        <v>108</v>
      </c>
      <c r="N34" s="92"/>
      <c r="O34" s="141"/>
      <c r="P34" s="91"/>
      <c r="Q34" s="90"/>
      <c r="R34" s="141">
        <v>4</v>
      </c>
      <c r="S34" s="91">
        <v>4</v>
      </c>
      <c r="T34" s="90"/>
      <c r="U34" s="141"/>
      <c r="V34" s="91"/>
      <c r="W34" s="92"/>
      <c r="X34" s="91"/>
    </row>
    <row r="35" spans="1:24" x14ac:dyDescent="0.25">
      <c r="A35" s="137" t="s">
        <v>177</v>
      </c>
      <c r="B35" s="138" t="s">
        <v>257</v>
      </c>
      <c r="C35" s="139"/>
      <c r="D35" s="88"/>
      <c r="E35" s="83"/>
      <c r="F35" s="140" t="s">
        <v>150</v>
      </c>
      <c r="G35" s="295">
        <v>1.5</v>
      </c>
      <c r="H35" s="112">
        <f>G35*30</f>
        <v>45</v>
      </c>
      <c r="I35" s="237"/>
      <c r="J35" s="238"/>
      <c r="K35" s="238"/>
      <c r="L35" s="238">
        <v>15</v>
      </c>
      <c r="M35" s="94">
        <f>H35-I35</f>
        <v>45</v>
      </c>
      <c r="N35" s="92"/>
      <c r="O35" s="141"/>
      <c r="P35" s="91"/>
      <c r="Q35" s="90"/>
      <c r="R35" s="265">
        <v>1</v>
      </c>
      <c r="S35" s="94">
        <v>1</v>
      </c>
      <c r="T35" s="90"/>
      <c r="U35" s="141"/>
      <c r="V35" s="91"/>
      <c r="W35" s="92"/>
      <c r="X35" s="91"/>
    </row>
    <row r="36" spans="1:24" x14ac:dyDescent="0.25">
      <c r="A36" s="288" t="s">
        <v>143</v>
      </c>
      <c r="B36" s="289" t="s">
        <v>216</v>
      </c>
      <c r="C36" s="186">
        <v>4</v>
      </c>
      <c r="D36" s="260"/>
      <c r="E36" s="262"/>
      <c r="F36" s="263"/>
      <c r="G36" s="258">
        <v>5.5</v>
      </c>
      <c r="H36" s="259">
        <f t="shared" si="6"/>
        <v>165</v>
      </c>
      <c r="I36" s="186">
        <f t="shared" ref="I36:I41" si="10">J36+K36+L36</f>
        <v>54</v>
      </c>
      <c r="J36" s="260">
        <v>36</v>
      </c>
      <c r="K36" s="260"/>
      <c r="L36" s="260">
        <v>18</v>
      </c>
      <c r="M36" s="187">
        <f t="shared" si="8"/>
        <v>111</v>
      </c>
      <c r="N36" s="264"/>
      <c r="O36" s="265"/>
      <c r="P36" s="266"/>
      <c r="Q36" s="237"/>
      <c r="R36" s="265">
        <v>3</v>
      </c>
      <c r="S36" s="94">
        <v>3</v>
      </c>
      <c r="T36" s="237"/>
      <c r="U36" s="265"/>
      <c r="V36" s="94"/>
      <c r="W36" s="237"/>
      <c r="X36" s="94"/>
    </row>
    <row r="37" spans="1:24" x14ac:dyDescent="0.25">
      <c r="A37" s="288" t="s">
        <v>144</v>
      </c>
      <c r="B37" s="289" t="s">
        <v>217</v>
      </c>
      <c r="C37" s="186">
        <v>4</v>
      </c>
      <c r="D37" s="260"/>
      <c r="E37" s="262"/>
      <c r="F37" s="263"/>
      <c r="G37" s="258">
        <v>5.5</v>
      </c>
      <c r="H37" s="259">
        <f t="shared" ref="H37" si="11">G37*30</f>
        <v>165</v>
      </c>
      <c r="I37" s="186">
        <f t="shared" si="10"/>
        <v>54</v>
      </c>
      <c r="J37" s="260">
        <v>36</v>
      </c>
      <c r="K37" s="260"/>
      <c r="L37" s="260">
        <v>18</v>
      </c>
      <c r="M37" s="187">
        <f t="shared" ref="M37" si="12">H37-I37</f>
        <v>111</v>
      </c>
      <c r="N37" s="264"/>
      <c r="O37" s="265"/>
      <c r="P37" s="266"/>
      <c r="Q37" s="237"/>
      <c r="R37" s="265">
        <v>3</v>
      </c>
      <c r="S37" s="94">
        <v>3</v>
      </c>
      <c r="T37" s="237"/>
      <c r="U37" s="265"/>
      <c r="V37" s="94"/>
      <c r="W37" s="237"/>
      <c r="X37" s="94"/>
    </row>
    <row r="38" spans="1:24" x14ac:dyDescent="0.25">
      <c r="A38" s="288" t="s">
        <v>145</v>
      </c>
      <c r="B38" s="290" t="s">
        <v>218</v>
      </c>
      <c r="C38" s="268">
        <v>5</v>
      </c>
      <c r="D38" s="260"/>
      <c r="E38" s="262"/>
      <c r="F38" s="187"/>
      <c r="G38" s="258">
        <v>5</v>
      </c>
      <c r="H38" s="259">
        <f>G38*30</f>
        <v>150</v>
      </c>
      <c r="I38" s="186">
        <f t="shared" si="10"/>
        <v>60</v>
      </c>
      <c r="J38" s="260">
        <v>30</v>
      </c>
      <c r="K38" s="260"/>
      <c r="L38" s="260">
        <v>30</v>
      </c>
      <c r="M38" s="187">
        <f>H38-I38</f>
        <v>90</v>
      </c>
      <c r="N38" s="264"/>
      <c r="O38" s="265"/>
      <c r="P38" s="94"/>
      <c r="Q38" s="237"/>
      <c r="R38" s="265"/>
      <c r="S38" s="94"/>
      <c r="T38" s="237">
        <v>4</v>
      </c>
      <c r="U38" s="265"/>
      <c r="V38" s="94"/>
      <c r="W38" s="237"/>
      <c r="X38" s="94"/>
    </row>
    <row r="39" spans="1:24" ht="31.5" x14ac:dyDescent="0.25">
      <c r="A39" s="288" t="s">
        <v>146</v>
      </c>
      <c r="B39" s="290" t="s">
        <v>226</v>
      </c>
      <c r="C39" s="268"/>
      <c r="D39" s="260" t="s">
        <v>153</v>
      </c>
      <c r="E39" s="262"/>
      <c r="F39" s="187"/>
      <c r="G39" s="258">
        <v>4</v>
      </c>
      <c r="H39" s="259">
        <f>G39*30</f>
        <v>120</v>
      </c>
      <c r="I39" s="186">
        <f t="shared" si="10"/>
        <v>45</v>
      </c>
      <c r="J39" s="260">
        <v>30</v>
      </c>
      <c r="K39" s="260"/>
      <c r="L39" s="260">
        <v>15</v>
      </c>
      <c r="M39" s="187">
        <f>H39-I39</f>
        <v>75</v>
      </c>
      <c r="N39" s="264"/>
      <c r="O39" s="265"/>
      <c r="P39" s="94"/>
      <c r="Q39" s="237"/>
      <c r="R39" s="265"/>
      <c r="S39" s="94"/>
      <c r="T39" s="237">
        <v>3</v>
      </c>
      <c r="U39" s="265"/>
      <c r="V39" s="94"/>
      <c r="W39" s="237"/>
      <c r="X39" s="94"/>
    </row>
    <row r="40" spans="1:24" x14ac:dyDescent="0.25">
      <c r="A40" s="288" t="s">
        <v>147</v>
      </c>
      <c r="B40" s="290" t="s">
        <v>231</v>
      </c>
      <c r="C40" s="268"/>
      <c r="D40" s="260">
        <v>5</v>
      </c>
      <c r="E40" s="262"/>
      <c r="F40" s="187"/>
      <c r="G40" s="258">
        <v>3.5</v>
      </c>
      <c r="H40" s="259">
        <f>G40*30</f>
        <v>105</v>
      </c>
      <c r="I40" s="186">
        <f t="shared" si="10"/>
        <v>45</v>
      </c>
      <c r="J40" s="260">
        <v>30</v>
      </c>
      <c r="K40" s="260"/>
      <c r="L40" s="260">
        <v>15</v>
      </c>
      <c r="M40" s="187">
        <f>H40-I40</f>
        <v>60</v>
      </c>
      <c r="N40" s="264"/>
      <c r="O40" s="265"/>
      <c r="P40" s="94"/>
      <c r="Q40" s="237"/>
      <c r="R40" s="265"/>
      <c r="S40" s="94"/>
      <c r="T40" s="237">
        <v>3</v>
      </c>
      <c r="U40" s="265"/>
      <c r="V40" s="94"/>
      <c r="W40" s="237"/>
      <c r="X40" s="94"/>
    </row>
    <row r="41" spans="1:24" x14ac:dyDescent="0.25">
      <c r="A41" s="288" t="s">
        <v>200</v>
      </c>
      <c r="B41" s="290" t="s">
        <v>219</v>
      </c>
      <c r="C41" s="268">
        <v>5</v>
      </c>
      <c r="D41" s="260"/>
      <c r="E41" s="262"/>
      <c r="F41" s="187"/>
      <c r="G41" s="258">
        <v>6</v>
      </c>
      <c r="H41" s="259">
        <f>G41*30</f>
        <v>180</v>
      </c>
      <c r="I41" s="186">
        <f t="shared" si="10"/>
        <v>60</v>
      </c>
      <c r="J41" s="260">
        <v>30</v>
      </c>
      <c r="K41" s="260"/>
      <c r="L41" s="260">
        <v>30</v>
      </c>
      <c r="M41" s="187">
        <f>H41-I41</f>
        <v>120</v>
      </c>
      <c r="N41" s="264"/>
      <c r="O41" s="265"/>
      <c r="P41" s="94"/>
      <c r="Q41" s="237"/>
      <c r="R41" s="265"/>
      <c r="S41" s="94"/>
      <c r="T41" s="237">
        <v>4</v>
      </c>
      <c r="U41" s="265"/>
      <c r="V41" s="94"/>
      <c r="W41" s="237"/>
      <c r="X41" s="94"/>
    </row>
    <row r="42" spans="1:24" x14ac:dyDescent="0.25">
      <c r="A42" s="288" t="s">
        <v>201</v>
      </c>
      <c r="B42" s="289" t="s">
        <v>221</v>
      </c>
      <c r="C42" s="186"/>
      <c r="D42" s="260"/>
      <c r="E42" s="262"/>
      <c r="F42" s="263"/>
      <c r="G42" s="258">
        <f>G43+G44</f>
        <v>7</v>
      </c>
      <c r="H42" s="291">
        <f>H43+H44</f>
        <v>210</v>
      </c>
      <c r="I42" s="292">
        <f t="shared" ref="I42:M42" si="13">I43+I44</f>
        <v>72</v>
      </c>
      <c r="J42" s="293">
        <f t="shared" si="13"/>
        <v>36</v>
      </c>
      <c r="K42" s="293">
        <f t="shared" si="13"/>
        <v>0</v>
      </c>
      <c r="L42" s="293">
        <f t="shared" si="13"/>
        <v>51</v>
      </c>
      <c r="M42" s="294">
        <f t="shared" si="13"/>
        <v>138</v>
      </c>
      <c r="N42" s="239"/>
      <c r="O42" s="240"/>
      <c r="P42" s="245"/>
      <c r="Q42" s="242"/>
      <c r="R42" s="240"/>
      <c r="S42" s="241"/>
      <c r="T42" s="242"/>
      <c r="U42" s="240"/>
      <c r="V42" s="241"/>
      <c r="W42" s="242"/>
      <c r="X42" s="241"/>
    </row>
    <row r="43" spans="1:24" x14ac:dyDescent="0.25">
      <c r="A43" s="137" t="s">
        <v>258</v>
      </c>
      <c r="B43" s="138" t="s">
        <v>221</v>
      </c>
      <c r="C43" s="139">
        <v>6</v>
      </c>
      <c r="D43" s="81"/>
      <c r="E43" s="81"/>
      <c r="F43" s="140"/>
      <c r="G43" s="295">
        <v>6</v>
      </c>
      <c r="H43" s="112">
        <f>G43*30</f>
        <v>180</v>
      </c>
      <c r="I43" s="237">
        <f>J43+K43+L43</f>
        <v>72</v>
      </c>
      <c r="J43" s="238">
        <v>36</v>
      </c>
      <c r="K43" s="238"/>
      <c r="L43" s="238">
        <v>36</v>
      </c>
      <c r="M43" s="94">
        <f>H43-I43</f>
        <v>108</v>
      </c>
      <c r="N43" s="92"/>
      <c r="O43" s="141"/>
      <c r="P43" s="91"/>
      <c r="Q43" s="90"/>
      <c r="R43" s="141"/>
      <c r="S43" s="91"/>
      <c r="T43" s="90"/>
      <c r="U43" s="141">
        <v>4</v>
      </c>
      <c r="V43" s="91">
        <v>4</v>
      </c>
      <c r="W43" s="92"/>
      <c r="X43" s="91"/>
    </row>
    <row r="44" spans="1:24" x14ac:dyDescent="0.25">
      <c r="A44" s="137" t="s">
        <v>259</v>
      </c>
      <c r="B44" s="138" t="s">
        <v>260</v>
      </c>
      <c r="C44" s="139"/>
      <c r="D44" s="88"/>
      <c r="E44" s="83"/>
      <c r="F44" s="140" t="s">
        <v>149</v>
      </c>
      <c r="G44" s="295">
        <v>1</v>
      </c>
      <c r="H44" s="112">
        <f>G44*30</f>
        <v>30</v>
      </c>
      <c r="I44" s="237"/>
      <c r="J44" s="238"/>
      <c r="K44" s="238"/>
      <c r="L44" s="238">
        <v>15</v>
      </c>
      <c r="M44" s="94">
        <f>H44-I44</f>
        <v>30</v>
      </c>
      <c r="N44" s="92"/>
      <c r="O44" s="141"/>
      <c r="P44" s="91"/>
      <c r="Q44" s="90"/>
      <c r="R44" s="141"/>
      <c r="S44" s="296"/>
      <c r="T44" s="90"/>
      <c r="U44" s="141"/>
      <c r="V44" s="91"/>
      <c r="W44" s="92"/>
      <c r="X44" s="91"/>
    </row>
    <row r="45" spans="1:24" x14ac:dyDescent="0.25">
      <c r="A45" s="288" t="s">
        <v>261</v>
      </c>
      <c r="B45" s="289" t="s">
        <v>222</v>
      </c>
      <c r="C45" s="186">
        <v>6</v>
      </c>
      <c r="D45" s="260"/>
      <c r="E45" s="262"/>
      <c r="F45" s="263"/>
      <c r="G45" s="258">
        <v>5.5</v>
      </c>
      <c r="H45" s="259">
        <f t="shared" ref="H45" si="14">G45*30</f>
        <v>165</v>
      </c>
      <c r="I45" s="186">
        <f>J45+K45+L45</f>
        <v>72</v>
      </c>
      <c r="J45" s="260">
        <v>36</v>
      </c>
      <c r="K45" s="260"/>
      <c r="L45" s="260">
        <v>36</v>
      </c>
      <c r="M45" s="187">
        <f t="shared" ref="M45" si="15">H45-I45</f>
        <v>93</v>
      </c>
      <c r="N45" s="264"/>
      <c r="O45" s="265"/>
      <c r="P45" s="266"/>
      <c r="Q45" s="237"/>
      <c r="R45" s="265"/>
      <c r="S45" s="94"/>
      <c r="T45" s="237"/>
      <c r="U45" s="265">
        <v>4</v>
      </c>
      <c r="V45" s="94">
        <v>4</v>
      </c>
      <c r="W45" s="237"/>
      <c r="X45" s="94"/>
    </row>
    <row r="46" spans="1:24" x14ac:dyDescent="0.25">
      <c r="A46" s="288" t="s">
        <v>262</v>
      </c>
      <c r="B46" s="290" t="s">
        <v>224</v>
      </c>
      <c r="C46" s="268">
        <v>6</v>
      </c>
      <c r="D46" s="260"/>
      <c r="E46" s="262"/>
      <c r="F46" s="187"/>
      <c r="G46" s="258">
        <v>5</v>
      </c>
      <c r="H46" s="259">
        <f>G46*30</f>
        <v>150</v>
      </c>
      <c r="I46" s="186">
        <f>J46+K46+L46</f>
        <v>54</v>
      </c>
      <c r="J46" s="260">
        <v>36</v>
      </c>
      <c r="K46" s="260"/>
      <c r="L46" s="260">
        <v>18</v>
      </c>
      <c r="M46" s="187">
        <f>H46-I46</f>
        <v>96</v>
      </c>
      <c r="N46" s="264"/>
      <c r="O46" s="265"/>
      <c r="P46" s="94"/>
      <c r="Q46" s="237"/>
      <c r="R46" s="265"/>
      <c r="S46" s="94"/>
      <c r="T46" s="237"/>
      <c r="U46" s="265">
        <v>3</v>
      </c>
      <c r="V46" s="94">
        <v>3</v>
      </c>
      <c r="W46" s="237"/>
      <c r="X46" s="94"/>
    </row>
    <row r="47" spans="1:24" ht="31.5" x14ac:dyDescent="0.25">
      <c r="A47" s="288" t="s">
        <v>263</v>
      </c>
      <c r="B47" s="289" t="s">
        <v>225</v>
      </c>
      <c r="C47" s="186">
        <v>7</v>
      </c>
      <c r="D47" s="260"/>
      <c r="E47" s="262"/>
      <c r="F47" s="263"/>
      <c r="G47" s="258">
        <v>6</v>
      </c>
      <c r="H47" s="259">
        <f t="shared" ref="H47" si="16">G47*30</f>
        <v>180</v>
      </c>
      <c r="I47" s="186">
        <f>J47+K47+L47</f>
        <v>60</v>
      </c>
      <c r="J47" s="260">
        <v>30</v>
      </c>
      <c r="K47" s="260"/>
      <c r="L47" s="260">
        <v>30</v>
      </c>
      <c r="M47" s="187">
        <f t="shared" ref="M47" si="17">H47-I47</f>
        <v>120</v>
      </c>
      <c r="N47" s="264"/>
      <c r="O47" s="265"/>
      <c r="P47" s="266"/>
      <c r="Q47" s="237"/>
      <c r="R47" s="265"/>
      <c r="S47" s="94"/>
      <c r="T47" s="237"/>
      <c r="U47" s="265"/>
      <c r="V47" s="94"/>
      <c r="W47" s="237">
        <v>4</v>
      </c>
      <c r="X47" s="94"/>
    </row>
    <row r="48" spans="1:24" ht="16.5" thickBot="1" x14ac:dyDescent="0.3">
      <c r="A48" s="288" t="s">
        <v>264</v>
      </c>
      <c r="B48" s="290" t="s">
        <v>265</v>
      </c>
      <c r="C48" s="268"/>
      <c r="D48" s="260">
        <v>7</v>
      </c>
      <c r="E48" s="262"/>
      <c r="F48" s="187"/>
      <c r="G48" s="258">
        <v>4</v>
      </c>
      <c r="H48" s="259">
        <f>G48*30</f>
        <v>120</v>
      </c>
      <c r="I48" s="186">
        <f>J48+K48+L48</f>
        <v>45</v>
      </c>
      <c r="J48" s="260">
        <v>30</v>
      </c>
      <c r="K48" s="260"/>
      <c r="L48" s="260">
        <v>15</v>
      </c>
      <c r="M48" s="187">
        <f>H48-I48</f>
        <v>75</v>
      </c>
      <c r="N48" s="264"/>
      <c r="O48" s="265"/>
      <c r="P48" s="94"/>
      <c r="Q48" s="237"/>
      <c r="R48" s="265"/>
      <c r="S48" s="94"/>
      <c r="T48" s="237"/>
      <c r="U48" s="265"/>
      <c r="V48" s="94"/>
      <c r="W48" s="237">
        <v>3</v>
      </c>
      <c r="X48" s="94"/>
    </row>
    <row r="49" spans="1:24" s="71" customFormat="1" ht="16.5" thickBot="1" x14ac:dyDescent="0.3">
      <c r="A49" s="560" t="s">
        <v>160</v>
      </c>
      <c r="B49" s="561"/>
      <c r="C49" s="561"/>
      <c r="D49" s="561"/>
      <c r="E49" s="561"/>
      <c r="F49" s="562"/>
      <c r="G49" s="297">
        <f>SUM(G28:G48)-G34-G35-G43-G44</f>
        <v>97</v>
      </c>
      <c r="H49" s="298">
        <f t="shared" ref="H49:M49" si="18">SUM(H28:H48)-H34-H35-H43-H44</f>
        <v>2910</v>
      </c>
      <c r="I49" s="298">
        <f t="shared" si="18"/>
        <v>1047</v>
      </c>
      <c r="J49" s="298">
        <f t="shared" si="18"/>
        <v>606</v>
      </c>
      <c r="K49" s="298"/>
      <c r="L49" s="298">
        <f t="shared" si="18"/>
        <v>471</v>
      </c>
      <c r="M49" s="298">
        <f t="shared" si="18"/>
        <v>1863</v>
      </c>
      <c r="N49" s="298">
        <f t="shared" ref="N49:X49" si="19">SUM(N28:N48)</f>
        <v>0</v>
      </c>
      <c r="O49" s="298">
        <f t="shared" si="19"/>
        <v>8</v>
      </c>
      <c r="P49" s="298">
        <f t="shared" si="19"/>
        <v>8</v>
      </c>
      <c r="Q49" s="298">
        <f t="shared" si="19"/>
        <v>14</v>
      </c>
      <c r="R49" s="298">
        <f t="shared" si="19"/>
        <v>11</v>
      </c>
      <c r="S49" s="298">
        <f t="shared" si="19"/>
        <v>11</v>
      </c>
      <c r="T49" s="298">
        <f t="shared" si="19"/>
        <v>14</v>
      </c>
      <c r="U49" s="298">
        <f t="shared" si="19"/>
        <v>11</v>
      </c>
      <c r="V49" s="298">
        <f t="shared" si="19"/>
        <v>11</v>
      </c>
      <c r="W49" s="298">
        <f t="shared" si="19"/>
        <v>7</v>
      </c>
      <c r="X49" s="298">
        <f t="shared" si="19"/>
        <v>0</v>
      </c>
    </row>
    <row r="50" spans="1:24" s="71" customFormat="1" x14ac:dyDescent="0.25">
      <c r="A50" s="604" t="s">
        <v>161</v>
      </c>
      <c r="B50" s="605"/>
      <c r="C50" s="605"/>
      <c r="D50" s="605"/>
      <c r="E50" s="605"/>
      <c r="F50" s="605"/>
      <c r="G50" s="605"/>
      <c r="H50" s="605"/>
      <c r="I50" s="606"/>
      <c r="J50" s="606"/>
      <c r="K50" s="606"/>
      <c r="L50" s="606"/>
      <c r="M50" s="606"/>
      <c r="N50" s="605"/>
      <c r="O50" s="605"/>
      <c r="P50" s="605"/>
      <c r="Q50" s="605"/>
      <c r="R50" s="605"/>
      <c r="S50" s="605"/>
      <c r="T50" s="605"/>
      <c r="U50" s="605"/>
      <c r="V50" s="605"/>
      <c r="W50" s="605"/>
      <c r="X50" s="607"/>
    </row>
    <row r="51" spans="1:24" s="71" customFormat="1" ht="31.5" x14ac:dyDescent="0.25">
      <c r="A51" s="254" t="s">
        <v>126</v>
      </c>
      <c r="B51" s="299" t="s">
        <v>251</v>
      </c>
      <c r="C51" s="300"/>
      <c r="D51" s="301" t="s">
        <v>150</v>
      </c>
      <c r="E51" s="301"/>
      <c r="F51" s="302"/>
      <c r="G51" s="303">
        <v>4.5</v>
      </c>
      <c r="H51" s="304">
        <f>G51*30</f>
        <v>135</v>
      </c>
      <c r="I51" s="186">
        <f>J51+K51+L51</f>
        <v>15</v>
      </c>
      <c r="J51" s="260"/>
      <c r="K51" s="260"/>
      <c r="L51" s="260">
        <v>15</v>
      </c>
      <c r="M51" s="187">
        <f t="shared" ref="M51:M53" si="20">H51-I51</f>
        <v>120</v>
      </c>
      <c r="N51" s="305"/>
      <c r="O51" s="306"/>
      <c r="P51" s="307"/>
      <c r="Q51" s="308"/>
      <c r="R51" s="306"/>
      <c r="S51" s="307"/>
      <c r="T51" s="308"/>
      <c r="U51" s="306"/>
      <c r="V51" s="307"/>
      <c r="W51" s="308"/>
      <c r="X51" s="307"/>
    </row>
    <row r="52" spans="1:24" x14ac:dyDescent="0.25">
      <c r="A52" s="254" t="s">
        <v>127</v>
      </c>
      <c r="B52" s="309" t="s">
        <v>220</v>
      </c>
      <c r="C52" s="44"/>
      <c r="D52" s="45" t="s">
        <v>149</v>
      </c>
      <c r="E52" s="45"/>
      <c r="F52" s="310"/>
      <c r="G52" s="311">
        <v>4.5</v>
      </c>
      <c r="H52" s="304">
        <f>G52*30</f>
        <v>135</v>
      </c>
      <c r="I52" s="186">
        <f>J52+K52+L52</f>
        <v>15</v>
      </c>
      <c r="J52" s="260"/>
      <c r="K52" s="260"/>
      <c r="L52" s="260">
        <v>15</v>
      </c>
      <c r="M52" s="187">
        <f t="shared" si="20"/>
        <v>120</v>
      </c>
      <c r="N52" s="305"/>
      <c r="O52" s="306"/>
      <c r="P52" s="307"/>
      <c r="Q52" s="308"/>
      <c r="R52" s="306"/>
      <c r="S52" s="307"/>
      <c r="T52" s="308"/>
      <c r="U52" s="306"/>
      <c r="V52" s="307"/>
      <c r="W52" s="308"/>
      <c r="X52" s="307"/>
    </row>
    <row r="53" spans="1:24" s="71" customFormat="1" ht="16.5" thickBot="1" x14ac:dyDescent="0.3">
      <c r="A53" s="312" t="s">
        <v>128</v>
      </c>
      <c r="B53" s="313" t="s">
        <v>171</v>
      </c>
      <c r="C53" s="314"/>
      <c r="D53" s="315" t="s">
        <v>148</v>
      </c>
      <c r="E53" s="315"/>
      <c r="F53" s="316"/>
      <c r="G53" s="317">
        <v>6</v>
      </c>
      <c r="H53" s="318">
        <f>G53*30</f>
        <v>180</v>
      </c>
      <c r="I53" s="280">
        <f>J53+K53+L53</f>
        <v>0</v>
      </c>
      <c r="J53" s="276"/>
      <c r="K53" s="276"/>
      <c r="L53" s="276"/>
      <c r="M53" s="277">
        <f t="shared" si="20"/>
        <v>180</v>
      </c>
      <c r="N53" s="319"/>
      <c r="O53" s="320"/>
      <c r="P53" s="321"/>
      <c r="Q53" s="322"/>
      <c r="R53" s="320"/>
      <c r="S53" s="321"/>
      <c r="T53" s="322"/>
      <c r="U53" s="320"/>
      <c r="V53" s="321"/>
      <c r="W53" s="322"/>
      <c r="X53" s="321"/>
    </row>
    <row r="54" spans="1:24" s="71" customFormat="1" ht="16.5" thickBot="1" x14ac:dyDescent="0.3">
      <c r="A54" s="608" t="s">
        <v>162</v>
      </c>
      <c r="B54" s="606"/>
      <c r="C54" s="606"/>
      <c r="D54" s="606"/>
      <c r="E54" s="606"/>
      <c r="F54" s="609"/>
      <c r="G54" s="323">
        <f t="shared" ref="G54:X54" si="21">SUM(G51:G53)</f>
        <v>15</v>
      </c>
      <c r="H54" s="324">
        <f t="shared" si="21"/>
        <v>450</v>
      </c>
      <c r="I54" s="325">
        <f t="shared" si="21"/>
        <v>30</v>
      </c>
      <c r="J54" s="325">
        <f t="shared" si="21"/>
        <v>0</v>
      </c>
      <c r="K54" s="325">
        <f t="shared" si="21"/>
        <v>0</v>
      </c>
      <c r="L54" s="325">
        <f t="shared" si="21"/>
        <v>30</v>
      </c>
      <c r="M54" s="325">
        <f t="shared" si="21"/>
        <v>420</v>
      </c>
      <c r="N54" s="324">
        <f t="shared" si="21"/>
        <v>0</v>
      </c>
      <c r="O54" s="324">
        <f t="shared" si="21"/>
        <v>0</v>
      </c>
      <c r="P54" s="324">
        <f t="shared" si="21"/>
        <v>0</v>
      </c>
      <c r="Q54" s="324">
        <f t="shared" si="21"/>
        <v>0</v>
      </c>
      <c r="R54" s="324">
        <f t="shared" si="21"/>
        <v>0</v>
      </c>
      <c r="S54" s="324">
        <f t="shared" si="21"/>
        <v>0</v>
      </c>
      <c r="T54" s="324">
        <f t="shared" si="21"/>
        <v>0</v>
      </c>
      <c r="U54" s="324">
        <f t="shared" si="21"/>
        <v>0</v>
      </c>
      <c r="V54" s="324">
        <f t="shared" si="21"/>
        <v>0</v>
      </c>
      <c r="W54" s="324">
        <f t="shared" si="21"/>
        <v>0</v>
      </c>
      <c r="X54" s="324">
        <f t="shared" si="21"/>
        <v>0</v>
      </c>
    </row>
    <row r="55" spans="1:24" s="71" customFormat="1" ht="16.5" customHeight="1" thickBot="1" x14ac:dyDescent="0.3">
      <c r="A55" s="608" t="s">
        <v>330</v>
      </c>
      <c r="B55" s="606"/>
      <c r="C55" s="606"/>
      <c r="D55" s="606"/>
      <c r="E55" s="606"/>
      <c r="F55" s="606"/>
      <c r="G55" s="606"/>
      <c r="H55" s="606"/>
      <c r="I55" s="606"/>
      <c r="J55" s="606"/>
      <c r="K55" s="606"/>
      <c r="L55" s="606"/>
      <c r="M55" s="606"/>
      <c r="N55" s="606"/>
      <c r="O55" s="606"/>
      <c r="P55" s="606"/>
      <c r="Q55" s="606"/>
      <c r="R55" s="606"/>
      <c r="S55" s="606"/>
      <c r="T55" s="606"/>
      <c r="U55" s="606"/>
      <c r="V55" s="606"/>
      <c r="W55" s="606"/>
      <c r="X55" s="609"/>
    </row>
    <row r="56" spans="1:24" ht="16.5" customHeight="1" x14ac:dyDescent="0.25">
      <c r="A56" s="125" t="s">
        <v>129</v>
      </c>
      <c r="B56" s="326" t="s">
        <v>329</v>
      </c>
      <c r="C56" s="327"/>
      <c r="D56" s="328"/>
      <c r="E56" s="328"/>
      <c r="F56" s="329"/>
      <c r="G56" s="330">
        <v>6</v>
      </c>
      <c r="H56" s="331">
        <f>G56*30</f>
        <v>180</v>
      </c>
      <c r="I56" s="332">
        <f>J56+K56+L56</f>
        <v>0</v>
      </c>
      <c r="J56" s="333"/>
      <c r="K56" s="333"/>
      <c r="L56" s="333"/>
      <c r="M56" s="131">
        <f t="shared" ref="M56" si="22">H56-I56</f>
        <v>180</v>
      </c>
      <c r="N56" s="334"/>
      <c r="O56" s="335"/>
      <c r="P56" s="336"/>
      <c r="Q56" s="337"/>
      <c r="R56" s="335"/>
      <c r="S56" s="336"/>
      <c r="T56" s="337"/>
      <c r="U56" s="335"/>
      <c r="V56" s="336"/>
      <c r="W56" s="337"/>
      <c r="X56" s="338"/>
    </row>
    <row r="57" spans="1:24" ht="16.5" thickBot="1" x14ac:dyDescent="0.3">
      <c r="A57" s="610" t="s">
        <v>163</v>
      </c>
      <c r="B57" s="611"/>
      <c r="C57" s="611"/>
      <c r="D57" s="611"/>
      <c r="E57" s="611"/>
      <c r="F57" s="612"/>
      <c r="G57" s="339">
        <f>SUM(G56:G56)</f>
        <v>6</v>
      </c>
      <c r="H57" s="340">
        <f>SUM(H56:H56)</f>
        <v>180</v>
      </c>
      <c r="I57" s="340">
        <f>I56</f>
        <v>0</v>
      </c>
      <c r="J57" s="340">
        <f>J56</f>
        <v>0</v>
      </c>
      <c r="K57" s="340">
        <f>K56</f>
        <v>0</v>
      </c>
      <c r="L57" s="340">
        <f>L56</f>
        <v>0</v>
      </c>
      <c r="M57" s="340">
        <f>SUM(M56:M56)</f>
        <v>180</v>
      </c>
      <c r="N57" s="340">
        <f t="shared" ref="N57:X57" si="23">N56</f>
        <v>0</v>
      </c>
      <c r="O57" s="340">
        <f t="shared" si="23"/>
        <v>0</v>
      </c>
      <c r="P57" s="340">
        <f t="shared" si="23"/>
        <v>0</v>
      </c>
      <c r="Q57" s="340">
        <f t="shared" si="23"/>
        <v>0</v>
      </c>
      <c r="R57" s="340">
        <f t="shared" si="23"/>
        <v>0</v>
      </c>
      <c r="S57" s="340">
        <f t="shared" si="23"/>
        <v>0</v>
      </c>
      <c r="T57" s="340">
        <f t="shared" si="23"/>
        <v>0</v>
      </c>
      <c r="U57" s="340">
        <f t="shared" si="23"/>
        <v>0</v>
      </c>
      <c r="V57" s="340">
        <f t="shared" si="23"/>
        <v>0</v>
      </c>
      <c r="W57" s="340">
        <f t="shared" si="23"/>
        <v>0</v>
      </c>
      <c r="X57" s="341">
        <f t="shared" si="23"/>
        <v>0</v>
      </c>
    </row>
    <row r="58" spans="1:24" ht="16.5" thickBot="1" x14ac:dyDescent="0.3">
      <c r="A58" s="613" t="s">
        <v>164</v>
      </c>
      <c r="B58" s="614"/>
      <c r="C58" s="614"/>
      <c r="D58" s="614"/>
      <c r="E58" s="614"/>
      <c r="F58" s="614"/>
      <c r="G58" s="342">
        <f>G57+G54+G49+G26</f>
        <v>177.5</v>
      </c>
      <c r="H58" s="343">
        <f>H57+H54+H49+H26</f>
        <v>5325</v>
      </c>
      <c r="I58" s="343">
        <f t="shared" ref="I58:X58" si="24">I49+I26+I54+I57</f>
        <v>1722</v>
      </c>
      <c r="J58" s="343">
        <f t="shared" si="24"/>
        <v>848</v>
      </c>
      <c r="K58" s="343">
        <f t="shared" si="24"/>
        <v>53</v>
      </c>
      <c r="L58" s="343">
        <f t="shared" si="24"/>
        <v>851</v>
      </c>
      <c r="M58" s="343">
        <f t="shared" si="24"/>
        <v>3603</v>
      </c>
      <c r="N58" s="343">
        <f t="shared" si="24"/>
        <v>18</v>
      </c>
      <c r="O58" s="343">
        <f t="shared" si="24"/>
        <v>13</v>
      </c>
      <c r="P58" s="343">
        <f t="shared" si="24"/>
        <v>13</v>
      </c>
      <c r="Q58" s="343">
        <f t="shared" si="24"/>
        <v>19</v>
      </c>
      <c r="R58" s="343">
        <f t="shared" si="24"/>
        <v>11</v>
      </c>
      <c r="S58" s="343">
        <f t="shared" si="24"/>
        <v>11</v>
      </c>
      <c r="T58" s="343">
        <f t="shared" si="24"/>
        <v>14</v>
      </c>
      <c r="U58" s="343">
        <f t="shared" si="24"/>
        <v>11</v>
      </c>
      <c r="V58" s="343">
        <f t="shared" si="24"/>
        <v>11</v>
      </c>
      <c r="W58" s="343">
        <f t="shared" si="24"/>
        <v>9</v>
      </c>
      <c r="X58" s="343">
        <f t="shared" si="24"/>
        <v>0</v>
      </c>
    </row>
    <row r="59" spans="1:24" x14ac:dyDescent="0.25">
      <c r="A59" s="615" t="s">
        <v>111</v>
      </c>
      <c r="B59" s="616"/>
      <c r="C59" s="616"/>
      <c r="D59" s="616"/>
      <c r="E59" s="616"/>
      <c r="F59" s="616"/>
      <c r="G59" s="616"/>
      <c r="H59" s="616"/>
      <c r="I59" s="616"/>
      <c r="J59" s="616"/>
      <c r="K59" s="616"/>
      <c r="L59" s="616"/>
      <c r="M59" s="616"/>
      <c r="N59" s="616"/>
      <c r="O59" s="616"/>
      <c r="P59" s="616"/>
      <c r="Q59" s="616"/>
      <c r="R59" s="616"/>
      <c r="S59" s="616"/>
      <c r="T59" s="616"/>
      <c r="U59" s="616"/>
      <c r="V59" s="616"/>
      <c r="W59" s="616"/>
      <c r="X59" s="617"/>
    </row>
    <row r="60" spans="1:24" ht="16.5" thickBot="1" x14ac:dyDescent="0.3">
      <c r="A60" s="599" t="s">
        <v>112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00"/>
      <c r="S60" s="600"/>
      <c r="T60" s="600"/>
      <c r="U60" s="600"/>
      <c r="V60" s="600"/>
      <c r="W60" s="600"/>
      <c r="X60" s="602"/>
    </row>
    <row r="61" spans="1:24" x14ac:dyDescent="0.25">
      <c r="A61" s="618" t="s">
        <v>113</v>
      </c>
      <c r="B61" s="153" t="s">
        <v>266</v>
      </c>
      <c r="C61" s="115"/>
      <c r="D61" s="96">
        <v>2</v>
      </c>
      <c r="E61" s="96"/>
      <c r="F61" s="158"/>
      <c r="G61" s="154">
        <f>'семестровка 052'!D32</f>
        <v>5</v>
      </c>
      <c r="H61" s="154">
        <f>G61*30</f>
        <v>150</v>
      </c>
      <c r="I61" s="344">
        <f>J61+K61+L61</f>
        <v>54</v>
      </c>
      <c r="J61" s="345">
        <f>'семестровка 052'!G32</f>
        <v>36</v>
      </c>
      <c r="K61" s="345"/>
      <c r="L61" s="345">
        <f>'семестровка 052'!I32</f>
        <v>18</v>
      </c>
      <c r="M61" s="346">
        <f>H61-I61</f>
        <v>96</v>
      </c>
      <c r="N61" s="115"/>
      <c r="O61" s="157">
        <v>3</v>
      </c>
      <c r="P61" s="158">
        <v>3</v>
      </c>
      <c r="Q61" s="115"/>
      <c r="R61" s="157"/>
      <c r="S61" s="158"/>
      <c r="T61" s="115"/>
      <c r="U61" s="157"/>
      <c r="V61" s="158"/>
      <c r="W61" s="115"/>
      <c r="X61" s="158"/>
    </row>
    <row r="62" spans="1:24" x14ac:dyDescent="0.25">
      <c r="A62" s="590"/>
      <c r="B62" s="347" t="s">
        <v>267</v>
      </c>
      <c r="C62" s="348"/>
      <c r="D62" s="349"/>
      <c r="E62" s="349"/>
      <c r="F62" s="350"/>
      <c r="G62" s="351"/>
      <c r="H62" s="351"/>
      <c r="I62" s="352"/>
      <c r="J62" s="353"/>
      <c r="K62" s="353"/>
      <c r="L62" s="353"/>
      <c r="M62" s="354"/>
      <c r="N62" s="348"/>
      <c r="O62" s="355"/>
      <c r="P62" s="350"/>
      <c r="Q62" s="348"/>
      <c r="R62" s="355"/>
      <c r="S62" s="350"/>
      <c r="T62" s="348"/>
      <c r="U62" s="355"/>
      <c r="V62" s="350"/>
      <c r="W62" s="348"/>
      <c r="X62" s="350"/>
    </row>
    <row r="63" spans="1:24" x14ac:dyDescent="0.25">
      <c r="A63" s="589" t="s">
        <v>180</v>
      </c>
      <c r="B63" s="347" t="s">
        <v>268</v>
      </c>
      <c r="C63" s="348"/>
      <c r="D63" s="349">
        <v>4</v>
      </c>
      <c r="E63" s="349"/>
      <c r="F63" s="350"/>
      <c r="G63" s="351">
        <v>3</v>
      </c>
      <c r="H63" s="351">
        <f t="shared" ref="H63:H72" si="25">G63*30</f>
        <v>90</v>
      </c>
      <c r="I63" s="352">
        <f t="shared" ref="I63:I72" si="26">J63+K63+L63</f>
        <v>36</v>
      </c>
      <c r="J63" s="353">
        <v>18</v>
      </c>
      <c r="K63" s="353"/>
      <c r="L63" s="353">
        <v>18</v>
      </c>
      <c r="M63" s="354">
        <f>H63-I63</f>
        <v>54</v>
      </c>
      <c r="N63" s="348"/>
      <c r="O63" s="355"/>
      <c r="P63" s="350"/>
      <c r="Q63" s="348"/>
      <c r="R63" s="355">
        <v>2</v>
      </c>
      <c r="S63" s="350">
        <v>2</v>
      </c>
      <c r="T63" s="348"/>
      <c r="U63" s="355"/>
      <c r="V63" s="350"/>
      <c r="W63" s="348"/>
      <c r="X63" s="350"/>
    </row>
    <row r="64" spans="1:24" x14ac:dyDescent="0.25">
      <c r="A64" s="590"/>
      <c r="B64" s="347" t="s">
        <v>21</v>
      </c>
      <c r="C64" s="348"/>
      <c r="D64" s="349"/>
      <c r="E64" s="349"/>
      <c r="F64" s="350"/>
      <c r="G64" s="351"/>
      <c r="H64" s="351">
        <f t="shared" si="25"/>
        <v>0</v>
      </c>
      <c r="I64" s="352">
        <f t="shared" si="26"/>
        <v>0</v>
      </c>
      <c r="J64" s="353"/>
      <c r="K64" s="353"/>
      <c r="L64" s="353"/>
      <c r="M64" s="354">
        <f>H63-I64</f>
        <v>90</v>
      </c>
      <c r="N64" s="348"/>
      <c r="O64" s="355"/>
      <c r="P64" s="350"/>
      <c r="Q64" s="348"/>
      <c r="R64" s="355"/>
      <c r="S64" s="350"/>
      <c r="T64" s="348"/>
      <c r="U64" s="355"/>
      <c r="V64" s="350"/>
      <c r="W64" s="348"/>
      <c r="X64" s="350"/>
    </row>
    <row r="65" spans="1:24" ht="31.5" x14ac:dyDescent="0.25">
      <c r="A65" s="589" t="s">
        <v>115</v>
      </c>
      <c r="B65" s="347" t="s">
        <v>154</v>
      </c>
      <c r="C65" s="348"/>
      <c r="D65" s="349">
        <v>5</v>
      </c>
      <c r="E65" s="349"/>
      <c r="F65" s="350"/>
      <c r="G65" s="351">
        <v>3.5</v>
      </c>
      <c r="H65" s="351">
        <f t="shared" si="25"/>
        <v>105</v>
      </c>
      <c r="I65" s="352">
        <f t="shared" si="26"/>
        <v>45</v>
      </c>
      <c r="J65" s="353"/>
      <c r="K65" s="353"/>
      <c r="L65" s="353">
        <v>45</v>
      </c>
      <c r="M65" s="354">
        <f>H65-I65</f>
        <v>60</v>
      </c>
      <c r="N65" s="348"/>
      <c r="O65" s="355"/>
      <c r="P65" s="350"/>
      <c r="Q65" s="348"/>
      <c r="R65" s="355"/>
      <c r="S65" s="350"/>
      <c r="T65" s="348">
        <v>3</v>
      </c>
      <c r="U65" s="355"/>
      <c r="V65" s="350"/>
      <c r="W65" s="348"/>
      <c r="X65" s="350"/>
    </row>
    <row r="66" spans="1:24" x14ac:dyDescent="0.25">
      <c r="A66" s="590"/>
      <c r="B66" s="347" t="s">
        <v>204</v>
      </c>
      <c r="C66" s="348"/>
      <c r="D66" s="349"/>
      <c r="E66" s="349"/>
      <c r="F66" s="350"/>
      <c r="G66" s="351"/>
      <c r="H66" s="351">
        <f t="shared" si="25"/>
        <v>0</v>
      </c>
      <c r="I66" s="352">
        <f t="shared" si="26"/>
        <v>45</v>
      </c>
      <c r="J66" s="353">
        <v>15</v>
      </c>
      <c r="K66" s="353"/>
      <c r="L66" s="353">
        <v>30</v>
      </c>
      <c r="M66" s="354">
        <f>H65-I66</f>
        <v>60</v>
      </c>
      <c r="N66" s="348"/>
      <c r="O66" s="355"/>
      <c r="P66" s="350"/>
      <c r="Q66" s="348"/>
      <c r="R66" s="355"/>
      <c r="S66" s="350"/>
      <c r="T66" s="348"/>
      <c r="U66" s="355"/>
      <c r="V66" s="350"/>
      <c r="W66" s="348"/>
      <c r="X66" s="350"/>
    </row>
    <row r="67" spans="1:24" ht="31.5" x14ac:dyDescent="0.25">
      <c r="A67" s="589" t="s">
        <v>116</v>
      </c>
      <c r="B67" s="347" t="s">
        <v>155</v>
      </c>
      <c r="C67" s="348"/>
      <c r="D67" s="349">
        <v>6</v>
      </c>
      <c r="E67" s="349"/>
      <c r="F67" s="350"/>
      <c r="G67" s="351">
        <v>3</v>
      </c>
      <c r="H67" s="351">
        <f t="shared" si="25"/>
        <v>90</v>
      </c>
      <c r="I67" s="352">
        <f t="shared" si="26"/>
        <v>36</v>
      </c>
      <c r="J67" s="353"/>
      <c r="K67" s="353"/>
      <c r="L67" s="353">
        <v>36</v>
      </c>
      <c r="M67" s="354">
        <f>H67-I67</f>
        <v>54</v>
      </c>
      <c r="N67" s="348"/>
      <c r="O67" s="355"/>
      <c r="P67" s="350"/>
      <c r="Q67" s="348"/>
      <c r="R67" s="355"/>
      <c r="S67" s="350"/>
      <c r="T67" s="348"/>
      <c r="U67" s="355">
        <v>2</v>
      </c>
      <c r="V67" s="350">
        <v>2</v>
      </c>
      <c r="W67" s="348"/>
      <c r="X67" s="350"/>
    </row>
    <row r="68" spans="1:24" ht="16.5" customHeight="1" x14ac:dyDescent="0.25">
      <c r="A68" s="590"/>
      <c r="B68" s="85" t="s">
        <v>205</v>
      </c>
      <c r="C68" s="97"/>
      <c r="D68" s="356"/>
      <c r="E68" s="356"/>
      <c r="F68" s="84"/>
      <c r="G68" s="86"/>
      <c r="H68" s="351">
        <f t="shared" si="25"/>
        <v>0</v>
      </c>
      <c r="I68" s="352">
        <f t="shared" si="26"/>
        <v>36</v>
      </c>
      <c r="J68" s="353">
        <v>18</v>
      </c>
      <c r="K68" s="353"/>
      <c r="L68" s="353">
        <v>18</v>
      </c>
      <c r="M68" s="354">
        <f>H67-I68</f>
        <v>54</v>
      </c>
      <c r="N68" s="97"/>
      <c r="O68" s="143"/>
      <c r="P68" s="84"/>
      <c r="Q68" s="97"/>
      <c r="R68" s="143"/>
      <c r="S68" s="84"/>
      <c r="T68" s="97"/>
      <c r="U68" s="143"/>
      <c r="V68" s="84"/>
      <c r="W68" s="97"/>
      <c r="X68" s="84"/>
    </row>
    <row r="69" spans="1:24" ht="31.5" x14ac:dyDescent="0.25">
      <c r="A69" s="589" t="s">
        <v>117</v>
      </c>
      <c r="B69" s="347" t="s">
        <v>156</v>
      </c>
      <c r="C69" s="348"/>
      <c r="D69" s="349">
        <v>7</v>
      </c>
      <c r="E69" s="349"/>
      <c r="F69" s="350"/>
      <c r="G69" s="351">
        <v>4</v>
      </c>
      <c r="H69" s="351">
        <f t="shared" ref="H69:H70" si="27">G69*30</f>
        <v>120</v>
      </c>
      <c r="I69" s="352">
        <f t="shared" ref="I69:I70" si="28">J69+K69+L69</f>
        <v>45</v>
      </c>
      <c r="J69" s="353"/>
      <c r="K69" s="353"/>
      <c r="L69" s="353">
        <v>45</v>
      </c>
      <c r="M69" s="354">
        <f>H69-I69</f>
        <v>75</v>
      </c>
      <c r="N69" s="348"/>
      <c r="O69" s="355"/>
      <c r="P69" s="350"/>
      <c r="Q69" s="348"/>
      <c r="R69" s="355"/>
      <c r="S69" s="350"/>
      <c r="T69" s="348"/>
      <c r="U69" s="355"/>
      <c r="V69" s="350"/>
      <c r="W69" s="348">
        <v>3</v>
      </c>
      <c r="X69" s="350"/>
    </row>
    <row r="70" spans="1:24" ht="16.5" customHeight="1" x14ac:dyDescent="0.25">
      <c r="A70" s="590"/>
      <c r="B70" s="85" t="s">
        <v>206</v>
      </c>
      <c r="C70" s="97"/>
      <c r="D70" s="356"/>
      <c r="E70" s="356"/>
      <c r="F70" s="84"/>
      <c r="G70" s="86"/>
      <c r="H70" s="351">
        <f t="shared" si="27"/>
        <v>0</v>
      </c>
      <c r="I70" s="352">
        <f t="shared" si="28"/>
        <v>45</v>
      </c>
      <c r="J70" s="353">
        <v>15</v>
      </c>
      <c r="K70" s="353"/>
      <c r="L70" s="353">
        <v>30</v>
      </c>
      <c r="M70" s="354">
        <f>H69-I70</f>
        <v>75</v>
      </c>
      <c r="N70" s="97"/>
      <c r="O70" s="143"/>
      <c r="P70" s="84"/>
      <c r="Q70" s="97"/>
      <c r="R70" s="143"/>
      <c r="S70" s="84"/>
      <c r="T70" s="97"/>
      <c r="U70" s="143"/>
      <c r="V70" s="84"/>
      <c r="W70" s="97"/>
      <c r="X70" s="84"/>
    </row>
    <row r="71" spans="1:24" ht="31.5" x14ac:dyDescent="0.25">
      <c r="A71" s="591" t="s">
        <v>269</v>
      </c>
      <c r="B71" s="347" t="s">
        <v>157</v>
      </c>
      <c r="C71" s="97"/>
      <c r="D71" s="356" t="s">
        <v>148</v>
      </c>
      <c r="E71" s="356"/>
      <c r="F71" s="84"/>
      <c r="G71" s="86">
        <v>3</v>
      </c>
      <c r="H71" s="351">
        <f t="shared" si="25"/>
        <v>90</v>
      </c>
      <c r="I71" s="352">
        <f t="shared" si="26"/>
        <v>39</v>
      </c>
      <c r="J71" s="353"/>
      <c r="K71" s="353"/>
      <c r="L71" s="353">
        <v>39</v>
      </c>
      <c r="M71" s="354">
        <f>H71-I71</f>
        <v>51</v>
      </c>
      <c r="N71" s="97"/>
      <c r="O71" s="143"/>
      <c r="P71" s="84"/>
      <c r="Q71" s="97"/>
      <c r="R71" s="143"/>
      <c r="S71" s="84"/>
      <c r="T71" s="97"/>
      <c r="U71" s="143"/>
      <c r="V71" s="84"/>
      <c r="W71" s="97"/>
      <c r="X71" s="84">
        <v>3</v>
      </c>
    </row>
    <row r="72" spans="1:24" ht="16.5" thickBot="1" x14ac:dyDescent="0.3">
      <c r="A72" s="592"/>
      <c r="B72" s="105" t="s">
        <v>270</v>
      </c>
      <c r="C72" s="76"/>
      <c r="D72" s="79"/>
      <c r="E72" s="79"/>
      <c r="F72" s="77"/>
      <c r="G72" s="78"/>
      <c r="H72" s="357">
        <f t="shared" si="25"/>
        <v>0</v>
      </c>
      <c r="I72" s="358">
        <f t="shared" si="26"/>
        <v>39</v>
      </c>
      <c r="J72" s="359">
        <v>13</v>
      </c>
      <c r="K72" s="359"/>
      <c r="L72" s="359">
        <v>26</v>
      </c>
      <c r="M72" s="360">
        <f>H71-I72</f>
        <v>51</v>
      </c>
      <c r="N72" s="76"/>
      <c r="O72" s="142"/>
      <c r="P72" s="77"/>
      <c r="Q72" s="76"/>
      <c r="R72" s="142"/>
      <c r="S72" s="77"/>
      <c r="T72" s="76"/>
      <c r="U72" s="142"/>
      <c r="V72" s="77"/>
      <c r="W72" s="76"/>
      <c r="X72" s="77"/>
    </row>
    <row r="73" spans="1:24" ht="16.5" thickBot="1" x14ac:dyDescent="0.3">
      <c r="A73" s="593" t="s">
        <v>114</v>
      </c>
      <c r="B73" s="594"/>
      <c r="C73" s="594"/>
      <c r="D73" s="594"/>
      <c r="E73" s="594"/>
      <c r="F73" s="595"/>
      <c r="G73" s="361">
        <f t="shared" ref="G73:X73" si="29">SUM(G61:G72)</f>
        <v>21.5</v>
      </c>
      <c r="H73" s="362">
        <f t="shared" si="29"/>
        <v>645</v>
      </c>
      <c r="I73" s="362">
        <f t="shared" si="29"/>
        <v>420</v>
      </c>
      <c r="J73" s="362">
        <f t="shared" si="29"/>
        <v>115</v>
      </c>
      <c r="K73" s="362">
        <f t="shared" si="29"/>
        <v>0</v>
      </c>
      <c r="L73" s="362">
        <f t="shared" si="29"/>
        <v>305</v>
      </c>
      <c r="M73" s="362">
        <f t="shared" si="29"/>
        <v>720</v>
      </c>
      <c r="N73" s="362">
        <f t="shared" si="29"/>
        <v>0</v>
      </c>
      <c r="O73" s="362">
        <f t="shared" si="29"/>
        <v>3</v>
      </c>
      <c r="P73" s="362">
        <f t="shared" si="29"/>
        <v>3</v>
      </c>
      <c r="Q73" s="362">
        <f t="shared" si="29"/>
        <v>0</v>
      </c>
      <c r="R73" s="362">
        <f t="shared" si="29"/>
        <v>2</v>
      </c>
      <c r="S73" s="362">
        <f t="shared" si="29"/>
        <v>2</v>
      </c>
      <c r="T73" s="362">
        <f t="shared" si="29"/>
        <v>3</v>
      </c>
      <c r="U73" s="362">
        <f t="shared" si="29"/>
        <v>2</v>
      </c>
      <c r="V73" s="362">
        <f t="shared" si="29"/>
        <v>2</v>
      </c>
      <c r="W73" s="362">
        <f t="shared" si="29"/>
        <v>3</v>
      </c>
      <c r="X73" s="362">
        <f t="shared" si="29"/>
        <v>3</v>
      </c>
    </row>
    <row r="74" spans="1:24" ht="16.5" thickBot="1" x14ac:dyDescent="0.3">
      <c r="A74" s="599" t="s">
        <v>178</v>
      </c>
      <c r="B74" s="600"/>
      <c r="C74" s="600"/>
      <c r="D74" s="600"/>
      <c r="E74" s="600"/>
      <c r="F74" s="600"/>
      <c r="G74" s="600"/>
      <c r="H74" s="600"/>
      <c r="I74" s="601"/>
      <c r="J74" s="601"/>
      <c r="K74" s="601"/>
      <c r="L74" s="601"/>
      <c r="M74" s="601"/>
      <c r="N74" s="600"/>
      <c r="O74" s="600"/>
      <c r="P74" s="600"/>
      <c r="Q74" s="600"/>
      <c r="R74" s="600"/>
      <c r="S74" s="600"/>
      <c r="T74" s="600"/>
      <c r="U74" s="600"/>
      <c r="V74" s="600"/>
      <c r="W74" s="600"/>
      <c r="X74" s="602"/>
    </row>
    <row r="75" spans="1:24" x14ac:dyDescent="0.25">
      <c r="A75" s="603" t="s">
        <v>118</v>
      </c>
      <c r="B75" s="153" t="s">
        <v>286</v>
      </c>
      <c r="C75" s="96"/>
      <c r="D75" s="96">
        <v>5</v>
      </c>
      <c r="E75" s="96"/>
      <c r="F75" s="96"/>
      <c r="G75" s="154">
        <v>4</v>
      </c>
      <c r="H75" s="155">
        <f t="shared" ref="H75" si="30">G75*30</f>
        <v>120</v>
      </c>
      <c r="I75" s="115">
        <f t="shared" ref="I75" si="31">J75+L75+K75</f>
        <v>45</v>
      </c>
      <c r="J75" s="96">
        <v>30</v>
      </c>
      <c r="K75" s="96"/>
      <c r="L75" s="96">
        <v>15</v>
      </c>
      <c r="M75" s="116">
        <f t="shared" ref="M75" si="32">H75-I75</f>
        <v>75</v>
      </c>
      <c r="N75" s="156"/>
      <c r="O75" s="157"/>
      <c r="P75" s="158"/>
      <c r="Q75" s="115"/>
      <c r="R75" s="157"/>
      <c r="S75" s="158"/>
      <c r="T75" s="115">
        <v>3</v>
      </c>
      <c r="U75" s="157"/>
      <c r="V75" s="158"/>
      <c r="W75" s="115"/>
      <c r="X75" s="158"/>
    </row>
    <row r="76" spans="1:24" x14ac:dyDescent="0.25">
      <c r="A76" s="597"/>
      <c r="B76" s="85" t="s">
        <v>271</v>
      </c>
      <c r="C76" s="80"/>
      <c r="D76" s="81"/>
      <c r="E76" s="82"/>
      <c r="F76" s="83"/>
      <c r="G76" s="86"/>
      <c r="H76" s="109"/>
      <c r="I76" s="117"/>
      <c r="J76" s="106"/>
      <c r="K76" s="106">
        <f t="shared" ref="K76" si="33">SUM(K77:K82)</f>
        <v>0</v>
      </c>
      <c r="L76" s="106"/>
      <c r="M76" s="107"/>
      <c r="N76" s="95"/>
      <c r="O76" s="143"/>
      <c r="P76" s="84"/>
      <c r="Q76" s="97"/>
      <c r="R76" s="143"/>
      <c r="S76" s="84"/>
      <c r="T76" s="97"/>
      <c r="U76" s="143"/>
      <c r="V76" s="84"/>
      <c r="W76" s="97"/>
      <c r="X76" s="84"/>
    </row>
    <row r="77" spans="1:24" x14ac:dyDescent="0.25">
      <c r="A77" s="591" t="s">
        <v>119</v>
      </c>
      <c r="B77" s="85" t="s">
        <v>272</v>
      </c>
      <c r="C77" s="80">
        <v>5</v>
      </c>
      <c r="D77" s="81"/>
      <c r="E77" s="82"/>
      <c r="F77" s="83"/>
      <c r="G77" s="86">
        <v>4</v>
      </c>
      <c r="H77" s="110">
        <f t="shared" ref="H77:H87" si="34">G77*30</f>
        <v>120</v>
      </c>
      <c r="I77" s="118">
        <f>J77+L77+K77</f>
        <v>45</v>
      </c>
      <c r="J77" s="87">
        <v>30</v>
      </c>
      <c r="K77" s="88"/>
      <c r="L77" s="88">
        <v>15</v>
      </c>
      <c r="M77" s="89">
        <f t="shared" ref="M77:M87" si="35">H77-I77</f>
        <v>75</v>
      </c>
      <c r="N77" s="92"/>
      <c r="O77" s="141"/>
      <c r="P77" s="91"/>
      <c r="Q77" s="90"/>
      <c r="R77" s="141"/>
      <c r="S77" s="91"/>
      <c r="T77" s="90">
        <v>3</v>
      </c>
      <c r="U77" s="141"/>
      <c r="V77" s="91"/>
      <c r="W77" s="90"/>
      <c r="X77" s="84"/>
    </row>
    <row r="78" spans="1:24" x14ac:dyDescent="0.25">
      <c r="A78" s="597"/>
      <c r="B78" s="85" t="s">
        <v>273</v>
      </c>
      <c r="C78" s="80"/>
      <c r="D78" s="81"/>
      <c r="E78" s="82"/>
      <c r="F78" s="83"/>
      <c r="G78" s="86"/>
      <c r="H78" s="110"/>
      <c r="I78" s="118"/>
      <c r="J78" s="87"/>
      <c r="K78" s="88"/>
      <c r="L78" s="88"/>
      <c r="M78" s="89"/>
      <c r="N78" s="92"/>
      <c r="O78" s="141"/>
      <c r="P78" s="91"/>
      <c r="Q78" s="90"/>
      <c r="R78" s="141"/>
      <c r="S78" s="91"/>
      <c r="T78" s="90"/>
      <c r="U78" s="141"/>
      <c r="V78" s="91"/>
      <c r="W78" s="90"/>
      <c r="X78" s="84"/>
    </row>
    <row r="79" spans="1:24" x14ac:dyDescent="0.25">
      <c r="A79" s="591" t="s">
        <v>120</v>
      </c>
      <c r="B79" s="85" t="s">
        <v>274</v>
      </c>
      <c r="C79" s="80"/>
      <c r="D79" s="81" t="s">
        <v>149</v>
      </c>
      <c r="E79" s="82"/>
      <c r="F79" s="83"/>
      <c r="G79" s="86">
        <v>5</v>
      </c>
      <c r="H79" s="110">
        <f t="shared" ref="H79" si="36">G79*30</f>
        <v>150</v>
      </c>
      <c r="I79" s="118">
        <f>J79+L79+K79</f>
        <v>54</v>
      </c>
      <c r="J79" s="87">
        <v>36</v>
      </c>
      <c r="K79" s="88"/>
      <c r="L79" s="88">
        <v>18</v>
      </c>
      <c r="M79" s="89">
        <f t="shared" ref="M79" si="37">H79-I79</f>
        <v>96</v>
      </c>
      <c r="N79" s="92"/>
      <c r="O79" s="141"/>
      <c r="P79" s="91"/>
      <c r="Q79" s="90"/>
      <c r="R79" s="141"/>
      <c r="S79" s="91"/>
      <c r="T79" s="90"/>
      <c r="U79" s="141">
        <v>3</v>
      </c>
      <c r="V79" s="91">
        <v>3</v>
      </c>
      <c r="W79" s="90"/>
      <c r="X79" s="84"/>
    </row>
    <row r="80" spans="1:24" x14ac:dyDescent="0.25">
      <c r="A80" s="597"/>
      <c r="B80" s="85" t="s">
        <v>275</v>
      </c>
      <c r="C80" s="80"/>
      <c r="D80" s="81"/>
      <c r="E80" s="82"/>
      <c r="F80" s="83"/>
      <c r="G80" s="86"/>
      <c r="H80" s="110"/>
      <c r="I80" s="118"/>
      <c r="J80" s="87"/>
      <c r="K80" s="88"/>
      <c r="L80" s="88"/>
      <c r="M80" s="89"/>
      <c r="N80" s="92"/>
      <c r="O80" s="141"/>
      <c r="P80" s="91"/>
      <c r="Q80" s="90"/>
      <c r="R80" s="141"/>
      <c r="S80" s="91"/>
      <c r="T80" s="90"/>
      <c r="U80" s="141"/>
      <c r="V80" s="91"/>
      <c r="W80" s="90"/>
      <c r="X80" s="84"/>
    </row>
    <row r="81" spans="1:26" x14ac:dyDescent="0.25">
      <c r="A81" s="591" t="s">
        <v>121</v>
      </c>
      <c r="B81" s="85" t="s">
        <v>276</v>
      </c>
      <c r="C81" s="80">
        <v>7</v>
      </c>
      <c r="D81" s="81"/>
      <c r="E81" s="82"/>
      <c r="F81" s="83"/>
      <c r="G81" s="86">
        <v>4</v>
      </c>
      <c r="H81" s="110">
        <f t="shared" si="34"/>
        <v>120</v>
      </c>
      <c r="I81" s="118">
        <f>J81+L81+K81</f>
        <v>45</v>
      </c>
      <c r="J81" s="87">
        <v>30</v>
      </c>
      <c r="K81" s="88"/>
      <c r="L81" s="88">
        <v>15</v>
      </c>
      <c r="M81" s="89">
        <f t="shared" si="35"/>
        <v>75</v>
      </c>
      <c r="N81" s="92"/>
      <c r="O81" s="141"/>
      <c r="P81" s="93"/>
      <c r="Q81" s="90"/>
      <c r="R81" s="141"/>
      <c r="S81" s="91"/>
      <c r="T81" s="92"/>
      <c r="U81" s="141"/>
      <c r="V81" s="91"/>
      <c r="W81" s="90">
        <v>3</v>
      </c>
      <c r="X81" s="84"/>
    </row>
    <row r="82" spans="1:26" x14ac:dyDescent="0.25">
      <c r="A82" s="597"/>
      <c r="B82" s="85" t="s">
        <v>277</v>
      </c>
      <c r="C82" s="80"/>
      <c r="D82" s="81"/>
      <c r="E82" s="82"/>
      <c r="F82" s="83"/>
      <c r="G82" s="86"/>
      <c r="H82" s="110"/>
      <c r="I82" s="118"/>
      <c r="J82" s="87"/>
      <c r="K82" s="88"/>
      <c r="L82" s="88"/>
      <c r="M82" s="94"/>
      <c r="N82" s="92"/>
      <c r="O82" s="141"/>
      <c r="P82" s="93"/>
      <c r="Q82" s="90"/>
      <c r="R82" s="141"/>
      <c r="S82" s="91"/>
      <c r="T82" s="92"/>
      <c r="U82" s="141"/>
      <c r="V82" s="91"/>
      <c r="W82" s="90"/>
      <c r="X82" s="84"/>
    </row>
    <row r="83" spans="1:26" x14ac:dyDescent="0.25">
      <c r="A83" s="591" t="s">
        <v>122</v>
      </c>
      <c r="B83" s="85" t="s">
        <v>236</v>
      </c>
      <c r="C83" s="80">
        <v>7</v>
      </c>
      <c r="D83" s="81"/>
      <c r="E83" s="82"/>
      <c r="F83" s="82"/>
      <c r="G83" s="86">
        <v>5</v>
      </c>
      <c r="H83" s="111">
        <f t="shared" si="34"/>
        <v>150</v>
      </c>
      <c r="I83" s="118">
        <f>J83+L83+K83</f>
        <v>60</v>
      </c>
      <c r="J83" s="87">
        <v>30</v>
      </c>
      <c r="K83" s="88"/>
      <c r="L83" s="88">
        <v>30</v>
      </c>
      <c r="M83" s="89">
        <f t="shared" si="35"/>
        <v>90</v>
      </c>
      <c r="N83" s="92"/>
      <c r="O83" s="141"/>
      <c r="P83" s="93"/>
      <c r="Q83" s="90"/>
      <c r="R83" s="141"/>
      <c r="S83" s="91"/>
      <c r="T83" s="92"/>
      <c r="U83" s="141"/>
      <c r="V83" s="91"/>
      <c r="W83" s="90">
        <v>4</v>
      </c>
      <c r="X83" s="84"/>
    </row>
    <row r="84" spans="1:26" x14ac:dyDescent="0.25">
      <c r="A84" s="597"/>
      <c r="B84" s="85" t="s">
        <v>278</v>
      </c>
      <c r="C84" s="80"/>
      <c r="D84" s="81"/>
      <c r="E84" s="82"/>
      <c r="F84" s="82"/>
      <c r="G84" s="86"/>
      <c r="H84" s="109"/>
      <c r="I84" s="117"/>
      <c r="J84" s="106"/>
      <c r="K84" s="106"/>
      <c r="L84" s="106"/>
      <c r="M84" s="108"/>
      <c r="N84" s="92"/>
      <c r="O84" s="141"/>
      <c r="P84" s="93"/>
      <c r="Q84" s="90"/>
      <c r="R84" s="141"/>
      <c r="S84" s="91"/>
      <c r="T84" s="92"/>
      <c r="U84" s="141"/>
      <c r="V84" s="91"/>
      <c r="W84" s="90"/>
      <c r="X84" s="84"/>
    </row>
    <row r="85" spans="1:26" ht="31.5" x14ac:dyDescent="0.25">
      <c r="A85" s="591" t="s">
        <v>123</v>
      </c>
      <c r="B85" s="363" t="s">
        <v>279</v>
      </c>
      <c r="C85" s="80"/>
      <c r="D85" s="81" t="s">
        <v>158</v>
      </c>
      <c r="E85" s="82"/>
      <c r="F85" s="83"/>
      <c r="G85" s="86">
        <v>4</v>
      </c>
      <c r="H85" s="111">
        <f t="shared" si="34"/>
        <v>120</v>
      </c>
      <c r="I85" s="118">
        <f>J85+L85</f>
        <v>45</v>
      </c>
      <c r="J85" s="87">
        <v>30</v>
      </c>
      <c r="K85" s="88"/>
      <c r="L85" s="88">
        <v>15</v>
      </c>
      <c r="M85" s="89">
        <f t="shared" si="35"/>
        <v>75</v>
      </c>
      <c r="N85" s="92"/>
      <c r="O85" s="141"/>
      <c r="P85" s="93"/>
      <c r="Q85" s="90"/>
      <c r="R85" s="141"/>
      <c r="S85" s="91"/>
      <c r="T85" s="92"/>
      <c r="U85" s="141"/>
      <c r="V85" s="91"/>
      <c r="W85" s="90">
        <v>3</v>
      </c>
      <c r="X85" s="91"/>
    </row>
    <row r="86" spans="1:26" x14ac:dyDescent="0.25">
      <c r="A86" s="597"/>
      <c r="B86" s="364" t="s">
        <v>280</v>
      </c>
      <c r="C86" s="80"/>
      <c r="D86" s="81"/>
      <c r="E86" s="82"/>
      <c r="F86" s="83"/>
      <c r="G86" s="86"/>
      <c r="H86" s="112"/>
      <c r="I86" s="118"/>
      <c r="J86" s="87"/>
      <c r="K86" s="88"/>
      <c r="L86" s="88"/>
      <c r="M86" s="89"/>
      <c r="N86" s="92"/>
      <c r="O86" s="141"/>
      <c r="P86" s="93"/>
      <c r="Q86" s="90"/>
      <c r="R86" s="141"/>
      <c r="S86" s="91"/>
      <c r="T86" s="92"/>
      <c r="U86" s="141"/>
      <c r="V86" s="91"/>
      <c r="W86" s="90"/>
      <c r="X86" s="91"/>
    </row>
    <row r="87" spans="1:26" x14ac:dyDescent="0.25">
      <c r="A87" s="591" t="s">
        <v>124</v>
      </c>
      <c r="B87" s="85" t="s">
        <v>281</v>
      </c>
      <c r="C87" s="80">
        <v>8</v>
      </c>
      <c r="D87" s="88"/>
      <c r="E87" s="83"/>
      <c r="F87" s="82"/>
      <c r="G87" s="86">
        <v>5</v>
      </c>
      <c r="H87" s="110">
        <f t="shared" si="34"/>
        <v>150</v>
      </c>
      <c r="I87" s="118">
        <f>J87+L87+K87</f>
        <v>52</v>
      </c>
      <c r="J87" s="87">
        <v>26</v>
      </c>
      <c r="K87" s="88"/>
      <c r="L87" s="88">
        <v>26</v>
      </c>
      <c r="M87" s="89">
        <f t="shared" si="35"/>
        <v>98</v>
      </c>
      <c r="N87" s="92"/>
      <c r="O87" s="141"/>
      <c r="P87" s="93"/>
      <c r="Q87" s="90"/>
      <c r="R87" s="141"/>
      <c r="S87" s="91"/>
      <c r="T87" s="92"/>
      <c r="U87" s="141"/>
      <c r="V87" s="91"/>
      <c r="W87" s="90"/>
      <c r="X87" s="91">
        <v>4</v>
      </c>
    </row>
    <row r="88" spans="1:26" x14ac:dyDescent="0.25">
      <c r="A88" s="597"/>
      <c r="B88" s="85" t="s">
        <v>282</v>
      </c>
      <c r="C88" s="80"/>
      <c r="D88" s="88"/>
      <c r="E88" s="83"/>
      <c r="F88" s="82"/>
      <c r="G88" s="86"/>
      <c r="H88" s="113"/>
      <c r="I88" s="119"/>
      <c r="J88" s="114"/>
      <c r="K88" s="114"/>
      <c r="L88" s="114"/>
      <c r="M88" s="108"/>
      <c r="N88" s="92"/>
      <c r="O88" s="141"/>
      <c r="P88" s="93"/>
      <c r="Q88" s="90"/>
      <c r="R88" s="141"/>
      <c r="S88" s="91"/>
      <c r="T88" s="92"/>
      <c r="U88" s="141"/>
      <c r="V88" s="91"/>
      <c r="W88" s="90"/>
      <c r="X88" s="91"/>
    </row>
    <row r="89" spans="1:26" x14ac:dyDescent="0.25">
      <c r="A89" s="591" t="s">
        <v>125</v>
      </c>
      <c r="B89" s="85" t="s">
        <v>331</v>
      </c>
      <c r="C89" s="80">
        <v>8</v>
      </c>
      <c r="D89" s="88"/>
      <c r="E89" s="83"/>
      <c r="F89" s="82"/>
      <c r="G89" s="86">
        <v>5</v>
      </c>
      <c r="H89" s="110">
        <f t="shared" ref="H89" si="38">G89*30</f>
        <v>150</v>
      </c>
      <c r="I89" s="118">
        <f>J89+L89+K89</f>
        <v>52</v>
      </c>
      <c r="J89" s="87">
        <v>26</v>
      </c>
      <c r="K89" s="88"/>
      <c r="L89" s="88">
        <v>26</v>
      </c>
      <c r="M89" s="89">
        <f t="shared" ref="M89" si="39">H89-I89</f>
        <v>98</v>
      </c>
      <c r="N89" s="92"/>
      <c r="O89" s="141"/>
      <c r="P89" s="93"/>
      <c r="Q89" s="90"/>
      <c r="R89" s="141"/>
      <c r="S89" s="91"/>
      <c r="T89" s="92"/>
      <c r="U89" s="141"/>
      <c r="V89" s="91"/>
      <c r="W89" s="90"/>
      <c r="X89" s="91">
        <v>4</v>
      </c>
    </row>
    <row r="90" spans="1:26" x14ac:dyDescent="0.25">
      <c r="A90" s="597"/>
      <c r="B90" s="85" t="s">
        <v>283</v>
      </c>
      <c r="C90" s="80"/>
      <c r="D90" s="88"/>
      <c r="E90" s="83"/>
      <c r="F90" s="82"/>
      <c r="G90" s="86"/>
      <c r="H90" s="113"/>
      <c r="I90" s="119"/>
      <c r="J90" s="114"/>
      <c r="K90" s="114"/>
      <c r="L90" s="114"/>
      <c r="M90" s="108"/>
      <c r="N90" s="92"/>
      <c r="O90" s="141"/>
      <c r="P90" s="93"/>
      <c r="Q90" s="90"/>
      <c r="R90" s="141"/>
      <c r="S90" s="91"/>
      <c r="T90" s="92"/>
      <c r="U90" s="141"/>
      <c r="V90" s="91"/>
      <c r="W90" s="90"/>
      <c r="X90" s="91"/>
    </row>
    <row r="91" spans="1:26" x14ac:dyDescent="0.25">
      <c r="A91" s="591" t="s">
        <v>124</v>
      </c>
      <c r="B91" s="85" t="s">
        <v>229</v>
      </c>
      <c r="C91" s="80">
        <v>8</v>
      </c>
      <c r="D91" s="88"/>
      <c r="E91" s="83"/>
      <c r="F91" s="82"/>
      <c r="G91" s="86">
        <v>5</v>
      </c>
      <c r="H91" s="110">
        <f t="shared" ref="H91" si="40">G91*30</f>
        <v>150</v>
      </c>
      <c r="I91" s="118">
        <f>J91+L91+K91</f>
        <v>52</v>
      </c>
      <c r="J91" s="87">
        <v>26</v>
      </c>
      <c r="K91" s="88"/>
      <c r="L91" s="88">
        <v>26</v>
      </c>
      <c r="M91" s="89">
        <f t="shared" ref="M91" si="41">H91-I91</f>
        <v>98</v>
      </c>
      <c r="N91" s="92"/>
      <c r="O91" s="141"/>
      <c r="P91" s="93"/>
      <c r="Q91" s="90"/>
      <c r="R91" s="141"/>
      <c r="S91" s="91"/>
      <c r="T91" s="92"/>
      <c r="U91" s="141"/>
      <c r="V91" s="91"/>
      <c r="W91" s="90"/>
      <c r="X91" s="91">
        <v>4</v>
      </c>
    </row>
    <row r="92" spans="1:26" ht="16.5" thickBot="1" x14ac:dyDescent="0.3">
      <c r="A92" s="592"/>
      <c r="B92" s="105" t="s">
        <v>284</v>
      </c>
      <c r="C92" s="159"/>
      <c r="D92" s="160"/>
      <c r="E92" s="161"/>
      <c r="F92" s="162"/>
      <c r="G92" s="78"/>
      <c r="H92" s="163"/>
      <c r="I92" s="164"/>
      <c r="J92" s="165"/>
      <c r="K92" s="165"/>
      <c r="L92" s="165"/>
      <c r="M92" s="166"/>
      <c r="N92" s="167"/>
      <c r="O92" s="168"/>
      <c r="P92" s="169"/>
      <c r="Q92" s="170"/>
      <c r="R92" s="168"/>
      <c r="S92" s="171"/>
      <c r="T92" s="167"/>
      <c r="U92" s="168"/>
      <c r="V92" s="171"/>
      <c r="W92" s="170"/>
      <c r="X92" s="171"/>
    </row>
    <row r="93" spans="1:26" ht="16.5" thickBot="1" x14ac:dyDescent="0.3">
      <c r="A93" s="560" t="s">
        <v>159</v>
      </c>
      <c r="B93" s="561"/>
      <c r="C93" s="561"/>
      <c r="D93" s="561"/>
      <c r="E93" s="561"/>
      <c r="F93" s="562"/>
      <c r="G93" s="297">
        <f t="shared" ref="G93:X93" si="42">SUM(G75:G92)</f>
        <v>41</v>
      </c>
      <c r="H93" s="298">
        <f t="shared" si="42"/>
        <v>1230</v>
      </c>
      <c r="I93" s="298">
        <f t="shared" si="42"/>
        <v>450</v>
      </c>
      <c r="J93" s="298">
        <f t="shared" si="42"/>
        <v>264</v>
      </c>
      <c r="K93" s="298">
        <f t="shared" si="42"/>
        <v>0</v>
      </c>
      <c r="L93" s="298">
        <f t="shared" si="42"/>
        <v>186</v>
      </c>
      <c r="M93" s="298">
        <f t="shared" si="42"/>
        <v>780</v>
      </c>
      <c r="N93" s="298">
        <f t="shared" si="42"/>
        <v>0</v>
      </c>
      <c r="O93" s="298">
        <f t="shared" si="42"/>
        <v>0</v>
      </c>
      <c r="P93" s="298">
        <f t="shared" si="42"/>
        <v>0</v>
      </c>
      <c r="Q93" s="298">
        <f t="shared" si="42"/>
        <v>0</v>
      </c>
      <c r="R93" s="298">
        <f t="shared" si="42"/>
        <v>0</v>
      </c>
      <c r="S93" s="298">
        <f t="shared" si="42"/>
        <v>0</v>
      </c>
      <c r="T93" s="298">
        <f t="shared" si="42"/>
        <v>6</v>
      </c>
      <c r="U93" s="298">
        <f t="shared" si="42"/>
        <v>3</v>
      </c>
      <c r="V93" s="298">
        <f t="shared" si="42"/>
        <v>3</v>
      </c>
      <c r="W93" s="298">
        <f t="shared" si="42"/>
        <v>10</v>
      </c>
      <c r="X93" s="298">
        <f t="shared" si="42"/>
        <v>12</v>
      </c>
    </row>
    <row r="94" spans="1:26" s="71" customFormat="1" ht="16.5" thickBot="1" x14ac:dyDescent="0.3">
      <c r="A94" s="556" t="s">
        <v>165</v>
      </c>
      <c r="B94" s="557"/>
      <c r="C94" s="557"/>
      <c r="D94" s="557"/>
      <c r="E94" s="557"/>
      <c r="F94" s="558"/>
      <c r="G94" s="365">
        <f t="shared" ref="G94:X94" si="43">G93+G73</f>
        <v>62.5</v>
      </c>
      <c r="H94" s="366">
        <f t="shared" si="43"/>
        <v>1875</v>
      </c>
      <c r="I94" s="366">
        <f t="shared" si="43"/>
        <v>870</v>
      </c>
      <c r="J94" s="366">
        <f t="shared" si="43"/>
        <v>379</v>
      </c>
      <c r="K94" s="366">
        <f t="shared" si="43"/>
        <v>0</v>
      </c>
      <c r="L94" s="366">
        <f t="shared" si="43"/>
        <v>491</v>
      </c>
      <c r="M94" s="366">
        <f t="shared" si="43"/>
        <v>1500</v>
      </c>
      <c r="N94" s="298">
        <f t="shared" si="43"/>
        <v>0</v>
      </c>
      <c r="O94" s="298">
        <f t="shared" si="43"/>
        <v>3</v>
      </c>
      <c r="P94" s="298">
        <f t="shared" si="43"/>
        <v>3</v>
      </c>
      <c r="Q94" s="298">
        <f t="shared" si="43"/>
        <v>0</v>
      </c>
      <c r="R94" s="298">
        <f t="shared" si="43"/>
        <v>2</v>
      </c>
      <c r="S94" s="298">
        <f t="shared" si="43"/>
        <v>2</v>
      </c>
      <c r="T94" s="298">
        <f t="shared" si="43"/>
        <v>9</v>
      </c>
      <c r="U94" s="298">
        <f t="shared" si="43"/>
        <v>5</v>
      </c>
      <c r="V94" s="298">
        <f t="shared" si="43"/>
        <v>5</v>
      </c>
      <c r="W94" s="298">
        <f t="shared" si="43"/>
        <v>13</v>
      </c>
      <c r="X94" s="298">
        <f t="shared" si="43"/>
        <v>15</v>
      </c>
      <c r="Y94" s="145">
        <v>22</v>
      </c>
      <c r="Z94" s="98">
        <v>22</v>
      </c>
    </row>
    <row r="95" spans="1:26" s="71" customFormat="1" ht="16.5" thickBot="1" x14ac:dyDescent="0.3">
      <c r="A95" s="598" t="s">
        <v>166</v>
      </c>
      <c r="B95" s="598"/>
      <c r="C95" s="598"/>
      <c r="D95" s="598"/>
      <c r="E95" s="598"/>
      <c r="F95" s="598"/>
      <c r="G95" s="365">
        <f t="shared" ref="G95:M95" si="44">G94+G58</f>
        <v>240</v>
      </c>
      <c r="H95" s="366">
        <f t="shared" si="44"/>
        <v>7200</v>
      </c>
      <c r="I95" s="366">
        <f t="shared" si="44"/>
        <v>2592</v>
      </c>
      <c r="J95" s="366">
        <f t="shared" si="44"/>
        <v>1227</v>
      </c>
      <c r="K95" s="366">
        <f t="shared" si="44"/>
        <v>53</v>
      </c>
      <c r="L95" s="366">
        <f t="shared" si="44"/>
        <v>1342</v>
      </c>
      <c r="M95" s="366">
        <f t="shared" si="44"/>
        <v>5103</v>
      </c>
      <c r="N95" s="298">
        <f t="shared" ref="N95:X95" si="45">N58+N94</f>
        <v>18</v>
      </c>
      <c r="O95" s="298">
        <f t="shared" si="45"/>
        <v>16</v>
      </c>
      <c r="P95" s="298">
        <f t="shared" si="45"/>
        <v>16</v>
      </c>
      <c r="Q95" s="298">
        <f t="shared" si="45"/>
        <v>19</v>
      </c>
      <c r="R95" s="298">
        <f t="shared" si="45"/>
        <v>13</v>
      </c>
      <c r="S95" s="298">
        <f t="shared" si="45"/>
        <v>13</v>
      </c>
      <c r="T95" s="298">
        <f t="shared" si="45"/>
        <v>23</v>
      </c>
      <c r="U95" s="298">
        <f t="shared" si="45"/>
        <v>16</v>
      </c>
      <c r="V95" s="298">
        <f t="shared" si="45"/>
        <v>16</v>
      </c>
      <c r="W95" s="298">
        <f t="shared" si="45"/>
        <v>22</v>
      </c>
      <c r="X95" s="298">
        <f t="shared" si="45"/>
        <v>15</v>
      </c>
      <c r="Y95" s="146">
        <f t="shared" ref="Y95:Z95" si="46">Y94</f>
        <v>22</v>
      </c>
      <c r="Z95" s="99">
        <f t="shared" si="46"/>
        <v>22</v>
      </c>
    </row>
    <row r="96" spans="1:26" s="71" customFormat="1" ht="16.5" thickBot="1" x14ac:dyDescent="0.3">
      <c r="A96" s="559" t="s">
        <v>130</v>
      </c>
      <c r="B96" s="559"/>
      <c r="C96" s="559"/>
      <c r="D96" s="559"/>
      <c r="E96" s="559"/>
      <c r="F96" s="559"/>
      <c r="G96" s="559"/>
      <c r="H96" s="559"/>
      <c r="I96" s="559"/>
      <c r="J96" s="559"/>
      <c r="K96" s="559"/>
      <c r="L96" s="559"/>
      <c r="M96" s="559"/>
      <c r="N96" s="298">
        <f>N95</f>
        <v>18</v>
      </c>
      <c r="O96" s="298">
        <f t="shared" ref="O96:X96" si="47">O95</f>
        <v>16</v>
      </c>
      <c r="P96" s="298">
        <f t="shared" si="47"/>
        <v>16</v>
      </c>
      <c r="Q96" s="298">
        <f t="shared" si="47"/>
        <v>19</v>
      </c>
      <c r="R96" s="298">
        <f t="shared" si="47"/>
        <v>13</v>
      </c>
      <c r="S96" s="298">
        <f t="shared" si="47"/>
        <v>13</v>
      </c>
      <c r="T96" s="298">
        <f t="shared" si="47"/>
        <v>23</v>
      </c>
      <c r="U96" s="298">
        <f t="shared" si="47"/>
        <v>16</v>
      </c>
      <c r="V96" s="298">
        <f t="shared" si="47"/>
        <v>16</v>
      </c>
      <c r="W96" s="298">
        <f t="shared" si="47"/>
        <v>22</v>
      </c>
      <c r="X96" s="298">
        <f t="shared" si="47"/>
        <v>15</v>
      </c>
    </row>
    <row r="97" spans="1:24" s="71" customFormat="1" ht="16.5" thickBot="1" x14ac:dyDescent="0.3">
      <c r="A97" s="596" t="s">
        <v>131</v>
      </c>
      <c r="B97" s="596"/>
      <c r="C97" s="596"/>
      <c r="D97" s="596"/>
      <c r="E97" s="596"/>
      <c r="F97" s="596"/>
      <c r="G97" s="596"/>
      <c r="H97" s="596"/>
      <c r="I97" s="596"/>
      <c r="J97" s="596"/>
      <c r="K97" s="596"/>
      <c r="L97" s="596"/>
      <c r="M97" s="596"/>
      <c r="N97" s="298">
        <v>3</v>
      </c>
      <c r="O97" s="367"/>
      <c r="P97" s="368">
        <v>3</v>
      </c>
      <c r="Q97" s="368">
        <v>3</v>
      </c>
      <c r="R97" s="368"/>
      <c r="S97" s="368">
        <v>3</v>
      </c>
      <c r="T97" s="368">
        <v>3</v>
      </c>
      <c r="U97" s="368"/>
      <c r="V97" s="368">
        <v>3</v>
      </c>
      <c r="W97" s="368">
        <v>3</v>
      </c>
      <c r="X97" s="368">
        <v>3</v>
      </c>
    </row>
    <row r="98" spans="1:24" s="71" customFormat="1" ht="16.5" thickBot="1" x14ac:dyDescent="0.3">
      <c r="A98" s="596" t="s">
        <v>132</v>
      </c>
      <c r="B98" s="596"/>
      <c r="C98" s="596"/>
      <c r="D98" s="596"/>
      <c r="E98" s="596"/>
      <c r="F98" s="596"/>
      <c r="G98" s="596"/>
      <c r="H98" s="596"/>
      <c r="I98" s="596"/>
      <c r="J98" s="596"/>
      <c r="K98" s="596"/>
      <c r="L98" s="596"/>
      <c r="M98" s="596"/>
      <c r="N98" s="343">
        <v>3</v>
      </c>
      <c r="O98" s="369"/>
      <c r="P98" s="370">
        <v>3</v>
      </c>
      <c r="Q98" s="370">
        <v>3</v>
      </c>
      <c r="R98" s="370"/>
      <c r="S98" s="370">
        <v>4</v>
      </c>
      <c r="T98" s="370">
        <v>4</v>
      </c>
      <c r="U98" s="370"/>
      <c r="V98" s="370">
        <v>3</v>
      </c>
      <c r="W98" s="370">
        <v>4</v>
      </c>
      <c r="X98" s="370">
        <v>2</v>
      </c>
    </row>
    <row r="99" spans="1:24" s="71" customFormat="1" ht="16.5" thickBot="1" x14ac:dyDescent="0.3">
      <c r="A99" s="596" t="s">
        <v>133</v>
      </c>
      <c r="B99" s="596"/>
      <c r="C99" s="596"/>
      <c r="D99" s="596"/>
      <c r="E99" s="596"/>
      <c r="F99" s="596"/>
      <c r="G99" s="596"/>
      <c r="H99" s="596"/>
      <c r="I99" s="596"/>
      <c r="J99" s="596"/>
      <c r="K99" s="596"/>
      <c r="L99" s="596"/>
      <c r="M99" s="596"/>
      <c r="N99" s="371"/>
      <c r="O99" s="372"/>
      <c r="P99" s="372"/>
      <c r="Q99" s="373"/>
      <c r="R99" s="373"/>
      <c r="S99" s="373"/>
      <c r="T99" s="373"/>
      <c r="U99" s="373"/>
      <c r="V99" s="373"/>
      <c r="W99" s="373"/>
      <c r="X99" s="373"/>
    </row>
    <row r="100" spans="1:24" s="71" customFormat="1" ht="16.5" thickBot="1" x14ac:dyDescent="0.3">
      <c r="A100" s="661" t="s">
        <v>134</v>
      </c>
      <c r="B100" s="661"/>
      <c r="C100" s="661"/>
      <c r="D100" s="661"/>
      <c r="E100" s="661"/>
      <c r="F100" s="661"/>
      <c r="G100" s="661"/>
      <c r="H100" s="661"/>
      <c r="I100" s="661"/>
      <c r="J100" s="661"/>
      <c r="K100" s="661"/>
      <c r="L100" s="661"/>
      <c r="M100" s="661"/>
      <c r="N100" s="374"/>
      <c r="O100" s="372"/>
      <c r="P100" s="372"/>
      <c r="Q100" s="375"/>
      <c r="R100" s="375"/>
      <c r="S100" s="376">
        <v>1</v>
      </c>
      <c r="T100" s="376"/>
      <c r="U100" s="375"/>
      <c r="V100" s="376">
        <v>1</v>
      </c>
      <c r="W100" s="376"/>
      <c r="X100" s="376"/>
    </row>
    <row r="101" spans="1:24" s="71" customFormat="1" ht="16.5" thickBot="1" x14ac:dyDescent="0.3">
      <c r="A101" s="662" t="s">
        <v>168</v>
      </c>
      <c r="B101" s="663"/>
      <c r="C101" s="663"/>
      <c r="D101" s="663"/>
      <c r="E101" s="663"/>
      <c r="F101" s="663"/>
      <c r="G101" s="663"/>
      <c r="H101" s="663"/>
      <c r="I101" s="663"/>
      <c r="J101" s="663"/>
      <c r="K101" s="663"/>
      <c r="L101" s="663"/>
      <c r="M101" s="664"/>
      <c r="N101" s="665" t="s">
        <v>167</v>
      </c>
      <c r="O101" s="666"/>
      <c r="P101" s="667"/>
      <c r="Q101" s="553">
        <f>G58/G95*100</f>
        <v>73.958333333333343</v>
      </c>
      <c r="R101" s="554"/>
      <c r="S101" s="555"/>
      <c r="T101" s="553" t="s">
        <v>34</v>
      </c>
      <c r="U101" s="554"/>
      <c r="V101" s="555"/>
      <c r="W101" s="553">
        <f>G94/G95*100</f>
        <v>26.041666666666668</v>
      </c>
      <c r="X101" s="555"/>
    </row>
    <row r="102" spans="1:24" s="71" customFormat="1" x14ac:dyDescent="0.25">
      <c r="A102" s="377"/>
      <c r="B102" s="377"/>
      <c r="C102" s="377"/>
      <c r="D102" s="377"/>
      <c r="E102" s="377"/>
      <c r="F102" s="377"/>
      <c r="G102" s="377"/>
      <c r="H102" s="377"/>
      <c r="I102" s="377"/>
      <c r="J102" s="377"/>
      <c r="K102" s="377"/>
      <c r="L102" s="377"/>
      <c r="M102" s="377"/>
      <c r="N102" s="378"/>
      <c r="O102" s="378"/>
      <c r="P102" s="378"/>
      <c r="Q102" s="379"/>
      <c r="R102" s="379"/>
      <c r="S102" s="379"/>
      <c r="T102" s="378"/>
      <c r="U102" s="378"/>
      <c r="V102" s="378"/>
      <c r="W102" s="378"/>
      <c r="X102" s="378"/>
    </row>
    <row r="104" spans="1:24" x14ac:dyDescent="0.25">
      <c r="A104" s="192" t="s">
        <v>199</v>
      </c>
      <c r="B104" s="380" t="s">
        <v>18</v>
      </c>
      <c r="C104" s="246"/>
      <c r="D104" s="196"/>
      <c r="E104" s="196"/>
      <c r="F104" s="381"/>
      <c r="G104" s="382">
        <f>G105+G106</f>
        <v>13.5</v>
      </c>
      <c r="H104" s="382">
        <f t="shared" ref="H104:M104" si="48">H105+H106</f>
        <v>405</v>
      </c>
      <c r="I104" s="382">
        <f t="shared" si="48"/>
        <v>264</v>
      </c>
      <c r="J104" s="382">
        <f t="shared" si="48"/>
        <v>4</v>
      </c>
      <c r="K104" s="382"/>
      <c r="L104" s="382">
        <f t="shared" si="48"/>
        <v>260</v>
      </c>
      <c r="M104" s="382">
        <f t="shared" si="48"/>
        <v>141</v>
      </c>
      <c r="N104" s="250"/>
      <c r="O104" s="251"/>
      <c r="P104" s="252"/>
      <c r="Q104" s="253"/>
      <c r="R104" s="251"/>
      <c r="S104" s="252"/>
      <c r="T104" s="253"/>
      <c r="U104" s="251"/>
      <c r="V104" s="252"/>
      <c r="W104" s="253"/>
      <c r="X104" s="252"/>
    </row>
    <row r="105" spans="1:24" x14ac:dyDescent="0.25">
      <c r="A105" s="202" t="s">
        <v>332</v>
      </c>
      <c r="B105" s="383" t="s">
        <v>18</v>
      </c>
      <c r="C105" s="246"/>
      <c r="D105" s="384" t="s">
        <v>333</v>
      </c>
      <c r="E105" s="385"/>
      <c r="F105" s="386"/>
      <c r="G105" s="387">
        <v>6.5</v>
      </c>
      <c r="H105" s="388">
        <f t="shared" ref="H105:H106" si="49">G105*30</f>
        <v>195</v>
      </c>
      <c r="I105" s="205">
        <f>J105+K105+L105</f>
        <v>132</v>
      </c>
      <c r="J105" s="301">
        <v>4</v>
      </c>
      <c r="K105" s="301"/>
      <c r="L105" s="301">
        <v>128</v>
      </c>
      <c r="M105" s="389">
        <f>H105-I105</f>
        <v>63</v>
      </c>
      <c r="N105" s="239">
        <v>4</v>
      </c>
      <c r="O105" s="240">
        <v>4</v>
      </c>
      <c r="P105" s="241">
        <v>4</v>
      </c>
      <c r="Q105" s="242"/>
      <c r="R105" s="240"/>
      <c r="S105" s="241"/>
      <c r="T105" s="390"/>
      <c r="U105" s="391"/>
      <c r="V105" s="392"/>
      <c r="W105" s="390"/>
      <c r="X105" s="392"/>
    </row>
    <row r="106" spans="1:24" x14ac:dyDescent="0.25">
      <c r="A106" s="202" t="s">
        <v>334</v>
      </c>
      <c r="B106" s="383" t="s">
        <v>18</v>
      </c>
      <c r="C106" s="246"/>
      <c r="D106" s="233" t="s">
        <v>335</v>
      </c>
      <c r="E106" s="385"/>
      <c r="F106" s="386"/>
      <c r="G106" s="393">
        <v>7</v>
      </c>
      <c r="H106" s="394">
        <f t="shared" si="49"/>
        <v>210</v>
      </c>
      <c r="I106" s="237">
        <f t="shared" ref="I106" si="50">J106+K106+L106</f>
        <v>132</v>
      </c>
      <c r="J106" s="45"/>
      <c r="K106" s="45"/>
      <c r="L106" s="45">
        <v>132</v>
      </c>
      <c r="M106" s="206">
        <f>H106-I106</f>
        <v>78</v>
      </c>
      <c r="N106" s="239"/>
      <c r="O106" s="240"/>
      <c r="P106" s="241"/>
      <c r="Q106" s="242">
        <v>4</v>
      </c>
      <c r="R106" s="240">
        <v>4</v>
      </c>
      <c r="S106" s="241">
        <v>4</v>
      </c>
      <c r="T106" s="390"/>
      <c r="U106" s="391"/>
      <c r="V106" s="392"/>
      <c r="W106" s="390"/>
      <c r="X106" s="392"/>
    </row>
    <row r="107" spans="1:24" x14ac:dyDescent="0.25">
      <c r="A107" s="202" t="s">
        <v>336</v>
      </c>
      <c r="B107" s="383" t="s">
        <v>18</v>
      </c>
      <c r="C107" s="246"/>
      <c r="D107" s="385" t="s">
        <v>135</v>
      </c>
      <c r="E107" s="395"/>
      <c r="F107" s="386"/>
      <c r="G107" s="393"/>
      <c r="H107" s="394"/>
      <c r="I107" s="396"/>
      <c r="J107" s="45"/>
      <c r="K107" s="45"/>
      <c r="L107" s="45"/>
      <c r="M107" s="206">
        <f t="shared" ref="M107" si="51">H107-I107</f>
        <v>0</v>
      </c>
      <c r="N107" s="239"/>
      <c r="O107" s="240"/>
      <c r="P107" s="241"/>
      <c r="Q107" s="242"/>
      <c r="R107" s="240"/>
      <c r="S107" s="241"/>
      <c r="T107" s="397" t="s">
        <v>99</v>
      </c>
      <c r="U107" s="398" t="s">
        <v>99</v>
      </c>
      <c r="V107" s="399" t="s">
        <v>99</v>
      </c>
      <c r="W107" s="397" t="s">
        <v>99</v>
      </c>
      <c r="X107" s="392"/>
    </row>
    <row r="108" spans="1:24" ht="47.25" x14ac:dyDescent="0.25">
      <c r="A108" s="192" t="s">
        <v>345</v>
      </c>
      <c r="B108" s="193" t="s">
        <v>346</v>
      </c>
      <c r="C108" s="194"/>
      <c r="D108" s="195"/>
      <c r="E108" s="196"/>
      <c r="F108" s="197"/>
      <c r="G108" s="198">
        <f>SUM(G109:G112)</f>
        <v>18</v>
      </c>
      <c r="H108" s="198">
        <f t="shared" ref="H108:M108" si="52">SUM(H109:H112)</f>
        <v>540</v>
      </c>
      <c r="I108" s="198">
        <f t="shared" si="52"/>
        <v>294</v>
      </c>
      <c r="J108" s="198">
        <f t="shared" si="52"/>
        <v>0</v>
      </c>
      <c r="K108" s="198">
        <f t="shared" si="52"/>
        <v>0</v>
      </c>
      <c r="L108" s="198">
        <f t="shared" si="52"/>
        <v>294</v>
      </c>
      <c r="M108" s="198">
        <f t="shared" si="52"/>
        <v>246</v>
      </c>
      <c r="N108" s="199"/>
      <c r="O108" s="199"/>
      <c r="P108" s="199"/>
      <c r="Q108" s="199"/>
      <c r="R108" s="199"/>
      <c r="S108" s="199"/>
      <c r="T108" s="200"/>
      <c r="U108" s="200"/>
      <c r="V108" s="200"/>
      <c r="W108" s="200"/>
      <c r="X108" s="201"/>
    </row>
    <row r="109" spans="1:24" x14ac:dyDescent="0.25">
      <c r="A109" s="202"/>
      <c r="B109" s="203" t="s">
        <v>347</v>
      </c>
      <c r="C109" s="80">
        <v>2</v>
      </c>
      <c r="D109" s="80" t="s">
        <v>199</v>
      </c>
      <c r="E109" s="196"/>
      <c r="F109" s="197"/>
      <c r="G109" s="204">
        <v>6</v>
      </c>
      <c r="H109" s="45">
        <f>G109*30</f>
        <v>180</v>
      </c>
      <c r="I109" s="205">
        <f>J109+K109+L109</f>
        <v>99</v>
      </c>
      <c r="J109" s="45"/>
      <c r="K109" s="45"/>
      <c r="L109" s="45">
        <v>99</v>
      </c>
      <c r="M109" s="206">
        <f>H109-I109</f>
        <v>81</v>
      </c>
      <c r="N109" s="199">
        <v>3</v>
      </c>
      <c r="O109" s="199">
        <v>3</v>
      </c>
      <c r="P109" s="199">
        <v>3</v>
      </c>
      <c r="Q109" s="199"/>
      <c r="R109" s="199"/>
      <c r="S109" s="199"/>
      <c r="T109" s="200"/>
      <c r="U109" s="200"/>
      <c r="V109" s="200"/>
      <c r="W109" s="200"/>
      <c r="X109" s="201"/>
    </row>
    <row r="110" spans="1:24" x14ac:dyDescent="0.25">
      <c r="A110" s="202"/>
      <c r="B110" s="203" t="s">
        <v>347</v>
      </c>
      <c r="C110" s="80">
        <v>4</v>
      </c>
      <c r="D110" s="80" t="s">
        <v>348</v>
      </c>
      <c r="E110" s="196"/>
      <c r="F110" s="197"/>
      <c r="G110" s="204">
        <v>6</v>
      </c>
      <c r="H110" s="45">
        <f t="shared" ref="H110:H112" si="53">G110*30</f>
        <v>180</v>
      </c>
      <c r="I110" s="205">
        <f t="shared" ref="I110:I112" si="54">J110+K110+L110</f>
        <v>99</v>
      </c>
      <c r="J110" s="45"/>
      <c r="K110" s="45"/>
      <c r="L110" s="45">
        <v>99</v>
      </c>
      <c r="M110" s="206">
        <f t="shared" ref="M110:M112" si="55">H110-I110</f>
        <v>81</v>
      </c>
      <c r="N110" s="199"/>
      <c r="O110" s="199"/>
      <c r="P110" s="199"/>
      <c r="Q110" s="199">
        <v>3</v>
      </c>
      <c r="R110" s="199">
        <v>3</v>
      </c>
      <c r="S110" s="199">
        <v>3</v>
      </c>
      <c r="T110" s="200"/>
      <c r="U110" s="200"/>
      <c r="V110" s="200"/>
      <c r="W110" s="200"/>
      <c r="X110" s="201"/>
    </row>
    <row r="111" spans="1:24" x14ac:dyDescent="0.25">
      <c r="A111" s="202"/>
      <c r="B111" s="203" t="s">
        <v>347</v>
      </c>
      <c r="C111" s="80">
        <v>6</v>
      </c>
      <c r="D111" s="80" t="s">
        <v>349</v>
      </c>
      <c r="E111" s="196"/>
      <c r="F111" s="197"/>
      <c r="G111" s="204">
        <v>4</v>
      </c>
      <c r="H111" s="45">
        <f t="shared" si="53"/>
        <v>120</v>
      </c>
      <c r="I111" s="205">
        <f t="shared" si="54"/>
        <v>66</v>
      </c>
      <c r="J111" s="45"/>
      <c r="K111" s="45"/>
      <c r="L111" s="45">
        <v>66</v>
      </c>
      <c r="M111" s="206">
        <f t="shared" si="55"/>
        <v>54</v>
      </c>
      <c r="N111" s="199"/>
      <c r="O111" s="199"/>
      <c r="P111" s="199"/>
      <c r="Q111" s="199"/>
      <c r="R111" s="199"/>
      <c r="S111" s="199"/>
      <c r="T111" s="200">
        <v>2</v>
      </c>
      <c r="U111" s="200">
        <v>2</v>
      </c>
      <c r="V111" s="200">
        <v>2</v>
      </c>
      <c r="W111" s="200"/>
      <c r="X111" s="201"/>
    </row>
    <row r="112" spans="1:24" x14ac:dyDescent="0.25">
      <c r="A112" s="202"/>
      <c r="B112" s="203" t="s">
        <v>347</v>
      </c>
      <c r="C112" s="80">
        <v>7</v>
      </c>
      <c r="D112" s="80"/>
      <c r="E112" s="196"/>
      <c r="F112" s="197"/>
      <c r="G112" s="204">
        <v>2</v>
      </c>
      <c r="H112" s="45">
        <f t="shared" si="53"/>
        <v>60</v>
      </c>
      <c r="I112" s="205">
        <f t="shared" si="54"/>
        <v>30</v>
      </c>
      <c r="J112" s="45"/>
      <c r="K112" s="45"/>
      <c r="L112" s="45">
        <v>30</v>
      </c>
      <c r="M112" s="206">
        <f t="shared" si="55"/>
        <v>30</v>
      </c>
      <c r="N112" s="199"/>
      <c r="O112" s="199"/>
      <c r="P112" s="199"/>
      <c r="Q112" s="199"/>
      <c r="R112" s="199"/>
      <c r="S112" s="199"/>
      <c r="T112" s="200"/>
      <c r="U112" s="200"/>
      <c r="V112" s="200"/>
      <c r="W112" s="200">
        <v>2</v>
      </c>
      <c r="X112" s="201"/>
    </row>
    <row r="114" spans="1:24" s="71" customFormat="1" x14ac:dyDescent="0.25">
      <c r="B114" s="403" t="s">
        <v>202</v>
      </c>
      <c r="C114" s="403"/>
      <c r="D114" s="656"/>
      <c r="E114" s="656"/>
      <c r="F114" s="657"/>
      <c r="G114" s="657"/>
      <c r="H114" s="403"/>
      <c r="I114" s="658"/>
      <c r="J114" s="659"/>
      <c r="K114" s="659"/>
    </row>
    <row r="115" spans="1:24" s="71" customFormat="1" x14ac:dyDescent="0.25"/>
    <row r="116" spans="1:24" s="71" customFormat="1" x14ac:dyDescent="0.25">
      <c r="B116" s="403" t="s">
        <v>203</v>
      </c>
      <c r="C116" s="403"/>
      <c r="D116" s="656"/>
      <c r="E116" s="656"/>
      <c r="F116" s="657"/>
      <c r="G116" s="657"/>
      <c r="H116" s="403"/>
      <c r="I116" s="658"/>
      <c r="J116" s="660"/>
      <c r="K116" s="660"/>
    </row>
    <row r="117" spans="1:24" s="71" customFormat="1" x14ac:dyDescent="0.25"/>
    <row r="118" spans="1:24" s="71" customFormat="1" x14ac:dyDescent="0.25">
      <c r="B118" s="403" t="s">
        <v>179</v>
      </c>
      <c r="C118" s="403"/>
      <c r="D118" s="656"/>
      <c r="E118" s="656"/>
      <c r="F118" s="657"/>
      <c r="G118" s="657"/>
      <c r="H118" s="403"/>
      <c r="I118" s="658"/>
      <c r="J118" s="660"/>
      <c r="K118" s="660"/>
    </row>
    <row r="119" spans="1:24" x14ac:dyDescent="0.25">
      <c r="A119" s="214"/>
      <c r="B119" s="404"/>
      <c r="C119" s="655" t="s">
        <v>70</v>
      </c>
      <c r="D119" s="655"/>
      <c r="E119" s="655"/>
      <c r="F119" s="655"/>
      <c r="G119" s="655"/>
      <c r="H119" s="655"/>
      <c r="I119" s="655"/>
      <c r="J119" s="655"/>
      <c r="K119" s="655"/>
      <c r="L119" s="405"/>
      <c r="M119" s="405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</row>
  </sheetData>
  <mergeCells count="73">
    <mergeCell ref="C119:K119"/>
    <mergeCell ref="A89:A90"/>
    <mergeCell ref="A91:A92"/>
    <mergeCell ref="W101:X101"/>
    <mergeCell ref="D114:G114"/>
    <mergeCell ref="I114:K114"/>
    <mergeCell ref="D116:G116"/>
    <mergeCell ref="I116:K116"/>
    <mergeCell ref="A98:M98"/>
    <mergeCell ref="A100:M100"/>
    <mergeCell ref="A99:M99"/>
    <mergeCell ref="A101:M101"/>
    <mergeCell ref="D118:G118"/>
    <mergeCell ref="I118:K118"/>
    <mergeCell ref="N101:P101"/>
    <mergeCell ref="Q101:S101"/>
    <mergeCell ref="A1:X1"/>
    <mergeCell ref="N2:X3"/>
    <mergeCell ref="N4:P4"/>
    <mergeCell ref="Q4:S4"/>
    <mergeCell ref="T4:V4"/>
    <mergeCell ref="W4:X4"/>
    <mergeCell ref="N6:X6"/>
    <mergeCell ref="A9:X9"/>
    <mergeCell ref="A10:X10"/>
    <mergeCell ref="A26:B26"/>
    <mergeCell ref="A27:X27"/>
    <mergeCell ref="G2:G7"/>
    <mergeCell ref="H2:M2"/>
    <mergeCell ref="C3:C7"/>
    <mergeCell ref="D3:D7"/>
    <mergeCell ref="E3:F3"/>
    <mergeCell ref="A49:F49"/>
    <mergeCell ref="A50:X50"/>
    <mergeCell ref="A54:F54"/>
    <mergeCell ref="A55:X55"/>
    <mergeCell ref="A63:A64"/>
    <mergeCell ref="A57:F57"/>
    <mergeCell ref="A58:F58"/>
    <mergeCell ref="A59:X59"/>
    <mergeCell ref="A60:X60"/>
    <mergeCell ref="A61:A62"/>
    <mergeCell ref="A65:A66"/>
    <mergeCell ref="A67:A68"/>
    <mergeCell ref="A71:A72"/>
    <mergeCell ref="A73:F73"/>
    <mergeCell ref="A97:M97"/>
    <mergeCell ref="A83:A84"/>
    <mergeCell ref="A85:A86"/>
    <mergeCell ref="A87:A88"/>
    <mergeCell ref="A95:F95"/>
    <mergeCell ref="A74:X74"/>
    <mergeCell ref="A75:A76"/>
    <mergeCell ref="A77:A78"/>
    <mergeCell ref="A79:A80"/>
    <mergeCell ref="A81:A82"/>
    <mergeCell ref="A69:A70"/>
    <mergeCell ref="T101:V101"/>
    <mergeCell ref="A94:F94"/>
    <mergeCell ref="A96:M96"/>
    <mergeCell ref="A93:F93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2:A7"/>
    <mergeCell ref="B2:B7"/>
    <mergeCell ref="C2:F2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7"/>
  <sheetViews>
    <sheetView view="pageBreakPreview" topLeftCell="A46" zoomScale="115" zoomScaleNormal="130" zoomScaleSheetLayoutView="115" workbookViewId="0">
      <selection activeCell="D48" sqref="D48"/>
    </sheetView>
  </sheetViews>
  <sheetFormatPr defaultRowHeight="15" x14ac:dyDescent="0.25"/>
  <cols>
    <col min="1" max="1" width="3.85546875" style="1" customWidth="1"/>
    <col min="2" max="2" width="4.5703125" style="1" customWidth="1"/>
    <col min="3" max="3" width="42.85546875" style="2" customWidth="1"/>
    <col min="4" max="4" width="9.140625" style="3"/>
    <col min="5" max="5" width="7.140625" style="3" customWidth="1"/>
    <col min="6" max="6" width="7.28515625" style="3" customWidth="1"/>
    <col min="7" max="9" width="4.42578125" style="3" customWidth="1"/>
    <col min="10" max="10" width="5.5703125" style="3" customWidth="1"/>
    <col min="11" max="11" width="7" style="3" customWidth="1"/>
    <col min="12" max="13" width="9.140625" style="3"/>
    <col min="14" max="14" width="9.140625" style="100"/>
    <col min="15" max="15" width="9.140625" style="100" customWidth="1"/>
    <col min="16" max="16384" width="9.140625" style="100"/>
  </cols>
  <sheetData>
    <row r="1" spans="1:15" x14ac:dyDescent="0.25">
      <c r="C1" s="668" t="s">
        <v>230</v>
      </c>
      <c r="D1" s="668"/>
      <c r="E1" s="668"/>
      <c r="F1" s="668"/>
      <c r="G1" s="668"/>
      <c r="H1" s="668"/>
      <c r="I1" s="668"/>
      <c r="J1" s="668"/>
      <c r="K1" s="668"/>
      <c r="L1" s="668"/>
      <c r="M1" s="668"/>
    </row>
    <row r="2" spans="1:15" x14ac:dyDescent="0.25">
      <c r="C2" s="2" t="s">
        <v>181</v>
      </c>
    </row>
    <row r="3" spans="1:15" ht="15" customHeight="1" x14ac:dyDescent="0.25">
      <c r="C3" s="669" t="s">
        <v>0</v>
      </c>
      <c r="D3" s="670" t="s">
        <v>1</v>
      </c>
      <c r="E3" s="671" t="s">
        <v>2</v>
      </c>
      <c r="F3" s="671"/>
      <c r="G3" s="671"/>
      <c r="H3" s="671"/>
      <c r="I3" s="671"/>
      <c r="J3" s="672"/>
      <c r="K3" s="670" t="s">
        <v>3</v>
      </c>
      <c r="L3" s="670" t="s">
        <v>4</v>
      </c>
      <c r="M3" s="670" t="s">
        <v>5</v>
      </c>
    </row>
    <row r="4" spans="1:15" ht="15" customHeight="1" x14ac:dyDescent="0.25">
      <c r="C4" s="669"/>
      <c r="D4" s="670"/>
      <c r="E4" s="670" t="s">
        <v>6</v>
      </c>
      <c r="F4" s="673" t="s">
        <v>7</v>
      </c>
      <c r="G4" s="673"/>
      <c r="H4" s="673"/>
      <c r="I4" s="673"/>
      <c r="J4" s="670" t="s">
        <v>8</v>
      </c>
      <c r="K4" s="670"/>
      <c r="L4" s="670"/>
      <c r="M4" s="670"/>
    </row>
    <row r="5" spans="1:15" ht="15" customHeight="1" x14ac:dyDescent="0.25">
      <c r="C5" s="669"/>
      <c r="D5" s="670"/>
      <c r="E5" s="672"/>
      <c r="F5" s="670" t="s">
        <v>9</v>
      </c>
      <c r="G5" s="671" t="s">
        <v>10</v>
      </c>
      <c r="H5" s="672"/>
      <c r="I5" s="672"/>
      <c r="J5" s="672"/>
      <c r="K5" s="670"/>
      <c r="L5" s="670"/>
      <c r="M5" s="670"/>
    </row>
    <row r="6" spans="1:15" ht="11.25" customHeight="1" x14ac:dyDescent="0.25">
      <c r="C6" s="669"/>
      <c r="D6" s="670"/>
      <c r="E6" s="672"/>
      <c r="F6" s="674"/>
      <c r="G6" s="670" t="s">
        <v>11</v>
      </c>
      <c r="H6" s="670" t="s">
        <v>12</v>
      </c>
      <c r="I6" s="670" t="s">
        <v>13</v>
      </c>
      <c r="J6" s="672"/>
      <c r="K6" s="670"/>
      <c r="L6" s="670"/>
      <c r="M6" s="670"/>
    </row>
    <row r="7" spans="1:15" ht="11.25" customHeight="1" x14ac:dyDescent="0.25">
      <c r="C7" s="669"/>
      <c r="D7" s="670"/>
      <c r="E7" s="672"/>
      <c r="F7" s="674"/>
      <c r="G7" s="670"/>
      <c r="H7" s="670"/>
      <c r="I7" s="670"/>
      <c r="J7" s="672"/>
      <c r="K7" s="670"/>
      <c r="L7" s="670"/>
      <c r="M7" s="670"/>
    </row>
    <row r="8" spans="1:15" ht="11.25" customHeight="1" x14ac:dyDescent="0.25">
      <c r="C8" s="669"/>
      <c r="D8" s="670"/>
      <c r="E8" s="672"/>
      <c r="F8" s="674"/>
      <c r="G8" s="670"/>
      <c r="H8" s="670"/>
      <c r="I8" s="670"/>
      <c r="J8" s="672"/>
      <c r="K8" s="670"/>
      <c r="L8" s="670"/>
      <c r="M8" s="670"/>
    </row>
    <row r="9" spans="1:15" ht="11.25" customHeight="1" x14ac:dyDescent="0.25">
      <c r="C9" s="669"/>
      <c r="D9" s="670"/>
      <c r="E9" s="672"/>
      <c r="F9" s="674"/>
      <c r="G9" s="670"/>
      <c r="H9" s="670"/>
      <c r="I9" s="670"/>
      <c r="J9" s="672"/>
      <c r="K9" s="670"/>
      <c r="L9" s="670"/>
      <c r="M9" s="670"/>
    </row>
    <row r="10" spans="1:15" x14ac:dyDescent="0.25">
      <c r="A10" s="1" t="s">
        <v>17</v>
      </c>
      <c r="B10" s="1" t="s">
        <v>15</v>
      </c>
      <c r="C10" s="147" t="s">
        <v>16</v>
      </c>
      <c r="D10" s="172">
        <v>3</v>
      </c>
      <c r="E10" s="6">
        <f>D10*30</f>
        <v>90</v>
      </c>
      <c r="F10" s="6">
        <f>G10+H10+I10</f>
        <v>45</v>
      </c>
      <c r="G10" s="6"/>
      <c r="H10" s="6"/>
      <c r="I10" s="6">
        <v>45</v>
      </c>
      <c r="J10" s="6">
        <f>E10-F10</f>
        <v>45</v>
      </c>
      <c r="K10" s="7">
        <f>F10/15</f>
        <v>3</v>
      </c>
      <c r="L10" s="6" t="s">
        <v>17</v>
      </c>
      <c r="M10" s="7">
        <f>F10/E10*100</f>
        <v>50</v>
      </c>
      <c r="N10" s="100" t="s">
        <v>292</v>
      </c>
      <c r="O10" s="100" t="s">
        <v>296</v>
      </c>
    </row>
    <row r="11" spans="1:15" x14ac:dyDescent="0.25">
      <c r="A11" s="1" t="s">
        <v>17</v>
      </c>
      <c r="B11" s="1" t="s">
        <v>15</v>
      </c>
      <c r="C11" s="147" t="s">
        <v>18</v>
      </c>
      <c r="D11" s="173">
        <v>3</v>
      </c>
      <c r="E11" s="6">
        <f t="shared" ref="E11:E16" si="0">D11*30</f>
        <v>90</v>
      </c>
      <c r="F11" s="6">
        <f>G11+H11+I11</f>
        <v>60</v>
      </c>
      <c r="G11" s="6"/>
      <c r="H11" s="6"/>
      <c r="I11" s="6">
        <v>60</v>
      </c>
      <c r="J11" s="6">
        <f t="shared" ref="J11:J16" si="1">E11-F11</f>
        <v>30</v>
      </c>
      <c r="K11" s="7">
        <f t="shared" ref="K11:K16" si="2">F11/15</f>
        <v>4</v>
      </c>
      <c r="L11" s="6" t="s">
        <v>17</v>
      </c>
      <c r="M11" s="7">
        <f t="shared" ref="M11:M16" si="3">F11/E11*100</f>
        <v>66.666666666666657</v>
      </c>
      <c r="N11" s="100" t="s">
        <v>291</v>
      </c>
    </row>
    <row r="12" spans="1:15" x14ac:dyDescent="0.25">
      <c r="A12" s="1" t="s">
        <v>17</v>
      </c>
      <c r="B12" s="1" t="s">
        <v>15</v>
      </c>
      <c r="C12" s="147" t="s">
        <v>188</v>
      </c>
      <c r="D12" s="7">
        <v>1</v>
      </c>
      <c r="E12" s="6">
        <f t="shared" si="0"/>
        <v>30</v>
      </c>
      <c r="F12" s="6">
        <f t="shared" ref="F12:F16" si="4">G12+H12+I12</f>
        <v>15</v>
      </c>
      <c r="G12" s="6">
        <v>8</v>
      </c>
      <c r="H12" s="6"/>
      <c r="I12" s="6">
        <v>7</v>
      </c>
      <c r="J12" s="6">
        <f t="shared" si="1"/>
        <v>15</v>
      </c>
      <c r="K12" s="7">
        <f t="shared" si="2"/>
        <v>1</v>
      </c>
      <c r="L12" s="6" t="s">
        <v>17</v>
      </c>
      <c r="M12" s="7">
        <f t="shared" si="3"/>
        <v>50</v>
      </c>
      <c r="N12" s="100" t="s">
        <v>293</v>
      </c>
    </row>
    <row r="13" spans="1:15" x14ac:dyDescent="0.25">
      <c r="A13" s="1" t="s">
        <v>17</v>
      </c>
      <c r="B13" s="1" t="s">
        <v>15</v>
      </c>
      <c r="C13" s="147" t="s">
        <v>19</v>
      </c>
      <c r="D13" s="7">
        <v>7</v>
      </c>
      <c r="E13" s="6">
        <f t="shared" si="0"/>
        <v>210</v>
      </c>
      <c r="F13" s="6">
        <f t="shared" si="4"/>
        <v>75</v>
      </c>
      <c r="G13" s="6">
        <v>45</v>
      </c>
      <c r="H13" s="6"/>
      <c r="I13" s="6">
        <v>30</v>
      </c>
      <c r="J13" s="6">
        <f t="shared" si="1"/>
        <v>135</v>
      </c>
      <c r="K13" s="7">
        <f t="shared" si="2"/>
        <v>5</v>
      </c>
      <c r="L13" s="6" t="s">
        <v>20</v>
      </c>
      <c r="M13" s="7">
        <f t="shared" si="3"/>
        <v>35.714285714285715</v>
      </c>
      <c r="N13" s="100" t="s">
        <v>290</v>
      </c>
      <c r="O13" s="100" t="s">
        <v>296</v>
      </c>
    </row>
    <row r="14" spans="1:15" x14ac:dyDescent="0.25">
      <c r="A14" s="1" t="s">
        <v>17</v>
      </c>
      <c r="B14" s="1" t="s">
        <v>15</v>
      </c>
      <c r="C14" s="147" t="s">
        <v>288</v>
      </c>
      <c r="D14" s="7">
        <v>5</v>
      </c>
      <c r="E14" s="6">
        <f t="shared" si="0"/>
        <v>150</v>
      </c>
      <c r="F14" s="6">
        <f t="shared" si="4"/>
        <v>60</v>
      </c>
      <c r="G14" s="6">
        <v>30</v>
      </c>
      <c r="H14" s="6"/>
      <c r="I14" s="6">
        <v>30</v>
      </c>
      <c r="J14" s="6">
        <f t="shared" si="1"/>
        <v>90</v>
      </c>
      <c r="K14" s="7">
        <f t="shared" si="2"/>
        <v>4</v>
      </c>
      <c r="L14" s="6" t="s">
        <v>20</v>
      </c>
      <c r="M14" s="7">
        <f t="shared" si="3"/>
        <v>40</v>
      </c>
      <c r="N14" s="100" t="s">
        <v>315</v>
      </c>
      <c r="O14" s="100" t="s">
        <v>296</v>
      </c>
    </row>
    <row r="15" spans="1:15" x14ac:dyDescent="0.25">
      <c r="A15" s="1" t="s">
        <v>17</v>
      </c>
      <c r="B15" s="1" t="s">
        <v>15</v>
      </c>
      <c r="C15" s="147" t="s">
        <v>22</v>
      </c>
      <c r="D15" s="173">
        <v>5</v>
      </c>
      <c r="E15" s="6">
        <f t="shared" si="0"/>
        <v>150</v>
      </c>
      <c r="F15" s="6">
        <f t="shared" si="4"/>
        <v>60</v>
      </c>
      <c r="G15" s="6">
        <v>15</v>
      </c>
      <c r="H15" s="6">
        <v>45</v>
      </c>
      <c r="I15" s="6"/>
      <c r="J15" s="6">
        <f t="shared" si="1"/>
        <v>90</v>
      </c>
      <c r="K15" s="7">
        <f t="shared" si="2"/>
        <v>4</v>
      </c>
      <c r="L15" s="6" t="s">
        <v>28</v>
      </c>
      <c r="M15" s="7">
        <f t="shared" si="3"/>
        <v>40</v>
      </c>
      <c r="N15" s="100" t="s">
        <v>295</v>
      </c>
      <c r="O15" s="100" t="s">
        <v>296</v>
      </c>
    </row>
    <row r="16" spans="1:15" x14ac:dyDescent="0.25">
      <c r="A16" s="1" t="s">
        <v>17</v>
      </c>
      <c r="B16" s="1" t="s">
        <v>15</v>
      </c>
      <c r="C16" s="178" t="s">
        <v>207</v>
      </c>
      <c r="D16" s="7">
        <v>6</v>
      </c>
      <c r="E16" s="6">
        <f t="shared" si="0"/>
        <v>180</v>
      </c>
      <c r="F16" s="6">
        <f t="shared" si="4"/>
        <v>60</v>
      </c>
      <c r="G16" s="6">
        <v>30</v>
      </c>
      <c r="H16" s="6"/>
      <c r="I16" s="6">
        <v>30</v>
      </c>
      <c r="J16" s="6">
        <f t="shared" si="1"/>
        <v>120</v>
      </c>
      <c r="K16" s="7">
        <f t="shared" si="2"/>
        <v>4</v>
      </c>
      <c r="L16" s="6" t="s">
        <v>20</v>
      </c>
      <c r="M16" s="7">
        <f t="shared" si="3"/>
        <v>33.333333333333329</v>
      </c>
      <c r="N16" s="100" t="s">
        <v>290</v>
      </c>
      <c r="O16" s="100" t="s">
        <v>296</v>
      </c>
    </row>
    <row r="17" spans="1:15" x14ac:dyDescent="0.25">
      <c r="C17" s="8" t="s">
        <v>23</v>
      </c>
      <c r="D17" s="124">
        <f>SUM(D10:D16)</f>
        <v>30</v>
      </c>
      <c r="E17" s="123">
        <f>SUM(E10:E16)</f>
        <v>900</v>
      </c>
      <c r="F17" s="123">
        <f>SUM(F10:F16)</f>
        <v>375</v>
      </c>
      <c r="G17" s="123">
        <f>SUM(G10:G16)</f>
        <v>128</v>
      </c>
      <c r="H17" s="123">
        <f>SUM(H10:H15)</f>
        <v>45</v>
      </c>
      <c r="I17" s="123">
        <f>SUM(I10:I16)</f>
        <v>202</v>
      </c>
      <c r="J17" s="123">
        <f>SUM(J10:J16)</f>
        <v>525</v>
      </c>
      <c r="K17" s="123">
        <f>SUM(K10:K16)</f>
        <v>25</v>
      </c>
      <c r="L17" s="123"/>
      <c r="M17" s="123"/>
    </row>
    <row r="18" spans="1:15" x14ac:dyDescent="0.25">
      <c r="C18" s="9" t="s">
        <v>24</v>
      </c>
      <c r="D18" s="150">
        <f>30-D17</f>
        <v>0</v>
      </c>
      <c r="E18" s="10"/>
      <c r="F18" s="10"/>
      <c r="G18" s="10"/>
      <c r="H18" s="10"/>
      <c r="I18" s="10"/>
      <c r="J18" s="10"/>
      <c r="K18" s="10"/>
      <c r="L18" s="10"/>
    </row>
    <row r="19" spans="1:15" x14ac:dyDescent="0.25">
      <c r="C19" s="2" t="s">
        <v>25</v>
      </c>
    </row>
    <row r="20" spans="1:15" ht="15" customHeight="1" x14ac:dyDescent="0.25">
      <c r="C20" s="669" t="s">
        <v>0</v>
      </c>
      <c r="D20" s="670" t="s">
        <v>1</v>
      </c>
      <c r="E20" s="671" t="s">
        <v>2</v>
      </c>
      <c r="F20" s="671"/>
      <c r="G20" s="671"/>
      <c r="H20" s="671"/>
      <c r="I20" s="671"/>
      <c r="J20" s="672"/>
      <c r="K20" s="670" t="s">
        <v>3</v>
      </c>
      <c r="L20" s="670" t="s">
        <v>4</v>
      </c>
      <c r="M20" s="670" t="s">
        <v>5</v>
      </c>
    </row>
    <row r="21" spans="1:15" ht="15" customHeight="1" x14ac:dyDescent="0.25">
      <c r="C21" s="669"/>
      <c r="D21" s="670"/>
      <c r="E21" s="670" t="s">
        <v>6</v>
      </c>
      <c r="F21" s="673" t="s">
        <v>7</v>
      </c>
      <c r="G21" s="673"/>
      <c r="H21" s="673"/>
      <c r="I21" s="673"/>
      <c r="J21" s="670" t="s">
        <v>26</v>
      </c>
      <c r="K21" s="670"/>
      <c r="L21" s="670"/>
      <c r="M21" s="670"/>
    </row>
    <row r="22" spans="1:15" ht="15" customHeight="1" x14ac:dyDescent="0.25">
      <c r="C22" s="669"/>
      <c r="D22" s="670"/>
      <c r="E22" s="672"/>
      <c r="F22" s="670" t="s">
        <v>9</v>
      </c>
      <c r="G22" s="671" t="s">
        <v>10</v>
      </c>
      <c r="H22" s="672"/>
      <c r="I22" s="672"/>
      <c r="J22" s="672"/>
      <c r="K22" s="670"/>
      <c r="L22" s="670"/>
      <c r="M22" s="670"/>
    </row>
    <row r="23" spans="1:15" ht="16.5" customHeight="1" x14ac:dyDescent="0.25">
      <c r="C23" s="669"/>
      <c r="D23" s="670"/>
      <c r="E23" s="672"/>
      <c r="F23" s="674"/>
      <c r="G23" s="670" t="s">
        <v>11</v>
      </c>
      <c r="H23" s="670" t="s">
        <v>12</v>
      </c>
      <c r="I23" s="670" t="s">
        <v>13</v>
      </c>
      <c r="J23" s="672"/>
      <c r="K23" s="670"/>
      <c r="L23" s="670"/>
      <c r="M23" s="670"/>
    </row>
    <row r="24" spans="1:15" x14ac:dyDescent="0.25">
      <c r="C24" s="669"/>
      <c r="D24" s="670"/>
      <c r="E24" s="672"/>
      <c r="F24" s="674"/>
      <c r="G24" s="670"/>
      <c r="H24" s="670"/>
      <c r="I24" s="670"/>
      <c r="J24" s="672"/>
      <c r="K24" s="670"/>
      <c r="L24" s="670"/>
      <c r="M24" s="670"/>
    </row>
    <row r="25" spans="1:15" x14ac:dyDescent="0.25">
      <c r="C25" s="669"/>
      <c r="D25" s="670"/>
      <c r="E25" s="672"/>
      <c r="F25" s="674"/>
      <c r="G25" s="670"/>
      <c r="H25" s="670"/>
      <c r="I25" s="670"/>
      <c r="J25" s="672"/>
      <c r="K25" s="670"/>
      <c r="L25" s="670"/>
      <c r="M25" s="670"/>
    </row>
    <row r="26" spans="1:15" x14ac:dyDescent="0.25">
      <c r="C26" s="669"/>
      <c r="D26" s="670"/>
      <c r="E26" s="672"/>
      <c r="F26" s="674"/>
      <c r="G26" s="670"/>
      <c r="H26" s="670"/>
      <c r="I26" s="670"/>
      <c r="J26" s="672"/>
      <c r="K26" s="670"/>
      <c r="L26" s="670"/>
      <c r="M26" s="670"/>
    </row>
    <row r="27" spans="1:15" x14ac:dyDescent="0.25">
      <c r="A27" s="1" t="s">
        <v>17</v>
      </c>
      <c r="B27" s="1" t="s">
        <v>15</v>
      </c>
      <c r="C27" s="147" t="s">
        <v>16</v>
      </c>
      <c r="D27" s="172">
        <v>3</v>
      </c>
      <c r="E27" s="6">
        <f>D27*30</f>
        <v>90</v>
      </c>
      <c r="F27" s="6">
        <f>G27+H27+I27</f>
        <v>36</v>
      </c>
      <c r="G27" s="6"/>
      <c r="H27" s="6"/>
      <c r="I27" s="6">
        <v>36</v>
      </c>
      <c r="J27" s="6">
        <f>E27-F27</f>
        <v>54</v>
      </c>
      <c r="K27" s="7">
        <v>2</v>
      </c>
      <c r="L27" s="6" t="s">
        <v>17</v>
      </c>
      <c r="M27" s="7">
        <f>F27/E27*100</f>
        <v>40</v>
      </c>
      <c r="N27" s="100" t="s">
        <v>292</v>
      </c>
      <c r="O27" s="100" t="s">
        <v>296</v>
      </c>
    </row>
    <row r="28" spans="1:15" x14ac:dyDescent="0.25">
      <c r="A28" s="1" t="s">
        <v>17</v>
      </c>
      <c r="B28" s="1" t="s">
        <v>15</v>
      </c>
      <c r="C28" s="147" t="s">
        <v>18</v>
      </c>
      <c r="D28" s="173">
        <v>3.5</v>
      </c>
      <c r="E28" s="6">
        <f t="shared" ref="E28:E33" si="5">D28*30</f>
        <v>105</v>
      </c>
      <c r="F28" s="6">
        <f t="shared" ref="F28:F33" si="6">G28+H28+I28</f>
        <v>72</v>
      </c>
      <c r="G28" s="6"/>
      <c r="H28" s="6"/>
      <c r="I28" s="6">
        <v>72</v>
      </c>
      <c r="J28" s="6">
        <f t="shared" ref="J28:J33" si="7">E28-F28</f>
        <v>33</v>
      </c>
      <c r="K28" s="7">
        <f t="shared" ref="K28:K31" si="8">F28/18</f>
        <v>4</v>
      </c>
      <c r="L28" s="6" t="s">
        <v>17</v>
      </c>
      <c r="M28" s="7">
        <f t="shared" ref="M28:M33" si="9">F28/E28*100</f>
        <v>68.571428571428569</v>
      </c>
      <c r="N28" s="100" t="s">
        <v>291</v>
      </c>
    </row>
    <row r="29" spans="1:15" x14ac:dyDescent="0.25">
      <c r="A29" s="1" t="s">
        <v>13</v>
      </c>
      <c r="B29" s="1" t="s">
        <v>15</v>
      </c>
      <c r="C29" s="178" t="s">
        <v>208</v>
      </c>
      <c r="D29" s="7">
        <v>7</v>
      </c>
      <c r="E29" s="6">
        <f t="shared" si="5"/>
        <v>210</v>
      </c>
      <c r="F29" s="6">
        <f t="shared" si="6"/>
        <v>72</v>
      </c>
      <c r="G29" s="6">
        <v>36</v>
      </c>
      <c r="H29" s="6"/>
      <c r="I29" s="6">
        <v>36</v>
      </c>
      <c r="J29" s="6">
        <f t="shared" si="7"/>
        <v>138</v>
      </c>
      <c r="K29" s="7">
        <f t="shared" si="8"/>
        <v>4</v>
      </c>
      <c r="L29" s="6" t="s">
        <v>20</v>
      </c>
      <c r="M29" s="7">
        <f t="shared" si="9"/>
        <v>34.285714285714285</v>
      </c>
      <c r="N29" s="100" t="s">
        <v>290</v>
      </c>
      <c r="O29" s="100" t="s">
        <v>296</v>
      </c>
    </row>
    <row r="30" spans="1:15" x14ac:dyDescent="0.25">
      <c r="A30" s="1" t="s">
        <v>17</v>
      </c>
      <c r="B30" s="1" t="s">
        <v>15</v>
      </c>
      <c r="C30" s="147" t="s">
        <v>31</v>
      </c>
      <c r="D30" s="7">
        <v>3</v>
      </c>
      <c r="E30" s="6">
        <f t="shared" si="5"/>
        <v>90</v>
      </c>
      <c r="F30" s="6">
        <f t="shared" si="6"/>
        <v>36</v>
      </c>
      <c r="G30" s="6">
        <v>18</v>
      </c>
      <c r="H30" s="6"/>
      <c r="I30" s="6">
        <v>18</v>
      </c>
      <c r="J30" s="6">
        <f t="shared" si="7"/>
        <v>54</v>
      </c>
      <c r="K30" s="7">
        <f t="shared" si="8"/>
        <v>2</v>
      </c>
      <c r="L30" s="6" t="s">
        <v>28</v>
      </c>
      <c r="M30" s="7">
        <f t="shared" si="9"/>
        <v>40</v>
      </c>
      <c r="N30" s="100" t="s">
        <v>292</v>
      </c>
      <c r="O30" s="100" t="s">
        <v>296</v>
      </c>
    </row>
    <row r="31" spans="1:15" x14ac:dyDescent="0.25">
      <c r="A31" s="1" t="s">
        <v>17</v>
      </c>
      <c r="B31" s="1" t="s">
        <v>15</v>
      </c>
      <c r="C31" s="147" t="s">
        <v>29</v>
      </c>
      <c r="D31" s="7">
        <v>4</v>
      </c>
      <c r="E31" s="6">
        <f t="shared" si="5"/>
        <v>120</v>
      </c>
      <c r="F31" s="6">
        <f t="shared" si="6"/>
        <v>54</v>
      </c>
      <c r="G31" s="6">
        <v>36</v>
      </c>
      <c r="H31" s="6"/>
      <c r="I31" s="6">
        <v>18</v>
      </c>
      <c r="J31" s="6">
        <f t="shared" si="7"/>
        <v>66</v>
      </c>
      <c r="K31" s="7">
        <f t="shared" si="8"/>
        <v>3</v>
      </c>
      <c r="L31" s="6" t="s">
        <v>20</v>
      </c>
      <c r="M31" s="7">
        <f t="shared" si="9"/>
        <v>45</v>
      </c>
      <c r="N31" s="100" t="s">
        <v>290</v>
      </c>
      <c r="O31" s="100" t="s">
        <v>296</v>
      </c>
    </row>
    <row r="32" spans="1:15" ht="26.25" x14ac:dyDescent="0.25">
      <c r="A32" s="1" t="s">
        <v>17</v>
      </c>
      <c r="B32" s="1" t="s">
        <v>30</v>
      </c>
      <c r="C32" s="147" t="s">
        <v>209</v>
      </c>
      <c r="D32" s="7">
        <v>5</v>
      </c>
      <c r="E32" s="6">
        <f t="shared" si="5"/>
        <v>150</v>
      </c>
      <c r="F32" s="6">
        <f t="shared" si="6"/>
        <v>54</v>
      </c>
      <c r="G32" s="6">
        <v>36</v>
      </c>
      <c r="H32" s="6"/>
      <c r="I32" s="6">
        <v>18</v>
      </c>
      <c r="J32" s="6">
        <f t="shared" si="7"/>
        <v>96</v>
      </c>
      <c r="K32" s="173">
        <v>3</v>
      </c>
      <c r="L32" s="6" t="s">
        <v>17</v>
      </c>
      <c r="M32" s="7">
        <f t="shared" si="9"/>
        <v>36</v>
      </c>
      <c r="N32" s="100" t="s">
        <v>315</v>
      </c>
      <c r="O32" s="100" t="s">
        <v>296</v>
      </c>
    </row>
    <row r="33" spans="1:15" x14ac:dyDescent="0.25">
      <c r="A33" s="1" t="s">
        <v>13</v>
      </c>
      <c r="B33" s="1" t="s">
        <v>15</v>
      </c>
      <c r="C33" s="178" t="s">
        <v>210</v>
      </c>
      <c r="D33" s="7">
        <v>4.5</v>
      </c>
      <c r="E33" s="6">
        <f t="shared" si="5"/>
        <v>135</v>
      </c>
      <c r="F33" s="6">
        <f t="shared" si="6"/>
        <v>54</v>
      </c>
      <c r="G33" s="6">
        <v>36</v>
      </c>
      <c r="H33" s="6"/>
      <c r="I33" s="6">
        <v>18</v>
      </c>
      <c r="J33" s="6">
        <f t="shared" si="7"/>
        <v>81</v>
      </c>
      <c r="K33" s="7">
        <v>3</v>
      </c>
      <c r="L33" s="6" t="s">
        <v>20</v>
      </c>
      <c r="M33" s="7">
        <f t="shared" si="9"/>
        <v>40</v>
      </c>
      <c r="N33" s="100" t="s">
        <v>290</v>
      </c>
      <c r="O33" s="100" t="s">
        <v>296</v>
      </c>
    </row>
    <row r="34" spans="1:15" x14ac:dyDescent="0.25">
      <c r="C34" s="8" t="s">
        <v>23</v>
      </c>
      <c r="D34" s="124">
        <f t="shared" ref="D34:K34" si="10">SUM(D27:D33)</f>
        <v>30</v>
      </c>
      <c r="E34" s="123">
        <f t="shared" si="10"/>
        <v>900</v>
      </c>
      <c r="F34" s="123">
        <f t="shared" si="10"/>
        <v>378</v>
      </c>
      <c r="G34" s="123">
        <f t="shared" si="10"/>
        <v>162</v>
      </c>
      <c r="H34" s="123">
        <f t="shared" si="10"/>
        <v>0</v>
      </c>
      <c r="I34" s="123">
        <f t="shared" si="10"/>
        <v>216</v>
      </c>
      <c r="J34" s="123">
        <f t="shared" si="10"/>
        <v>522</v>
      </c>
      <c r="K34" s="123">
        <f t="shared" si="10"/>
        <v>21</v>
      </c>
      <c r="L34" s="123"/>
      <c r="M34" s="123"/>
    </row>
    <row r="35" spans="1:15" x14ac:dyDescent="0.25">
      <c r="C35" s="9" t="s">
        <v>24</v>
      </c>
      <c r="D35" s="150">
        <f>30-D34</f>
        <v>0</v>
      </c>
    </row>
    <row r="36" spans="1:15" x14ac:dyDescent="0.25">
      <c r="C36" s="2" t="s">
        <v>182</v>
      </c>
    </row>
    <row r="37" spans="1:15" ht="15" customHeight="1" x14ac:dyDescent="0.25">
      <c r="C37" s="675" t="s">
        <v>0</v>
      </c>
      <c r="D37" s="670" t="s">
        <v>1</v>
      </c>
      <c r="E37" s="671" t="s">
        <v>2</v>
      </c>
      <c r="F37" s="671"/>
      <c r="G37" s="671"/>
      <c r="H37" s="671"/>
      <c r="I37" s="671"/>
      <c r="J37" s="672"/>
      <c r="K37" s="670" t="s">
        <v>3</v>
      </c>
      <c r="L37" s="670" t="s">
        <v>4</v>
      </c>
      <c r="M37" s="670" t="s">
        <v>5</v>
      </c>
    </row>
    <row r="38" spans="1:15" ht="15" customHeight="1" x14ac:dyDescent="0.25">
      <c r="C38" s="676"/>
      <c r="D38" s="670"/>
      <c r="E38" s="670" t="s">
        <v>6</v>
      </c>
      <c r="F38" s="673" t="s">
        <v>7</v>
      </c>
      <c r="G38" s="673"/>
      <c r="H38" s="673"/>
      <c r="I38" s="673"/>
      <c r="J38" s="670" t="s">
        <v>26</v>
      </c>
      <c r="K38" s="670"/>
      <c r="L38" s="670"/>
      <c r="M38" s="670"/>
    </row>
    <row r="39" spans="1:15" ht="15" customHeight="1" x14ac:dyDescent="0.25">
      <c r="C39" s="676"/>
      <c r="D39" s="670"/>
      <c r="E39" s="672"/>
      <c r="F39" s="670" t="s">
        <v>9</v>
      </c>
      <c r="G39" s="671" t="s">
        <v>10</v>
      </c>
      <c r="H39" s="672"/>
      <c r="I39" s="672"/>
      <c r="J39" s="672"/>
      <c r="K39" s="670"/>
      <c r="L39" s="670"/>
      <c r="M39" s="670"/>
    </row>
    <row r="40" spans="1:15" ht="10.5" customHeight="1" x14ac:dyDescent="0.25">
      <c r="C40" s="676"/>
      <c r="D40" s="670"/>
      <c r="E40" s="672"/>
      <c r="F40" s="674"/>
      <c r="G40" s="670" t="s">
        <v>11</v>
      </c>
      <c r="H40" s="670" t="s">
        <v>12</v>
      </c>
      <c r="I40" s="670" t="s">
        <v>13</v>
      </c>
      <c r="J40" s="672"/>
      <c r="K40" s="670"/>
      <c r="L40" s="670"/>
      <c r="M40" s="670"/>
    </row>
    <row r="41" spans="1:15" ht="10.5" customHeight="1" x14ac:dyDescent="0.25">
      <c r="C41" s="676"/>
      <c r="D41" s="670"/>
      <c r="E41" s="672"/>
      <c r="F41" s="674"/>
      <c r="G41" s="670"/>
      <c r="H41" s="670"/>
      <c r="I41" s="670"/>
      <c r="J41" s="672"/>
      <c r="K41" s="670"/>
      <c r="L41" s="670"/>
      <c r="M41" s="670"/>
    </row>
    <row r="42" spans="1:15" ht="10.5" customHeight="1" x14ac:dyDescent="0.25">
      <c r="C42" s="676"/>
      <c r="D42" s="670"/>
      <c r="E42" s="672"/>
      <c r="F42" s="674"/>
      <c r="G42" s="670"/>
      <c r="H42" s="670"/>
      <c r="I42" s="670"/>
      <c r="J42" s="672"/>
      <c r="K42" s="670"/>
      <c r="L42" s="670"/>
      <c r="M42" s="670"/>
    </row>
    <row r="43" spans="1:15" ht="10.5" customHeight="1" x14ac:dyDescent="0.25">
      <c r="C43" s="677"/>
      <c r="D43" s="670"/>
      <c r="E43" s="672"/>
      <c r="F43" s="674"/>
      <c r="G43" s="670"/>
      <c r="H43" s="670"/>
      <c r="I43" s="670"/>
      <c r="J43" s="672"/>
      <c r="K43" s="670"/>
      <c r="L43" s="670"/>
      <c r="M43" s="670"/>
    </row>
    <row r="44" spans="1:15" x14ac:dyDescent="0.25">
      <c r="A44" s="1" t="s">
        <v>17</v>
      </c>
      <c r="B44" s="1" t="s">
        <v>15</v>
      </c>
      <c r="C44" s="147" t="s">
        <v>239</v>
      </c>
      <c r="D44" s="5">
        <v>3</v>
      </c>
      <c r="E44" s="6">
        <f>D44*30</f>
        <v>90</v>
      </c>
      <c r="F44" s="6">
        <f>G44+H44+I44</f>
        <v>30</v>
      </c>
      <c r="G44" s="6">
        <v>15</v>
      </c>
      <c r="H44" s="6"/>
      <c r="I44" s="6">
        <v>15</v>
      </c>
      <c r="J44" s="6">
        <f>E44-F44</f>
        <v>60</v>
      </c>
      <c r="K44" s="7">
        <f>F44/15</f>
        <v>2</v>
      </c>
      <c r="L44" s="6" t="s">
        <v>17</v>
      </c>
      <c r="M44" s="7">
        <f>F44/E44*100</f>
        <v>33.333333333333329</v>
      </c>
      <c r="N44" s="100" t="s">
        <v>296</v>
      </c>
      <c r="O44" s="100" t="s">
        <v>290</v>
      </c>
    </row>
    <row r="45" spans="1:15" x14ac:dyDescent="0.25">
      <c r="A45" s="1" t="s">
        <v>17</v>
      </c>
      <c r="B45" s="1" t="s">
        <v>15</v>
      </c>
      <c r="C45" s="147" t="s">
        <v>18</v>
      </c>
      <c r="D45" s="7">
        <v>3</v>
      </c>
      <c r="E45" s="6">
        <f t="shared" ref="E45:E50" si="11">D45*30</f>
        <v>90</v>
      </c>
      <c r="F45" s="6">
        <f t="shared" ref="F45:F50" si="12">G45+H45+I45</f>
        <v>60</v>
      </c>
      <c r="G45" s="6"/>
      <c r="H45" s="6"/>
      <c r="I45" s="6">
        <v>60</v>
      </c>
      <c r="J45" s="6">
        <f t="shared" ref="J45:J50" si="13">E45-F45</f>
        <v>30</v>
      </c>
      <c r="K45" s="7">
        <f t="shared" ref="K45:K50" si="14">F45/15</f>
        <v>4</v>
      </c>
      <c r="L45" s="6" t="s">
        <v>17</v>
      </c>
      <c r="M45" s="7">
        <f t="shared" ref="M45:M50" si="15">F45/E45*100</f>
        <v>66.666666666666657</v>
      </c>
      <c r="O45" s="100" t="s">
        <v>291</v>
      </c>
    </row>
    <row r="46" spans="1:15" x14ac:dyDescent="0.25">
      <c r="A46" s="1" t="s">
        <v>13</v>
      </c>
      <c r="B46" s="1" t="s">
        <v>15</v>
      </c>
      <c r="C46" s="147" t="s">
        <v>228</v>
      </c>
      <c r="D46" s="173">
        <v>5.5</v>
      </c>
      <c r="E46" s="6">
        <f t="shared" si="11"/>
        <v>165</v>
      </c>
      <c r="F46" s="6">
        <f t="shared" si="12"/>
        <v>60</v>
      </c>
      <c r="G46" s="6">
        <v>30</v>
      </c>
      <c r="H46" s="6"/>
      <c r="I46" s="6">
        <v>30</v>
      </c>
      <c r="J46" s="6">
        <f t="shared" si="13"/>
        <v>105</v>
      </c>
      <c r="K46" s="7">
        <f t="shared" si="14"/>
        <v>4</v>
      </c>
      <c r="L46" s="6" t="s">
        <v>20</v>
      </c>
      <c r="M46" s="7">
        <f t="shared" si="15"/>
        <v>36.363636363636367</v>
      </c>
      <c r="N46" s="100" t="s">
        <v>296</v>
      </c>
      <c r="O46" s="100" t="s">
        <v>290</v>
      </c>
    </row>
    <row r="47" spans="1:15" x14ac:dyDescent="0.25">
      <c r="A47" s="1" t="s">
        <v>13</v>
      </c>
      <c r="B47" s="1" t="s">
        <v>15</v>
      </c>
      <c r="C47" s="147" t="s">
        <v>211</v>
      </c>
      <c r="D47" s="7">
        <v>6</v>
      </c>
      <c r="E47" s="6">
        <f t="shared" si="11"/>
        <v>180</v>
      </c>
      <c r="F47" s="6">
        <f t="shared" si="12"/>
        <v>60</v>
      </c>
      <c r="G47" s="6">
        <v>30</v>
      </c>
      <c r="H47" s="6"/>
      <c r="I47" s="6">
        <v>30</v>
      </c>
      <c r="J47" s="6">
        <f t="shared" si="13"/>
        <v>120</v>
      </c>
      <c r="K47" s="7">
        <f t="shared" si="14"/>
        <v>4</v>
      </c>
      <c r="L47" s="6" t="s">
        <v>20</v>
      </c>
      <c r="M47" s="7">
        <f t="shared" si="15"/>
        <v>33.333333333333329</v>
      </c>
      <c r="N47" s="100" t="s">
        <v>296</v>
      </c>
      <c r="O47" s="100" t="s">
        <v>290</v>
      </c>
    </row>
    <row r="48" spans="1:15" x14ac:dyDescent="0.25">
      <c r="A48" s="1" t="s">
        <v>17</v>
      </c>
      <c r="B48" s="1" t="s">
        <v>15</v>
      </c>
      <c r="C48" s="147" t="s">
        <v>213</v>
      </c>
      <c r="D48" s="7">
        <v>4</v>
      </c>
      <c r="E48" s="6">
        <f t="shared" si="11"/>
        <v>120</v>
      </c>
      <c r="F48" s="6">
        <f t="shared" si="12"/>
        <v>45</v>
      </c>
      <c r="G48" s="6">
        <v>30</v>
      </c>
      <c r="H48" s="6"/>
      <c r="I48" s="6">
        <v>15</v>
      </c>
      <c r="J48" s="6">
        <f t="shared" si="13"/>
        <v>75</v>
      </c>
      <c r="K48" s="7">
        <f t="shared" si="14"/>
        <v>3</v>
      </c>
      <c r="L48" s="6" t="s">
        <v>28</v>
      </c>
      <c r="M48" s="7">
        <f t="shared" si="15"/>
        <v>37.5</v>
      </c>
      <c r="N48" s="100" t="s">
        <v>296</v>
      </c>
      <c r="O48" s="100" t="s">
        <v>290</v>
      </c>
    </row>
    <row r="49" spans="1:15" x14ac:dyDescent="0.25">
      <c r="A49" s="1" t="s">
        <v>17</v>
      </c>
      <c r="B49" s="1" t="s">
        <v>15</v>
      </c>
      <c r="C49" s="147" t="s">
        <v>212</v>
      </c>
      <c r="D49" s="173">
        <v>3</v>
      </c>
      <c r="E49" s="6">
        <f t="shared" si="11"/>
        <v>90</v>
      </c>
      <c r="F49" s="6">
        <f t="shared" si="12"/>
        <v>45</v>
      </c>
      <c r="G49" s="6"/>
      <c r="H49" s="6"/>
      <c r="I49" s="6">
        <v>45</v>
      </c>
      <c r="J49" s="6">
        <f t="shared" si="13"/>
        <v>45</v>
      </c>
      <c r="K49" s="7">
        <f t="shared" si="14"/>
        <v>3</v>
      </c>
      <c r="L49" s="6" t="s">
        <v>17</v>
      </c>
      <c r="M49" s="7">
        <f t="shared" si="15"/>
        <v>50</v>
      </c>
      <c r="N49" s="100" t="s">
        <v>296</v>
      </c>
      <c r="O49" s="100" t="s">
        <v>292</v>
      </c>
    </row>
    <row r="50" spans="1:15" x14ac:dyDescent="0.25">
      <c r="A50" s="1" t="s">
        <v>13</v>
      </c>
      <c r="B50" s="1" t="s">
        <v>15</v>
      </c>
      <c r="C50" s="147" t="s">
        <v>234</v>
      </c>
      <c r="D50" s="7">
        <v>5.5</v>
      </c>
      <c r="E50" s="6">
        <f t="shared" si="11"/>
        <v>165</v>
      </c>
      <c r="F50" s="6">
        <f t="shared" si="12"/>
        <v>60</v>
      </c>
      <c r="G50" s="6">
        <v>30</v>
      </c>
      <c r="H50" s="6"/>
      <c r="I50" s="6">
        <v>30</v>
      </c>
      <c r="J50" s="6">
        <f t="shared" si="13"/>
        <v>105</v>
      </c>
      <c r="K50" s="7">
        <f t="shared" si="14"/>
        <v>4</v>
      </c>
      <c r="L50" s="6" t="s">
        <v>20</v>
      </c>
      <c r="M50" s="7">
        <f t="shared" si="15"/>
        <v>36.363636363636367</v>
      </c>
      <c r="N50" s="100" t="s">
        <v>296</v>
      </c>
      <c r="O50" s="100" t="s">
        <v>290</v>
      </c>
    </row>
    <row r="51" spans="1:15" x14ac:dyDescent="0.25">
      <c r="C51" s="8" t="s">
        <v>23</v>
      </c>
      <c r="D51" s="124">
        <f>SUM(D44:D50)</f>
        <v>30</v>
      </c>
      <c r="E51" s="123">
        <f>SUM(E44:E50)</f>
        <v>900</v>
      </c>
      <c r="F51" s="123">
        <f t="shared" ref="F51:L51" si="16">SUM(F44:F50)</f>
        <v>360</v>
      </c>
      <c r="G51" s="123">
        <f t="shared" si="16"/>
        <v>135</v>
      </c>
      <c r="H51" s="123">
        <f t="shared" si="16"/>
        <v>0</v>
      </c>
      <c r="I51" s="123">
        <f t="shared" si="16"/>
        <v>225</v>
      </c>
      <c r="J51" s="123">
        <f t="shared" si="16"/>
        <v>540</v>
      </c>
      <c r="K51" s="123">
        <f>SUM(K44:K50)</f>
        <v>24</v>
      </c>
      <c r="L51" s="123">
        <f t="shared" si="16"/>
        <v>0</v>
      </c>
      <c r="M51" s="123"/>
    </row>
    <row r="52" spans="1:15" x14ac:dyDescent="0.25">
      <c r="C52" s="9" t="s">
        <v>24</v>
      </c>
      <c r="D52" s="10">
        <f>30-D51</f>
        <v>0</v>
      </c>
      <c r="E52" s="10"/>
      <c r="F52" s="10"/>
      <c r="G52" s="10"/>
      <c r="H52" s="10"/>
      <c r="I52" s="10"/>
      <c r="J52" s="10"/>
      <c r="K52" s="10"/>
      <c r="L52" s="10"/>
      <c r="M52" s="10"/>
    </row>
    <row r="53" spans="1:15" x14ac:dyDescent="0.25">
      <c r="C53" s="2" t="s">
        <v>183</v>
      </c>
    </row>
    <row r="54" spans="1:15" ht="15" customHeight="1" x14ac:dyDescent="0.25">
      <c r="C54" s="669" t="s">
        <v>0</v>
      </c>
      <c r="D54" s="670" t="s">
        <v>1</v>
      </c>
      <c r="E54" s="671" t="s">
        <v>2</v>
      </c>
      <c r="F54" s="671"/>
      <c r="G54" s="671"/>
      <c r="H54" s="671"/>
      <c r="I54" s="671"/>
      <c r="J54" s="672"/>
      <c r="K54" s="670" t="s">
        <v>3</v>
      </c>
      <c r="L54" s="670" t="s">
        <v>4</v>
      </c>
      <c r="M54" s="670" t="s">
        <v>5</v>
      </c>
    </row>
    <row r="55" spans="1:15" ht="15" customHeight="1" x14ac:dyDescent="0.25">
      <c r="C55" s="669"/>
      <c r="D55" s="670"/>
      <c r="E55" s="670" t="s">
        <v>6</v>
      </c>
      <c r="F55" s="673" t="s">
        <v>7</v>
      </c>
      <c r="G55" s="673"/>
      <c r="H55" s="673"/>
      <c r="I55" s="673"/>
      <c r="J55" s="670" t="s">
        <v>26</v>
      </c>
      <c r="K55" s="670"/>
      <c r="L55" s="670"/>
      <c r="M55" s="670"/>
    </row>
    <row r="56" spans="1:15" ht="15" customHeight="1" x14ac:dyDescent="0.25">
      <c r="C56" s="669"/>
      <c r="D56" s="670"/>
      <c r="E56" s="672"/>
      <c r="F56" s="670" t="s">
        <v>9</v>
      </c>
      <c r="G56" s="671" t="s">
        <v>10</v>
      </c>
      <c r="H56" s="672"/>
      <c r="I56" s="672"/>
      <c r="J56" s="672"/>
      <c r="K56" s="670"/>
      <c r="L56" s="670"/>
      <c r="M56" s="670"/>
    </row>
    <row r="57" spans="1:15" ht="11.25" customHeight="1" x14ac:dyDescent="0.25">
      <c r="C57" s="669"/>
      <c r="D57" s="670"/>
      <c r="E57" s="672"/>
      <c r="F57" s="674"/>
      <c r="G57" s="670" t="s">
        <v>11</v>
      </c>
      <c r="H57" s="670" t="s">
        <v>12</v>
      </c>
      <c r="I57" s="670" t="s">
        <v>13</v>
      </c>
      <c r="J57" s="672"/>
      <c r="K57" s="670"/>
      <c r="L57" s="670"/>
      <c r="M57" s="670"/>
    </row>
    <row r="58" spans="1:15" ht="11.25" customHeight="1" x14ac:dyDescent="0.25">
      <c r="C58" s="669"/>
      <c r="D58" s="670"/>
      <c r="E58" s="672"/>
      <c r="F58" s="674"/>
      <c r="G58" s="670"/>
      <c r="H58" s="670"/>
      <c r="I58" s="670"/>
      <c r="J58" s="672"/>
      <c r="K58" s="670"/>
      <c r="L58" s="670"/>
      <c r="M58" s="670"/>
    </row>
    <row r="59" spans="1:15" ht="11.25" customHeight="1" x14ac:dyDescent="0.25">
      <c r="C59" s="669"/>
      <c r="D59" s="670"/>
      <c r="E59" s="672"/>
      <c r="F59" s="674"/>
      <c r="G59" s="670"/>
      <c r="H59" s="670"/>
      <c r="I59" s="670"/>
      <c r="J59" s="672"/>
      <c r="K59" s="670"/>
      <c r="L59" s="670"/>
      <c r="M59" s="670"/>
    </row>
    <row r="60" spans="1:15" ht="11.25" customHeight="1" x14ac:dyDescent="0.25">
      <c r="C60" s="669"/>
      <c r="D60" s="670"/>
      <c r="E60" s="672"/>
      <c r="F60" s="674"/>
      <c r="G60" s="670"/>
      <c r="H60" s="670"/>
      <c r="I60" s="670"/>
      <c r="J60" s="672"/>
      <c r="K60" s="670"/>
      <c r="L60" s="670"/>
      <c r="M60" s="670"/>
    </row>
    <row r="61" spans="1:15" x14ac:dyDescent="0.25">
      <c r="A61" s="1" t="s">
        <v>17</v>
      </c>
      <c r="B61" s="1" t="s">
        <v>15</v>
      </c>
      <c r="C61" s="151" t="s">
        <v>212</v>
      </c>
      <c r="D61" s="172">
        <v>4</v>
      </c>
      <c r="E61" s="6">
        <f>D61*30</f>
        <v>120</v>
      </c>
      <c r="F61" s="6">
        <f>G61+H61+I61</f>
        <v>54</v>
      </c>
      <c r="G61" s="6"/>
      <c r="H61" s="6"/>
      <c r="I61" s="6">
        <v>54</v>
      </c>
      <c r="J61" s="6">
        <f>E61-F61</f>
        <v>66</v>
      </c>
      <c r="K61" s="173">
        <v>3</v>
      </c>
      <c r="L61" s="6" t="s">
        <v>28</v>
      </c>
      <c r="M61" s="7">
        <f>F61/E61*100</f>
        <v>45</v>
      </c>
      <c r="N61" s="100" t="s">
        <v>296</v>
      </c>
      <c r="O61" s="100" t="s">
        <v>292</v>
      </c>
    </row>
    <row r="62" spans="1:15" x14ac:dyDescent="0.25">
      <c r="A62" s="1" t="s">
        <v>17</v>
      </c>
      <c r="B62" s="1" t="s">
        <v>15</v>
      </c>
      <c r="C62" s="147" t="s">
        <v>18</v>
      </c>
      <c r="D62" s="173">
        <v>4</v>
      </c>
      <c r="E62" s="6">
        <f t="shared" ref="E62:E68" si="17">D62*30</f>
        <v>120</v>
      </c>
      <c r="F62" s="6">
        <f t="shared" ref="F62:F68" si="18">G62+H62+I62</f>
        <v>72</v>
      </c>
      <c r="G62" s="6"/>
      <c r="H62" s="6"/>
      <c r="I62" s="6">
        <v>72</v>
      </c>
      <c r="J62" s="6">
        <f t="shared" ref="J62:J68" si="19">E62-F62</f>
        <v>48</v>
      </c>
      <c r="K62" s="7">
        <f t="shared" ref="K62:K68" si="20">F62/18</f>
        <v>4</v>
      </c>
      <c r="L62" s="6" t="s">
        <v>28</v>
      </c>
      <c r="M62" s="7">
        <f t="shared" ref="M62:M68" si="21">F62/E62*100</f>
        <v>60</v>
      </c>
      <c r="O62" s="100" t="s">
        <v>291</v>
      </c>
    </row>
    <row r="63" spans="1:15" ht="15.75" customHeight="1" x14ac:dyDescent="0.25">
      <c r="A63" s="1" t="s">
        <v>13</v>
      </c>
      <c r="B63" s="1" t="s">
        <v>15</v>
      </c>
      <c r="C63" s="147" t="s">
        <v>233</v>
      </c>
      <c r="D63" s="7">
        <v>4.5</v>
      </c>
      <c r="E63" s="6">
        <f t="shared" si="17"/>
        <v>135</v>
      </c>
      <c r="F63" s="6"/>
      <c r="G63" s="6"/>
      <c r="H63" s="6"/>
      <c r="I63" s="6">
        <v>15</v>
      </c>
      <c r="J63" s="6">
        <v>120</v>
      </c>
      <c r="K63" s="7">
        <f t="shared" si="20"/>
        <v>0</v>
      </c>
      <c r="L63" s="6" t="s">
        <v>28</v>
      </c>
      <c r="M63" s="7">
        <f t="shared" si="21"/>
        <v>0</v>
      </c>
      <c r="N63" s="100" t="s">
        <v>296</v>
      </c>
      <c r="O63" s="100" t="s">
        <v>290</v>
      </c>
    </row>
    <row r="64" spans="1:15" x14ac:dyDescent="0.25">
      <c r="A64" s="1" t="s">
        <v>13</v>
      </c>
      <c r="B64" s="1" t="s">
        <v>15</v>
      </c>
      <c r="C64" s="147" t="s">
        <v>214</v>
      </c>
      <c r="D64" s="173">
        <v>5.5</v>
      </c>
      <c r="E64" s="6">
        <f t="shared" si="17"/>
        <v>165</v>
      </c>
      <c r="F64" s="6">
        <f t="shared" si="18"/>
        <v>72</v>
      </c>
      <c r="G64" s="6">
        <v>36</v>
      </c>
      <c r="H64" s="6"/>
      <c r="I64" s="6">
        <v>36</v>
      </c>
      <c r="J64" s="6">
        <f t="shared" si="19"/>
        <v>93</v>
      </c>
      <c r="K64" s="7">
        <f t="shared" si="20"/>
        <v>4</v>
      </c>
      <c r="L64" s="6" t="s">
        <v>20</v>
      </c>
      <c r="M64" s="7">
        <f t="shared" si="21"/>
        <v>43.636363636363633</v>
      </c>
      <c r="N64" s="100" t="s">
        <v>296</v>
      </c>
      <c r="O64" s="100" t="s">
        <v>290</v>
      </c>
    </row>
    <row r="65" spans="1:15" x14ac:dyDescent="0.25">
      <c r="A65" s="1" t="s">
        <v>13</v>
      </c>
      <c r="B65" s="1" t="s">
        <v>15</v>
      </c>
      <c r="C65" s="147" t="s">
        <v>215</v>
      </c>
      <c r="D65" s="7">
        <v>1</v>
      </c>
      <c r="E65" s="6">
        <f t="shared" si="17"/>
        <v>30</v>
      </c>
      <c r="F65" s="6">
        <f t="shared" si="18"/>
        <v>15</v>
      </c>
      <c r="G65" s="6"/>
      <c r="H65" s="6"/>
      <c r="I65" s="6">
        <v>15</v>
      </c>
      <c r="J65" s="6">
        <f t="shared" si="19"/>
        <v>15</v>
      </c>
      <c r="K65" s="7">
        <v>1</v>
      </c>
      <c r="L65" s="6" t="s">
        <v>28</v>
      </c>
      <c r="M65" s="7">
        <f t="shared" si="21"/>
        <v>50</v>
      </c>
      <c r="N65" s="100" t="s">
        <v>296</v>
      </c>
      <c r="O65" s="100" t="s">
        <v>290</v>
      </c>
    </row>
    <row r="66" spans="1:15" x14ac:dyDescent="0.25">
      <c r="A66" s="1" t="s">
        <v>17</v>
      </c>
      <c r="B66" s="1" t="s">
        <v>30</v>
      </c>
      <c r="C66" s="147" t="s">
        <v>240</v>
      </c>
      <c r="D66" s="7">
        <v>3</v>
      </c>
      <c r="E66" s="6">
        <f t="shared" si="17"/>
        <v>90</v>
      </c>
      <c r="F66" s="6">
        <f t="shared" si="18"/>
        <v>36</v>
      </c>
      <c r="G66" s="6">
        <v>18</v>
      </c>
      <c r="H66" s="6"/>
      <c r="I66" s="6">
        <v>18</v>
      </c>
      <c r="J66" s="6">
        <f t="shared" si="19"/>
        <v>54</v>
      </c>
      <c r="K66" s="7">
        <f t="shared" si="20"/>
        <v>2</v>
      </c>
      <c r="L66" s="6" t="s">
        <v>17</v>
      </c>
      <c r="M66" s="7">
        <f t="shared" si="21"/>
        <v>40</v>
      </c>
      <c r="N66" s="100" t="s">
        <v>296</v>
      </c>
      <c r="O66" s="100" t="s">
        <v>290</v>
      </c>
    </row>
    <row r="67" spans="1:15" x14ac:dyDescent="0.25">
      <c r="A67" s="1" t="s">
        <v>13</v>
      </c>
      <c r="B67" s="1" t="s">
        <v>15</v>
      </c>
      <c r="C67" s="147" t="s">
        <v>216</v>
      </c>
      <c r="D67" s="7">
        <v>4</v>
      </c>
      <c r="E67" s="6">
        <f t="shared" si="17"/>
        <v>120</v>
      </c>
      <c r="F67" s="6">
        <f t="shared" si="18"/>
        <v>54</v>
      </c>
      <c r="G67" s="6">
        <v>36</v>
      </c>
      <c r="H67" s="6"/>
      <c r="I67" s="6">
        <v>18</v>
      </c>
      <c r="J67" s="6">
        <f t="shared" si="19"/>
        <v>66</v>
      </c>
      <c r="K67" s="7">
        <f t="shared" si="20"/>
        <v>3</v>
      </c>
      <c r="L67" s="6" t="s">
        <v>20</v>
      </c>
      <c r="M67" s="7">
        <f t="shared" si="21"/>
        <v>45</v>
      </c>
      <c r="N67" s="100" t="s">
        <v>296</v>
      </c>
      <c r="O67" s="100" t="s">
        <v>290</v>
      </c>
    </row>
    <row r="68" spans="1:15" x14ac:dyDescent="0.25">
      <c r="A68" s="1" t="s">
        <v>13</v>
      </c>
      <c r="B68" s="1" t="s">
        <v>15</v>
      </c>
      <c r="C68" s="147" t="s">
        <v>217</v>
      </c>
      <c r="D68" s="7">
        <v>4</v>
      </c>
      <c r="E68" s="6">
        <f t="shared" si="17"/>
        <v>120</v>
      </c>
      <c r="F68" s="6">
        <f t="shared" si="18"/>
        <v>54</v>
      </c>
      <c r="G68" s="6">
        <v>36</v>
      </c>
      <c r="H68" s="6"/>
      <c r="I68" s="6">
        <v>18</v>
      </c>
      <c r="J68" s="6">
        <f t="shared" si="19"/>
        <v>66</v>
      </c>
      <c r="K68" s="7">
        <f t="shared" si="20"/>
        <v>3</v>
      </c>
      <c r="L68" s="6" t="s">
        <v>20</v>
      </c>
      <c r="M68" s="7">
        <f t="shared" si="21"/>
        <v>45</v>
      </c>
      <c r="N68" s="100" t="s">
        <v>296</v>
      </c>
      <c r="O68" s="100" t="s">
        <v>290</v>
      </c>
    </row>
    <row r="69" spans="1:15" x14ac:dyDescent="0.25">
      <c r="C69" s="8" t="s">
        <v>23</v>
      </c>
      <c r="D69" s="124">
        <f>SUM(D61:D68)</f>
        <v>30</v>
      </c>
      <c r="E69" s="123">
        <f t="shared" ref="E69:J69" si="22">SUM(E61:E68)</f>
        <v>900</v>
      </c>
      <c r="F69" s="123">
        <f t="shared" si="22"/>
        <v>357</v>
      </c>
      <c r="G69" s="123">
        <f t="shared" si="22"/>
        <v>126</v>
      </c>
      <c r="H69" s="123">
        <f t="shared" si="22"/>
        <v>0</v>
      </c>
      <c r="I69" s="123">
        <f t="shared" si="22"/>
        <v>246</v>
      </c>
      <c r="J69" s="123">
        <f t="shared" si="22"/>
        <v>528</v>
      </c>
      <c r="K69" s="120">
        <f>SUM(K61:K68)</f>
        <v>20</v>
      </c>
      <c r="L69" s="123"/>
      <c r="M69" s="123"/>
    </row>
    <row r="70" spans="1:15" x14ac:dyDescent="0.25">
      <c r="C70" s="9" t="s">
        <v>24</v>
      </c>
      <c r="D70" s="10">
        <f>30-D69</f>
        <v>0</v>
      </c>
      <c r="E70" s="10"/>
      <c r="F70" s="10"/>
      <c r="G70" s="10"/>
      <c r="H70" s="10"/>
      <c r="I70" s="10"/>
      <c r="J70" s="10"/>
      <c r="K70" s="10"/>
      <c r="L70" s="10"/>
    </row>
    <row r="71" spans="1:15" x14ac:dyDescent="0.25">
      <c r="C71" s="2" t="s">
        <v>184</v>
      </c>
    </row>
    <row r="72" spans="1:15" ht="15" customHeight="1" x14ac:dyDescent="0.25">
      <c r="C72" s="669" t="s">
        <v>0</v>
      </c>
      <c r="D72" s="670" t="s">
        <v>1</v>
      </c>
      <c r="E72" s="671" t="s">
        <v>2</v>
      </c>
      <c r="F72" s="671"/>
      <c r="G72" s="671"/>
      <c r="H72" s="671"/>
      <c r="I72" s="671"/>
      <c r="J72" s="672"/>
      <c r="K72" s="670" t="s">
        <v>3</v>
      </c>
      <c r="L72" s="670" t="s">
        <v>4</v>
      </c>
      <c r="M72" s="670" t="s">
        <v>5</v>
      </c>
    </row>
    <row r="73" spans="1:15" ht="15" customHeight="1" x14ac:dyDescent="0.25">
      <c r="C73" s="669"/>
      <c r="D73" s="670"/>
      <c r="E73" s="670" t="s">
        <v>6</v>
      </c>
      <c r="F73" s="673" t="s">
        <v>7</v>
      </c>
      <c r="G73" s="673"/>
      <c r="H73" s="673"/>
      <c r="I73" s="673"/>
      <c r="J73" s="670" t="s">
        <v>26</v>
      </c>
      <c r="K73" s="670"/>
      <c r="L73" s="670"/>
      <c r="M73" s="670"/>
    </row>
    <row r="74" spans="1:15" ht="15" customHeight="1" x14ac:dyDescent="0.25">
      <c r="C74" s="669"/>
      <c r="D74" s="670"/>
      <c r="E74" s="672"/>
      <c r="F74" s="670" t="s">
        <v>9</v>
      </c>
      <c r="G74" s="671" t="s">
        <v>10</v>
      </c>
      <c r="H74" s="672"/>
      <c r="I74" s="672"/>
      <c r="J74" s="672"/>
      <c r="K74" s="670"/>
      <c r="L74" s="670"/>
      <c r="M74" s="670"/>
    </row>
    <row r="75" spans="1:15" ht="6.75" customHeight="1" x14ac:dyDescent="0.25">
      <c r="C75" s="669"/>
      <c r="D75" s="670"/>
      <c r="E75" s="672"/>
      <c r="F75" s="674"/>
      <c r="G75" s="670" t="s">
        <v>11</v>
      </c>
      <c r="H75" s="670" t="s">
        <v>12</v>
      </c>
      <c r="I75" s="670" t="s">
        <v>13</v>
      </c>
      <c r="J75" s="672"/>
      <c r="K75" s="670"/>
      <c r="L75" s="670"/>
      <c r="M75" s="670"/>
    </row>
    <row r="76" spans="1:15" ht="6.75" customHeight="1" x14ac:dyDescent="0.25">
      <c r="C76" s="669"/>
      <c r="D76" s="670"/>
      <c r="E76" s="672"/>
      <c r="F76" s="674"/>
      <c r="G76" s="670"/>
      <c r="H76" s="670"/>
      <c r="I76" s="670"/>
      <c r="J76" s="672"/>
      <c r="K76" s="670"/>
      <c r="L76" s="670"/>
      <c r="M76" s="670"/>
    </row>
    <row r="77" spans="1:15" ht="6.75" customHeight="1" x14ac:dyDescent="0.25">
      <c r="C77" s="669"/>
      <c r="D77" s="670"/>
      <c r="E77" s="672"/>
      <c r="F77" s="674"/>
      <c r="G77" s="670"/>
      <c r="H77" s="670"/>
      <c r="I77" s="670"/>
      <c r="J77" s="672"/>
      <c r="K77" s="670"/>
      <c r="L77" s="670"/>
      <c r="M77" s="670"/>
    </row>
    <row r="78" spans="1:15" ht="6.75" customHeight="1" x14ac:dyDescent="0.25">
      <c r="C78" s="669"/>
      <c r="D78" s="670"/>
      <c r="E78" s="672"/>
      <c r="F78" s="674"/>
      <c r="G78" s="670"/>
      <c r="H78" s="670"/>
      <c r="I78" s="670"/>
      <c r="J78" s="672"/>
      <c r="K78" s="670"/>
      <c r="L78" s="670"/>
      <c r="M78" s="670"/>
    </row>
    <row r="79" spans="1:15" ht="26.25" x14ac:dyDescent="0.25">
      <c r="A79" s="1" t="s">
        <v>17</v>
      </c>
      <c r="B79" s="1" t="s">
        <v>30</v>
      </c>
      <c r="C79" s="147" t="s">
        <v>189</v>
      </c>
      <c r="D79" s="5">
        <v>3.5</v>
      </c>
      <c r="E79" s="6">
        <f>D79*30</f>
        <v>105</v>
      </c>
      <c r="F79" s="6">
        <f>G79+H79+I79</f>
        <v>45</v>
      </c>
      <c r="G79" s="6"/>
      <c r="H79" s="6"/>
      <c r="I79" s="6">
        <v>45</v>
      </c>
      <c r="J79" s="6">
        <f>E79-F79</f>
        <v>60</v>
      </c>
      <c r="K79" s="7">
        <f>F79/15</f>
        <v>3</v>
      </c>
      <c r="L79" s="6" t="s">
        <v>17</v>
      </c>
      <c r="M79" s="7">
        <f>F79/E79*100</f>
        <v>42.857142857142854</v>
      </c>
    </row>
    <row r="80" spans="1:15" x14ac:dyDescent="0.25">
      <c r="A80" s="1" t="s">
        <v>13</v>
      </c>
      <c r="B80" s="1" t="s">
        <v>15</v>
      </c>
      <c r="C80" s="147" t="s">
        <v>218</v>
      </c>
      <c r="D80" s="7">
        <v>5</v>
      </c>
      <c r="E80" s="6">
        <f t="shared" ref="E80:E85" si="23">D80*30</f>
        <v>150</v>
      </c>
      <c r="F80" s="6">
        <f t="shared" ref="F80:F85" si="24">G80+H80+I80</f>
        <v>60</v>
      </c>
      <c r="G80" s="6">
        <v>30</v>
      </c>
      <c r="H80" s="6"/>
      <c r="I80" s="6">
        <v>30</v>
      </c>
      <c r="J80" s="6">
        <f t="shared" ref="J80:J85" si="25">E80-F80</f>
        <v>90</v>
      </c>
      <c r="K80" s="7">
        <f t="shared" ref="K80:K85" si="26">F80/15</f>
        <v>4</v>
      </c>
      <c r="L80" s="6" t="s">
        <v>20</v>
      </c>
      <c r="M80" s="7">
        <f t="shared" ref="M80:M85" si="27">F80/E80*100</f>
        <v>40</v>
      </c>
    </row>
    <row r="81" spans="1:13" x14ac:dyDescent="0.25">
      <c r="A81" s="1" t="s">
        <v>13</v>
      </c>
      <c r="B81" s="1" t="s">
        <v>15</v>
      </c>
      <c r="C81" s="147" t="s">
        <v>226</v>
      </c>
      <c r="D81" s="7">
        <v>4</v>
      </c>
      <c r="E81" s="6">
        <f t="shared" si="23"/>
        <v>120</v>
      </c>
      <c r="F81" s="6">
        <f t="shared" si="24"/>
        <v>45</v>
      </c>
      <c r="G81" s="6">
        <v>30</v>
      </c>
      <c r="H81" s="6"/>
      <c r="I81" s="6">
        <v>15</v>
      </c>
      <c r="J81" s="6">
        <f t="shared" si="25"/>
        <v>75</v>
      </c>
      <c r="K81" s="7">
        <f t="shared" si="26"/>
        <v>3</v>
      </c>
      <c r="L81" s="6" t="s">
        <v>28</v>
      </c>
      <c r="M81" s="7">
        <f t="shared" si="27"/>
        <v>37.5</v>
      </c>
    </row>
    <row r="82" spans="1:13" x14ac:dyDescent="0.25">
      <c r="A82" s="1" t="s">
        <v>13</v>
      </c>
      <c r="B82" s="1" t="s">
        <v>15</v>
      </c>
      <c r="C82" s="147" t="s">
        <v>231</v>
      </c>
      <c r="D82" s="7">
        <v>3.5</v>
      </c>
      <c r="E82" s="6">
        <f t="shared" si="23"/>
        <v>105</v>
      </c>
      <c r="F82" s="6">
        <f t="shared" si="24"/>
        <v>45</v>
      </c>
      <c r="G82" s="6">
        <v>30</v>
      </c>
      <c r="H82" s="6"/>
      <c r="I82" s="6">
        <v>15</v>
      </c>
      <c r="J82" s="6">
        <f t="shared" si="25"/>
        <v>60</v>
      </c>
      <c r="K82" s="7">
        <f t="shared" si="26"/>
        <v>3</v>
      </c>
      <c r="L82" s="6" t="s">
        <v>17</v>
      </c>
      <c r="M82" s="7">
        <f t="shared" si="27"/>
        <v>42.857142857142854</v>
      </c>
    </row>
    <row r="83" spans="1:13" x14ac:dyDescent="0.25">
      <c r="A83" s="1" t="s">
        <v>13</v>
      </c>
      <c r="B83" s="1" t="s">
        <v>30</v>
      </c>
      <c r="C83" s="147" t="s">
        <v>287</v>
      </c>
      <c r="D83" s="7">
        <v>4</v>
      </c>
      <c r="E83" s="6">
        <f t="shared" si="23"/>
        <v>120</v>
      </c>
      <c r="F83" s="6">
        <f t="shared" si="24"/>
        <v>45</v>
      </c>
      <c r="G83" s="6">
        <v>30</v>
      </c>
      <c r="H83" s="6"/>
      <c r="I83" s="6">
        <v>15</v>
      </c>
      <c r="J83" s="6">
        <f t="shared" si="25"/>
        <v>75</v>
      </c>
      <c r="K83" s="7">
        <f t="shared" si="26"/>
        <v>3</v>
      </c>
      <c r="L83" s="6" t="s">
        <v>17</v>
      </c>
      <c r="M83" s="7">
        <f t="shared" si="27"/>
        <v>37.5</v>
      </c>
    </row>
    <row r="84" spans="1:13" ht="19.5" customHeight="1" x14ac:dyDescent="0.25">
      <c r="A84" s="1" t="s">
        <v>13</v>
      </c>
      <c r="B84" s="1" t="s">
        <v>30</v>
      </c>
      <c r="C84" s="147" t="s">
        <v>237</v>
      </c>
      <c r="D84" s="7">
        <v>4</v>
      </c>
      <c r="E84" s="6">
        <f t="shared" si="23"/>
        <v>120</v>
      </c>
      <c r="F84" s="6">
        <f t="shared" si="24"/>
        <v>45</v>
      </c>
      <c r="G84" s="6">
        <v>30</v>
      </c>
      <c r="H84" s="6"/>
      <c r="I84" s="6">
        <v>15</v>
      </c>
      <c r="J84" s="6">
        <f t="shared" si="25"/>
        <v>75</v>
      </c>
      <c r="K84" s="7">
        <f t="shared" si="26"/>
        <v>3</v>
      </c>
      <c r="L84" s="6" t="s">
        <v>20</v>
      </c>
      <c r="M84" s="7">
        <f t="shared" si="27"/>
        <v>37.5</v>
      </c>
    </row>
    <row r="85" spans="1:13" x14ac:dyDescent="0.25">
      <c r="A85" s="1" t="s">
        <v>13</v>
      </c>
      <c r="B85" s="1" t="s">
        <v>15</v>
      </c>
      <c r="C85" s="147" t="s">
        <v>219</v>
      </c>
      <c r="D85" s="7">
        <v>6</v>
      </c>
      <c r="E85" s="6">
        <f t="shared" si="23"/>
        <v>180</v>
      </c>
      <c r="F85" s="6">
        <f t="shared" si="24"/>
        <v>60</v>
      </c>
      <c r="G85" s="6">
        <v>30</v>
      </c>
      <c r="H85" s="6"/>
      <c r="I85" s="6">
        <v>30</v>
      </c>
      <c r="J85" s="6">
        <f t="shared" si="25"/>
        <v>120</v>
      </c>
      <c r="K85" s="7">
        <f t="shared" si="26"/>
        <v>4</v>
      </c>
      <c r="L85" s="6" t="s">
        <v>20</v>
      </c>
      <c r="M85" s="7">
        <f t="shared" si="27"/>
        <v>33.333333333333329</v>
      </c>
    </row>
    <row r="86" spans="1:13" x14ac:dyDescent="0.25">
      <c r="C86" s="8" t="s">
        <v>23</v>
      </c>
      <c r="D86" s="124">
        <f t="shared" ref="D86:M86" si="28">SUM(D79:D85)</f>
        <v>30</v>
      </c>
      <c r="E86" s="123">
        <f t="shared" si="28"/>
        <v>900</v>
      </c>
      <c r="F86" s="123">
        <f t="shared" si="28"/>
        <v>345</v>
      </c>
      <c r="G86" s="123">
        <f t="shared" si="28"/>
        <v>180</v>
      </c>
      <c r="H86" s="123">
        <f t="shared" si="28"/>
        <v>0</v>
      </c>
      <c r="I86" s="123">
        <f t="shared" si="28"/>
        <v>165</v>
      </c>
      <c r="J86" s="123">
        <f t="shared" si="28"/>
        <v>555</v>
      </c>
      <c r="K86" s="123">
        <f>SUM(K79:K85)</f>
        <v>23</v>
      </c>
      <c r="L86" s="123">
        <f t="shared" si="28"/>
        <v>0</v>
      </c>
      <c r="M86" s="123">
        <f t="shared" si="28"/>
        <v>271.54761904761904</v>
      </c>
    </row>
    <row r="87" spans="1:13" x14ac:dyDescent="0.25">
      <c r="C87" s="9" t="s">
        <v>170</v>
      </c>
      <c r="D87" s="10">
        <f>30-D86</f>
        <v>0</v>
      </c>
      <c r="E87" s="10"/>
      <c r="F87" s="10"/>
      <c r="G87" s="10"/>
      <c r="H87" s="10"/>
      <c r="I87" s="10"/>
      <c r="J87" s="10"/>
      <c r="K87" s="10"/>
      <c r="L87" s="10"/>
      <c r="M87" s="10"/>
    </row>
    <row r="88" spans="1:13" x14ac:dyDescent="0.25">
      <c r="C88" s="2" t="s">
        <v>185</v>
      </c>
    </row>
    <row r="89" spans="1:13" ht="15" customHeight="1" x14ac:dyDescent="0.25">
      <c r="C89" s="669" t="s">
        <v>0</v>
      </c>
      <c r="D89" s="670" t="s">
        <v>1</v>
      </c>
      <c r="E89" s="671" t="s">
        <v>2</v>
      </c>
      <c r="F89" s="671"/>
      <c r="G89" s="671"/>
      <c r="H89" s="671"/>
      <c r="I89" s="671"/>
      <c r="J89" s="672"/>
      <c r="K89" s="670" t="s">
        <v>3</v>
      </c>
      <c r="L89" s="670" t="s">
        <v>4</v>
      </c>
      <c r="M89" s="670" t="s">
        <v>5</v>
      </c>
    </row>
    <row r="90" spans="1:13" ht="15" customHeight="1" x14ac:dyDescent="0.25">
      <c r="C90" s="669"/>
      <c r="D90" s="670"/>
      <c r="E90" s="670" t="s">
        <v>6</v>
      </c>
      <c r="F90" s="673" t="s">
        <v>7</v>
      </c>
      <c r="G90" s="673"/>
      <c r="H90" s="673"/>
      <c r="I90" s="673"/>
      <c r="J90" s="670" t="s">
        <v>26</v>
      </c>
      <c r="K90" s="670"/>
      <c r="L90" s="670"/>
      <c r="M90" s="670"/>
    </row>
    <row r="91" spans="1:13" ht="15" customHeight="1" x14ac:dyDescent="0.25">
      <c r="C91" s="669"/>
      <c r="D91" s="670"/>
      <c r="E91" s="672"/>
      <c r="F91" s="670" t="s">
        <v>9</v>
      </c>
      <c r="G91" s="671" t="s">
        <v>10</v>
      </c>
      <c r="H91" s="672"/>
      <c r="I91" s="672"/>
      <c r="J91" s="672"/>
      <c r="K91" s="670"/>
      <c r="L91" s="670"/>
      <c r="M91" s="670"/>
    </row>
    <row r="92" spans="1:13" ht="6" customHeight="1" x14ac:dyDescent="0.25">
      <c r="C92" s="669"/>
      <c r="D92" s="670"/>
      <c r="E92" s="672"/>
      <c r="F92" s="674"/>
      <c r="G92" s="670" t="s">
        <v>11</v>
      </c>
      <c r="H92" s="670" t="s">
        <v>12</v>
      </c>
      <c r="I92" s="670" t="s">
        <v>13</v>
      </c>
      <c r="J92" s="672"/>
      <c r="K92" s="670"/>
      <c r="L92" s="670"/>
      <c r="M92" s="670"/>
    </row>
    <row r="93" spans="1:13" ht="6" customHeight="1" x14ac:dyDescent="0.25">
      <c r="C93" s="669"/>
      <c r="D93" s="670"/>
      <c r="E93" s="672"/>
      <c r="F93" s="674"/>
      <c r="G93" s="670"/>
      <c r="H93" s="670"/>
      <c r="I93" s="670"/>
      <c r="J93" s="672"/>
      <c r="K93" s="670"/>
      <c r="L93" s="670"/>
      <c r="M93" s="670"/>
    </row>
    <row r="94" spans="1:13" ht="6" customHeight="1" x14ac:dyDescent="0.25">
      <c r="C94" s="669"/>
      <c r="D94" s="670"/>
      <c r="E94" s="672"/>
      <c r="F94" s="674"/>
      <c r="G94" s="670"/>
      <c r="H94" s="670"/>
      <c r="I94" s="670"/>
      <c r="J94" s="672"/>
      <c r="K94" s="670"/>
      <c r="L94" s="670"/>
      <c r="M94" s="670"/>
    </row>
    <row r="95" spans="1:13" ht="6" customHeight="1" x14ac:dyDescent="0.25">
      <c r="C95" s="669"/>
      <c r="D95" s="670"/>
      <c r="E95" s="672"/>
      <c r="F95" s="674"/>
      <c r="G95" s="670"/>
      <c r="H95" s="670"/>
      <c r="I95" s="670"/>
      <c r="J95" s="672"/>
      <c r="K95" s="670"/>
      <c r="L95" s="670"/>
      <c r="M95" s="670"/>
    </row>
    <row r="96" spans="1:13" x14ac:dyDescent="0.25">
      <c r="A96" s="1" t="s">
        <v>13</v>
      </c>
      <c r="B96" s="1" t="s">
        <v>15</v>
      </c>
      <c r="C96" s="147" t="s">
        <v>220</v>
      </c>
      <c r="D96" s="5">
        <v>4.5</v>
      </c>
      <c r="E96" s="6">
        <f>D96*30</f>
        <v>135</v>
      </c>
      <c r="F96" s="6">
        <f>G96+H96+I96</f>
        <v>15</v>
      </c>
      <c r="G96" s="6"/>
      <c r="H96" s="6"/>
      <c r="I96" s="6">
        <v>15</v>
      </c>
      <c r="J96" s="6">
        <v>120</v>
      </c>
      <c r="K96" s="7">
        <f>F96/18</f>
        <v>0.83333333333333337</v>
      </c>
      <c r="L96" s="6" t="s">
        <v>28</v>
      </c>
      <c r="M96" s="7">
        <f>F96/E96*100</f>
        <v>11.111111111111111</v>
      </c>
    </row>
    <row r="97" spans="1:13" ht="26.25" x14ac:dyDescent="0.25">
      <c r="A97" s="1" t="s">
        <v>17</v>
      </c>
      <c r="B97" s="1" t="s">
        <v>30</v>
      </c>
      <c r="C97" s="147" t="s">
        <v>190</v>
      </c>
      <c r="D97" s="7">
        <v>3</v>
      </c>
      <c r="E97" s="6">
        <f t="shared" ref="E97:E102" si="29">D97*30</f>
        <v>90</v>
      </c>
      <c r="F97" s="6">
        <f t="shared" ref="F97:F102" si="30">G97+H97+I97</f>
        <v>36</v>
      </c>
      <c r="G97" s="6"/>
      <c r="H97" s="6"/>
      <c r="I97" s="6">
        <v>36</v>
      </c>
      <c r="J97" s="6">
        <f t="shared" ref="J97:J102" si="31">E97-F97</f>
        <v>54</v>
      </c>
      <c r="K97" s="7">
        <f t="shared" ref="K97:K102" si="32">F97/18</f>
        <v>2</v>
      </c>
      <c r="L97" s="6" t="s">
        <v>17</v>
      </c>
      <c r="M97" s="7">
        <f t="shared" ref="M97:M102" si="33">F97/E97*100</f>
        <v>40</v>
      </c>
    </row>
    <row r="98" spans="1:13" ht="15.75" customHeight="1" x14ac:dyDescent="0.25">
      <c r="A98" s="1" t="s">
        <v>13</v>
      </c>
      <c r="B98" s="1" t="s">
        <v>15</v>
      </c>
      <c r="C98" s="147" t="s">
        <v>221</v>
      </c>
      <c r="D98" s="7">
        <v>6</v>
      </c>
      <c r="E98" s="6">
        <f t="shared" si="29"/>
        <v>180</v>
      </c>
      <c r="F98" s="6">
        <f t="shared" si="30"/>
        <v>72</v>
      </c>
      <c r="G98" s="6">
        <v>36</v>
      </c>
      <c r="H98" s="6"/>
      <c r="I98" s="6">
        <v>36</v>
      </c>
      <c r="J98" s="6">
        <f t="shared" si="31"/>
        <v>108</v>
      </c>
      <c r="K98" s="7">
        <f t="shared" si="32"/>
        <v>4</v>
      </c>
      <c r="L98" s="6" t="s">
        <v>20</v>
      </c>
      <c r="M98" s="7">
        <f t="shared" si="33"/>
        <v>40</v>
      </c>
    </row>
    <row r="99" spans="1:13" ht="17.25" customHeight="1" x14ac:dyDescent="0.25">
      <c r="A99" s="1" t="s">
        <v>13</v>
      </c>
      <c r="B99" s="1" t="s">
        <v>15</v>
      </c>
      <c r="C99" s="147" t="s">
        <v>222</v>
      </c>
      <c r="D99" s="7">
        <v>5.5</v>
      </c>
      <c r="E99" s="6">
        <f t="shared" si="29"/>
        <v>165</v>
      </c>
      <c r="F99" s="6">
        <f t="shared" si="30"/>
        <v>72</v>
      </c>
      <c r="G99" s="6">
        <v>36</v>
      </c>
      <c r="H99" s="6"/>
      <c r="I99" s="6">
        <v>36</v>
      </c>
      <c r="J99" s="6">
        <f t="shared" si="31"/>
        <v>93</v>
      </c>
      <c r="K99" s="7">
        <f t="shared" si="32"/>
        <v>4</v>
      </c>
      <c r="L99" s="6" t="s">
        <v>20</v>
      </c>
      <c r="M99" s="7">
        <f t="shared" si="33"/>
        <v>43.636363636363633</v>
      </c>
    </row>
    <row r="100" spans="1:13" ht="16.5" customHeight="1" x14ac:dyDescent="0.25">
      <c r="A100" s="1" t="s">
        <v>13</v>
      </c>
      <c r="B100" s="1" t="s">
        <v>15</v>
      </c>
      <c r="C100" s="147" t="s">
        <v>223</v>
      </c>
      <c r="D100" s="7">
        <v>1</v>
      </c>
      <c r="E100" s="6">
        <f t="shared" si="29"/>
        <v>30</v>
      </c>
      <c r="F100" s="6">
        <f t="shared" si="30"/>
        <v>10</v>
      </c>
      <c r="G100" s="6"/>
      <c r="H100" s="6"/>
      <c r="I100" s="6">
        <v>10</v>
      </c>
      <c r="J100" s="6">
        <f t="shared" si="31"/>
        <v>20</v>
      </c>
      <c r="K100" s="7">
        <v>1</v>
      </c>
      <c r="L100" s="6" t="s">
        <v>28</v>
      </c>
      <c r="M100" s="7">
        <f t="shared" si="33"/>
        <v>33.333333333333329</v>
      </c>
    </row>
    <row r="101" spans="1:13" ht="26.25" x14ac:dyDescent="0.25">
      <c r="A101" s="1" t="s">
        <v>13</v>
      </c>
      <c r="B101" s="1" t="s">
        <v>30</v>
      </c>
      <c r="C101" s="147" t="s">
        <v>232</v>
      </c>
      <c r="D101" s="7">
        <v>5</v>
      </c>
      <c r="E101" s="6">
        <f t="shared" si="29"/>
        <v>150</v>
      </c>
      <c r="F101" s="6">
        <f t="shared" si="30"/>
        <v>54</v>
      </c>
      <c r="G101" s="6">
        <v>36</v>
      </c>
      <c r="H101" s="6"/>
      <c r="I101" s="6">
        <v>18</v>
      </c>
      <c r="J101" s="6">
        <f t="shared" si="31"/>
        <v>96</v>
      </c>
      <c r="K101" s="7">
        <f t="shared" si="32"/>
        <v>3</v>
      </c>
      <c r="L101" s="6" t="s">
        <v>28</v>
      </c>
      <c r="M101" s="7">
        <f t="shared" si="33"/>
        <v>36</v>
      </c>
    </row>
    <row r="102" spans="1:13" x14ac:dyDescent="0.25">
      <c r="A102" s="1" t="s">
        <v>13</v>
      </c>
      <c r="B102" s="1" t="s">
        <v>15</v>
      </c>
      <c r="C102" s="147" t="s">
        <v>224</v>
      </c>
      <c r="D102" s="7">
        <v>5</v>
      </c>
      <c r="E102" s="6">
        <f t="shared" si="29"/>
        <v>150</v>
      </c>
      <c r="F102" s="6">
        <f t="shared" si="30"/>
        <v>54</v>
      </c>
      <c r="G102" s="6">
        <v>36</v>
      </c>
      <c r="H102" s="6"/>
      <c r="I102" s="6">
        <v>18</v>
      </c>
      <c r="J102" s="6">
        <f t="shared" si="31"/>
        <v>96</v>
      </c>
      <c r="K102" s="7">
        <f t="shared" si="32"/>
        <v>3</v>
      </c>
      <c r="L102" s="6" t="s">
        <v>20</v>
      </c>
      <c r="M102" s="7">
        <f t="shared" si="33"/>
        <v>36</v>
      </c>
    </row>
    <row r="103" spans="1:13" x14ac:dyDescent="0.25">
      <c r="C103" s="8" t="s">
        <v>23</v>
      </c>
      <c r="D103" s="124">
        <f t="shared" ref="D103:J103" si="34">SUM(D96:D102)</f>
        <v>30</v>
      </c>
      <c r="E103" s="123">
        <f t="shared" si="34"/>
        <v>900</v>
      </c>
      <c r="F103" s="123">
        <f t="shared" si="34"/>
        <v>313</v>
      </c>
      <c r="G103" s="123">
        <f t="shared" si="34"/>
        <v>144</v>
      </c>
      <c r="H103" s="123">
        <f t="shared" si="34"/>
        <v>0</v>
      </c>
      <c r="I103" s="123">
        <f t="shared" si="34"/>
        <v>169</v>
      </c>
      <c r="J103" s="123">
        <f t="shared" si="34"/>
        <v>587</v>
      </c>
      <c r="K103" s="123">
        <f>SUM(K96:K102)</f>
        <v>17.833333333333336</v>
      </c>
      <c r="L103" s="123"/>
      <c r="M103" s="123"/>
    </row>
    <row r="104" spans="1:13" x14ac:dyDescent="0.25">
      <c r="C104" s="9" t="s">
        <v>24</v>
      </c>
      <c r="D104" s="10">
        <f>30-D103</f>
        <v>0</v>
      </c>
      <c r="E104" s="10"/>
      <c r="F104" s="10"/>
      <c r="G104" s="10"/>
      <c r="H104" s="10"/>
      <c r="I104" s="10"/>
      <c r="J104" s="10"/>
      <c r="K104" s="10"/>
      <c r="L104" s="10"/>
      <c r="M104" s="10"/>
    </row>
    <row r="105" spans="1:13" x14ac:dyDescent="0.25">
      <c r="C105" s="9"/>
      <c r="D105" s="10"/>
      <c r="E105" s="10"/>
      <c r="F105" s="10"/>
      <c r="G105" s="10"/>
      <c r="H105" s="10"/>
      <c r="I105" s="10"/>
      <c r="J105" s="10"/>
      <c r="K105" s="10"/>
      <c r="L105" s="10"/>
      <c r="M105" s="10"/>
    </row>
    <row r="106" spans="1:13" x14ac:dyDescent="0.25">
      <c r="C106" s="9"/>
      <c r="D106" s="10"/>
      <c r="E106" s="10"/>
      <c r="F106" s="10"/>
      <c r="G106" s="10"/>
      <c r="H106" s="10"/>
      <c r="I106" s="10"/>
      <c r="J106" s="10"/>
      <c r="K106" s="10"/>
      <c r="L106" s="10"/>
      <c r="M106" s="10"/>
    </row>
    <row r="107" spans="1:13" x14ac:dyDescent="0.25">
      <c r="C107" s="2" t="s">
        <v>186</v>
      </c>
    </row>
    <row r="108" spans="1:13" ht="15" customHeight="1" x14ac:dyDescent="0.25">
      <c r="C108" s="669" t="s">
        <v>0</v>
      </c>
      <c r="D108" s="670" t="s">
        <v>1</v>
      </c>
      <c r="E108" s="671" t="s">
        <v>2</v>
      </c>
      <c r="F108" s="671"/>
      <c r="G108" s="671"/>
      <c r="H108" s="671"/>
      <c r="I108" s="671"/>
      <c r="J108" s="672"/>
      <c r="K108" s="670" t="s">
        <v>3</v>
      </c>
      <c r="L108" s="670" t="s">
        <v>4</v>
      </c>
      <c r="M108" s="670" t="s">
        <v>5</v>
      </c>
    </row>
    <row r="109" spans="1:13" ht="15" customHeight="1" x14ac:dyDescent="0.25">
      <c r="C109" s="669"/>
      <c r="D109" s="670"/>
      <c r="E109" s="670" t="s">
        <v>6</v>
      </c>
      <c r="F109" s="673" t="s">
        <v>7</v>
      </c>
      <c r="G109" s="673"/>
      <c r="H109" s="673"/>
      <c r="I109" s="673"/>
      <c r="J109" s="670" t="s">
        <v>26</v>
      </c>
      <c r="K109" s="670"/>
      <c r="L109" s="670"/>
      <c r="M109" s="670"/>
    </row>
    <row r="110" spans="1:13" ht="15" customHeight="1" x14ac:dyDescent="0.25">
      <c r="C110" s="669"/>
      <c r="D110" s="670"/>
      <c r="E110" s="672"/>
      <c r="F110" s="670" t="s">
        <v>9</v>
      </c>
      <c r="G110" s="671" t="s">
        <v>10</v>
      </c>
      <c r="H110" s="672"/>
      <c r="I110" s="672"/>
      <c r="J110" s="672"/>
      <c r="K110" s="670"/>
      <c r="L110" s="670"/>
      <c r="M110" s="670"/>
    </row>
    <row r="111" spans="1:13" ht="6" customHeight="1" x14ac:dyDescent="0.25">
      <c r="C111" s="669"/>
      <c r="D111" s="670"/>
      <c r="E111" s="672"/>
      <c r="F111" s="674"/>
      <c r="G111" s="670" t="s">
        <v>11</v>
      </c>
      <c r="H111" s="670" t="s">
        <v>12</v>
      </c>
      <c r="I111" s="670" t="s">
        <v>13</v>
      </c>
      <c r="J111" s="672"/>
      <c r="K111" s="670"/>
      <c r="L111" s="670"/>
      <c r="M111" s="670"/>
    </row>
    <row r="112" spans="1:13" ht="6" customHeight="1" x14ac:dyDescent="0.25">
      <c r="C112" s="669"/>
      <c r="D112" s="670"/>
      <c r="E112" s="672"/>
      <c r="F112" s="674"/>
      <c r="G112" s="670"/>
      <c r="H112" s="670"/>
      <c r="I112" s="670"/>
      <c r="J112" s="672"/>
      <c r="K112" s="670"/>
      <c r="L112" s="670"/>
      <c r="M112" s="670"/>
    </row>
    <row r="113" spans="1:13" ht="6" customHeight="1" x14ac:dyDescent="0.25">
      <c r="C113" s="669"/>
      <c r="D113" s="670"/>
      <c r="E113" s="672"/>
      <c r="F113" s="674"/>
      <c r="G113" s="670"/>
      <c r="H113" s="670"/>
      <c r="I113" s="670"/>
      <c r="J113" s="672"/>
      <c r="K113" s="670"/>
      <c r="L113" s="670"/>
      <c r="M113" s="670"/>
    </row>
    <row r="114" spans="1:13" ht="6" customHeight="1" x14ac:dyDescent="0.25">
      <c r="C114" s="669"/>
      <c r="D114" s="670"/>
      <c r="E114" s="672"/>
      <c r="F114" s="674"/>
      <c r="G114" s="670"/>
      <c r="H114" s="670"/>
      <c r="I114" s="670"/>
      <c r="J114" s="672"/>
      <c r="K114" s="670"/>
      <c r="L114" s="670"/>
      <c r="M114" s="670"/>
    </row>
    <row r="115" spans="1:13" ht="26.25" x14ac:dyDescent="0.25">
      <c r="A115" s="1" t="s">
        <v>17</v>
      </c>
      <c r="B115" s="1" t="s">
        <v>30</v>
      </c>
      <c r="C115" s="147" t="s">
        <v>191</v>
      </c>
      <c r="D115" s="5">
        <v>4</v>
      </c>
      <c r="E115" s="6">
        <f>D115*30</f>
        <v>120</v>
      </c>
      <c r="F115" s="6">
        <f>G115+H115+I115</f>
        <v>45</v>
      </c>
      <c r="G115" s="6"/>
      <c r="H115" s="6"/>
      <c r="I115" s="6">
        <v>45</v>
      </c>
      <c r="J115" s="6">
        <f>E115-F115</f>
        <v>75</v>
      </c>
      <c r="K115" s="7">
        <f>F115/15</f>
        <v>3</v>
      </c>
      <c r="L115" s="6" t="s">
        <v>17</v>
      </c>
      <c r="M115" s="7">
        <f>F115/E115*100</f>
        <v>37.5</v>
      </c>
    </row>
    <row r="116" spans="1:13" x14ac:dyDescent="0.25">
      <c r="A116" s="1" t="s">
        <v>13</v>
      </c>
      <c r="B116" s="1" t="s">
        <v>15</v>
      </c>
      <c r="C116" s="147" t="s">
        <v>225</v>
      </c>
      <c r="D116" s="7">
        <v>6</v>
      </c>
      <c r="E116" s="6">
        <f t="shared" ref="E116:E121" si="35">D116*30</f>
        <v>180</v>
      </c>
      <c r="F116" s="6">
        <f t="shared" ref="F116:F121" si="36">G116+H116+I116</f>
        <v>60</v>
      </c>
      <c r="G116" s="6">
        <v>30</v>
      </c>
      <c r="H116" s="6"/>
      <c r="I116" s="6">
        <v>30</v>
      </c>
      <c r="J116" s="6">
        <f t="shared" ref="J116:J121" si="37">E116-F116</f>
        <v>120</v>
      </c>
      <c r="K116" s="7">
        <f t="shared" ref="K116:K121" si="38">F116/15</f>
        <v>4</v>
      </c>
      <c r="L116" s="6" t="s">
        <v>20</v>
      </c>
      <c r="M116" s="7">
        <f t="shared" ref="M116:M121" si="39">F116/E116*100</f>
        <v>33.333333333333329</v>
      </c>
    </row>
    <row r="117" spans="1:13" x14ac:dyDescent="0.25">
      <c r="A117" s="1" t="s">
        <v>13</v>
      </c>
      <c r="B117" s="1" t="s">
        <v>30</v>
      </c>
      <c r="C117" s="147" t="s">
        <v>235</v>
      </c>
      <c r="D117" s="7">
        <v>4</v>
      </c>
      <c r="E117" s="6">
        <f t="shared" si="35"/>
        <v>120</v>
      </c>
      <c r="F117" s="6">
        <f t="shared" si="36"/>
        <v>45</v>
      </c>
      <c r="G117" s="6">
        <v>30</v>
      </c>
      <c r="H117" s="6"/>
      <c r="I117" s="6">
        <v>15</v>
      </c>
      <c r="J117" s="6">
        <f t="shared" si="37"/>
        <v>75</v>
      </c>
      <c r="K117" s="7">
        <f t="shared" si="38"/>
        <v>3</v>
      </c>
      <c r="L117" s="6" t="s">
        <v>20</v>
      </c>
      <c r="M117" s="7">
        <f t="shared" si="39"/>
        <v>37.5</v>
      </c>
    </row>
    <row r="118" spans="1:13" x14ac:dyDescent="0.25">
      <c r="A118" s="1" t="s">
        <v>13</v>
      </c>
      <c r="B118" s="1" t="s">
        <v>30</v>
      </c>
      <c r="C118" s="147" t="s">
        <v>238</v>
      </c>
      <c r="D118" s="7">
        <v>5</v>
      </c>
      <c r="E118" s="6">
        <f t="shared" si="35"/>
        <v>150</v>
      </c>
      <c r="F118" s="6">
        <f t="shared" si="36"/>
        <v>60</v>
      </c>
      <c r="G118" s="6">
        <v>30</v>
      </c>
      <c r="H118" s="6"/>
      <c r="I118" s="6">
        <v>30</v>
      </c>
      <c r="J118" s="6">
        <f t="shared" si="37"/>
        <v>90</v>
      </c>
      <c r="K118" s="7">
        <f t="shared" si="38"/>
        <v>4</v>
      </c>
      <c r="L118" s="6" t="s">
        <v>20</v>
      </c>
      <c r="M118" s="7">
        <f t="shared" si="39"/>
        <v>40</v>
      </c>
    </row>
    <row r="119" spans="1:13" ht="27.75" customHeight="1" x14ac:dyDescent="0.25">
      <c r="A119" s="1" t="s">
        <v>13</v>
      </c>
      <c r="B119" s="1" t="s">
        <v>30</v>
      </c>
      <c r="C119" s="147" t="s">
        <v>285</v>
      </c>
      <c r="D119" s="7">
        <v>4</v>
      </c>
      <c r="E119" s="6">
        <f t="shared" si="35"/>
        <v>120</v>
      </c>
      <c r="F119" s="6">
        <f t="shared" si="36"/>
        <v>45</v>
      </c>
      <c r="G119" s="6">
        <v>30</v>
      </c>
      <c r="H119" s="6"/>
      <c r="I119" s="6">
        <v>15</v>
      </c>
      <c r="J119" s="6">
        <f t="shared" si="37"/>
        <v>75</v>
      </c>
      <c r="K119" s="7">
        <f t="shared" si="38"/>
        <v>3</v>
      </c>
      <c r="L119" s="6" t="s">
        <v>28</v>
      </c>
      <c r="M119" s="7">
        <f t="shared" si="39"/>
        <v>37.5</v>
      </c>
    </row>
    <row r="120" spans="1:13" x14ac:dyDescent="0.25">
      <c r="A120" s="1" t="s">
        <v>13</v>
      </c>
      <c r="B120" s="1" t="s">
        <v>15</v>
      </c>
      <c r="C120" s="147" t="s">
        <v>227</v>
      </c>
      <c r="D120" s="7">
        <v>4</v>
      </c>
      <c r="E120" s="6">
        <f t="shared" si="35"/>
        <v>120</v>
      </c>
      <c r="F120" s="6">
        <f t="shared" si="36"/>
        <v>45</v>
      </c>
      <c r="G120" s="6">
        <v>30</v>
      </c>
      <c r="H120" s="6"/>
      <c r="I120" s="6">
        <v>15</v>
      </c>
      <c r="J120" s="6">
        <f t="shared" si="37"/>
        <v>75</v>
      </c>
      <c r="K120" s="7">
        <f t="shared" si="38"/>
        <v>3</v>
      </c>
      <c r="L120" s="6" t="s">
        <v>17</v>
      </c>
      <c r="M120" s="7">
        <f t="shared" si="39"/>
        <v>37.5</v>
      </c>
    </row>
    <row r="121" spans="1:13" ht="26.25" x14ac:dyDescent="0.25">
      <c r="A121" s="1" t="s">
        <v>17</v>
      </c>
      <c r="B121" s="1" t="s">
        <v>15</v>
      </c>
      <c r="C121" s="147" t="s">
        <v>318</v>
      </c>
      <c r="D121" s="7">
        <v>3</v>
      </c>
      <c r="E121" s="6">
        <f t="shared" si="35"/>
        <v>90</v>
      </c>
      <c r="F121" s="6">
        <f t="shared" si="36"/>
        <v>30</v>
      </c>
      <c r="G121" s="6">
        <v>15</v>
      </c>
      <c r="H121" s="6">
        <v>8</v>
      </c>
      <c r="I121" s="6">
        <v>7</v>
      </c>
      <c r="J121" s="6">
        <f t="shared" si="37"/>
        <v>60</v>
      </c>
      <c r="K121" s="7">
        <f t="shared" si="38"/>
        <v>2</v>
      </c>
      <c r="L121" s="6" t="s">
        <v>28</v>
      </c>
      <c r="M121" s="7">
        <f t="shared" si="39"/>
        <v>33.333333333333329</v>
      </c>
    </row>
    <row r="122" spans="1:13" x14ac:dyDescent="0.25">
      <c r="C122" s="8" t="s">
        <v>23</v>
      </c>
      <c r="D122" s="124">
        <f t="shared" ref="D122:M122" si="40">SUM(D115:D121)</f>
        <v>30</v>
      </c>
      <c r="E122" s="123">
        <f t="shared" si="40"/>
        <v>900</v>
      </c>
      <c r="F122" s="123">
        <f t="shared" si="40"/>
        <v>330</v>
      </c>
      <c r="G122" s="123">
        <f t="shared" si="40"/>
        <v>165</v>
      </c>
      <c r="H122" s="123">
        <f t="shared" si="40"/>
        <v>8</v>
      </c>
      <c r="I122" s="123">
        <f t="shared" si="40"/>
        <v>157</v>
      </c>
      <c r="J122" s="123">
        <f t="shared" si="40"/>
        <v>570</v>
      </c>
      <c r="K122" s="123">
        <f>SUM(K115:K121)</f>
        <v>22</v>
      </c>
      <c r="L122" s="123">
        <f t="shared" si="40"/>
        <v>0</v>
      </c>
      <c r="M122" s="123">
        <f t="shared" si="40"/>
        <v>256.66666666666663</v>
      </c>
    </row>
    <row r="123" spans="1:13" x14ac:dyDescent="0.25">
      <c r="C123" s="9" t="s">
        <v>24</v>
      </c>
      <c r="D123" s="10">
        <f>30-D122</f>
        <v>0</v>
      </c>
    </row>
    <row r="124" spans="1:13" x14ac:dyDescent="0.25">
      <c r="C124" s="2" t="s">
        <v>187</v>
      </c>
    </row>
    <row r="125" spans="1:13" ht="15" customHeight="1" x14ac:dyDescent="0.25">
      <c r="C125" s="669" t="s">
        <v>0</v>
      </c>
      <c r="D125" s="670" t="s">
        <v>1</v>
      </c>
      <c r="E125" s="671" t="s">
        <v>2</v>
      </c>
      <c r="F125" s="671"/>
      <c r="G125" s="671"/>
      <c r="H125" s="671"/>
      <c r="I125" s="671"/>
      <c r="J125" s="672"/>
      <c r="K125" s="670" t="s">
        <v>3</v>
      </c>
      <c r="L125" s="670" t="s">
        <v>4</v>
      </c>
      <c r="M125" s="670" t="s">
        <v>5</v>
      </c>
    </row>
    <row r="126" spans="1:13" ht="15" customHeight="1" x14ac:dyDescent="0.25">
      <c r="C126" s="669"/>
      <c r="D126" s="670"/>
      <c r="E126" s="670" t="s">
        <v>6</v>
      </c>
      <c r="F126" s="673" t="s">
        <v>7</v>
      </c>
      <c r="G126" s="673"/>
      <c r="H126" s="673"/>
      <c r="I126" s="673"/>
      <c r="J126" s="670" t="s">
        <v>26</v>
      </c>
      <c r="K126" s="670"/>
      <c r="L126" s="670"/>
      <c r="M126" s="670"/>
    </row>
    <row r="127" spans="1:13" ht="15" customHeight="1" x14ac:dyDescent="0.25">
      <c r="C127" s="669"/>
      <c r="D127" s="670"/>
      <c r="E127" s="672"/>
      <c r="F127" s="670" t="s">
        <v>9</v>
      </c>
      <c r="G127" s="671" t="s">
        <v>10</v>
      </c>
      <c r="H127" s="672"/>
      <c r="I127" s="672"/>
      <c r="J127" s="672"/>
      <c r="K127" s="670"/>
      <c r="L127" s="670"/>
      <c r="M127" s="670"/>
    </row>
    <row r="128" spans="1:13" ht="6" customHeight="1" x14ac:dyDescent="0.25">
      <c r="C128" s="669"/>
      <c r="D128" s="670"/>
      <c r="E128" s="672"/>
      <c r="F128" s="674"/>
      <c r="G128" s="670" t="s">
        <v>11</v>
      </c>
      <c r="H128" s="670" t="s">
        <v>12</v>
      </c>
      <c r="I128" s="670" t="s">
        <v>13</v>
      </c>
      <c r="J128" s="672"/>
      <c r="K128" s="670"/>
      <c r="L128" s="670"/>
      <c r="M128" s="670"/>
    </row>
    <row r="129" spans="1:13" ht="6" customHeight="1" x14ac:dyDescent="0.25">
      <c r="C129" s="669"/>
      <c r="D129" s="670"/>
      <c r="E129" s="672"/>
      <c r="F129" s="674"/>
      <c r="G129" s="670"/>
      <c r="H129" s="670"/>
      <c r="I129" s="670"/>
      <c r="J129" s="672"/>
      <c r="K129" s="670"/>
      <c r="L129" s="670"/>
      <c r="M129" s="670"/>
    </row>
    <row r="130" spans="1:13" ht="6" customHeight="1" x14ac:dyDescent="0.25">
      <c r="C130" s="669"/>
      <c r="D130" s="670"/>
      <c r="E130" s="672"/>
      <c r="F130" s="674"/>
      <c r="G130" s="670"/>
      <c r="H130" s="670"/>
      <c r="I130" s="670"/>
      <c r="J130" s="672"/>
      <c r="K130" s="670"/>
      <c r="L130" s="670"/>
      <c r="M130" s="670"/>
    </row>
    <row r="131" spans="1:13" ht="6" customHeight="1" x14ac:dyDescent="0.25">
      <c r="C131" s="669"/>
      <c r="D131" s="670"/>
      <c r="E131" s="672"/>
      <c r="F131" s="674"/>
      <c r="G131" s="670"/>
      <c r="H131" s="670"/>
      <c r="I131" s="670"/>
      <c r="J131" s="672"/>
      <c r="K131" s="670"/>
      <c r="L131" s="670"/>
      <c r="M131" s="670"/>
    </row>
    <row r="132" spans="1:13" x14ac:dyDescent="0.25">
      <c r="A132" s="1" t="s">
        <v>13</v>
      </c>
      <c r="B132" s="1" t="s">
        <v>15</v>
      </c>
      <c r="C132" s="8" t="s">
        <v>171</v>
      </c>
      <c r="D132" s="5">
        <v>6</v>
      </c>
      <c r="E132" s="6">
        <f>D132*30</f>
        <v>180</v>
      </c>
      <c r="F132" s="6">
        <f>G132+H132+I132</f>
        <v>0</v>
      </c>
      <c r="G132" s="6"/>
      <c r="H132" s="6"/>
      <c r="I132" s="6"/>
      <c r="J132" s="6">
        <f>E132-F132</f>
        <v>180</v>
      </c>
      <c r="K132" s="7">
        <f>F132/13</f>
        <v>0</v>
      </c>
      <c r="L132" s="6" t="s">
        <v>28</v>
      </c>
      <c r="M132" s="7">
        <f>F132/E132*100</f>
        <v>0</v>
      </c>
    </row>
    <row r="133" spans="1:13" x14ac:dyDescent="0.25">
      <c r="A133" s="1" t="s">
        <v>13</v>
      </c>
      <c r="B133" s="1" t="s">
        <v>15</v>
      </c>
      <c r="C133" s="4" t="s">
        <v>172</v>
      </c>
      <c r="D133" s="7">
        <v>3</v>
      </c>
      <c r="E133" s="6">
        <f t="shared" ref="E133:E138" si="41">D133*30</f>
        <v>90</v>
      </c>
      <c r="F133" s="6">
        <f t="shared" ref="F133:F138" si="42">G133+H133+I133</f>
        <v>0</v>
      </c>
      <c r="G133" s="6"/>
      <c r="H133" s="6"/>
      <c r="I133" s="6"/>
      <c r="J133" s="6">
        <f t="shared" ref="J133:J138" si="43">E133-F133</f>
        <v>90</v>
      </c>
      <c r="K133" s="7">
        <f t="shared" ref="K133:K138" si="44">F133/13</f>
        <v>0</v>
      </c>
      <c r="L133" s="6"/>
      <c r="M133" s="7">
        <f t="shared" ref="M133:M138" si="45">F133/E133*100</f>
        <v>0</v>
      </c>
    </row>
    <row r="134" spans="1:13" x14ac:dyDescent="0.25">
      <c r="A134" s="1" t="s">
        <v>13</v>
      </c>
      <c r="B134" s="1" t="s">
        <v>15</v>
      </c>
      <c r="C134" s="4" t="s">
        <v>32</v>
      </c>
      <c r="D134" s="7">
        <v>3</v>
      </c>
      <c r="E134" s="6">
        <f t="shared" si="41"/>
        <v>90</v>
      </c>
      <c r="F134" s="6">
        <f t="shared" si="42"/>
        <v>0</v>
      </c>
      <c r="G134" s="6"/>
      <c r="H134" s="6"/>
      <c r="I134" s="6"/>
      <c r="J134" s="6">
        <f t="shared" si="43"/>
        <v>90</v>
      </c>
      <c r="K134" s="7">
        <f t="shared" si="44"/>
        <v>0</v>
      </c>
      <c r="L134" s="6"/>
      <c r="M134" s="7">
        <f t="shared" si="45"/>
        <v>0</v>
      </c>
    </row>
    <row r="135" spans="1:13" ht="26.25" x14ac:dyDescent="0.25">
      <c r="A135" s="1" t="s">
        <v>17</v>
      </c>
      <c r="B135" s="1" t="s">
        <v>30</v>
      </c>
      <c r="C135" s="4" t="s">
        <v>241</v>
      </c>
      <c r="D135" s="7">
        <v>3</v>
      </c>
      <c r="E135" s="6">
        <f t="shared" si="41"/>
        <v>90</v>
      </c>
      <c r="F135" s="6">
        <f t="shared" si="42"/>
        <v>39</v>
      </c>
      <c r="G135" s="6"/>
      <c r="H135" s="6"/>
      <c r="I135" s="6">
        <v>39</v>
      </c>
      <c r="J135" s="6">
        <f t="shared" si="43"/>
        <v>51</v>
      </c>
      <c r="K135" s="7">
        <f t="shared" si="44"/>
        <v>3</v>
      </c>
      <c r="L135" s="6" t="s">
        <v>28</v>
      </c>
      <c r="M135" s="7">
        <f t="shared" si="45"/>
        <v>43.333333333333336</v>
      </c>
    </row>
    <row r="136" spans="1:13" ht="26.25" x14ac:dyDescent="0.25">
      <c r="A136" s="1" t="s">
        <v>13</v>
      </c>
      <c r="B136" s="1" t="s">
        <v>30</v>
      </c>
      <c r="C136" s="4" t="s">
        <v>244</v>
      </c>
      <c r="D136" s="7">
        <v>5</v>
      </c>
      <c r="E136" s="6">
        <f t="shared" si="41"/>
        <v>150</v>
      </c>
      <c r="F136" s="6">
        <f t="shared" si="42"/>
        <v>52</v>
      </c>
      <c r="G136" s="6">
        <v>26</v>
      </c>
      <c r="H136" s="6"/>
      <c r="I136" s="6">
        <v>26</v>
      </c>
      <c r="J136" s="6">
        <f t="shared" si="43"/>
        <v>98</v>
      </c>
      <c r="K136" s="7">
        <f t="shared" si="44"/>
        <v>4</v>
      </c>
      <c r="L136" s="6" t="s">
        <v>20</v>
      </c>
      <c r="M136" s="7">
        <f t="shared" si="45"/>
        <v>34.666666666666671</v>
      </c>
    </row>
    <row r="137" spans="1:13" ht="26.25" x14ac:dyDescent="0.25">
      <c r="A137" s="1" t="s">
        <v>13</v>
      </c>
      <c r="B137" s="1" t="s">
        <v>30</v>
      </c>
      <c r="C137" s="4" t="s">
        <v>243</v>
      </c>
      <c r="D137" s="7">
        <v>5</v>
      </c>
      <c r="E137" s="6">
        <f t="shared" si="41"/>
        <v>150</v>
      </c>
      <c r="F137" s="6">
        <f t="shared" si="42"/>
        <v>52</v>
      </c>
      <c r="G137" s="6">
        <v>26</v>
      </c>
      <c r="H137" s="6"/>
      <c r="I137" s="6">
        <v>26</v>
      </c>
      <c r="J137" s="6">
        <f t="shared" si="43"/>
        <v>98</v>
      </c>
      <c r="K137" s="7">
        <f t="shared" si="44"/>
        <v>4</v>
      </c>
      <c r="L137" s="6" t="s">
        <v>20</v>
      </c>
      <c r="M137" s="7">
        <f t="shared" si="45"/>
        <v>34.666666666666671</v>
      </c>
    </row>
    <row r="138" spans="1:13" x14ac:dyDescent="0.25">
      <c r="A138" s="1" t="s">
        <v>13</v>
      </c>
      <c r="B138" s="1" t="s">
        <v>30</v>
      </c>
      <c r="C138" s="4" t="s">
        <v>242</v>
      </c>
      <c r="D138" s="7">
        <v>5</v>
      </c>
      <c r="E138" s="6">
        <f t="shared" si="41"/>
        <v>150</v>
      </c>
      <c r="F138" s="6">
        <f t="shared" si="42"/>
        <v>52</v>
      </c>
      <c r="G138" s="6">
        <v>26</v>
      </c>
      <c r="H138" s="6"/>
      <c r="I138" s="6">
        <v>26</v>
      </c>
      <c r="J138" s="6">
        <f t="shared" si="43"/>
        <v>98</v>
      </c>
      <c r="K138" s="7">
        <f t="shared" si="44"/>
        <v>4</v>
      </c>
      <c r="L138" s="6" t="s">
        <v>20</v>
      </c>
      <c r="M138" s="7">
        <f t="shared" si="45"/>
        <v>34.666666666666671</v>
      </c>
    </row>
    <row r="139" spans="1:13" x14ac:dyDescent="0.25">
      <c r="C139" s="8" t="s">
        <v>23</v>
      </c>
      <c r="D139" s="124">
        <f t="shared" ref="D139:L139" si="46">SUM(D132:D138)</f>
        <v>30</v>
      </c>
      <c r="E139" s="123">
        <f t="shared" si="46"/>
        <v>900</v>
      </c>
      <c r="F139" s="123">
        <f t="shared" si="46"/>
        <v>195</v>
      </c>
      <c r="G139" s="123">
        <f t="shared" si="46"/>
        <v>78</v>
      </c>
      <c r="H139" s="123">
        <f t="shared" si="46"/>
        <v>0</v>
      </c>
      <c r="I139" s="123">
        <f t="shared" si="46"/>
        <v>117</v>
      </c>
      <c r="J139" s="123">
        <f t="shared" si="46"/>
        <v>705</v>
      </c>
      <c r="K139" s="123">
        <f t="shared" si="46"/>
        <v>15</v>
      </c>
      <c r="L139" s="123">
        <f t="shared" si="46"/>
        <v>0</v>
      </c>
      <c r="M139" s="123"/>
    </row>
    <row r="140" spans="1:13" x14ac:dyDescent="0.25">
      <c r="C140" s="9" t="s">
        <v>24</v>
      </c>
      <c r="D140" s="10">
        <f>30-D139</f>
        <v>0</v>
      </c>
    </row>
    <row r="142" spans="1:13" x14ac:dyDescent="0.25">
      <c r="C142" s="2" t="s">
        <v>23</v>
      </c>
      <c r="D142" s="11">
        <f>D143+D144</f>
        <v>240</v>
      </c>
      <c r="E142" s="11">
        <f>E143+E144</f>
        <v>7200</v>
      </c>
      <c r="F142" s="12">
        <f>F143+F144</f>
        <v>100.00000000000001</v>
      </c>
      <c r="G142" s="13"/>
      <c r="H142" s="14"/>
      <c r="I142" s="14"/>
      <c r="J142" s="14"/>
      <c r="K142" s="14"/>
      <c r="L142" s="14"/>
    </row>
    <row r="143" spans="1:13" x14ac:dyDescent="0.25">
      <c r="B143" s="1" t="s">
        <v>15</v>
      </c>
      <c r="C143" s="2" t="s">
        <v>33</v>
      </c>
      <c r="D143" s="12">
        <f>SUMIF(B$10:B$138,B143,D$10:D$138)</f>
        <v>177.5</v>
      </c>
      <c r="E143" s="1">
        <f>D143*30</f>
        <v>5325</v>
      </c>
      <c r="F143" s="12">
        <f>E143/E$142*100</f>
        <v>73.958333333333343</v>
      </c>
      <c r="G143" s="1"/>
      <c r="H143" s="121"/>
      <c r="I143" s="15"/>
      <c r="J143" s="15"/>
      <c r="K143" s="15"/>
    </row>
    <row r="144" spans="1:13" x14ac:dyDescent="0.25">
      <c r="B144" s="1" t="s">
        <v>30</v>
      </c>
      <c r="C144" s="2" t="s">
        <v>34</v>
      </c>
      <c r="D144" s="12">
        <f>SUMIF(B$10:B$138,B144,D$10:D$138)</f>
        <v>62.5</v>
      </c>
      <c r="E144" s="1">
        <f t="shared" ref="E144" si="47">D144*30</f>
        <v>1875</v>
      </c>
      <c r="F144" s="152">
        <f>E144/E$142*100</f>
        <v>26.041666666666668</v>
      </c>
      <c r="G144" s="1"/>
      <c r="K144" s="15"/>
      <c r="L144" s="15"/>
    </row>
    <row r="145" spans="1:17" x14ac:dyDescent="0.25">
      <c r="D145" s="1"/>
      <c r="E145" s="1"/>
      <c r="F145" s="1"/>
      <c r="G145" s="1"/>
    </row>
    <row r="146" spans="1:17" x14ac:dyDescent="0.25">
      <c r="C146" s="2" t="s">
        <v>173</v>
      </c>
      <c r="D146" s="16">
        <f>D147+D148</f>
        <v>89</v>
      </c>
      <c r="E146" s="16">
        <f>E147+E150</f>
        <v>240</v>
      </c>
      <c r="F146" s="12"/>
      <c r="G146" s="1"/>
    </row>
    <row r="147" spans="1:17" x14ac:dyDescent="0.25">
      <c r="A147" s="1" t="s">
        <v>17</v>
      </c>
      <c r="B147" s="1" t="s">
        <v>15</v>
      </c>
      <c r="C147" s="2" t="s">
        <v>33</v>
      </c>
      <c r="D147" s="1">
        <f>SUMIFS(D$10:D$138,A$10:A$138,A147,B$10:B$138,B147)</f>
        <v>67.5</v>
      </c>
      <c r="E147" s="1">
        <f>D147+D148</f>
        <v>89</v>
      </c>
      <c r="F147" s="12"/>
      <c r="G147" s="1"/>
    </row>
    <row r="148" spans="1:17" x14ac:dyDescent="0.25">
      <c r="A148" s="1" t="s">
        <v>17</v>
      </c>
      <c r="B148" s="1" t="s">
        <v>30</v>
      </c>
      <c r="C148" s="2" t="s">
        <v>34</v>
      </c>
      <c r="D148" s="1">
        <f>SUMIFS(D$10:D$138,A$10:A$138,A148,B$10:B$138,B148)</f>
        <v>21.5</v>
      </c>
      <c r="E148" s="1"/>
      <c r="F148" s="12"/>
    </row>
    <row r="149" spans="1:17" x14ac:dyDescent="0.25">
      <c r="C149" s="2" t="s">
        <v>174</v>
      </c>
      <c r="D149" s="16">
        <f>D150+D151</f>
        <v>151</v>
      </c>
      <c r="E149" s="16"/>
      <c r="F149" s="16"/>
    </row>
    <row r="150" spans="1:17" x14ac:dyDescent="0.25">
      <c r="A150" s="1" t="s">
        <v>13</v>
      </c>
      <c r="B150" s="1" t="s">
        <v>15</v>
      </c>
      <c r="C150" s="2" t="s">
        <v>33</v>
      </c>
      <c r="D150" s="1">
        <f>SUMIFS(D$10:D$138,A$10:A$138,A150,B$10:B$138,B150)</f>
        <v>110</v>
      </c>
      <c r="E150" s="1">
        <f>D151+D150</f>
        <v>151</v>
      </c>
      <c r="N150" s="100" t="s">
        <v>316</v>
      </c>
      <c r="P150" s="100" t="s">
        <v>317</v>
      </c>
    </row>
    <row r="151" spans="1:17" x14ac:dyDescent="0.25">
      <c r="A151" s="1" t="s">
        <v>13</v>
      </c>
      <c r="B151" s="1" t="s">
        <v>30</v>
      </c>
      <c r="C151" s="2" t="s">
        <v>34</v>
      </c>
      <c r="D151" s="1">
        <f>SUMIFS(D$10:D$138,A$10:A$138,A151,B$10:B$138,B151)</f>
        <v>41</v>
      </c>
      <c r="E151" s="1"/>
      <c r="N151" s="100" t="s">
        <v>87</v>
      </c>
      <c r="O151" s="100" t="s">
        <v>88</v>
      </c>
      <c r="P151" s="100" t="s">
        <v>87</v>
      </c>
      <c r="Q151" s="100" t="s">
        <v>88</v>
      </c>
    </row>
    <row r="152" spans="1:17" ht="15.75" x14ac:dyDescent="0.25">
      <c r="M152" s="175" t="s">
        <v>297</v>
      </c>
      <c r="N152" s="174">
        <f>SUMIF(N$10:N$140,M152,D$10:D$140)</f>
        <v>0</v>
      </c>
      <c r="O152" s="174">
        <f>SUMIF(O$10:O$140,M152,D$10:D$140)</f>
        <v>0</v>
      </c>
      <c r="P152" s="100">
        <f>N152/N$177*100</f>
        <v>0</v>
      </c>
      <c r="Q152" s="100">
        <f>O152/O$177*100</f>
        <v>0</v>
      </c>
    </row>
    <row r="153" spans="1:17" ht="15.75" x14ac:dyDescent="0.25">
      <c r="M153" s="175" t="s">
        <v>298</v>
      </c>
      <c r="N153" s="174">
        <f t="shared" ref="N153:N176" si="48">SUMIF(N$10:N$140,M153,D$10:D$140)</f>
        <v>0</v>
      </c>
      <c r="O153" s="174">
        <f t="shared" ref="O153:O176" si="49">SUMIF(O$10:O$140,M153,D$10:D$140)</f>
        <v>0</v>
      </c>
      <c r="P153" s="100">
        <f t="shared" ref="P153:P176" si="50">N153/N$177*100</f>
        <v>0</v>
      </c>
      <c r="Q153" s="100">
        <f t="shared" ref="Q153:Q176" si="51">O153/O$177*100</f>
        <v>0</v>
      </c>
    </row>
    <row r="154" spans="1:17" ht="15.75" x14ac:dyDescent="0.25">
      <c r="M154" s="175" t="s">
        <v>299</v>
      </c>
      <c r="N154" s="174">
        <f t="shared" si="48"/>
        <v>0</v>
      </c>
      <c r="O154" s="174">
        <f t="shared" si="49"/>
        <v>0</v>
      </c>
      <c r="P154" s="100">
        <f t="shared" si="50"/>
        <v>0</v>
      </c>
      <c r="Q154" s="100">
        <f t="shared" si="51"/>
        <v>0</v>
      </c>
    </row>
    <row r="155" spans="1:17" ht="15.75" x14ac:dyDescent="0.25">
      <c r="M155" s="175" t="s">
        <v>300</v>
      </c>
      <c r="N155" s="174">
        <f t="shared" si="48"/>
        <v>0</v>
      </c>
      <c r="O155" s="174">
        <f t="shared" si="49"/>
        <v>0</v>
      </c>
      <c r="P155" s="100">
        <f t="shared" si="50"/>
        <v>0</v>
      </c>
      <c r="Q155" s="100">
        <f t="shared" si="51"/>
        <v>0</v>
      </c>
    </row>
    <row r="156" spans="1:17" ht="15.75" x14ac:dyDescent="0.25">
      <c r="M156" s="175" t="s">
        <v>301</v>
      </c>
      <c r="N156" s="174">
        <f t="shared" si="48"/>
        <v>0</v>
      </c>
      <c r="O156" s="174">
        <f t="shared" si="49"/>
        <v>0</v>
      </c>
      <c r="P156" s="100">
        <f t="shared" si="50"/>
        <v>0</v>
      </c>
      <c r="Q156" s="100">
        <f t="shared" si="51"/>
        <v>0</v>
      </c>
    </row>
    <row r="157" spans="1:17" ht="15.75" x14ac:dyDescent="0.25">
      <c r="M157" s="175" t="s">
        <v>295</v>
      </c>
      <c r="N157" s="174">
        <f t="shared" si="48"/>
        <v>5</v>
      </c>
      <c r="O157" s="174">
        <f t="shared" si="49"/>
        <v>0</v>
      </c>
      <c r="P157" s="100">
        <f t="shared" si="50"/>
        <v>8.3333333333333321</v>
      </c>
      <c r="Q157" s="100">
        <f t="shared" si="51"/>
        <v>0</v>
      </c>
    </row>
    <row r="158" spans="1:17" ht="15.75" x14ac:dyDescent="0.25">
      <c r="M158" s="175" t="s">
        <v>302</v>
      </c>
      <c r="N158" s="174">
        <f t="shared" si="48"/>
        <v>0</v>
      </c>
      <c r="O158" s="174">
        <f t="shared" si="49"/>
        <v>0</v>
      </c>
      <c r="P158" s="100">
        <f t="shared" si="50"/>
        <v>0</v>
      </c>
      <c r="Q158" s="100">
        <f t="shared" si="51"/>
        <v>0</v>
      </c>
    </row>
    <row r="159" spans="1:17" ht="15.75" x14ac:dyDescent="0.25">
      <c r="M159" s="175" t="s">
        <v>303</v>
      </c>
      <c r="N159" s="174">
        <f t="shared" si="48"/>
        <v>0</v>
      </c>
      <c r="O159" s="174">
        <f t="shared" si="49"/>
        <v>0</v>
      </c>
      <c r="P159" s="100">
        <f t="shared" si="50"/>
        <v>0</v>
      </c>
      <c r="Q159" s="100">
        <f t="shared" si="51"/>
        <v>0</v>
      </c>
    </row>
    <row r="160" spans="1:17" ht="15.75" x14ac:dyDescent="0.25">
      <c r="M160" s="175" t="s">
        <v>304</v>
      </c>
      <c r="N160" s="174">
        <f t="shared" si="48"/>
        <v>0</v>
      </c>
      <c r="O160" s="174">
        <f t="shared" si="49"/>
        <v>0</v>
      </c>
      <c r="P160" s="100">
        <f t="shared" si="50"/>
        <v>0</v>
      </c>
      <c r="Q160" s="100">
        <f t="shared" si="51"/>
        <v>0</v>
      </c>
    </row>
    <row r="161" spans="13:17" ht="15.75" x14ac:dyDescent="0.25">
      <c r="M161" s="175" t="s">
        <v>305</v>
      </c>
      <c r="N161" s="174">
        <f t="shared" si="48"/>
        <v>0</v>
      </c>
      <c r="O161" s="174">
        <f t="shared" si="49"/>
        <v>0</v>
      </c>
      <c r="P161" s="100">
        <f t="shared" si="50"/>
        <v>0</v>
      </c>
      <c r="Q161" s="100">
        <f t="shared" si="51"/>
        <v>0</v>
      </c>
    </row>
    <row r="162" spans="13:17" ht="15.75" x14ac:dyDescent="0.25">
      <c r="M162" s="175" t="s">
        <v>306</v>
      </c>
      <c r="N162" s="174">
        <f t="shared" si="48"/>
        <v>0</v>
      </c>
      <c r="O162" s="174">
        <f t="shared" si="49"/>
        <v>0</v>
      </c>
      <c r="P162" s="100">
        <f t="shared" si="50"/>
        <v>0</v>
      </c>
      <c r="Q162" s="100">
        <f t="shared" si="51"/>
        <v>0</v>
      </c>
    </row>
    <row r="163" spans="13:17" ht="15.75" x14ac:dyDescent="0.25">
      <c r="M163" s="175" t="s">
        <v>307</v>
      </c>
      <c r="N163" s="174">
        <f t="shared" si="48"/>
        <v>0</v>
      </c>
      <c r="O163" s="174">
        <f t="shared" si="49"/>
        <v>0</v>
      </c>
      <c r="P163" s="100">
        <f t="shared" si="50"/>
        <v>0</v>
      </c>
      <c r="Q163" s="100">
        <f t="shared" si="51"/>
        <v>0</v>
      </c>
    </row>
    <row r="164" spans="13:17" ht="15.75" x14ac:dyDescent="0.25">
      <c r="M164" s="175" t="s">
        <v>308</v>
      </c>
      <c r="N164" s="174">
        <f t="shared" si="48"/>
        <v>0</v>
      </c>
      <c r="O164" s="174">
        <f t="shared" si="49"/>
        <v>0</v>
      </c>
      <c r="P164" s="100">
        <f t="shared" si="50"/>
        <v>0</v>
      </c>
      <c r="Q164" s="100">
        <f t="shared" si="51"/>
        <v>0</v>
      </c>
    </row>
    <row r="165" spans="13:17" ht="15.75" x14ac:dyDescent="0.25">
      <c r="M165" s="175" t="s">
        <v>309</v>
      </c>
      <c r="N165" s="174">
        <f t="shared" si="48"/>
        <v>0</v>
      </c>
      <c r="O165" s="174">
        <f t="shared" si="49"/>
        <v>0</v>
      </c>
      <c r="P165" s="100">
        <f t="shared" si="50"/>
        <v>0</v>
      </c>
      <c r="Q165" s="100">
        <f t="shared" si="51"/>
        <v>0</v>
      </c>
    </row>
    <row r="166" spans="13:17" ht="15.75" x14ac:dyDescent="0.25">
      <c r="M166" s="175" t="s">
        <v>310</v>
      </c>
      <c r="N166" s="174">
        <f t="shared" si="48"/>
        <v>0</v>
      </c>
      <c r="O166" s="174">
        <f t="shared" si="49"/>
        <v>0</v>
      </c>
      <c r="P166" s="100">
        <f t="shared" si="50"/>
        <v>0</v>
      </c>
      <c r="Q166" s="100">
        <f t="shared" si="51"/>
        <v>0</v>
      </c>
    </row>
    <row r="167" spans="13:17" ht="15.75" x14ac:dyDescent="0.25">
      <c r="M167" s="175" t="s">
        <v>311</v>
      </c>
      <c r="N167" s="174">
        <f t="shared" si="48"/>
        <v>0</v>
      </c>
      <c r="O167" s="174">
        <f t="shared" si="49"/>
        <v>0</v>
      </c>
      <c r="P167" s="100">
        <f t="shared" si="50"/>
        <v>0</v>
      </c>
      <c r="Q167" s="100">
        <f t="shared" si="51"/>
        <v>0</v>
      </c>
    </row>
    <row r="168" spans="13:17" ht="15.75" x14ac:dyDescent="0.25">
      <c r="M168" s="175" t="s">
        <v>312</v>
      </c>
      <c r="N168" s="174">
        <f t="shared" si="48"/>
        <v>0</v>
      </c>
      <c r="O168" s="174">
        <f t="shared" si="49"/>
        <v>0</v>
      </c>
      <c r="P168" s="100">
        <f t="shared" si="50"/>
        <v>0</v>
      </c>
      <c r="Q168" s="100">
        <f t="shared" si="51"/>
        <v>0</v>
      </c>
    </row>
    <row r="169" spans="13:17" ht="15.75" x14ac:dyDescent="0.25">
      <c r="M169" s="175" t="s">
        <v>313</v>
      </c>
      <c r="N169" s="174">
        <f t="shared" si="48"/>
        <v>0</v>
      </c>
      <c r="O169" s="174">
        <f t="shared" si="49"/>
        <v>0</v>
      </c>
      <c r="P169" s="100">
        <f t="shared" si="50"/>
        <v>0</v>
      </c>
      <c r="Q169" s="100">
        <f t="shared" si="51"/>
        <v>0</v>
      </c>
    </row>
    <row r="170" spans="13:17" ht="15.75" x14ac:dyDescent="0.25">
      <c r="M170" s="175" t="s">
        <v>314</v>
      </c>
      <c r="N170" s="174">
        <f t="shared" si="48"/>
        <v>0</v>
      </c>
      <c r="O170" s="174">
        <f t="shared" si="49"/>
        <v>0</v>
      </c>
      <c r="P170" s="100">
        <f t="shared" si="50"/>
        <v>0</v>
      </c>
      <c r="Q170" s="100">
        <f t="shared" si="51"/>
        <v>0</v>
      </c>
    </row>
    <row r="171" spans="13:17" ht="15.75" x14ac:dyDescent="0.25">
      <c r="M171" s="175" t="s">
        <v>315</v>
      </c>
      <c r="N171" s="174">
        <f t="shared" si="48"/>
        <v>10</v>
      </c>
      <c r="O171" s="174">
        <f t="shared" si="49"/>
        <v>0</v>
      </c>
      <c r="P171" s="100">
        <f t="shared" si="50"/>
        <v>16.666666666666664</v>
      </c>
      <c r="Q171" s="100">
        <f t="shared" si="51"/>
        <v>0</v>
      </c>
    </row>
    <row r="172" spans="13:17" ht="15.75" x14ac:dyDescent="0.25">
      <c r="M172" s="175" t="s">
        <v>293</v>
      </c>
      <c r="N172" s="174">
        <f t="shared" si="48"/>
        <v>1</v>
      </c>
      <c r="O172" s="174">
        <f t="shared" si="49"/>
        <v>0</v>
      </c>
      <c r="P172" s="100">
        <f t="shared" si="50"/>
        <v>1.6666666666666667</v>
      </c>
      <c r="Q172" s="100">
        <f t="shared" si="51"/>
        <v>0</v>
      </c>
    </row>
    <row r="173" spans="13:17" ht="15.75" x14ac:dyDescent="0.25">
      <c r="M173" s="175" t="s">
        <v>292</v>
      </c>
      <c r="N173" s="174">
        <f t="shared" si="48"/>
        <v>9</v>
      </c>
      <c r="O173" s="174">
        <f t="shared" si="49"/>
        <v>7</v>
      </c>
      <c r="P173" s="100">
        <f t="shared" si="50"/>
        <v>15</v>
      </c>
      <c r="Q173" s="100">
        <f t="shared" si="51"/>
        <v>11.666666666666666</v>
      </c>
    </row>
    <row r="174" spans="13:17" ht="15.75" x14ac:dyDescent="0.25">
      <c r="M174" s="175" t="s">
        <v>290</v>
      </c>
      <c r="N174" s="174">
        <f t="shared" si="48"/>
        <v>28.5</v>
      </c>
      <c r="O174" s="174">
        <f t="shared" si="49"/>
        <v>46</v>
      </c>
      <c r="P174" s="100">
        <f t="shared" si="50"/>
        <v>47.5</v>
      </c>
      <c r="Q174" s="100">
        <f t="shared" si="51"/>
        <v>76.666666666666671</v>
      </c>
    </row>
    <row r="175" spans="13:17" ht="15.75" x14ac:dyDescent="0.25">
      <c r="M175" s="175" t="s">
        <v>291</v>
      </c>
      <c r="N175" s="174">
        <f t="shared" si="48"/>
        <v>6.5</v>
      </c>
      <c r="O175" s="174">
        <f t="shared" si="49"/>
        <v>7</v>
      </c>
      <c r="P175" s="100">
        <f t="shared" si="50"/>
        <v>10.833333333333334</v>
      </c>
      <c r="Q175" s="100">
        <f t="shared" si="51"/>
        <v>11.666666666666666</v>
      </c>
    </row>
    <row r="176" spans="13:17" x14ac:dyDescent="0.25">
      <c r="M176" s="176" t="s">
        <v>294</v>
      </c>
      <c r="N176" s="174">
        <f t="shared" si="48"/>
        <v>0</v>
      </c>
      <c r="O176" s="174">
        <f t="shared" si="49"/>
        <v>0</v>
      </c>
      <c r="P176" s="100">
        <f t="shared" si="50"/>
        <v>0</v>
      </c>
      <c r="Q176" s="100">
        <f t="shared" si="51"/>
        <v>0</v>
      </c>
    </row>
    <row r="177" spans="14:17" x14ac:dyDescent="0.25">
      <c r="N177" s="177">
        <f>SUM(N152:N176)</f>
        <v>60</v>
      </c>
      <c r="O177" s="177">
        <f>SUM(O152:O176)</f>
        <v>60</v>
      </c>
      <c r="P177" s="177">
        <f>SUM(P152:P176)</f>
        <v>99.999999999999986</v>
      </c>
      <c r="Q177" s="177">
        <f>SUM(Q152:Q176)</f>
        <v>100.00000000000001</v>
      </c>
    </row>
  </sheetData>
  <mergeCells count="113">
    <mergeCell ref="C125:C131"/>
    <mergeCell ref="D125:D131"/>
    <mergeCell ref="E125:J125"/>
    <mergeCell ref="K125:K131"/>
    <mergeCell ref="L125:L131"/>
    <mergeCell ref="M125:M131"/>
    <mergeCell ref="E126:E131"/>
    <mergeCell ref="F126:I126"/>
    <mergeCell ref="J126:J131"/>
    <mergeCell ref="F127:F131"/>
    <mergeCell ref="G127:I127"/>
    <mergeCell ref="G128:G131"/>
    <mergeCell ref="H128:H131"/>
    <mergeCell ref="I128:I131"/>
    <mergeCell ref="C108:C114"/>
    <mergeCell ref="D108:D114"/>
    <mergeCell ref="E108:J108"/>
    <mergeCell ref="K108:K114"/>
    <mergeCell ref="L108:L114"/>
    <mergeCell ref="M108:M114"/>
    <mergeCell ref="E109:E114"/>
    <mergeCell ref="F109:I109"/>
    <mergeCell ref="J109:J114"/>
    <mergeCell ref="F110:F114"/>
    <mergeCell ref="G110:I110"/>
    <mergeCell ref="G111:G114"/>
    <mergeCell ref="H111:H114"/>
    <mergeCell ref="I111:I114"/>
    <mergeCell ref="C89:C95"/>
    <mergeCell ref="D89:D95"/>
    <mergeCell ref="E89:J89"/>
    <mergeCell ref="K89:K95"/>
    <mergeCell ref="L89:L95"/>
    <mergeCell ref="M89:M95"/>
    <mergeCell ref="E90:E95"/>
    <mergeCell ref="F90:I90"/>
    <mergeCell ref="J90:J95"/>
    <mergeCell ref="F91:F95"/>
    <mergeCell ref="G91:I91"/>
    <mergeCell ref="G92:G95"/>
    <mergeCell ref="H92:H95"/>
    <mergeCell ref="I92:I95"/>
    <mergeCell ref="C72:C78"/>
    <mergeCell ref="D72:D78"/>
    <mergeCell ref="E72:J72"/>
    <mergeCell ref="K72:K78"/>
    <mergeCell ref="L72:L78"/>
    <mergeCell ref="M72:M78"/>
    <mergeCell ref="E73:E78"/>
    <mergeCell ref="F73:I73"/>
    <mergeCell ref="J73:J78"/>
    <mergeCell ref="F74:F78"/>
    <mergeCell ref="G74:I74"/>
    <mergeCell ref="G75:G78"/>
    <mergeCell ref="H75:H78"/>
    <mergeCell ref="I75:I78"/>
    <mergeCell ref="C54:C60"/>
    <mergeCell ref="D54:D60"/>
    <mergeCell ref="E54:J54"/>
    <mergeCell ref="K54:K60"/>
    <mergeCell ref="L54:L60"/>
    <mergeCell ref="M54:M60"/>
    <mergeCell ref="E55:E60"/>
    <mergeCell ref="F55:I55"/>
    <mergeCell ref="J55:J60"/>
    <mergeCell ref="F56:F60"/>
    <mergeCell ref="G56:I56"/>
    <mergeCell ref="G57:G60"/>
    <mergeCell ref="H57:H60"/>
    <mergeCell ref="I57:I60"/>
    <mergeCell ref="C37:C43"/>
    <mergeCell ref="D37:D43"/>
    <mergeCell ref="E37:J37"/>
    <mergeCell ref="K37:K43"/>
    <mergeCell ref="L37:L43"/>
    <mergeCell ref="M37:M43"/>
    <mergeCell ref="E38:E43"/>
    <mergeCell ref="F38:I38"/>
    <mergeCell ref="J38:J43"/>
    <mergeCell ref="F39:F43"/>
    <mergeCell ref="G39:I39"/>
    <mergeCell ref="G40:G43"/>
    <mergeCell ref="H40:H43"/>
    <mergeCell ref="I40:I43"/>
    <mergeCell ref="C20:C26"/>
    <mergeCell ref="D20:D26"/>
    <mergeCell ref="E20:J20"/>
    <mergeCell ref="K20:K26"/>
    <mergeCell ref="L20:L26"/>
    <mergeCell ref="M20:M26"/>
    <mergeCell ref="E21:E26"/>
    <mergeCell ref="F21:I21"/>
    <mergeCell ref="J21:J26"/>
    <mergeCell ref="F22:F26"/>
    <mergeCell ref="G22:I22"/>
    <mergeCell ref="G23:G26"/>
    <mergeCell ref="H23:H26"/>
    <mergeCell ref="I23:I26"/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</mergeCells>
  <pageMargins left="0.19685039370078741" right="0.19685039370078741" top="0" bottom="0" header="0.31496062992125984" footer="0.31496062992125984"/>
  <pageSetup paperSize="9" scale="22" fitToWidth="0" orientation="landscape" r:id="rId1"/>
  <rowBreaks count="4" manualBreakCount="4">
    <brk id="35" max="16383" man="1"/>
    <brk id="70" max="16383" man="1"/>
    <brk id="106" max="16383" man="1"/>
    <brk id="14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7"/>
  <sheetViews>
    <sheetView view="pageBreakPreview" topLeftCell="A56" zoomScale="115" zoomScaleNormal="130" zoomScaleSheetLayoutView="115" workbookViewId="0">
      <selection activeCell="D67" sqref="D67"/>
    </sheetView>
  </sheetViews>
  <sheetFormatPr defaultRowHeight="15" x14ac:dyDescent="0.25"/>
  <cols>
    <col min="1" max="1" width="3.85546875" style="1" customWidth="1"/>
    <col min="2" max="2" width="4.5703125" style="1" customWidth="1"/>
    <col min="3" max="3" width="42.85546875" style="2" customWidth="1"/>
    <col min="4" max="4" width="9.140625" style="3"/>
    <col min="5" max="5" width="7.140625" style="3" customWidth="1"/>
    <col min="6" max="6" width="7.28515625" style="3" customWidth="1"/>
    <col min="7" max="9" width="4.42578125" style="3" customWidth="1"/>
    <col min="10" max="10" width="5.5703125" style="3" customWidth="1"/>
    <col min="11" max="11" width="7" style="3" customWidth="1"/>
    <col min="12" max="13" width="9.140625" style="3"/>
    <col min="14" max="14" width="9.140625" style="100"/>
    <col min="15" max="15" width="9.140625" style="100" customWidth="1"/>
    <col min="16" max="16384" width="9.140625" style="100"/>
  </cols>
  <sheetData>
    <row r="1" spans="1:16" x14ac:dyDescent="0.25">
      <c r="C1" s="668" t="s">
        <v>230</v>
      </c>
      <c r="D1" s="668"/>
      <c r="E1" s="668"/>
      <c r="F1" s="668"/>
      <c r="G1" s="668"/>
      <c r="H1" s="668"/>
      <c r="I1" s="668"/>
      <c r="J1" s="668"/>
      <c r="K1" s="668"/>
      <c r="L1" s="668"/>
      <c r="M1" s="668"/>
    </row>
    <row r="2" spans="1:16" x14ac:dyDescent="0.25">
      <c r="C2" s="2" t="s">
        <v>181</v>
      </c>
    </row>
    <row r="3" spans="1:16" ht="15" customHeight="1" x14ac:dyDescent="0.25">
      <c r="C3" s="669" t="s">
        <v>0</v>
      </c>
      <c r="D3" s="670" t="s">
        <v>1</v>
      </c>
      <c r="E3" s="671" t="s">
        <v>2</v>
      </c>
      <c r="F3" s="671"/>
      <c r="G3" s="671"/>
      <c r="H3" s="671"/>
      <c r="I3" s="671"/>
      <c r="J3" s="672"/>
      <c r="K3" s="670" t="s">
        <v>3</v>
      </c>
      <c r="L3" s="670" t="s">
        <v>4</v>
      </c>
      <c r="M3" s="670" t="s">
        <v>5</v>
      </c>
    </row>
    <row r="4" spans="1:16" ht="15" customHeight="1" x14ac:dyDescent="0.25">
      <c r="C4" s="669"/>
      <c r="D4" s="670"/>
      <c r="E4" s="670" t="s">
        <v>6</v>
      </c>
      <c r="F4" s="673" t="s">
        <v>7</v>
      </c>
      <c r="G4" s="673"/>
      <c r="H4" s="673"/>
      <c r="I4" s="673"/>
      <c r="J4" s="670" t="s">
        <v>8</v>
      </c>
      <c r="K4" s="670"/>
      <c r="L4" s="670"/>
      <c r="M4" s="670"/>
    </row>
    <row r="5" spans="1:16" ht="15" customHeight="1" x14ac:dyDescent="0.25">
      <c r="C5" s="669"/>
      <c r="D5" s="670"/>
      <c r="E5" s="672"/>
      <c r="F5" s="670" t="s">
        <v>9</v>
      </c>
      <c r="G5" s="671" t="s">
        <v>10</v>
      </c>
      <c r="H5" s="672"/>
      <c r="I5" s="672"/>
      <c r="J5" s="672"/>
      <c r="K5" s="670"/>
      <c r="L5" s="670"/>
      <c r="M5" s="670"/>
    </row>
    <row r="6" spans="1:16" ht="11.25" customHeight="1" x14ac:dyDescent="0.25">
      <c r="C6" s="669"/>
      <c r="D6" s="670"/>
      <c r="E6" s="672"/>
      <c r="F6" s="674"/>
      <c r="G6" s="670" t="s">
        <v>11</v>
      </c>
      <c r="H6" s="670" t="s">
        <v>12</v>
      </c>
      <c r="I6" s="670" t="s">
        <v>13</v>
      </c>
      <c r="J6" s="672"/>
      <c r="K6" s="670"/>
      <c r="L6" s="670"/>
      <c r="M6" s="670"/>
    </row>
    <row r="7" spans="1:16" ht="11.25" customHeight="1" x14ac:dyDescent="0.25">
      <c r="C7" s="669"/>
      <c r="D7" s="670"/>
      <c r="E7" s="672"/>
      <c r="F7" s="674"/>
      <c r="G7" s="670"/>
      <c r="H7" s="670"/>
      <c r="I7" s="670"/>
      <c r="J7" s="672"/>
      <c r="K7" s="670"/>
      <c r="L7" s="670"/>
      <c r="M7" s="670"/>
    </row>
    <row r="8" spans="1:16" ht="11.25" customHeight="1" x14ac:dyDescent="0.25">
      <c r="C8" s="669"/>
      <c r="D8" s="670"/>
      <c r="E8" s="672"/>
      <c r="F8" s="674"/>
      <c r="G8" s="670"/>
      <c r="H8" s="670"/>
      <c r="I8" s="670"/>
      <c r="J8" s="672"/>
      <c r="K8" s="670"/>
      <c r="L8" s="670"/>
      <c r="M8" s="670"/>
    </row>
    <row r="9" spans="1:16" ht="11.25" customHeight="1" x14ac:dyDescent="0.25">
      <c r="C9" s="669"/>
      <c r="D9" s="670"/>
      <c r="E9" s="672"/>
      <c r="F9" s="674"/>
      <c r="G9" s="670"/>
      <c r="H9" s="670"/>
      <c r="I9" s="670"/>
      <c r="J9" s="672"/>
      <c r="K9" s="670"/>
      <c r="L9" s="670"/>
      <c r="M9" s="670"/>
    </row>
    <row r="10" spans="1:16" x14ac:dyDescent="0.25">
      <c r="A10" s="1" t="s">
        <v>17</v>
      </c>
      <c r="B10" s="1" t="s">
        <v>15</v>
      </c>
      <c r="C10" s="147" t="s">
        <v>16</v>
      </c>
      <c r="D10" s="181">
        <v>4</v>
      </c>
      <c r="E10" s="6">
        <f>D10*30</f>
        <v>120</v>
      </c>
      <c r="F10" s="6">
        <f>G10+H10+I10</f>
        <v>45</v>
      </c>
      <c r="G10" s="6"/>
      <c r="H10" s="6"/>
      <c r="I10" s="6">
        <v>45</v>
      </c>
      <c r="J10" s="6">
        <f>E10-F10</f>
        <v>75</v>
      </c>
      <c r="K10" s="7">
        <f>F10/15</f>
        <v>3</v>
      </c>
      <c r="L10" s="6" t="s">
        <v>17</v>
      </c>
      <c r="M10" s="7">
        <f>F10/E10*100</f>
        <v>37.5</v>
      </c>
      <c r="N10" s="100" t="s">
        <v>292</v>
      </c>
      <c r="O10" s="100" t="s">
        <v>296</v>
      </c>
      <c r="P10" s="100" t="s">
        <v>321</v>
      </c>
    </row>
    <row r="11" spans="1:16" x14ac:dyDescent="0.25">
      <c r="C11" s="147"/>
      <c r="D11" s="173"/>
      <c r="E11" s="6"/>
      <c r="F11" s="6"/>
      <c r="G11" s="6"/>
      <c r="H11" s="6"/>
      <c r="I11" s="6"/>
      <c r="J11" s="6"/>
      <c r="K11" s="7"/>
      <c r="L11" s="6"/>
      <c r="M11" s="7"/>
    </row>
    <row r="12" spans="1:16" x14ac:dyDescent="0.25">
      <c r="A12" s="1" t="s">
        <v>17</v>
      </c>
      <c r="B12" s="1" t="s">
        <v>15</v>
      </c>
      <c r="C12" s="147" t="s">
        <v>188</v>
      </c>
      <c r="D12" s="7">
        <v>1</v>
      </c>
      <c r="E12" s="6">
        <f t="shared" ref="E12:E16" si="0">D12*30</f>
        <v>30</v>
      </c>
      <c r="F12" s="6">
        <f t="shared" ref="F12:F16" si="1">G12+H12+I12</f>
        <v>15</v>
      </c>
      <c r="G12" s="6">
        <v>8</v>
      </c>
      <c r="H12" s="6"/>
      <c r="I12" s="6">
        <v>7</v>
      </c>
      <c r="J12" s="6">
        <f t="shared" ref="J12:J16" si="2">E12-F12</f>
        <v>15</v>
      </c>
      <c r="K12" s="7">
        <f t="shared" ref="K12:K16" si="3">F12/15</f>
        <v>1</v>
      </c>
      <c r="L12" s="6" t="s">
        <v>17</v>
      </c>
      <c r="M12" s="7">
        <f t="shared" ref="M12:M16" si="4">F12/E12*100</f>
        <v>50</v>
      </c>
      <c r="N12" s="100" t="s">
        <v>293</v>
      </c>
    </row>
    <row r="13" spans="1:16" x14ac:dyDescent="0.25">
      <c r="A13" s="1" t="s">
        <v>17</v>
      </c>
      <c r="B13" s="1" t="s">
        <v>15</v>
      </c>
      <c r="C13" s="147" t="s">
        <v>19</v>
      </c>
      <c r="D13" s="7">
        <v>7</v>
      </c>
      <c r="E13" s="6">
        <f t="shared" si="0"/>
        <v>210</v>
      </c>
      <c r="F13" s="6">
        <f t="shared" si="1"/>
        <v>75</v>
      </c>
      <c r="G13" s="6">
        <v>45</v>
      </c>
      <c r="H13" s="6"/>
      <c r="I13" s="6">
        <v>30</v>
      </c>
      <c r="J13" s="6">
        <f t="shared" si="2"/>
        <v>135</v>
      </c>
      <c r="K13" s="7">
        <f t="shared" si="3"/>
        <v>5</v>
      </c>
      <c r="L13" s="6" t="s">
        <v>20</v>
      </c>
      <c r="M13" s="7">
        <f t="shared" si="4"/>
        <v>35.714285714285715</v>
      </c>
      <c r="N13" s="100" t="s">
        <v>290</v>
      </c>
      <c r="O13" s="100" t="s">
        <v>296</v>
      </c>
    </row>
    <row r="14" spans="1:16" x14ac:dyDescent="0.25">
      <c r="A14" s="1" t="s">
        <v>17</v>
      </c>
      <c r="B14" s="1" t="s">
        <v>15</v>
      </c>
      <c r="C14" s="147" t="s">
        <v>288</v>
      </c>
      <c r="D14" s="182">
        <v>6</v>
      </c>
      <c r="E14" s="6">
        <f t="shared" si="0"/>
        <v>180</v>
      </c>
      <c r="F14" s="6">
        <f t="shared" si="1"/>
        <v>60</v>
      </c>
      <c r="G14" s="6">
        <v>30</v>
      </c>
      <c r="H14" s="6"/>
      <c r="I14" s="6">
        <v>30</v>
      </c>
      <c r="J14" s="6">
        <f t="shared" si="2"/>
        <v>120</v>
      </c>
      <c r="K14" s="7">
        <f t="shared" si="3"/>
        <v>4</v>
      </c>
      <c r="L14" s="6" t="s">
        <v>20</v>
      </c>
      <c r="M14" s="7">
        <f t="shared" si="4"/>
        <v>33.333333333333329</v>
      </c>
      <c r="N14" s="100" t="s">
        <v>315</v>
      </c>
      <c r="O14" s="100" t="s">
        <v>296</v>
      </c>
      <c r="P14" s="100" t="s">
        <v>321</v>
      </c>
    </row>
    <row r="15" spans="1:16" x14ac:dyDescent="0.25">
      <c r="A15" s="1" t="s">
        <v>17</v>
      </c>
      <c r="B15" s="1" t="s">
        <v>15</v>
      </c>
      <c r="C15" s="147" t="s">
        <v>22</v>
      </c>
      <c r="D15" s="182">
        <v>6</v>
      </c>
      <c r="E15" s="6">
        <f t="shared" si="0"/>
        <v>180</v>
      </c>
      <c r="F15" s="6">
        <f t="shared" si="1"/>
        <v>60</v>
      </c>
      <c r="G15" s="6">
        <v>15</v>
      </c>
      <c r="H15" s="6">
        <v>45</v>
      </c>
      <c r="I15" s="6"/>
      <c r="J15" s="6">
        <f t="shared" si="2"/>
        <v>120</v>
      </c>
      <c r="K15" s="7">
        <f t="shared" si="3"/>
        <v>4</v>
      </c>
      <c r="L15" s="6" t="s">
        <v>28</v>
      </c>
      <c r="M15" s="7">
        <f t="shared" si="4"/>
        <v>33.333333333333329</v>
      </c>
      <c r="N15" s="100" t="s">
        <v>295</v>
      </c>
      <c r="O15" s="100" t="s">
        <v>296</v>
      </c>
      <c r="P15" s="100" t="s">
        <v>321</v>
      </c>
    </row>
    <row r="16" spans="1:16" x14ac:dyDescent="0.25">
      <c r="A16" s="1" t="s">
        <v>17</v>
      </c>
      <c r="B16" s="1" t="s">
        <v>15</v>
      </c>
      <c r="C16" s="178" t="s">
        <v>207</v>
      </c>
      <c r="D16" s="7">
        <v>6</v>
      </c>
      <c r="E16" s="6">
        <f t="shared" si="0"/>
        <v>180</v>
      </c>
      <c r="F16" s="6">
        <f t="shared" si="1"/>
        <v>60</v>
      </c>
      <c r="G16" s="6">
        <v>30</v>
      </c>
      <c r="H16" s="6"/>
      <c r="I16" s="6">
        <v>30</v>
      </c>
      <c r="J16" s="6">
        <f t="shared" si="2"/>
        <v>120</v>
      </c>
      <c r="K16" s="7">
        <f t="shared" si="3"/>
        <v>4</v>
      </c>
      <c r="L16" s="6" t="s">
        <v>20</v>
      </c>
      <c r="M16" s="7">
        <f t="shared" si="4"/>
        <v>33.333333333333329</v>
      </c>
      <c r="N16" s="100" t="s">
        <v>290</v>
      </c>
      <c r="O16" s="100" t="s">
        <v>296</v>
      </c>
    </row>
    <row r="17" spans="1:16" x14ac:dyDescent="0.25">
      <c r="C17" s="8" t="s">
        <v>23</v>
      </c>
      <c r="D17" s="124">
        <f>SUM(D10:D16)</f>
        <v>30</v>
      </c>
      <c r="E17" s="180">
        <f>SUM(E10:E16)</f>
        <v>900</v>
      </c>
      <c r="F17" s="180">
        <f>SUM(F10:F16)</f>
        <v>315</v>
      </c>
      <c r="G17" s="180">
        <f>SUM(G10:G16)</f>
        <v>128</v>
      </c>
      <c r="H17" s="180">
        <f>SUM(H10:H15)</f>
        <v>45</v>
      </c>
      <c r="I17" s="180">
        <f>SUM(I10:I16)</f>
        <v>142</v>
      </c>
      <c r="J17" s="180">
        <f>SUM(J10:J16)</f>
        <v>585</v>
      </c>
      <c r="K17" s="180">
        <f>SUM(K10:K16)</f>
        <v>21</v>
      </c>
      <c r="L17" s="180"/>
      <c r="M17" s="180"/>
    </row>
    <row r="18" spans="1:16" x14ac:dyDescent="0.25">
      <c r="C18" s="9" t="s">
        <v>24</v>
      </c>
      <c r="D18" s="150">
        <f>30-D17</f>
        <v>0</v>
      </c>
      <c r="E18" s="10"/>
      <c r="F18" s="10"/>
      <c r="G18" s="10"/>
      <c r="H18" s="10"/>
      <c r="I18" s="10"/>
      <c r="J18" s="10"/>
      <c r="K18" s="10"/>
      <c r="L18" s="10"/>
    </row>
    <row r="19" spans="1:16" x14ac:dyDescent="0.25">
      <c r="C19" s="2" t="s">
        <v>25</v>
      </c>
    </row>
    <row r="20" spans="1:16" ht="15" customHeight="1" x14ac:dyDescent="0.25">
      <c r="C20" s="669" t="s">
        <v>0</v>
      </c>
      <c r="D20" s="670" t="s">
        <v>1</v>
      </c>
      <c r="E20" s="671" t="s">
        <v>2</v>
      </c>
      <c r="F20" s="671"/>
      <c r="G20" s="671"/>
      <c r="H20" s="671"/>
      <c r="I20" s="671"/>
      <c r="J20" s="672"/>
      <c r="K20" s="670" t="s">
        <v>3</v>
      </c>
      <c r="L20" s="670" t="s">
        <v>4</v>
      </c>
      <c r="M20" s="670" t="s">
        <v>5</v>
      </c>
    </row>
    <row r="21" spans="1:16" ht="15" customHeight="1" x14ac:dyDescent="0.25">
      <c r="C21" s="669"/>
      <c r="D21" s="670"/>
      <c r="E21" s="670" t="s">
        <v>6</v>
      </c>
      <c r="F21" s="673" t="s">
        <v>7</v>
      </c>
      <c r="G21" s="673"/>
      <c r="H21" s="673"/>
      <c r="I21" s="673"/>
      <c r="J21" s="670" t="s">
        <v>26</v>
      </c>
      <c r="K21" s="670"/>
      <c r="L21" s="670"/>
      <c r="M21" s="670"/>
    </row>
    <row r="22" spans="1:16" ht="15" customHeight="1" x14ac:dyDescent="0.25">
      <c r="C22" s="669"/>
      <c r="D22" s="670"/>
      <c r="E22" s="672"/>
      <c r="F22" s="670" t="s">
        <v>9</v>
      </c>
      <c r="G22" s="671" t="s">
        <v>10</v>
      </c>
      <c r="H22" s="672"/>
      <c r="I22" s="672"/>
      <c r="J22" s="672"/>
      <c r="K22" s="670"/>
      <c r="L22" s="670"/>
      <c r="M22" s="670"/>
    </row>
    <row r="23" spans="1:16" ht="16.5" customHeight="1" x14ac:dyDescent="0.25">
      <c r="C23" s="669"/>
      <c r="D23" s="670"/>
      <c r="E23" s="672"/>
      <c r="F23" s="674"/>
      <c r="G23" s="670" t="s">
        <v>11</v>
      </c>
      <c r="H23" s="670" t="s">
        <v>12</v>
      </c>
      <c r="I23" s="670" t="s">
        <v>13</v>
      </c>
      <c r="J23" s="672"/>
      <c r="K23" s="670"/>
      <c r="L23" s="670"/>
      <c r="M23" s="670"/>
    </row>
    <row r="24" spans="1:16" x14ac:dyDescent="0.25">
      <c r="C24" s="669"/>
      <c r="D24" s="670"/>
      <c r="E24" s="672"/>
      <c r="F24" s="674"/>
      <c r="G24" s="670"/>
      <c r="H24" s="670"/>
      <c r="I24" s="670"/>
      <c r="J24" s="672"/>
      <c r="K24" s="670"/>
      <c r="L24" s="670"/>
      <c r="M24" s="670"/>
    </row>
    <row r="25" spans="1:16" x14ac:dyDescent="0.25">
      <c r="C25" s="669"/>
      <c r="D25" s="670"/>
      <c r="E25" s="672"/>
      <c r="F25" s="674"/>
      <c r="G25" s="670"/>
      <c r="H25" s="670"/>
      <c r="I25" s="670"/>
      <c r="J25" s="672"/>
      <c r="K25" s="670"/>
      <c r="L25" s="670"/>
      <c r="M25" s="670"/>
    </row>
    <row r="26" spans="1:16" x14ac:dyDescent="0.25">
      <c r="C26" s="669"/>
      <c r="D26" s="670"/>
      <c r="E26" s="672"/>
      <c r="F26" s="674"/>
      <c r="G26" s="670"/>
      <c r="H26" s="670"/>
      <c r="I26" s="670"/>
      <c r="J26" s="672"/>
      <c r="K26" s="670"/>
      <c r="L26" s="670"/>
      <c r="M26" s="670"/>
    </row>
    <row r="27" spans="1:16" x14ac:dyDescent="0.25">
      <c r="A27" s="1" t="s">
        <v>17</v>
      </c>
      <c r="B27" s="1" t="s">
        <v>15</v>
      </c>
      <c r="C27" s="147" t="s">
        <v>16</v>
      </c>
      <c r="D27" s="181">
        <v>3.5</v>
      </c>
      <c r="E27" s="6">
        <f>D27*30</f>
        <v>105</v>
      </c>
      <c r="F27" s="6">
        <f>G27+H27+I27</f>
        <v>36</v>
      </c>
      <c r="G27" s="6"/>
      <c r="H27" s="6"/>
      <c r="I27" s="6">
        <v>36</v>
      </c>
      <c r="J27" s="6">
        <f>E27-F27</f>
        <v>69</v>
      </c>
      <c r="K27" s="7">
        <v>2</v>
      </c>
      <c r="L27" s="6" t="s">
        <v>17</v>
      </c>
      <c r="M27" s="7">
        <f>F27/E27*100</f>
        <v>34.285714285714285</v>
      </c>
      <c r="N27" s="100" t="s">
        <v>292</v>
      </c>
      <c r="O27" s="100" t="s">
        <v>296</v>
      </c>
      <c r="P27" s="100" t="s">
        <v>322</v>
      </c>
    </row>
    <row r="28" spans="1:16" x14ac:dyDescent="0.25">
      <c r="A28" s="1" t="s">
        <v>17</v>
      </c>
      <c r="B28" s="1" t="s">
        <v>15</v>
      </c>
      <c r="C28" s="147"/>
      <c r="D28" s="173"/>
      <c r="E28" s="6"/>
      <c r="F28" s="6"/>
      <c r="G28" s="6"/>
      <c r="H28" s="6"/>
      <c r="I28" s="6"/>
      <c r="J28" s="6"/>
      <c r="K28" s="7"/>
      <c r="L28" s="6"/>
      <c r="M28" s="7"/>
    </row>
    <row r="29" spans="1:16" x14ac:dyDescent="0.25">
      <c r="A29" s="1" t="s">
        <v>13</v>
      </c>
      <c r="B29" s="1" t="s">
        <v>15</v>
      </c>
      <c r="C29" s="178" t="s">
        <v>208</v>
      </c>
      <c r="D29" s="182">
        <v>8</v>
      </c>
      <c r="E29" s="6">
        <f t="shared" ref="E29:E33" si="5">D29*30</f>
        <v>240</v>
      </c>
      <c r="F29" s="6">
        <f t="shared" ref="F29:F33" si="6">G29+H29+I29</f>
        <v>90</v>
      </c>
      <c r="G29" s="6">
        <f>36+18</f>
        <v>54</v>
      </c>
      <c r="H29" s="6"/>
      <c r="I29" s="6">
        <v>36</v>
      </c>
      <c r="J29" s="6">
        <f t="shared" ref="J29:J33" si="7">E29-F29</f>
        <v>150</v>
      </c>
      <c r="K29" s="7">
        <v>5</v>
      </c>
      <c r="L29" s="6" t="s">
        <v>20</v>
      </c>
      <c r="M29" s="7">
        <f t="shared" ref="M29:M33" si="8">F29/E29*100</f>
        <v>37.5</v>
      </c>
      <c r="N29" s="100" t="s">
        <v>290</v>
      </c>
      <c r="O29" s="100" t="s">
        <v>296</v>
      </c>
      <c r="P29" s="100" t="s">
        <v>339</v>
      </c>
    </row>
    <row r="30" spans="1:16" x14ac:dyDescent="0.25">
      <c r="A30" s="1" t="s">
        <v>17</v>
      </c>
      <c r="B30" s="1" t="s">
        <v>15</v>
      </c>
      <c r="C30" s="147" t="s">
        <v>31</v>
      </c>
      <c r="D30" s="182">
        <v>3.5</v>
      </c>
      <c r="E30" s="6">
        <f t="shared" si="5"/>
        <v>105</v>
      </c>
      <c r="F30" s="6">
        <f t="shared" si="6"/>
        <v>36</v>
      </c>
      <c r="G30" s="6">
        <v>18</v>
      </c>
      <c r="H30" s="6"/>
      <c r="I30" s="6">
        <v>18</v>
      </c>
      <c r="J30" s="6">
        <f t="shared" si="7"/>
        <v>69</v>
      </c>
      <c r="K30" s="7">
        <f t="shared" ref="K30:K31" si="9">F30/18</f>
        <v>2</v>
      </c>
      <c r="L30" s="6" t="s">
        <v>28</v>
      </c>
      <c r="M30" s="7">
        <f t="shared" si="8"/>
        <v>34.285714285714285</v>
      </c>
      <c r="N30" s="100" t="s">
        <v>292</v>
      </c>
      <c r="O30" s="100" t="s">
        <v>296</v>
      </c>
      <c r="P30" s="100" t="s">
        <v>322</v>
      </c>
    </row>
    <row r="31" spans="1:16" x14ac:dyDescent="0.25">
      <c r="A31" s="1" t="s">
        <v>17</v>
      </c>
      <c r="B31" s="1" t="s">
        <v>15</v>
      </c>
      <c r="C31" s="147" t="s">
        <v>29</v>
      </c>
      <c r="D31" s="182">
        <v>5</v>
      </c>
      <c r="E31" s="6">
        <f t="shared" si="5"/>
        <v>150</v>
      </c>
      <c r="F31" s="6">
        <f t="shared" si="6"/>
        <v>54</v>
      </c>
      <c r="G31" s="6">
        <v>36</v>
      </c>
      <c r="H31" s="6"/>
      <c r="I31" s="6">
        <v>18</v>
      </c>
      <c r="J31" s="6">
        <f t="shared" si="7"/>
        <v>96</v>
      </c>
      <c r="K31" s="7">
        <f t="shared" si="9"/>
        <v>3</v>
      </c>
      <c r="L31" s="6" t="s">
        <v>20</v>
      </c>
      <c r="M31" s="7">
        <f t="shared" si="8"/>
        <v>36</v>
      </c>
      <c r="N31" s="100" t="s">
        <v>290</v>
      </c>
      <c r="O31" s="100" t="s">
        <v>296</v>
      </c>
      <c r="P31" s="100" t="s">
        <v>321</v>
      </c>
    </row>
    <row r="32" spans="1:16" ht="26.25" x14ac:dyDescent="0.25">
      <c r="A32" s="1" t="s">
        <v>17</v>
      </c>
      <c r="B32" s="1" t="s">
        <v>30</v>
      </c>
      <c r="C32" s="147" t="s">
        <v>209</v>
      </c>
      <c r="D32" s="7">
        <v>5</v>
      </c>
      <c r="E32" s="6">
        <f t="shared" si="5"/>
        <v>150</v>
      </c>
      <c r="F32" s="6">
        <f t="shared" si="6"/>
        <v>54</v>
      </c>
      <c r="G32" s="6">
        <v>36</v>
      </c>
      <c r="H32" s="6"/>
      <c r="I32" s="6">
        <v>18</v>
      </c>
      <c r="J32" s="6">
        <f t="shared" si="7"/>
        <v>96</v>
      </c>
      <c r="K32" s="173">
        <v>3</v>
      </c>
      <c r="L32" s="6" t="s">
        <v>17</v>
      </c>
      <c r="M32" s="7">
        <f t="shared" si="8"/>
        <v>36</v>
      </c>
      <c r="N32" s="100" t="s">
        <v>315</v>
      </c>
      <c r="O32" s="100" t="s">
        <v>296</v>
      </c>
    </row>
    <row r="33" spans="1:16" x14ac:dyDescent="0.25">
      <c r="A33" s="1" t="s">
        <v>13</v>
      </c>
      <c r="B33" s="1" t="s">
        <v>15</v>
      </c>
      <c r="C33" s="178" t="s">
        <v>210</v>
      </c>
      <c r="D33" s="182">
        <v>5</v>
      </c>
      <c r="E33" s="6">
        <f t="shared" si="5"/>
        <v>150</v>
      </c>
      <c r="F33" s="6">
        <f t="shared" si="6"/>
        <v>54</v>
      </c>
      <c r="G33" s="6">
        <v>36</v>
      </c>
      <c r="H33" s="6"/>
      <c r="I33" s="6">
        <v>18</v>
      </c>
      <c r="J33" s="6">
        <f t="shared" si="7"/>
        <v>96</v>
      </c>
      <c r="K33" s="7">
        <v>3</v>
      </c>
      <c r="L33" s="6" t="s">
        <v>20</v>
      </c>
      <c r="M33" s="7">
        <f t="shared" si="8"/>
        <v>36</v>
      </c>
      <c r="N33" s="100" t="s">
        <v>290</v>
      </c>
      <c r="O33" s="100" t="s">
        <v>296</v>
      </c>
      <c r="P33" s="100" t="s">
        <v>322</v>
      </c>
    </row>
    <row r="34" spans="1:16" x14ac:dyDescent="0.25">
      <c r="C34" s="8" t="s">
        <v>23</v>
      </c>
      <c r="D34" s="124">
        <f t="shared" ref="D34:K34" si="10">SUM(D27:D33)</f>
        <v>30</v>
      </c>
      <c r="E34" s="180">
        <f t="shared" si="10"/>
        <v>900</v>
      </c>
      <c r="F34" s="180">
        <f t="shared" si="10"/>
        <v>324</v>
      </c>
      <c r="G34" s="180">
        <f t="shared" si="10"/>
        <v>180</v>
      </c>
      <c r="H34" s="180">
        <f t="shared" si="10"/>
        <v>0</v>
      </c>
      <c r="I34" s="180">
        <f t="shared" si="10"/>
        <v>144</v>
      </c>
      <c r="J34" s="180">
        <f t="shared" si="10"/>
        <v>576</v>
      </c>
      <c r="K34" s="180">
        <f t="shared" si="10"/>
        <v>18</v>
      </c>
      <c r="L34" s="180"/>
      <c r="M34" s="180"/>
    </row>
    <row r="35" spans="1:16" x14ac:dyDescent="0.25">
      <c r="C35" s="9" t="s">
        <v>24</v>
      </c>
      <c r="D35" s="150">
        <f>30-D34</f>
        <v>0</v>
      </c>
    </row>
    <row r="36" spans="1:16" x14ac:dyDescent="0.25">
      <c r="C36" s="2" t="s">
        <v>182</v>
      </c>
    </row>
    <row r="37" spans="1:16" ht="15" customHeight="1" x14ac:dyDescent="0.25">
      <c r="C37" s="675" t="s">
        <v>0</v>
      </c>
      <c r="D37" s="670" t="s">
        <v>1</v>
      </c>
      <c r="E37" s="671" t="s">
        <v>2</v>
      </c>
      <c r="F37" s="671"/>
      <c r="G37" s="671"/>
      <c r="H37" s="671"/>
      <c r="I37" s="671"/>
      <c r="J37" s="672"/>
      <c r="K37" s="670" t="s">
        <v>3</v>
      </c>
      <c r="L37" s="670" t="s">
        <v>4</v>
      </c>
      <c r="M37" s="670" t="s">
        <v>5</v>
      </c>
    </row>
    <row r="38" spans="1:16" ht="15" customHeight="1" x14ac:dyDescent="0.25">
      <c r="C38" s="676"/>
      <c r="D38" s="670"/>
      <c r="E38" s="670" t="s">
        <v>6</v>
      </c>
      <c r="F38" s="673" t="s">
        <v>7</v>
      </c>
      <c r="G38" s="673"/>
      <c r="H38" s="673"/>
      <c r="I38" s="673"/>
      <c r="J38" s="670" t="s">
        <v>26</v>
      </c>
      <c r="K38" s="670"/>
      <c r="L38" s="670"/>
      <c r="M38" s="670"/>
    </row>
    <row r="39" spans="1:16" ht="15" customHeight="1" x14ac:dyDescent="0.25">
      <c r="C39" s="676"/>
      <c r="D39" s="670"/>
      <c r="E39" s="672"/>
      <c r="F39" s="670" t="s">
        <v>9</v>
      </c>
      <c r="G39" s="671" t="s">
        <v>10</v>
      </c>
      <c r="H39" s="672"/>
      <c r="I39" s="672"/>
      <c r="J39" s="672"/>
      <c r="K39" s="670"/>
      <c r="L39" s="670"/>
      <c r="M39" s="670"/>
    </row>
    <row r="40" spans="1:16" ht="10.5" customHeight="1" x14ac:dyDescent="0.25">
      <c r="C40" s="676"/>
      <c r="D40" s="670"/>
      <c r="E40" s="672"/>
      <c r="F40" s="674"/>
      <c r="G40" s="670" t="s">
        <v>11</v>
      </c>
      <c r="H40" s="670" t="s">
        <v>12</v>
      </c>
      <c r="I40" s="670" t="s">
        <v>13</v>
      </c>
      <c r="J40" s="672"/>
      <c r="K40" s="670"/>
      <c r="L40" s="670"/>
      <c r="M40" s="670"/>
    </row>
    <row r="41" spans="1:16" ht="10.5" customHeight="1" x14ac:dyDescent="0.25">
      <c r="C41" s="676"/>
      <c r="D41" s="670"/>
      <c r="E41" s="672"/>
      <c r="F41" s="674"/>
      <c r="G41" s="670"/>
      <c r="H41" s="670"/>
      <c r="I41" s="670"/>
      <c r="J41" s="672"/>
      <c r="K41" s="670"/>
      <c r="L41" s="670"/>
      <c r="M41" s="670"/>
    </row>
    <row r="42" spans="1:16" ht="10.5" customHeight="1" x14ac:dyDescent="0.25">
      <c r="C42" s="676"/>
      <c r="D42" s="670"/>
      <c r="E42" s="672"/>
      <c r="F42" s="674"/>
      <c r="G42" s="670"/>
      <c r="H42" s="670"/>
      <c r="I42" s="670"/>
      <c r="J42" s="672"/>
      <c r="K42" s="670"/>
      <c r="L42" s="670"/>
      <c r="M42" s="670"/>
    </row>
    <row r="43" spans="1:16" ht="10.5" customHeight="1" x14ac:dyDescent="0.25">
      <c r="C43" s="677"/>
      <c r="D43" s="670"/>
      <c r="E43" s="672"/>
      <c r="F43" s="674"/>
      <c r="G43" s="670"/>
      <c r="H43" s="670"/>
      <c r="I43" s="670"/>
      <c r="J43" s="672"/>
      <c r="K43" s="670"/>
      <c r="L43" s="670"/>
      <c r="M43" s="670"/>
    </row>
    <row r="44" spans="1:16" x14ac:dyDescent="0.25">
      <c r="A44" s="1" t="s">
        <v>17</v>
      </c>
      <c r="B44" s="1" t="s">
        <v>15</v>
      </c>
      <c r="C44" s="147" t="s">
        <v>239</v>
      </c>
      <c r="D44" s="5">
        <v>3</v>
      </c>
      <c r="E44" s="6">
        <f>D44*30</f>
        <v>90</v>
      </c>
      <c r="F44" s="6">
        <f>G44+H44+I44</f>
        <v>30</v>
      </c>
      <c r="G44" s="6">
        <v>15</v>
      </c>
      <c r="H44" s="6"/>
      <c r="I44" s="6">
        <v>15</v>
      </c>
      <c r="J44" s="6">
        <f>E44-F44</f>
        <v>60</v>
      </c>
      <c r="K44" s="7">
        <f>F44/15</f>
        <v>2</v>
      </c>
      <c r="L44" s="6" t="s">
        <v>17</v>
      </c>
      <c r="M44" s="7">
        <f>F44/E44*100</f>
        <v>33.333333333333329</v>
      </c>
      <c r="N44" s="100" t="s">
        <v>296</v>
      </c>
      <c r="O44" s="100" t="s">
        <v>290</v>
      </c>
    </row>
    <row r="45" spans="1:16" x14ac:dyDescent="0.25">
      <c r="C45" s="147"/>
      <c r="D45" s="7"/>
      <c r="E45" s="6"/>
      <c r="F45" s="6"/>
      <c r="G45" s="6"/>
      <c r="H45" s="6"/>
      <c r="I45" s="6"/>
      <c r="J45" s="6"/>
      <c r="K45" s="7"/>
      <c r="L45" s="6"/>
      <c r="M45" s="7"/>
    </row>
    <row r="46" spans="1:16" x14ac:dyDescent="0.25">
      <c r="A46" s="1" t="s">
        <v>13</v>
      </c>
      <c r="B46" s="1" t="s">
        <v>15</v>
      </c>
      <c r="C46" s="147" t="s">
        <v>228</v>
      </c>
      <c r="D46" s="182">
        <v>6.5</v>
      </c>
      <c r="E46" s="6">
        <f t="shared" ref="E46:E50" si="11">D46*30</f>
        <v>195</v>
      </c>
      <c r="F46" s="6">
        <f t="shared" ref="F46:F50" si="12">G46+H46+I46</f>
        <v>75</v>
      </c>
      <c r="G46" s="6">
        <v>45</v>
      </c>
      <c r="H46" s="6"/>
      <c r="I46" s="6">
        <v>30</v>
      </c>
      <c r="J46" s="6">
        <f t="shared" ref="J46:J50" si="13">E46-F46</f>
        <v>120</v>
      </c>
      <c r="K46" s="7">
        <v>5</v>
      </c>
      <c r="L46" s="6" t="s">
        <v>20</v>
      </c>
      <c r="M46" s="7">
        <f t="shared" ref="M46:M50" si="14">F46/E46*100</f>
        <v>38.461538461538467</v>
      </c>
      <c r="N46" s="100" t="s">
        <v>296</v>
      </c>
      <c r="O46" s="100" t="s">
        <v>290</v>
      </c>
      <c r="P46" s="100" t="s">
        <v>340</v>
      </c>
    </row>
    <row r="47" spans="1:16" x14ac:dyDescent="0.25">
      <c r="A47" s="1" t="s">
        <v>13</v>
      </c>
      <c r="B47" s="1" t="s">
        <v>15</v>
      </c>
      <c r="C47" s="147" t="s">
        <v>211</v>
      </c>
      <c r="D47" s="7">
        <v>6</v>
      </c>
      <c r="E47" s="6">
        <f t="shared" si="11"/>
        <v>180</v>
      </c>
      <c r="F47" s="6">
        <f t="shared" si="12"/>
        <v>60</v>
      </c>
      <c r="G47" s="6">
        <v>30</v>
      </c>
      <c r="H47" s="6"/>
      <c r="I47" s="6">
        <v>30</v>
      </c>
      <c r="J47" s="6">
        <f t="shared" si="13"/>
        <v>120</v>
      </c>
      <c r="K47" s="7">
        <f t="shared" ref="K47:K49" si="15">F47/15</f>
        <v>4</v>
      </c>
      <c r="L47" s="6" t="s">
        <v>20</v>
      </c>
      <c r="M47" s="7">
        <f t="shared" si="14"/>
        <v>33.333333333333329</v>
      </c>
      <c r="N47" s="100" t="s">
        <v>296</v>
      </c>
      <c r="O47" s="100" t="s">
        <v>290</v>
      </c>
    </row>
    <row r="48" spans="1:16" x14ac:dyDescent="0.25">
      <c r="A48" s="1" t="s">
        <v>17</v>
      </c>
      <c r="B48" s="1" t="s">
        <v>15</v>
      </c>
      <c r="C48" s="147" t="s">
        <v>213</v>
      </c>
      <c r="D48" s="182">
        <v>4.5</v>
      </c>
      <c r="E48" s="6">
        <f t="shared" si="11"/>
        <v>135</v>
      </c>
      <c r="F48" s="6">
        <f t="shared" si="12"/>
        <v>45</v>
      </c>
      <c r="G48" s="6">
        <v>30</v>
      </c>
      <c r="H48" s="6"/>
      <c r="I48" s="6">
        <v>15</v>
      </c>
      <c r="J48" s="6">
        <f t="shared" si="13"/>
        <v>90</v>
      </c>
      <c r="K48" s="182">
        <v>3</v>
      </c>
      <c r="L48" s="6" t="s">
        <v>28</v>
      </c>
      <c r="M48" s="7">
        <f t="shared" si="14"/>
        <v>33.333333333333329</v>
      </c>
      <c r="N48" s="100" t="s">
        <v>296</v>
      </c>
      <c r="O48" s="100" t="s">
        <v>290</v>
      </c>
      <c r="P48" s="100" t="s">
        <v>341</v>
      </c>
    </row>
    <row r="49" spans="1:16" x14ac:dyDescent="0.25">
      <c r="A49" s="1" t="s">
        <v>17</v>
      </c>
      <c r="B49" s="1" t="s">
        <v>15</v>
      </c>
      <c r="C49" s="147" t="s">
        <v>212</v>
      </c>
      <c r="D49" s="173">
        <v>3</v>
      </c>
      <c r="E49" s="6">
        <f t="shared" si="11"/>
        <v>90</v>
      </c>
      <c r="F49" s="6">
        <f t="shared" si="12"/>
        <v>45</v>
      </c>
      <c r="G49" s="6"/>
      <c r="H49" s="6"/>
      <c r="I49" s="6">
        <v>45</v>
      </c>
      <c r="J49" s="6">
        <f t="shared" si="13"/>
        <v>45</v>
      </c>
      <c r="K49" s="7">
        <f t="shared" si="15"/>
        <v>3</v>
      </c>
      <c r="L49" s="6" t="s">
        <v>17</v>
      </c>
      <c r="M49" s="7">
        <f t="shared" si="14"/>
        <v>50</v>
      </c>
      <c r="N49" s="100" t="s">
        <v>296</v>
      </c>
      <c r="O49" s="100" t="s">
        <v>292</v>
      </c>
    </row>
    <row r="50" spans="1:16" x14ac:dyDescent="0.25">
      <c r="A50" s="1" t="s">
        <v>13</v>
      </c>
      <c r="B50" s="1" t="s">
        <v>15</v>
      </c>
      <c r="C50" s="147" t="s">
        <v>234</v>
      </c>
      <c r="D50" s="182">
        <v>7</v>
      </c>
      <c r="E50" s="6">
        <f t="shared" si="11"/>
        <v>210</v>
      </c>
      <c r="F50" s="6">
        <f t="shared" si="12"/>
        <v>75</v>
      </c>
      <c r="G50" s="6">
        <v>45</v>
      </c>
      <c r="H50" s="6"/>
      <c r="I50" s="6">
        <v>30</v>
      </c>
      <c r="J50" s="6">
        <f t="shared" si="13"/>
        <v>135</v>
      </c>
      <c r="K50" s="7">
        <v>5</v>
      </c>
      <c r="L50" s="6" t="s">
        <v>20</v>
      </c>
      <c r="M50" s="7">
        <f t="shared" si="14"/>
        <v>35.714285714285715</v>
      </c>
      <c r="N50" s="100" t="s">
        <v>296</v>
      </c>
      <c r="O50" s="100" t="s">
        <v>290</v>
      </c>
      <c r="P50" s="100" t="s">
        <v>342</v>
      </c>
    </row>
    <row r="51" spans="1:16" x14ac:dyDescent="0.25">
      <c r="C51" s="8" t="s">
        <v>23</v>
      </c>
      <c r="D51" s="124">
        <f>SUM(D44:D50)</f>
        <v>30</v>
      </c>
      <c r="E51" s="180">
        <f>SUM(E44:E50)</f>
        <v>900</v>
      </c>
      <c r="F51" s="180">
        <f t="shared" ref="F51:L51" si="16">SUM(F44:F50)</f>
        <v>330</v>
      </c>
      <c r="G51" s="180">
        <f t="shared" si="16"/>
        <v>165</v>
      </c>
      <c r="H51" s="180">
        <f t="shared" si="16"/>
        <v>0</v>
      </c>
      <c r="I51" s="180">
        <f t="shared" si="16"/>
        <v>165</v>
      </c>
      <c r="J51" s="180">
        <f t="shared" si="16"/>
        <v>570</v>
      </c>
      <c r="K51" s="180">
        <f>SUM(K44:K50)</f>
        <v>22</v>
      </c>
      <c r="L51" s="180">
        <f t="shared" si="16"/>
        <v>0</v>
      </c>
      <c r="M51" s="180"/>
    </row>
    <row r="52" spans="1:16" x14ac:dyDescent="0.25">
      <c r="C52" s="9" t="s">
        <v>24</v>
      </c>
      <c r="D52" s="10">
        <f>30-D51</f>
        <v>0</v>
      </c>
      <c r="E52" s="10"/>
      <c r="F52" s="10"/>
      <c r="G52" s="10"/>
      <c r="H52" s="10"/>
      <c r="I52" s="10"/>
      <c r="J52" s="10"/>
      <c r="K52" s="10"/>
      <c r="L52" s="10"/>
      <c r="M52" s="10"/>
    </row>
    <row r="53" spans="1:16" x14ac:dyDescent="0.25">
      <c r="C53" s="2" t="s">
        <v>183</v>
      </c>
    </row>
    <row r="54" spans="1:16" ht="15" customHeight="1" x14ac:dyDescent="0.25">
      <c r="C54" s="669" t="s">
        <v>0</v>
      </c>
      <c r="D54" s="670" t="s">
        <v>1</v>
      </c>
      <c r="E54" s="671" t="s">
        <v>2</v>
      </c>
      <c r="F54" s="671"/>
      <c r="G54" s="671"/>
      <c r="H54" s="671"/>
      <c r="I54" s="671"/>
      <c r="J54" s="672"/>
      <c r="K54" s="670" t="s">
        <v>3</v>
      </c>
      <c r="L54" s="670" t="s">
        <v>4</v>
      </c>
      <c r="M54" s="670" t="s">
        <v>5</v>
      </c>
    </row>
    <row r="55" spans="1:16" ht="15" customHeight="1" x14ac:dyDescent="0.25">
      <c r="C55" s="669"/>
      <c r="D55" s="670"/>
      <c r="E55" s="670" t="s">
        <v>6</v>
      </c>
      <c r="F55" s="673" t="s">
        <v>7</v>
      </c>
      <c r="G55" s="673"/>
      <c r="H55" s="673"/>
      <c r="I55" s="673"/>
      <c r="J55" s="670" t="s">
        <v>26</v>
      </c>
      <c r="K55" s="670"/>
      <c r="L55" s="670"/>
      <c r="M55" s="670"/>
    </row>
    <row r="56" spans="1:16" ht="15" customHeight="1" x14ac:dyDescent="0.25">
      <c r="C56" s="669"/>
      <c r="D56" s="670"/>
      <c r="E56" s="672"/>
      <c r="F56" s="670" t="s">
        <v>9</v>
      </c>
      <c r="G56" s="671" t="s">
        <v>10</v>
      </c>
      <c r="H56" s="672"/>
      <c r="I56" s="672"/>
      <c r="J56" s="672"/>
      <c r="K56" s="670"/>
      <c r="L56" s="670"/>
      <c r="M56" s="670"/>
    </row>
    <row r="57" spans="1:16" ht="11.25" customHeight="1" x14ac:dyDescent="0.25">
      <c r="C57" s="669"/>
      <c r="D57" s="670"/>
      <c r="E57" s="672"/>
      <c r="F57" s="674"/>
      <c r="G57" s="670" t="s">
        <v>11</v>
      </c>
      <c r="H57" s="670" t="s">
        <v>12</v>
      </c>
      <c r="I57" s="670" t="s">
        <v>13</v>
      </c>
      <c r="J57" s="672"/>
      <c r="K57" s="670"/>
      <c r="L57" s="670"/>
      <c r="M57" s="670"/>
    </row>
    <row r="58" spans="1:16" ht="11.25" customHeight="1" x14ac:dyDescent="0.25">
      <c r="C58" s="669"/>
      <c r="D58" s="670"/>
      <c r="E58" s="672"/>
      <c r="F58" s="674"/>
      <c r="G58" s="670"/>
      <c r="H58" s="670"/>
      <c r="I58" s="670"/>
      <c r="J58" s="672"/>
      <c r="K58" s="670"/>
      <c r="L58" s="670"/>
      <c r="M58" s="670"/>
    </row>
    <row r="59" spans="1:16" ht="11.25" customHeight="1" x14ac:dyDescent="0.25">
      <c r="C59" s="669"/>
      <c r="D59" s="670"/>
      <c r="E59" s="672"/>
      <c r="F59" s="674"/>
      <c r="G59" s="670"/>
      <c r="H59" s="670"/>
      <c r="I59" s="670"/>
      <c r="J59" s="672"/>
      <c r="K59" s="670"/>
      <c r="L59" s="670"/>
      <c r="M59" s="670"/>
    </row>
    <row r="60" spans="1:16" ht="11.25" customHeight="1" x14ac:dyDescent="0.25">
      <c r="C60" s="669"/>
      <c r="D60" s="670"/>
      <c r="E60" s="672"/>
      <c r="F60" s="674"/>
      <c r="G60" s="670"/>
      <c r="H60" s="670"/>
      <c r="I60" s="670"/>
      <c r="J60" s="672"/>
      <c r="K60" s="670"/>
      <c r="L60" s="670"/>
      <c r="M60" s="670"/>
    </row>
    <row r="61" spans="1:16" x14ac:dyDescent="0.25">
      <c r="A61" s="1" t="s">
        <v>17</v>
      </c>
      <c r="B61" s="1" t="s">
        <v>15</v>
      </c>
      <c r="C61" s="151" t="s">
        <v>212</v>
      </c>
      <c r="D61" s="172">
        <v>4</v>
      </c>
      <c r="E61" s="6">
        <f>D61*30</f>
        <v>120</v>
      </c>
      <c r="F61" s="6">
        <f>G61+H61+I61</f>
        <v>54</v>
      </c>
      <c r="G61" s="6"/>
      <c r="H61" s="6"/>
      <c r="I61" s="6">
        <v>54</v>
      </c>
      <c r="J61" s="6">
        <f>E61-F61</f>
        <v>66</v>
      </c>
      <c r="K61" s="173">
        <v>3</v>
      </c>
      <c r="L61" s="6" t="s">
        <v>28</v>
      </c>
      <c r="M61" s="7">
        <f>F61/E61*100</f>
        <v>45</v>
      </c>
      <c r="N61" s="100" t="s">
        <v>296</v>
      </c>
      <c r="O61" s="100" t="s">
        <v>292</v>
      </c>
    </row>
    <row r="62" spans="1:16" x14ac:dyDescent="0.25">
      <c r="C62" s="147"/>
      <c r="D62" s="173"/>
      <c r="E62" s="6"/>
      <c r="F62" s="6"/>
      <c r="G62" s="6"/>
      <c r="H62" s="6"/>
      <c r="I62" s="6"/>
      <c r="J62" s="6"/>
      <c r="K62" s="7"/>
      <c r="L62" s="6"/>
      <c r="M62" s="7"/>
    </row>
    <row r="63" spans="1:16" ht="15.75" customHeight="1" x14ac:dyDescent="0.25">
      <c r="A63" s="1" t="s">
        <v>13</v>
      </c>
      <c r="B63" s="1" t="s">
        <v>15</v>
      </c>
      <c r="C63" s="147" t="s">
        <v>233</v>
      </c>
      <c r="D63" s="7">
        <v>4.5</v>
      </c>
      <c r="E63" s="6">
        <f t="shared" ref="E63:E68" si="17">D63*30</f>
        <v>135</v>
      </c>
      <c r="F63" s="6"/>
      <c r="G63" s="6"/>
      <c r="H63" s="6"/>
      <c r="I63" s="6">
        <v>15</v>
      </c>
      <c r="J63" s="6">
        <v>120</v>
      </c>
      <c r="K63" s="7">
        <f t="shared" ref="K63:K68" si="18">F63/18</f>
        <v>0</v>
      </c>
      <c r="L63" s="6" t="s">
        <v>28</v>
      </c>
      <c r="M63" s="7">
        <f t="shared" ref="M63:M68" si="19">F63/E63*100</f>
        <v>0</v>
      </c>
      <c r="N63" s="100" t="s">
        <v>296</v>
      </c>
      <c r="O63" s="100" t="s">
        <v>290</v>
      </c>
    </row>
    <row r="64" spans="1:16" x14ac:dyDescent="0.25">
      <c r="A64" s="1" t="s">
        <v>13</v>
      </c>
      <c r="B64" s="1" t="s">
        <v>15</v>
      </c>
      <c r="C64" s="147" t="s">
        <v>214</v>
      </c>
      <c r="D64" s="182">
        <v>6</v>
      </c>
      <c r="E64" s="6">
        <f t="shared" si="17"/>
        <v>180</v>
      </c>
      <c r="F64" s="6">
        <f t="shared" ref="F64:F68" si="20">G64+H64+I64</f>
        <v>72</v>
      </c>
      <c r="G64" s="6">
        <v>36</v>
      </c>
      <c r="H64" s="6"/>
      <c r="I64" s="6">
        <v>36</v>
      </c>
      <c r="J64" s="6">
        <f t="shared" ref="J64:J68" si="21">E64-F64</f>
        <v>108</v>
      </c>
      <c r="K64" s="7">
        <f t="shared" si="18"/>
        <v>4</v>
      </c>
      <c r="L64" s="6" t="s">
        <v>20</v>
      </c>
      <c r="M64" s="7">
        <f t="shared" si="19"/>
        <v>40</v>
      </c>
      <c r="N64" s="100" t="s">
        <v>296</v>
      </c>
      <c r="O64" s="100" t="s">
        <v>290</v>
      </c>
      <c r="P64" s="100" t="s">
        <v>322</v>
      </c>
    </row>
    <row r="65" spans="1:18" x14ac:dyDescent="0.25">
      <c r="A65" s="1" t="s">
        <v>13</v>
      </c>
      <c r="B65" s="1" t="s">
        <v>15</v>
      </c>
      <c r="C65" s="147" t="s">
        <v>215</v>
      </c>
      <c r="D65" s="182">
        <v>1.5</v>
      </c>
      <c r="E65" s="6">
        <f t="shared" si="17"/>
        <v>45</v>
      </c>
      <c r="F65" s="6">
        <f t="shared" si="20"/>
        <v>15</v>
      </c>
      <c r="G65" s="6"/>
      <c r="H65" s="6"/>
      <c r="I65" s="6">
        <v>15</v>
      </c>
      <c r="J65" s="6">
        <f t="shared" si="21"/>
        <v>30</v>
      </c>
      <c r="K65" s="7">
        <v>1</v>
      </c>
      <c r="L65" s="6" t="s">
        <v>28</v>
      </c>
      <c r="M65" s="7">
        <f t="shared" si="19"/>
        <v>33.333333333333329</v>
      </c>
      <c r="N65" s="100" t="s">
        <v>296</v>
      </c>
      <c r="O65" s="100" t="s">
        <v>290</v>
      </c>
      <c r="P65" s="100" t="s">
        <v>322</v>
      </c>
    </row>
    <row r="66" spans="1:18" x14ac:dyDescent="0.25">
      <c r="A66" s="1" t="s">
        <v>17</v>
      </c>
      <c r="B66" s="1" t="s">
        <v>30</v>
      </c>
      <c r="C66" s="147" t="s">
        <v>240</v>
      </c>
      <c r="D66" s="7">
        <v>3</v>
      </c>
      <c r="E66" s="6">
        <f t="shared" si="17"/>
        <v>90</v>
      </c>
      <c r="F66" s="6">
        <f t="shared" si="20"/>
        <v>36</v>
      </c>
      <c r="G66" s="6">
        <v>18</v>
      </c>
      <c r="H66" s="6"/>
      <c r="I66" s="6">
        <v>18</v>
      </c>
      <c r="J66" s="6">
        <f t="shared" si="21"/>
        <v>54</v>
      </c>
      <c r="K66" s="7">
        <f t="shared" si="18"/>
        <v>2</v>
      </c>
      <c r="L66" s="6" t="s">
        <v>17</v>
      </c>
      <c r="M66" s="7">
        <f t="shared" si="19"/>
        <v>40</v>
      </c>
      <c r="N66" s="100" t="s">
        <v>296</v>
      </c>
      <c r="O66" s="100" t="s">
        <v>290</v>
      </c>
    </row>
    <row r="67" spans="1:18" x14ac:dyDescent="0.25">
      <c r="A67" s="1" t="s">
        <v>13</v>
      </c>
      <c r="B67" s="1" t="s">
        <v>15</v>
      </c>
      <c r="C67" s="147" t="s">
        <v>216</v>
      </c>
      <c r="D67" s="182">
        <v>5.5</v>
      </c>
      <c r="E67" s="6">
        <f t="shared" si="17"/>
        <v>165</v>
      </c>
      <c r="F67" s="6">
        <f t="shared" si="20"/>
        <v>54</v>
      </c>
      <c r="G67" s="6">
        <v>36</v>
      </c>
      <c r="H67" s="6"/>
      <c r="I67" s="6">
        <v>18</v>
      </c>
      <c r="J67" s="6">
        <f t="shared" si="21"/>
        <v>111</v>
      </c>
      <c r="K67" s="7">
        <f t="shared" si="18"/>
        <v>3</v>
      </c>
      <c r="L67" s="6" t="s">
        <v>20</v>
      </c>
      <c r="M67" s="7">
        <f t="shared" si="19"/>
        <v>32.727272727272727</v>
      </c>
      <c r="N67" s="100" t="s">
        <v>296</v>
      </c>
      <c r="O67" s="100" t="s">
        <v>290</v>
      </c>
      <c r="P67" s="100" t="s">
        <v>343</v>
      </c>
      <c r="R67" s="100">
        <f>F67/E67</f>
        <v>0.32727272727272727</v>
      </c>
    </row>
    <row r="68" spans="1:18" x14ac:dyDescent="0.25">
      <c r="A68" s="1" t="s">
        <v>13</v>
      </c>
      <c r="B68" s="1" t="s">
        <v>15</v>
      </c>
      <c r="C68" s="147" t="s">
        <v>217</v>
      </c>
      <c r="D68" s="182">
        <v>5.5</v>
      </c>
      <c r="E68" s="6">
        <f t="shared" si="17"/>
        <v>165</v>
      </c>
      <c r="F68" s="6">
        <f t="shared" si="20"/>
        <v>54</v>
      </c>
      <c r="G68" s="6">
        <v>36</v>
      </c>
      <c r="H68" s="6"/>
      <c r="I68" s="6">
        <v>18</v>
      </c>
      <c r="J68" s="6">
        <f t="shared" si="21"/>
        <v>111</v>
      </c>
      <c r="K68" s="7">
        <f t="shared" si="18"/>
        <v>3</v>
      </c>
      <c r="L68" s="6" t="s">
        <v>20</v>
      </c>
      <c r="M68" s="7">
        <f t="shared" si="19"/>
        <v>32.727272727272727</v>
      </c>
      <c r="N68" s="100" t="s">
        <v>296</v>
      </c>
      <c r="O68" s="100" t="s">
        <v>290</v>
      </c>
      <c r="P68" s="100" t="s">
        <v>343</v>
      </c>
      <c r="R68" s="100">
        <f>F68/E68</f>
        <v>0.32727272727272727</v>
      </c>
    </row>
    <row r="69" spans="1:18" x14ac:dyDescent="0.25">
      <c r="C69" s="8" t="s">
        <v>23</v>
      </c>
      <c r="D69" s="124">
        <f>SUM(D61:D68)</f>
        <v>30</v>
      </c>
      <c r="E69" s="180">
        <f t="shared" ref="E69:J69" si="22">SUM(E61:E68)</f>
        <v>900</v>
      </c>
      <c r="F69" s="180">
        <f t="shared" si="22"/>
        <v>285</v>
      </c>
      <c r="G69" s="180">
        <f t="shared" si="22"/>
        <v>126</v>
      </c>
      <c r="H69" s="180">
        <f t="shared" si="22"/>
        <v>0</v>
      </c>
      <c r="I69" s="180">
        <f t="shared" si="22"/>
        <v>174</v>
      </c>
      <c r="J69" s="180">
        <f t="shared" si="22"/>
        <v>600</v>
      </c>
      <c r="K69" s="120">
        <f>SUM(K61:K68)</f>
        <v>16</v>
      </c>
      <c r="L69" s="180"/>
      <c r="M69" s="180"/>
    </row>
    <row r="70" spans="1:18" x14ac:dyDescent="0.25">
      <c r="C70" s="9" t="s">
        <v>24</v>
      </c>
      <c r="D70" s="10">
        <f>30-D69</f>
        <v>0</v>
      </c>
      <c r="E70" s="10"/>
      <c r="F70" s="10"/>
      <c r="G70" s="10"/>
      <c r="H70" s="10"/>
      <c r="I70" s="10"/>
      <c r="J70" s="10"/>
      <c r="K70" s="10"/>
      <c r="L70" s="10"/>
    </row>
    <row r="71" spans="1:18" x14ac:dyDescent="0.25">
      <c r="C71" s="2" t="s">
        <v>184</v>
      </c>
    </row>
    <row r="72" spans="1:18" ht="15" customHeight="1" x14ac:dyDescent="0.25">
      <c r="C72" s="669" t="s">
        <v>0</v>
      </c>
      <c r="D72" s="670" t="s">
        <v>1</v>
      </c>
      <c r="E72" s="671" t="s">
        <v>2</v>
      </c>
      <c r="F72" s="671"/>
      <c r="G72" s="671"/>
      <c r="H72" s="671"/>
      <c r="I72" s="671"/>
      <c r="J72" s="672"/>
      <c r="K72" s="670" t="s">
        <v>3</v>
      </c>
      <c r="L72" s="670" t="s">
        <v>4</v>
      </c>
      <c r="M72" s="670" t="s">
        <v>5</v>
      </c>
    </row>
    <row r="73" spans="1:18" ht="15" customHeight="1" x14ac:dyDescent="0.25">
      <c r="C73" s="669"/>
      <c r="D73" s="670"/>
      <c r="E73" s="670" t="s">
        <v>6</v>
      </c>
      <c r="F73" s="673" t="s">
        <v>7</v>
      </c>
      <c r="G73" s="673"/>
      <c r="H73" s="673"/>
      <c r="I73" s="673"/>
      <c r="J73" s="670" t="s">
        <v>26</v>
      </c>
      <c r="K73" s="670"/>
      <c r="L73" s="670"/>
      <c r="M73" s="670"/>
    </row>
    <row r="74" spans="1:18" ht="15" customHeight="1" x14ac:dyDescent="0.25">
      <c r="C74" s="669"/>
      <c r="D74" s="670"/>
      <c r="E74" s="672"/>
      <c r="F74" s="670" t="s">
        <v>9</v>
      </c>
      <c r="G74" s="671" t="s">
        <v>10</v>
      </c>
      <c r="H74" s="672"/>
      <c r="I74" s="672"/>
      <c r="J74" s="672"/>
      <c r="K74" s="670"/>
      <c r="L74" s="670"/>
      <c r="M74" s="670"/>
    </row>
    <row r="75" spans="1:18" ht="6.75" customHeight="1" x14ac:dyDescent="0.25">
      <c r="C75" s="669"/>
      <c r="D75" s="670"/>
      <c r="E75" s="672"/>
      <c r="F75" s="674"/>
      <c r="G75" s="670" t="s">
        <v>11</v>
      </c>
      <c r="H75" s="670" t="s">
        <v>12</v>
      </c>
      <c r="I75" s="670" t="s">
        <v>13</v>
      </c>
      <c r="J75" s="672"/>
      <c r="K75" s="670"/>
      <c r="L75" s="670"/>
      <c r="M75" s="670"/>
    </row>
    <row r="76" spans="1:18" ht="6.75" customHeight="1" x14ac:dyDescent="0.25">
      <c r="C76" s="669"/>
      <c r="D76" s="670"/>
      <c r="E76" s="672"/>
      <c r="F76" s="674"/>
      <c r="G76" s="670"/>
      <c r="H76" s="670"/>
      <c r="I76" s="670"/>
      <c r="J76" s="672"/>
      <c r="K76" s="670"/>
      <c r="L76" s="670"/>
      <c r="M76" s="670"/>
    </row>
    <row r="77" spans="1:18" ht="6.75" customHeight="1" x14ac:dyDescent="0.25">
      <c r="C77" s="669"/>
      <c r="D77" s="670"/>
      <c r="E77" s="672"/>
      <c r="F77" s="674"/>
      <c r="G77" s="670"/>
      <c r="H77" s="670"/>
      <c r="I77" s="670"/>
      <c r="J77" s="672"/>
      <c r="K77" s="670"/>
      <c r="L77" s="670"/>
      <c r="M77" s="670"/>
    </row>
    <row r="78" spans="1:18" ht="6.75" customHeight="1" x14ac:dyDescent="0.25">
      <c r="C78" s="669"/>
      <c r="D78" s="670"/>
      <c r="E78" s="672"/>
      <c r="F78" s="674"/>
      <c r="G78" s="670"/>
      <c r="H78" s="670"/>
      <c r="I78" s="670"/>
      <c r="J78" s="672"/>
      <c r="K78" s="670"/>
      <c r="L78" s="670"/>
      <c r="M78" s="670"/>
    </row>
    <row r="79" spans="1:18" ht="26.25" x14ac:dyDescent="0.25">
      <c r="A79" s="1" t="s">
        <v>17</v>
      </c>
      <c r="B79" s="1" t="s">
        <v>30</v>
      </c>
      <c r="C79" s="147" t="s">
        <v>189</v>
      </c>
      <c r="D79" s="5">
        <v>3.5</v>
      </c>
      <c r="E79" s="6">
        <f>D79*30</f>
        <v>105</v>
      </c>
      <c r="F79" s="6">
        <f>G79+H79+I79</f>
        <v>45</v>
      </c>
      <c r="G79" s="6"/>
      <c r="H79" s="6"/>
      <c r="I79" s="6">
        <v>45</v>
      </c>
      <c r="J79" s="6">
        <f>E79-F79</f>
        <v>60</v>
      </c>
      <c r="K79" s="7">
        <f>F79/15</f>
        <v>3</v>
      </c>
      <c r="L79" s="6" t="s">
        <v>17</v>
      </c>
      <c r="M79" s="7">
        <f>F79/E79*100</f>
        <v>42.857142857142854</v>
      </c>
    </row>
    <row r="80" spans="1:18" x14ac:dyDescent="0.25">
      <c r="A80" s="1" t="s">
        <v>13</v>
      </c>
      <c r="B80" s="1" t="s">
        <v>15</v>
      </c>
      <c r="C80" s="147" t="s">
        <v>218</v>
      </c>
      <c r="D80" s="7">
        <v>5</v>
      </c>
      <c r="E80" s="6">
        <f t="shared" ref="E80:E85" si="23">D80*30</f>
        <v>150</v>
      </c>
      <c r="F80" s="6">
        <f t="shared" ref="F80:F85" si="24">G80+H80+I80</f>
        <v>60</v>
      </c>
      <c r="G80" s="6">
        <v>30</v>
      </c>
      <c r="H80" s="6"/>
      <c r="I80" s="6">
        <v>30</v>
      </c>
      <c r="J80" s="6">
        <f t="shared" ref="J80:J85" si="25">E80-F80</f>
        <v>90</v>
      </c>
      <c r="K80" s="7">
        <f t="shared" ref="K80:K85" si="26">F80/15</f>
        <v>4</v>
      </c>
      <c r="L80" s="6" t="s">
        <v>20</v>
      </c>
      <c r="M80" s="7">
        <f t="shared" ref="M80:M85" si="27">F80/E80*100</f>
        <v>40</v>
      </c>
    </row>
    <row r="81" spans="1:13" x14ac:dyDescent="0.25">
      <c r="A81" s="1" t="s">
        <v>13</v>
      </c>
      <c r="B81" s="1" t="s">
        <v>15</v>
      </c>
      <c r="C81" s="147" t="s">
        <v>226</v>
      </c>
      <c r="D81" s="7">
        <v>4</v>
      </c>
      <c r="E81" s="6">
        <f t="shared" si="23"/>
        <v>120</v>
      </c>
      <c r="F81" s="6">
        <f t="shared" si="24"/>
        <v>45</v>
      </c>
      <c r="G81" s="6">
        <v>30</v>
      </c>
      <c r="H81" s="6"/>
      <c r="I81" s="6">
        <v>15</v>
      </c>
      <c r="J81" s="6">
        <f t="shared" si="25"/>
        <v>75</v>
      </c>
      <c r="K81" s="7">
        <f t="shared" si="26"/>
        <v>3</v>
      </c>
      <c r="L81" s="6" t="s">
        <v>28</v>
      </c>
      <c r="M81" s="7">
        <f t="shared" si="27"/>
        <v>37.5</v>
      </c>
    </row>
    <row r="82" spans="1:13" x14ac:dyDescent="0.25">
      <c r="A82" s="1" t="s">
        <v>13</v>
      </c>
      <c r="B82" s="1" t="s">
        <v>15</v>
      </c>
      <c r="C82" s="147" t="s">
        <v>231</v>
      </c>
      <c r="D82" s="7">
        <v>3.5</v>
      </c>
      <c r="E82" s="6">
        <f t="shared" si="23"/>
        <v>105</v>
      </c>
      <c r="F82" s="6">
        <f t="shared" si="24"/>
        <v>45</v>
      </c>
      <c r="G82" s="6">
        <v>30</v>
      </c>
      <c r="H82" s="6"/>
      <c r="I82" s="6">
        <v>15</v>
      </c>
      <c r="J82" s="6">
        <f t="shared" si="25"/>
        <v>60</v>
      </c>
      <c r="K82" s="7">
        <f t="shared" si="26"/>
        <v>3</v>
      </c>
      <c r="L82" s="6" t="s">
        <v>17</v>
      </c>
      <c r="M82" s="7">
        <f t="shared" si="27"/>
        <v>42.857142857142854</v>
      </c>
    </row>
    <row r="83" spans="1:13" x14ac:dyDescent="0.25">
      <c r="A83" s="1" t="s">
        <v>13</v>
      </c>
      <c r="B83" s="1" t="s">
        <v>30</v>
      </c>
      <c r="C83" s="147" t="s">
        <v>287</v>
      </c>
      <c r="D83" s="7">
        <v>4</v>
      </c>
      <c r="E83" s="6">
        <f t="shared" si="23"/>
        <v>120</v>
      </c>
      <c r="F83" s="6">
        <f t="shared" si="24"/>
        <v>45</v>
      </c>
      <c r="G83" s="6">
        <v>30</v>
      </c>
      <c r="H83" s="6"/>
      <c r="I83" s="6">
        <v>15</v>
      </c>
      <c r="J83" s="6">
        <f t="shared" si="25"/>
        <v>75</v>
      </c>
      <c r="K83" s="7">
        <f t="shared" si="26"/>
        <v>3</v>
      </c>
      <c r="L83" s="6" t="s">
        <v>17</v>
      </c>
      <c r="M83" s="7">
        <f t="shared" si="27"/>
        <v>37.5</v>
      </c>
    </row>
    <row r="84" spans="1:13" ht="19.5" customHeight="1" x14ac:dyDescent="0.25">
      <c r="A84" s="1" t="s">
        <v>13</v>
      </c>
      <c r="B84" s="1" t="s">
        <v>30</v>
      </c>
      <c r="C84" s="147" t="s">
        <v>237</v>
      </c>
      <c r="D84" s="7">
        <v>4</v>
      </c>
      <c r="E84" s="6">
        <f t="shared" si="23"/>
        <v>120</v>
      </c>
      <c r="F84" s="6">
        <f t="shared" si="24"/>
        <v>45</v>
      </c>
      <c r="G84" s="6">
        <v>30</v>
      </c>
      <c r="H84" s="6"/>
      <c r="I84" s="6">
        <v>15</v>
      </c>
      <c r="J84" s="6">
        <f t="shared" si="25"/>
        <v>75</v>
      </c>
      <c r="K84" s="7">
        <f t="shared" si="26"/>
        <v>3</v>
      </c>
      <c r="L84" s="6" t="s">
        <v>20</v>
      </c>
      <c r="M84" s="7">
        <f t="shared" si="27"/>
        <v>37.5</v>
      </c>
    </row>
    <row r="85" spans="1:13" x14ac:dyDescent="0.25">
      <c r="A85" s="1" t="s">
        <v>13</v>
      </c>
      <c r="B85" s="1" t="s">
        <v>15</v>
      </c>
      <c r="C85" s="147" t="s">
        <v>219</v>
      </c>
      <c r="D85" s="7">
        <v>6</v>
      </c>
      <c r="E85" s="6">
        <f t="shared" si="23"/>
        <v>180</v>
      </c>
      <c r="F85" s="6">
        <f t="shared" si="24"/>
        <v>60</v>
      </c>
      <c r="G85" s="6">
        <v>30</v>
      </c>
      <c r="H85" s="6"/>
      <c r="I85" s="6">
        <v>30</v>
      </c>
      <c r="J85" s="6">
        <f t="shared" si="25"/>
        <v>120</v>
      </c>
      <c r="K85" s="7">
        <f t="shared" si="26"/>
        <v>4</v>
      </c>
      <c r="L85" s="6" t="s">
        <v>20</v>
      </c>
      <c r="M85" s="7">
        <f t="shared" si="27"/>
        <v>33.333333333333329</v>
      </c>
    </row>
    <row r="86" spans="1:13" x14ac:dyDescent="0.25">
      <c r="C86" s="8" t="s">
        <v>23</v>
      </c>
      <c r="D86" s="124">
        <f t="shared" ref="D86:M86" si="28">SUM(D79:D85)</f>
        <v>30</v>
      </c>
      <c r="E86" s="180">
        <f t="shared" si="28"/>
        <v>900</v>
      </c>
      <c r="F86" s="180">
        <f t="shared" si="28"/>
        <v>345</v>
      </c>
      <c r="G86" s="180">
        <f t="shared" si="28"/>
        <v>180</v>
      </c>
      <c r="H86" s="180">
        <f t="shared" si="28"/>
        <v>0</v>
      </c>
      <c r="I86" s="180">
        <f t="shared" si="28"/>
        <v>165</v>
      </c>
      <c r="J86" s="180">
        <f t="shared" si="28"/>
        <v>555</v>
      </c>
      <c r="K86" s="180">
        <f>SUM(K79:K85)</f>
        <v>23</v>
      </c>
      <c r="L86" s="180">
        <f t="shared" si="28"/>
        <v>0</v>
      </c>
      <c r="M86" s="180">
        <f t="shared" si="28"/>
        <v>271.54761904761904</v>
      </c>
    </row>
    <row r="87" spans="1:13" x14ac:dyDescent="0.25">
      <c r="C87" s="9" t="s">
        <v>170</v>
      </c>
      <c r="D87" s="10">
        <f>30-D86</f>
        <v>0</v>
      </c>
      <c r="E87" s="10"/>
      <c r="F87" s="10"/>
      <c r="G87" s="10"/>
      <c r="H87" s="10"/>
      <c r="I87" s="10"/>
      <c r="J87" s="10"/>
      <c r="K87" s="10"/>
      <c r="L87" s="10"/>
      <c r="M87" s="10"/>
    </row>
    <row r="88" spans="1:13" x14ac:dyDescent="0.25">
      <c r="C88" s="2" t="s">
        <v>185</v>
      </c>
    </row>
    <row r="89" spans="1:13" ht="15" customHeight="1" x14ac:dyDescent="0.25">
      <c r="C89" s="669" t="s">
        <v>0</v>
      </c>
      <c r="D89" s="670" t="s">
        <v>1</v>
      </c>
      <c r="E89" s="671" t="s">
        <v>2</v>
      </c>
      <c r="F89" s="671"/>
      <c r="G89" s="671"/>
      <c r="H89" s="671"/>
      <c r="I89" s="671"/>
      <c r="J89" s="672"/>
      <c r="K89" s="670" t="s">
        <v>3</v>
      </c>
      <c r="L89" s="670" t="s">
        <v>4</v>
      </c>
      <c r="M89" s="670" t="s">
        <v>5</v>
      </c>
    </row>
    <row r="90" spans="1:13" ht="15" customHeight="1" x14ac:dyDescent="0.25">
      <c r="C90" s="669"/>
      <c r="D90" s="670"/>
      <c r="E90" s="670" t="s">
        <v>6</v>
      </c>
      <c r="F90" s="673" t="s">
        <v>7</v>
      </c>
      <c r="G90" s="673"/>
      <c r="H90" s="673"/>
      <c r="I90" s="673"/>
      <c r="J90" s="670" t="s">
        <v>26</v>
      </c>
      <c r="K90" s="670"/>
      <c r="L90" s="670"/>
      <c r="M90" s="670"/>
    </row>
    <row r="91" spans="1:13" ht="15" customHeight="1" x14ac:dyDescent="0.25">
      <c r="C91" s="669"/>
      <c r="D91" s="670"/>
      <c r="E91" s="672"/>
      <c r="F91" s="670" t="s">
        <v>9</v>
      </c>
      <c r="G91" s="671" t="s">
        <v>10</v>
      </c>
      <c r="H91" s="672"/>
      <c r="I91" s="672"/>
      <c r="J91" s="672"/>
      <c r="K91" s="670"/>
      <c r="L91" s="670"/>
      <c r="M91" s="670"/>
    </row>
    <row r="92" spans="1:13" ht="6" customHeight="1" x14ac:dyDescent="0.25">
      <c r="C92" s="669"/>
      <c r="D92" s="670"/>
      <c r="E92" s="672"/>
      <c r="F92" s="674"/>
      <c r="G92" s="670" t="s">
        <v>11</v>
      </c>
      <c r="H92" s="670" t="s">
        <v>12</v>
      </c>
      <c r="I92" s="670" t="s">
        <v>13</v>
      </c>
      <c r="J92" s="672"/>
      <c r="K92" s="670"/>
      <c r="L92" s="670"/>
      <c r="M92" s="670"/>
    </row>
    <row r="93" spans="1:13" ht="6" customHeight="1" x14ac:dyDescent="0.25">
      <c r="C93" s="669"/>
      <c r="D93" s="670"/>
      <c r="E93" s="672"/>
      <c r="F93" s="674"/>
      <c r="G93" s="670"/>
      <c r="H93" s="670"/>
      <c r="I93" s="670"/>
      <c r="J93" s="672"/>
      <c r="K93" s="670"/>
      <c r="L93" s="670"/>
      <c r="M93" s="670"/>
    </row>
    <row r="94" spans="1:13" ht="6" customHeight="1" x14ac:dyDescent="0.25">
      <c r="C94" s="669"/>
      <c r="D94" s="670"/>
      <c r="E94" s="672"/>
      <c r="F94" s="674"/>
      <c r="G94" s="670"/>
      <c r="H94" s="670"/>
      <c r="I94" s="670"/>
      <c r="J94" s="672"/>
      <c r="K94" s="670"/>
      <c r="L94" s="670"/>
      <c r="M94" s="670"/>
    </row>
    <row r="95" spans="1:13" ht="6" customHeight="1" x14ac:dyDescent="0.25">
      <c r="C95" s="669"/>
      <c r="D95" s="670"/>
      <c r="E95" s="672"/>
      <c r="F95" s="674"/>
      <c r="G95" s="670"/>
      <c r="H95" s="670"/>
      <c r="I95" s="670"/>
      <c r="J95" s="672"/>
      <c r="K95" s="670"/>
      <c r="L95" s="670"/>
      <c r="M95" s="670"/>
    </row>
    <row r="96" spans="1:13" x14ac:dyDescent="0.25">
      <c r="A96" s="1" t="s">
        <v>13</v>
      </c>
      <c r="B96" s="1" t="s">
        <v>15</v>
      </c>
      <c r="C96" s="147" t="s">
        <v>220</v>
      </c>
      <c r="D96" s="5">
        <v>4.5</v>
      </c>
      <c r="E96" s="6">
        <f>D96*30</f>
        <v>135</v>
      </c>
      <c r="F96" s="6">
        <f>G96+H96+I96</f>
        <v>15</v>
      </c>
      <c r="G96" s="6"/>
      <c r="H96" s="6"/>
      <c r="I96" s="6">
        <v>15</v>
      </c>
      <c r="J96" s="6">
        <v>120</v>
      </c>
      <c r="K96" s="7">
        <f>F96/18</f>
        <v>0.83333333333333337</v>
      </c>
      <c r="L96" s="6" t="s">
        <v>28</v>
      </c>
      <c r="M96" s="7">
        <f>F96/E96*100</f>
        <v>11.111111111111111</v>
      </c>
    </row>
    <row r="97" spans="1:13" ht="26.25" x14ac:dyDescent="0.25">
      <c r="A97" s="1" t="s">
        <v>17</v>
      </c>
      <c r="B97" s="1" t="s">
        <v>30</v>
      </c>
      <c r="C97" s="147" t="s">
        <v>190</v>
      </c>
      <c r="D97" s="7">
        <v>3</v>
      </c>
      <c r="E97" s="6">
        <f t="shared" ref="E97:E102" si="29">D97*30</f>
        <v>90</v>
      </c>
      <c r="F97" s="6">
        <f t="shared" ref="F97:F102" si="30">G97+H97+I97</f>
        <v>36</v>
      </c>
      <c r="G97" s="6"/>
      <c r="H97" s="6"/>
      <c r="I97" s="6">
        <v>36</v>
      </c>
      <c r="J97" s="6">
        <f t="shared" ref="J97:J102" si="31">E97-F97</f>
        <v>54</v>
      </c>
      <c r="K97" s="7">
        <f t="shared" ref="K97:K102" si="32">F97/18</f>
        <v>2</v>
      </c>
      <c r="L97" s="6" t="s">
        <v>17</v>
      </c>
      <c r="M97" s="7">
        <f t="shared" ref="M97:M102" si="33">F97/E97*100</f>
        <v>40</v>
      </c>
    </row>
    <row r="98" spans="1:13" ht="15.75" customHeight="1" x14ac:dyDescent="0.25">
      <c r="A98" s="1" t="s">
        <v>13</v>
      </c>
      <c r="B98" s="1" t="s">
        <v>15</v>
      </c>
      <c r="C98" s="147" t="s">
        <v>221</v>
      </c>
      <c r="D98" s="7">
        <v>6</v>
      </c>
      <c r="E98" s="6">
        <f t="shared" si="29"/>
        <v>180</v>
      </c>
      <c r="F98" s="6">
        <f t="shared" si="30"/>
        <v>72</v>
      </c>
      <c r="G98" s="6">
        <v>36</v>
      </c>
      <c r="H98" s="6"/>
      <c r="I98" s="6">
        <v>36</v>
      </c>
      <c r="J98" s="6">
        <f t="shared" si="31"/>
        <v>108</v>
      </c>
      <c r="K98" s="7">
        <f t="shared" si="32"/>
        <v>4</v>
      </c>
      <c r="L98" s="6" t="s">
        <v>20</v>
      </c>
      <c r="M98" s="7">
        <f t="shared" si="33"/>
        <v>40</v>
      </c>
    </row>
    <row r="99" spans="1:13" ht="17.25" customHeight="1" x14ac:dyDescent="0.25">
      <c r="A99" s="1" t="s">
        <v>13</v>
      </c>
      <c r="B99" s="1" t="s">
        <v>15</v>
      </c>
      <c r="C99" s="147" t="s">
        <v>222</v>
      </c>
      <c r="D99" s="7">
        <v>5.5</v>
      </c>
      <c r="E99" s="6">
        <f t="shared" si="29"/>
        <v>165</v>
      </c>
      <c r="F99" s="6">
        <f t="shared" si="30"/>
        <v>72</v>
      </c>
      <c r="G99" s="6">
        <v>36</v>
      </c>
      <c r="H99" s="6"/>
      <c r="I99" s="6">
        <v>36</v>
      </c>
      <c r="J99" s="6">
        <f t="shared" si="31"/>
        <v>93</v>
      </c>
      <c r="K99" s="7">
        <f t="shared" si="32"/>
        <v>4</v>
      </c>
      <c r="L99" s="6" t="s">
        <v>20</v>
      </c>
      <c r="M99" s="7">
        <f t="shared" si="33"/>
        <v>43.636363636363633</v>
      </c>
    </row>
    <row r="100" spans="1:13" ht="16.5" customHeight="1" x14ac:dyDescent="0.25">
      <c r="A100" s="1" t="s">
        <v>13</v>
      </c>
      <c r="B100" s="1" t="s">
        <v>15</v>
      </c>
      <c r="C100" s="147" t="s">
        <v>223</v>
      </c>
      <c r="D100" s="7">
        <v>1</v>
      </c>
      <c r="E100" s="6">
        <f t="shared" si="29"/>
        <v>30</v>
      </c>
      <c r="F100" s="6">
        <f t="shared" si="30"/>
        <v>10</v>
      </c>
      <c r="G100" s="6"/>
      <c r="H100" s="6"/>
      <c r="I100" s="6">
        <v>10</v>
      </c>
      <c r="J100" s="6">
        <f t="shared" si="31"/>
        <v>20</v>
      </c>
      <c r="K100" s="7">
        <v>1</v>
      </c>
      <c r="L100" s="6" t="s">
        <v>28</v>
      </c>
      <c r="M100" s="7">
        <f t="shared" si="33"/>
        <v>33.333333333333329</v>
      </c>
    </row>
    <row r="101" spans="1:13" ht="26.25" x14ac:dyDescent="0.25">
      <c r="A101" s="1" t="s">
        <v>13</v>
      </c>
      <c r="B101" s="1" t="s">
        <v>30</v>
      </c>
      <c r="C101" s="147" t="s">
        <v>232</v>
      </c>
      <c r="D101" s="7">
        <v>5</v>
      </c>
      <c r="E101" s="6">
        <f t="shared" si="29"/>
        <v>150</v>
      </c>
      <c r="F101" s="6">
        <f t="shared" si="30"/>
        <v>54</v>
      </c>
      <c r="G101" s="6">
        <v>36</v>
      </c>
      <c r="H101" s="6"/>
      <c r="I101" s="6">
        <v>18</v>
      </c>
      <c r="J101" s="6">
        <f t="shared" si="31"/>
        <v>96</v>
      </c>
      <c r="K101" s="7">
        <f t="shared" si="32"/>
        <v>3</v>
      </c>
      <c r="L101" s="6" t="s">
        <v>28</v>
      </c>
      <c r="M101" s="7">
        <f t="shared" si="33"/>
        <v>36</v>
      </c>
    </row>
    <row r="102" spans="1:13" x14ac:dyDescent="0.25">
      <c r="A102" s="1" t="s">
        <v>13</v>
      </c>
      <c r="B102" s="1" t="s">
        <v>15</v>
      </c>
      <c r="C102" s="147" t="s">
        <v>224</v>
      </c>
      <c r="D102" s="7">
        <v>5</v>
      </c>
      <c r="E102" s="6">
        <f t="shared" si="29"/>
        <v>150</v>
      </c>
      <c r="F102" s="6">
        <f t="shared" si="30"/>
        <v>54</v>
      </c>
      <c r="G102" s="6">
        <v>36</v>
      </c>
      <c r="H102" s="6"/>
      <c r="I102" s="6">
        <v>18</v>
      </c>
      <c r="J102" s="6">
        <f t="shared" si="31"/>
        <v>96</v>
      </c>
      <c r="K102" s="7">
        <f t="shared" si="32"/>
        <v>3</v>
      </c>
      <c r="L102" s="6" t="s">
        <v>20</v>
      </c>
      <c r="M102" s="7">
        <f t="shared" si="33"/>
        <v>36</v>
      </c>
    </row>
    <row r="103" spans="1:13" x14ac:dyDescent="0.25">
      <c r="C103" s="8" t="s">
        <v>23</v>
      </c>
      <c r="D103" s="124">
        <f t="shared" ref="D103:J103" si="34">SUM(D96:D102)</f>
        <v>30</v>
      </c>
      <c r="E103" s="180">
        <f t="shared" si="34"/>
        <v>900</v>
      </c>
      <c r="F103" s="180">
        <f t="shared" si="34"/>
        <v>313</v>
      </c>
      <c r="G103" s="180">
        <f t="shared" si="34"/>
        <v>144</v>
      </c>
      <c r="H103" s="180">
        <f t="shared" si="34"/>
        <v>0</v>
      </c>
      <c r="I103" s="180">
        <f t="shared" si="34"/>
        <v>169</v>
      </c>
      <c r="J103" s="180">
        <f t="shared" si="34"/>
        <v>587</v>
      </c>
      <c r="K103" s="180">
        <f>SUM(K96:K102)</f>
        <v>17.833333333333336</v>
      </c>
      <c r="L103" s="180"/>
      <c r="M103" s="180"/>
    </row>
    <row r="104" spans="1:13" x14ac:dyDescent="0.25">
      <c r="C104" s="9" t="s">
        <v>24</v>
      </c>
      <c r="D104" s="10">
        <f>30-D103</f>
        <v>0</v>
      </c>
      <c r="E104" s="10"/>
      <c r="F104" s="10"/>
      <c r="G104" s="10"/>
      <c r="H104" s="10"/>
      <c r="I104" s="10"/>
      <c r="J104" s="10"/>
      <c r="K104" s="10"/>
      <c r="L104" s="10"/>
      <c r="M104" s="10"/>
    </row>
    <row r="105" spans="1:13" x14ac:dyDescent="0.25">
      <c r="C105" s="9"/>
      <c r="D105" s="10"/>
      <c r="E105" s="10"/>
      <c r="F105" s="10"/>
      <c r="G105" s="10"/>
      <c r="H105" s="10"/>
      <c r="I105" s="10"/>
      <c r="J105" s="10"/>
      <c r="K105" s="10"/>
      <c r="L105" s="10"/>
      <c r="M105" s="10"/>
    </row>
    <row r="106" spans="1:13" x14ac:dyDescent="0.25">
      <c r="C106" s="9"/>
      <c r="D106" s="10"/>
      <c r="E106" s="10"/>
      <c r="F106" s="10"/>
      <c r="G106" s="10"/>
      <c r="H106" s="10"/>
      <c r="I106" s="10"/>
      <c r="J106" s="10"/>
      <c r="K106" s="10"/>
      <c r="L106" s="10"/>
      <c r="M106" s="10"/>
    </row>
    <row r="107" spans="1:13" x14ac:dyDescent="0.25">
      <c r="C107" s="2" t="s">
        <v>186</v>
      </c>
    </row>
    <row r="108" spans="1:13" ht="15" customHeight="1" x14ac:dyDescent="0.25">
      <c r="C108" s="669" t="s">
        <v>0</v>
      </c>
      <c r="D108" s="670" t="s">
        <v>1</v>
      </c>
      <c r="E108" s="671" t="s">
        <v>2</v>
      </c>
      <c r="F108" s="671"/>
      <c r="G108" s="671"/>
      <c r="H108" s="671"/>
      <c r="I108" s="671"/>
      <c r="J108" s="672"/>
      <c r="K108" s="670" t="s">
        <v>3</v>
      </c>
      <c r="L108" s="670" t="s">
        <v>4</v>
      </c>
      <c r="M108" s="670" t="s">
        <v>5</v>
      </c>
    </row>
    <row r="109" spans="1:13" ht="15" customHeight="1" x14ac:dyDescent="0.25">
      <c r="C109" s="669"/>
      <c r="D109" s="670"/>
      <c r="E109" s="670" t="s">
        <v>6</v>
      </c>
      <c r="F109" s="673" t="s">
        <v>7</v>
      </c>
      <c r="G109" s="673"/>
      <c r="H109" s="673"/>
      <c r="I109" s="673"/>
      <c r="J109" s="670" t="s">
        <v>26</v>
      </c>
      <c r="K109" s="670"/>
      <c r="L109" s="670"/>
      <c r="M109" s="670"/>
    </row>
    <row r="110" spans="1:13" ht="15" customHeight="1" x14ac:dyDescent="0.25">
      <c r="C110" s="669"/>
      <c r="D110" s="670"/>
      <c r="E110" s="672"/>
      <c r="F110" s="670" t="s">
        <v>9</v>
      </c>
      <c r="G110" s="671" t="s">
        <v>10</v>
      </c>
      <c r="H110" s="672"/>
      <c r="I110" s="672"/>
      <c r="J110" s="672"/>
      <c r="K110" s="670"/>
      <c r="L110" s="670"/>
      <c r="M110" s="670"/>
    </row>
    <row r="111" spans="1:13" ht="6" customHeight="1" x14ac:dyDescent="0.25">
      <c r="C111" s="669"/>
      <c r="D111" s="670"/>
      <c r="E111" s="672"/>
      <c r="F111" s="674"/>
      <c r="G111" s="670" t="s">
        <v>11</v>
      </c>
      <c r="H111" s="670" t="s">
        <v>12</v>
      </c>
      <c r="I111" s="670" t="s">
        <v>13</v>
      </c>
      <c r="J111" s="672"/>
      <c r="K111" s="670"/>
      <c r="L111" s="670"/>
      <c r="M111" s="670"/>
    </row>
    <row r="112" spans="1:13" ht="6" customHeight="1" x14ac:dyDescent="0.25">
      <c r="C112" s="669"/>
      <c r="D112" s="670"/>
      <c r="E112" s="672"/>
      <c r="F112" s="674"/>
      <c r="G112" s="670"/>
      <c r="H112" s="670"/>
      <c r="I112" s="670"/>
      <c r="J112" s="672"/>
      <c r="K112" s="670"/>
      <c r="L112" s="670"/>
      <c r="M112" s="670"/>
    </row>
    <row r="113" spans="1:13" ht="6" customHeight="1" x14ac:dyDescent="0.25">
      <c r="C113" s="669"/>
      <c r="D113" s="670"/>
      <c r="E113" s="672"/>
      <c r="F113" s="674"/>
      <c r="G113" s="670"/>
      <c r="H113" s="670"/>
      <c r="I113" s="670"/>
      <c r="J113" s="672"/>
      <c r="K113" s="670"/>
      <c r="L113" s="670"/>
      <c r="M113" s="670"/>
    </row>
    <row r="114" spans="1:13" ht="6" customHeight="1" x14ac:dyDescent="0.25">
      <c r="C114" s="669"/>
      <c r="D114" s="670"/>
      <c r="E114" s="672"/>
      <c r="F114" s="674"/>
      <c r="G114" s="670"/>
      <c r="H114" s="670"/>
      <c r="I114" s="670"/>
      <c r="J114" s="672"/>
      <c r="K114" s="670"/>
      <c r="L114" s="670"/>
      <c r="M114" s="670"/>
    </row>
    <row r="115" spans="1:13" ht="26.25" x14ac:dyDescent="0.25">
      <c r="A115" s="1" t="s">
        <v>17</v>
      </c>
      <c r="B115" s="1" t="s">
        <v>30</v>
      </c>
      <c r="C115" s="147" t="s">
        <v>191</v>
      </c>
      <c r="D115" s="5">
        <v>4</v>
      </c>
      <c r="E115" s="6">
        <f>D115*30</f>
        <v>120</v>
      </c>
      <c r="F115" s="6">
        <f>G115+H115+I115</f>
        <v>45</v>
      </c>
      <c r="G115" s="6"/>
      <c r="H115" s="6"/>
      <c r="I115" s="6">
        <v>45</v>
      </c>
      <c r="J115" s="6">
        <f>E115-F115</f>
        <v>75</v>
      </c>
      <c r="K115" s="7">
        <f>F115/15</f>
        <v>3</v>
      </c>
      <c r="L115" s="6" t="s">
        <v>17</v>
      </c>
      <c r="M115" s="7">
        <f>F115/E115*100</f>
        <v>37.5</v>
      </c>
    </row>
    <row r="116" spans="1:13" x14ac:dyDescent="0.25">
      <c r="A116" s="1" t="s">
        <v>13</v>
      </c>
      <c r="B116" s="1" t="s">
        <v>15</v>
      </c>
      <c r="C116" s="147" t="s">
        <v>225</v>
      </c>
      <c r="D116" s="7">
        <v>6</v>
      </c>
      <c r="E116" s="6">
        <f t="shared" ref="E116:E121" si="35">D116*30</f>
        <v>180</v>
      </c>
      <c r="F116" s="6">
        <f t="shared" ref="F116:F121" si="36">G116+H116+I116</f>
        <v>60</v>
      </c>
      <c r="G116" s="6">
        <v>30</v>
      </c>
      <c r="H116" s="6"/>
      <c r="I116" s="6">
        <v>30</v>
      </c>
      <c r="J116" s="6">
        <f t="shared" ref="J116:J121" si="37">E116-F116</f>
        <v>120</v>
      </c>
      <c r="K116" s="7">
        <f t="shared" ref="K116:K121" si="38">F116/15</f>
        <v>4</v>
      </c>
      <c r="L116" s="6" t="s">
        <v>20</v>
      </c>
      <c r="M116" s="7">
        <f t="shared" ref="M116:M121" si="39">F116/E116*100</f>
        <v>33.333333333333329</v>
      </c>
    </row>
    <row r="117" spans="1:13" x14ac:dyDescent="0.25">
      <c r="A117" s="1" t="s">
        <v>13</v>
      </c>
      <c r="B117" s="1" t="s">
        <v>30</v>
      </c>
      <c r="C117" s="147" t="s">
        <v>235</v>
      </c>
      <c r="D117" s="7">
        <v>4</v>
      </c>
      <c r="E117" s="6">
        <f t="shared" si="35"/>
        <v>120</v>
      </c>
      <c r="F117" s="6">
        <f t="shared" si="36"/>
        <v>45</v>
      </c>
      <c r="G117" s="6">
        <v>30</v>
      </c>
      <c r="H117" s="6"/>
      <c r="I117" s="6">
        <v>15</v>
      </c>
      <c r="J117" s="6">
        <f t="shared" si="37"/>
        <v>75</v>
      </c>
      <c r="K117" s="7">
        <f t="shared" si="38"/>
        <v>3</v>
      </c>
      <c r="L117" s="6" t="s">
        <v>20</v>
      </c>
      <c r="M117" s="7">
        <f t="shared" si="39"/>
        <v>37.5</v>
      </c>
    </row>
    <row r="118" spans="1:13" x14ac:dyDescent="0.25">
      <c r="A118" s="1" t="s">
        <v>13</v>
      </c>
      <c r="B118" s="1" t="s">
        <v>30</v>
      </c>
      <c r="C118" s="147" t="s">
        <v>238</v>
      </c>
      <c r="D118" s="7">
        <v>5</v>
      </c>
      <c r="E118" s="6">
        <f t="shared" si="35"/>
        <v>150</v>
      </c>
      <c r="F118" s="6">
        <f t="shared" si="36"/>
        <v>60</v>
      </c>
      <c r="G118" s="6">
        <v>30</v>
      </c>
      <c r="H118" s="6"/>
      <c r="I118" s="6">
        <v>30</v>
      </c>
      <c r="J118" s="6">
        <f t="shared" si="37"/>
        <v>90</v>
      </c>
      <c r="K118" s="7">
        <f t="shared" si="38"/>
        <v>4</v>
      </c>
      <c r="L118" s="6" t="s">
        <v>20</v>
      </c>
      <c r="M118" s="7">
        <f t="shared" si="39"/>
        <v>40</v>
      </c>
    </row>
    <row r="119" spans="1:13" ht="27.75" customHeight="1" x14ac:dyDescent="0.25">
      <c r="A119" s="1" t="s">
        <v>13</v>
      </c>
      <c r="B119" s="1" t="s">
        <v>30</v>
      </c>
      <c r="C119" s="147" t="s">
        <v>285</v>
      </c>
      <c r="D119" s="7">
        <v>4</v>
      </c>
      <c r="E119" s="6">
        <f t="shared" si="35"/>
        <v>120</v>
      </c>
      <c r="F119" s="6">
        <f t="shared" si="36"/>
        <v>45</v>
      </c>
      <c r="G119" s="6">
        <v>30</v>
      </c>
      <c r="H119" s="6"/>
      <c r="I119" s="6">
        <v>15</v>
      </c>
      <c r="J119" s="6">
        <f t="shared" si="37"/>
        <v>75</v>
      </c>
      <c r="K119" s="7">
        <f t="shared" si="38"/>
        <v>3</v>
      </c>
      <c r="L119" s="6" t="s">
        <v>28</v>
      </c>
      <c r="M119" s="7">
        <f t="shared" si="39"/>
        <v>37.5</v>
      </c>
    </row>
    <row r="120" spans="1:13" x14ac:dyDescent="0.25">
      <c r="A120" s="1" t="s">
        <v>13</v>
      </c>
      <c r="B120" s="1" t="s">
        <v>15</v>
      </c>
      <c r="C120" s="147" t="s">
        <v>227</v>
      </c>
      <c r="D120" s="7">
        <v>4</v>
      </c>
      <c r="E120" s="6">
        <f t="shared" si="35"/>
        <v>120</v>
      </c>
      <c r="F120" s="6">
        <f t="shared" si="36"/>
        <v>45</v>
      </c>
      <c r="G120" s="6">
        <v>30</v>
      </c>
      <c r="H120" s="6"/>
      <c r="I120" s="6">
        <v>15</v>
      </c>
      <c r="J120" s="6">
        <f t="shared" si="37"/>
        <v>75</v>
      </c>
      <c r="K120" s="7">
        <f t="shared" si="38"/>
        <v>3</v>
      </c>
      <c r="L120" s="6" t="s">
        <v>17</v>
      </c>
      <c r="M120" s="7">
        <f t="shared" si="39"/>
        <v>37.5</v>
      </c>
    </row>
    <row r="121" spans="1:13" ht="26.25" x14ac:dyDescent="0.25">
      <c r="A121" s="1" t="s">
        <v>17</v>
      </c>
      <c r="B121" s="1" t="s">
        <v>15</v>
      </c>
      <c r="C121" s="147" t="s">
        <v>318</v>
      </c>
      <c r="D121" s="7">
        <v>3</v>
      </c>
      <c r="E121" s="6">
        <f t="shared" si="35"/>
        <v>90</v>
      </c>
      <c r="F121" s="6">
        <f t="shared" si="36"/>
        <v>30</v>
      </c>
      <c r="G121" s="6">
        <v>15</v>
      </c>
      <c r="H121" s="6">
        <v>8</v>
      </c>
      <c r="I121" s="6">
        <v>7</v>
      </c>
      <c r="J121" s="6">
        <f t="shared" si="37"/>
        <v>60</v>
      </c>
      <c r="K121" s="7">
        <f t="shared" si="38"/>
        <v>2</v>
      </c>
      <c r="L121" s="6" t="s">
        <v>28</v>
      </c>
      <c r="M121" s="7">
        <f t="shared" si="39"/>
        <v>33.333333333333329</v>
      </c>
    </row>
    <row r="122" spans="1:13" x14ac:dyDescent="0.25">
      <c r="C122" s="8" t="s">
        <v>23</v>
      </c>
      <c r="D122" s="124">
        <f t="shared" ref="D122:M122" si="40">SUM(D115:D121)</f>
        <v>30</v>
      </c>
      <c r="E122" s="180">
        <f t="shared" si="40"/>
        <v>900</v>
      </c>
      <c r="F122" s="180">
        <f t="shared" si="40"/>
        <v>330</v>
      </c>
      <c r="G122" s="180">
        <f t="shared" si="40"/>
        <v>165</v>
      </c>
      <c r="H122" s="180">
        <f t="shared" si="40"/>
        <v>8</v>
      </c>
      <c r="I122" s="180">
        <f t="shared" si="40"/>
        <v>157</v>
      </c>
      <c r="J122" s="180">
        <f t="shared" si="40"/>
        <v>570</v>
      </c>
      <c r="K122" s="180">
        <f>SUM(K115:K121)</f>
        <v>22</v>
      </c>
      <c r="L122" s="180">
        <f t="shared" si="40"/>
        <v>0</v>
      </c>
      <c r="M122" s="180">
        <f t="shared" si="40"/>
        <v>256.66666666666663</v>
      </c>
    </row>
    <row r="123" spans="1:13" x14ac:dyDescent="0.25">
      <c r="C123" s="9" t="s">
        <v>24</v>
      </c>
      <c r="D123" s="10">
        <f>30-D122</f>
        <v>0</v>
      </c>
    </row>
    <row r="124" spans="1:13" x14ac:dyDescent="0.25">
      <c r="C124" s="2" t="s">
        <v>187</v>
      </c>
    </row>
    <row r="125" spans="1:13" ht="15" customHeight="1" x14ac:dyDescent="0.25">
      <c r="C125" s="669" t="s">
        <v>0</v>
      </c>
      <c r="D125" s="670" t="s">
        <v>1</v>
      </c>
      <c r="E125" s="671" t="s">
        <v>2</v>
      </c>
      <c r="F125" s="671"/>
      <c r="G125" s="671"/>
      <c r="H125" s="671"/>
      <c r="I125" s="671"/>
      <c r="J125" s="672"/>
      <c r="K125" s="670" t="s">
        <v>3</v>
      </c>
      <c r="L125" s="670" t="s">
        <v>4</v>
      </c>
      <c r="M125" s="670" t="s">
        <v>5</v>
      </c>
    </row>
    <row r="126" spans="1:13" ht="15" customHeight="1" x14ac:dyDescent="0.25">
      <c r="C126" s="669"/>
      <c r="D126" s="670"/>
      <c r="E126" s="670" t="s">
        <v>6</v>
      </c>
      <c r="F126" s="673" t="s">
        <v>7</v>
      </c>
      <c r="G126" s="673"/>
      <c r="H126" s="673"/>
      <c r="I126" s="673"/>
      <c r="J126" s="670" t="s">
        <v>26</v>
      </c>
      <c r="K126" s="670"/>
      <c r="L126" s="670"/>
      <c r="M126" s="670"/>
    </row>
    <row r="127" spans="1:13" ht="15" customHeight="1" x14ac:dyDescent="0.25">
      <c r="C127" s="669"/>
      <c r="D127" s="670"/>
      <c r="E127" s="672"/>
      <c r="F127" s="670" t="s">
        <v>9</v>
      </c>
      <c r="G127" s="671" t="s">
        <v>10</v>
      </c>
      <c r="H127" s="672"/>
      <c r="I127" s="672"/>
      <c r="J127" s="672"/>
      <c r="K127" s="670"/>
      <c r="L127" s="670"/>
      <c r="M127" s="670"/>
    </row>
    <row r="128" spans="1:13" ht="6" customHeight="1" x14ac:dyDescent="0.25">
      <c r="C128" s="669"/>
      <c r="D128" s="670"/>
      <c r="E128" s="672"/>
      <c r="F128" s="674"/>
      <c r="G128" s="670" t="s">
        <v>11</v>
      </c>
      <c r="H128" s="670" t="s">
        <v>12</v>
      </c>
      <c r="I128" s="670" t="s">
        <v>13</v>
      </c>
      <c r="J128" s="672"/>
      <c r="K128" s="670"/>
      <c r="L128" s="670"/>
      <c r="M128" s="670"/>
    </row>
    <row r="129" spans="1:13" ht="6" customHeight="1" x14ac:dyDescent="0.25">
      <c r="C129" s="669"/>
      <c r="D129" s="670"/>
      <c r="E129" s="672"/>
      <c r="F129" s="674"/>
      <c r="G129" s="670"/>
      <c r="H129" s="670"/>
      <c r="I129" s="670"/>
      <c r="J129" s="672"/>
      <c r="K129" s="670"/>
      <c r="L129" s="670"/>
      <c r="M129" s="670"/>
    </row>
    <row r="130" spans="1:13" ht="6" customHeight="1" x14ac:dyDescent="0.25">
      <c r="C130" s="669"/>
      <c r="D130" s="670"/>
      <c r="E130" s="672"/>
      <c r="F130" s="674"/>
      <c r="G130" s="670"/>
      <c r="H130" s="670"/>
      <c r="I130" s="670"/>
      <c r="J130" s="672"/>
      <c r="K130" s="670"/>
      <c r="L130" s="670"/>
      <c r="M130" s="670"/>
    </row>
    <row r="131" spans="1:13" ht="6" customHeight="1" x14ac:dyDescent="0.25">
      <c r="C131" s="669"/>
      <c r="D131" s="670"/>
      <c r="E131" s="672"/>
      <c r="F131" s="674"/>
      <c r="G131" s="670"/>
      <c r="H131" s="670"/>
      <c r="I131" s="670"/>
      <c r="J131" s="672"/>
      <c r="K131" s="670"/>
      <c r="L131" s="670"/>
      <c r="M131" s="670"/>
    </row>
    <row r="132" spans="1:13" x14ac:dyDescent="0.25">
      <c r="A132" s="1" t="s">
        <v>13</v>
      </c>
      <c r="B132" s="1" t="s">
        <v>15</v>
      </c>
      <c r="C132" s="8" t="s">
        <v>171</v>
      </c>
      <c r="D132" s="5">
        <v>6</v>
      </c>
      <c r="E132" s="6">
        <f>D132*30</f>
        <v>180</v>
      </c>
      <c r="F132" s="6">
        <f>G132+H132+I132</f>
        <v>0</v>
      </c>
      <c r="G132" s="6"/>
      <c r="H132" s="6"/>
      <c r="I132" s="6"/>
      <c r="J132" s="6">
        <f>E132-F132</f>
        <v>180</v>
      </c>
      <c r="K132" s="7">
        <f>F132/13</f>
        <v>0</v>
      </c>
      <c r="L132" s="6" t="s">
        <v>28</v>
      </c>
      <c r="M132" s="7">
        <f>F132/E132*100</f>
        <v>0</v>
      </c>
    </row>
    <row r="133" spans="1:13" x14ac:dyDescent="0.25">
      <c r="A133" s="1" t="s">
        <v>13</v>
      </c>
      <c r="B133" s="1" t="s">
        <v>15</v>
      </c>
      <c r="C133" s="4" t="s">
        <v>172</v>
      </c>
      <c r="D133" s="7">
        <v>3</v>
      </c>
      <c r="E133" s="6">
        <f t="shared" ref="E133:E138" si="41">D133*30</f>
        <v>90</v>
      </c>
      <c r="F133" s="6">
        <f t="shared" ref="F133:F138" si="42">G133+H133+I133</f>
        <v>0</v>
      </c>
      <c r="G133" s="6"/>
      <c r="H133" s="6"/>
      <c r="I133" s="6"/>
      <c r="J133" s="6">
        <f t="shared" ref="J133:J138" si="43">E133-F133</f>
        <v>90</v>
      </c>
      <c r="K133" s="7">
        <f t="shared" ref="K133:K138" si="44">F133/13</f>
        <v>0</v>
      </c>
      <c r="L133" s="6"/>
      <c r="M133" s="7">
        <f t="shared" ref="M133:M138" si="45">F133/E133*100</f>
        <v>0</v>
      </c>
    </row>
    <row r="134" spans="1:13" x14ac:dyDescent="0.25">
      <c r="A134" s="1" t="s">
        <v>13</v>
      </c>
      <c r="B134" s="1" t="s">
        <v>15</v>
      </c>
      <c r="C134" s="4" t="s">
        <v>32</v>
      </c>
      <c r="D134" s="7">
        <v>3</v>
      </c>
      <c r="E134" s="6">
        <f t="shared" si="41"/>
        <v>90</v>
      </c>
      <c r="F134" s="6">
        <f t="shared" si="42"/>
        <v>0</v>
      </c>
      <c r="G134" s="6"/>
      <c r="H134" s="6"/>
      <c r="I134" s="6"/>
      <c r="J134" s="6">
        <f t="shared" si="43"/>
        <v>90</v>
      </c>
      <c r="K134" s="7">
        <f t="shared" si="44"/>
        <v>0</v>
      </c>
      <c r="L134" s="6"/>
      <c r="M134" s="7">
        <f t="shared" si="45"/>
        <v>0</v>
      </c>
    </row>
    <row r="135" spans="1:13" ht="26.25" x14ac:dyDescent="0.25">
      <c r="A135" s="1" t="s">
        <v>17</v>
      </c>
      <c r="B135" s="1" t="s">
        <v>30</v>
      </c>
      <c r="C135" s="4" t="s">
        <v>241</v>
      </c>
      <c r="D135" s="7">
        <v>3</v>
      </c>
      <c r="E135" s="6">
        <f t="shared" si="41"/>
        <v>90</v>
      </c>
      <c r="F135" s="6">
        <f t="shared" si="42"/>
        <v>39</v>
      </c>
      <c r="G135" s="6"/>
      <c r="H135" s="6"/>
      <c r="I135" s="6">
        <v>39</v>
      </c>
      <c r="J135" s="6">
        <f t="shared" si="43"/>
        <v>51</v>
      </c>
      <c r="K135" s="7">
        <f t="shared" si="44"/>
        <v>3</v>
      </c>
      <c r="L135" s="6" t="s">
        <v>28</v>
      </c>
      <c r="M135" s="7">
        <f t="shared" si="45"/>
        <v>43.333333333333336</v>
      </c>
    </row>
    <row r="136" spans="1:13" ht="26.25" x14ac:dyDescent="0.25">
      <c r="A136" s="1" t="s">
        <v>13</v>
      </c>
      <c r="B136" s="1" t="s">
        <v>30</v>
      </c>
      <c r="C136" s="4" t="s">
        <v>244</v>
      </c>
      <c r="D136" s="7">
        <v>5</v>
      </c>
      <c r="E136" s="6">
        <f t="shared" si="41"/>
        <v>150</v>
      </c>
      <c r="F136" s="6">
        <f t="shared" si="42"/>
        <v>52</v>
      </c>
      <c r="G136" s="6">
        <v>26</v>
      </c>
      <c r="H136" s="6"/>
      <c r="I136" s="6">
        <v>26</v>
      </c>
      <c r="J136" s="6">
        <f t="shared" si="43"/>
        <v>98</v>
      </c>
      <c r="K136" s="7">
        <f t="shared" si="44"/>
        <v>4</v>
      </c>
      <c r="L136" s="6" t="s">
        <v>20</v>
      </c>
      <c r="M136" s="7">
        <f t="shared" si="45"/>
        <v>34.666666666666671</v>
      </c>
    </row>
    <row r="137" spans="1:13" ht="26.25" x14ac:dyDescent="0.25">
      <c r="A137" s="1" t="s">
        <v>13</v>
      </c>
      <c r="B137" s="1" t="s">
        <v>30</v>
      </c>
      <c r="C137" s="4" t="s">
        <v>243</v>
      </c>
      <c r="D137" s="7">
        <v>5</v>
      </c>
      <c r="E137" s="6">
        <f t="shared" si="41"/>
        <v>150</v>
      </c>
      <c r="F137" s="6">
        <f t="shared" si="42"/>
        <v>52</v>
      </c>
      <c r="G137" s="6">
        <v>26</v>
      </c>
      <c r="H137" s="6"/>
      <c r="I137" s="6">
        <v>26</v>
      </c>
      <c r="J137" s="6">
        <f t="shared" si="43"/>
        <v>98</v>
      </c>
      <c r="K137" s="7">
        <f t="shared" si="44"/>
        <v>4</v>
      </c>
      <c r="L137" s="6" t="s">
        <v>20</v>
      </c>
      <c r="M137" s="7">
        <f t="shared" si="45"/>
        <v>34.666666666666671</v>
      </c>
    </row>
    <row r="138" spans="1:13" x14ac:dyDescent="0.25">
      <c r="A138" s="1" t="s">
        <v>13</v>
      </c>
      <c r="B138" s="1" t="s">
        <v>30</v>
      </c>
      <c r="C138" s="4" t="s">
        <v>242</v>
      </c>
      <c r="D138" s="7">
        <v>5</v>
      </c>
      <c r="E138" s="6">
        <f t="shared" si="41"/>
        <v>150</v>
      </c>
      <c r="F138" s="6">
        <f t="shared" si="42"/>
        <v>52</v>
      </c>
      <c r="G138" s="6">
        <v>26</v>
      </c>
      <c r="H138" s="6"/>
      <c r="I138" s="6">
        <v>26</v>
      </c>
      <c r="J138" s="6">
        <f t="shared" si="43"/>
        <v>98</v>
      </c>
      <c r="K138" s="7">
        <f t="shared" si="44"/>
        <v>4</v>
      </c>
      <c r="L138" s="6" t="s">
        <v>20</v>
      </c>
      <c r="M138" s="7">
        <f t="shared" si="45"/>
        <v>34.666666666666671</v>
      </c>
    </row>
    <row r="139" spans="1:13" x14ac:dyDescent="0.25">
      <c r="C139" s="8" t="s">
        <v>23</v>
      </c>
      <c r="D139" s="124">
        <f t="shared" ref="D139:L139" si="46">SUM(D132:D138)</f>
        <v>30</v>
      </c>
      <c r="E139" s="180">
        <f t="shared" si="46"/>
        <v>900</v>
      </c>
      <c r="F139" s="180">
        <f t="shared" si="46"/>
        <v>195</v>
      </c>
      <c r="G139" s="180">
        <f t="shared" si="46"/>
        <v>78</v>
      </c>
      <c r="H139" s="180">
        <f t="shared" si="46"/>
        <v>0</v>
      </c>
      <c r="I139" s="180">
        <f t="shared" si="46"/>
        <v>117</v>
      </c>
      <c r="J139" s="180">
        <f t="shared" si="46"/>
        <v>705</v>
      </c>
      <c r="K139" s="180">
        <f t="shared" si="46"/>
        <v>15</v>
      </c>
      <c r="L139" s="180">
        <f t="shared" si="46"/>
        <v>0</v>
      </c>
      <c r="M139" s="180"/>
    </row>
    <row r="140" spans="1:13" x14ac:dyDescent="0.25">
      <c r="C140" s="9" t="s">
        <v>24</v>
      </c>
      <c r="D140" s="10">
        <f>30-D139</f>
        <v>0</v>
      </c>
    </row>
    <row r="142" spans="1:13" x14ac:dyDescent="0.25">
      <c r="C142" s="2" t="s">
        <v>23</v>
      </c>
      <c r="D142" s="11">
        <f>D143+D144</f>
        <v>240</v>
      </c>
      <c r="E142" s="11">
        <f>E143+E144</f>
        <v>7200</v>
      </c>
      <c r="F142" s="12">
        <f>F143+F144</f>
        <v>100.00000000000001</v>
      </c>
      <c r="G142" s="13"/>
      <c r="H142" s="14"/>
      <c r="I142" s="14"/>
      <c r="J142" s="14"/>
      <c r="K142" s="14"/>
      <c r="L142" s="14"/>
    </row>
    <row r="143" spans="1:13" x14ac:dyDescent="0.25">
      <c r="B143" s="1" t="s">
        <v>15</v>
      </c>
      <c r="C143" s="2" t="s">
        <v>33</v>
      </c>
      <c r="D143" s="12">
        <f>SUMIF(B$10:B$138,B143,D$10:D$138)</f>
        <v>177.5</v>
      </c>
      <c r="E143" s="1">
        <f>D143*30</f>
        <v>5325</v>
      </c>
      <c r="F143" s="12">
        <f>E143/E$142*100</f>
        <v>73.958333333333343</v>
      </c>
      <c r="G143" s="1"/>
      <c r="H143" s="121"/>
      <c r="I143" s="15"/>
      <c r="J143" s="15"/>
      <c r="K143" s="15"/>
    </row>
    <row r="144" spans="1:13" x14ac:dyDescent="0.25">
      <c r="B144" s="1" t="s">
        <v>30</v>
      </c>
      <c r="C144" s="2" t="s">
        <v>34</v>
      </c>
      <c r="D144" s="12">
        <f>SUMIF(B$10:B$138,B144,D$10:D$138)</f>
        <v>62.5</v>
      </c>
      <c r="E144" s="1">
        <f t="shared" ref="E144" si="47">D144*30</f>
        <v>1875</v>
      </c>
      <c r="F144" s="152">
        <f>E144/E$142*100</f>
        <v>26.041666666666668</v>
      </c>
      <c r="G144" s="1"/>
      <c r="K144" s="15"/>
      <c r="L144" s="15"/>
    </row>
    <row r="145" spans="1:17" x14ac:dyDescent="0.25">
      <c r="D145" s="1"/>
      <c r="E145" s="1"/>
      <c r="F145" s="1"/>
      <c r="G145" s="1"/>
    </row>
    <row r="146" spans="1:17" x14ac:dyDescent="0.25">
      <c r="C146" s="2" t="s">
        <v>173</v>
      </c>
      <c r="D146" s="16">
        <f>D147+D148</f>
        <v>81</v>
      </c>
      <c r="E146" s="16">
        <f>E147+E150</f>
        <v>240</v>
      </c>
      <c r="F146" s="12"/>
      <c r="G146" s="1"/>
    </row>
    <row r="147" spans="1:17" x14ac:dyDescent="0.25">
      <c r="A147" s="1" t="s">
        <v>17</v>
      </c>
      <c r="B147" s="1" t="s">
        <v>15</v>
      </c>
      <c r="C147" s="2" t="s">
        <v>33</v>
      </c>
      <c r="D147" s="1">
        <f>SUMIFS(D$10:D$138,A$10:A$138,A147,B$10:B$138,B147)</f>
        <v>59.5</v>
      </c>
      <c r="E147" s="1">
        <f>D147+D148</f>
        <v>81</v>
      </c>
      <c r="F147" s="12"/>
      <c r="G147" s="1"/>
    </row>
    <row r="148" spans="1:17" x14ac:dyDescent="0.25">
      <c r="A148" s="1" t="s">
        <v>17</v>
      </c>
      <c r="B148" s="1" t="s">
        <v>30</v>
      </c>
      <c r="C148" s="2" t="s">
        <v>34</v>
      </c>
      <c r="D148" s="1">
        <f>SUMIFS(D$10:D$138,A$10:A$138,A148,B$10:B$138,B148)</f>
        <v>21.5</v>
      </c>
      <c r="E148" s="1"/>
      <c r="F148" s="12"/>
    </row>
    <row r="149" spans="1:17" x14ac:dyDescent="0.25">
      <c r="C149" s="2" t="s">
        <v>174</v>
      </c>
      <c r="D149" s="16">
        <f>D150+D151</f>
        <v>159</v>
      </c>
      <c r="E149" s="16"/>
      <c r="F149" s="16"/>
    </row>
    <row r="150" spans="1:17" x14ac:dyDescent="0.25">
      <c r="A150" s="1" t="s">
        <v>13</v>
      </c>
      <c r="B150" s="1" t="s">
        <v>15</v>
      </c>
      <c r="C150" s="2" t="s">
        <v>33</v>
      </c>
      <c r="D150" s="1">
        <f>SUMIFS(D$10:D$138,A$10:A$138,A150,B$10:B$138,B150)</f>
        <v>118</v>
      </c>
      <c r="E150" s="1">
        <f>D151+D150</f>
        <v>159</v>
      </c>
      <c r="N150" s="100" t="s">
        <v>316</v>
      </c>
      <c r="P150" s="100" t="s">
        <v>317</v>
      </c>
    </row>
    <row r="151" spans="1:17" x14ac:dyDescent="0.25">
      <c r="A151" s="1" t="s">
        <v>13</v>
      </c>
      <c r="B151" s="1" t="s">
        <v>30</v>
      </c>
      <c r="C151" s="2" t="s">
        <v>34</v>
      </c>
      <c r="D151" s="1">
        <f>SUMIFS(D$10:D$138,A$10:A$138,A151,B$10:B$138,B151)</f>
        <v>41</v>
      </c>
      <c r="E151" s="1"/>
      <c r="N151" s="100" t="s">
        <v>87</v>
      </c>
      <c r="O151" s="100" t="s">
        <v>88</v>
      </c>
      <c r="P151" s="100" t="s">
        <v>87</v>
      </c>
      <c r="Q151" s="100" t="s">
        <v>88</v>
      </c>
    </row>
    <row r="152" spans="1:17" ht="15.75" x14ac:dyDescent="0.25">
      <c r="M152" s="175" t="s">
        <v>297</v>
      </c>
      <c r="N152" s="179">
        <f>SUMIF(N$10:N$140,M152,D$10:D$140)</f>
        <v>0</v>
      </c>
      <c r="O152" s="179">
        <f>SUMIF(O$10:O$140,M152,D$10:D$140)</f>
        <v>0</v>
      </c>
      <c r="P152" s="100">
        <f>N152/N$177*100</f>
        <v>0</v>
      </c>
      <c r="Q152" s="100">
        <f>O152/O$177*100</f>
        <v>0</v>
      </c>
    </row>
    <row r="153" spans="1:17" ht="15.75" x14ac:dyDescent="0.25">
      <c r="M153" s="175" t="s">
        <v>298</v>
      </c>
      <c r="N153" s="179">
        <f t="shared" ref="N153:N176" si="48">SUMIF(N$10:N$140,M153,D$10:D$140)</f>
        <v>0</v>
      </c>
      <c r="O153" s="179">
        <f t="shared" ref="O153:O176" si="49">SUMIF(O$10:O$140,M153,D$10:D$140)</f>
        <v>0</v>
      </c>
      <c r="P153" s="100">
        <f t="shared" ref="P153:Q176" si="50">N153/N$177*100</f>
        <v>0</v>
      </c>
      <c r="Q153" s="100">
        <f t="shared" si="50"/>
        <v>0</v>
      </c>
    </row>
    <row r="154" spans="1:17" ht="15.75" x14ac:dyDescent="0.25">
      <c r="M154" s="175" t="s">
        <v>299</v>
      </c>
      <c r="N154" s="179">
        <f t="shared" si="48"/>
        <v>0</v>
      </c>
      <c r="O154" s="179">
        <f t="shared" si="49"/>
        <v>0</v>
      </c>
      <c r="P154" s="100">
        <f t="shared" si="50"/>
        <v>0</v>
      </c>
      <c r="Q154" s="100">
        <f t="shared" si="50"/>
        <v>0</v>
      </c>
    </row>
    <row r="155" spans="1:17" ht="15.75" x14ac:dyDescent="0.25">
      <c r="M155" s="175" t="s">
        <v>300</v>
      </c>
      <c r="N155" s="179">
        <f t="shared" si="48"/>
        <v>0</v>
      </c>
      <c r="O155" s="179">
        <f t="shared" si="49"/>
        <v>0</v>
      </c>
      <c r="P155" s="100">
        <f t="shared" si="50"/>
        <v>0</v>
      </c>
      <c r="Q155" s="100">
        <f t="shared" si="50"/>
        <v>0</v>
      </c>
    </row>
    <row r="156" spans="1:17" ht="15.75" x14ac:dyDescent="0.25">
      <c r="M156" s="175" t="s">
        <v>301</v>
      </c>
      <c r="N156" s="179">
        <f t="shared" si="48"/>
        <v>0</v>
      </c>
      <c r="O156" s="179">
        <f t="shared" si="49"/>
        <v>0</v>
      </c>
      <c r="P156" s="100">
        <f t="shared" si="50"/>
        <v>0</v>
      </c>
      <c r="Q156" s="100">
        <f t="shared" si="50"/>
        <v>0</v>
      </c>
    </row>
    <row r="157" spans="1:17" ht="15.75" x14ac:dyDescent="0.25">
      <c r="M157" s="175" t="s">
        <v>295</v>
      </c>
      <c r="N157" s="179">
        <f t="shared" si="48"/>
        <v>6</v>
      </c>
      <c r="O157" s="179">
        <f t="shared" si="49"/>
        <v>0</v>
      </c>
      <c r="P157" s="100">
        <f t="shared" si="50"/>
        <v>10</v>
      </c>
      <c r="Q157" s="100">
        <f t="shared" si="50"/>
        <v>0</v>
      </c>
    </row>
    <row r="158" spans="1:17" ht="15.75" x14ac:dyDescent="0.25">
      <c r="M158" s="175" t="s">
        <v>302</v>
      </c>
      <c r="N158" s="179">
        <f t="shared" si="48"/>
        <v>0</v>
      </c>
      <c r="O158" s="179">
        <f t="shared" si="49"/>
        <v>0</v>
      </c>
      <c r="P158" s="100">
        <f t="shared" si="50"/>
        <v>0</v>
      </c>
      <c r="Q158" s="100">
        <f t="shared" si="50"/>
        <v>0</v>
      </c>
    </row>
    <row r="159" spans="1:17" ht="15.75" x14ac:dyDescent="0.25">
      <c r="M159" s="175" t="s">
        <v>303</v>
      </c>
      <c r="N159" s="179">
        <f t="shared" si="48"/>
        <v>0</v>
      </c>
      <c r="O159" s="179">
        <f t="shared" si="49"/>
        <v>0</v>
      </c>
      <c r="P159" s="100">
        <f t="shared" si="50"/>
        <v>0</v>
      </c>
      <c r="Q159" s="100">
        <f t="shared" si="50"/>
        <v>0</v>
      </c>
    </row>
    <row r="160" spans="1:17" ht="15.75" x14ac:dyDescent="0.25">
      <c r="M160" s="175" t="s">
        <v>304</v>
      </c>
      <c r="N160" s="179">
        <f t="shared" si="48"/>
        <v>0</v>
      </c>
      <c r="O160" s="179">
        <f t="shared" si="49"/>
        <v>0</v>
      </c>
      <c r="P160" s="100">
        <f t="shared" si="50"/>
        <v>0</v>
      </c>
      <c r="Q160" s="100">
        <f t="shared" si="50"/>
        <v>0</v>
      </c>
    </row>
    <row r="161" spans="13:17" ht="15.75" x14ac:dyDescent="0.25">
      <c r="M161" s="175" t="s">
        <v>305</v>
      </c>
      <c r="N161" s="179">
        <f t="shared" si="48"/>
        <v>0</v>
      </c>
      <c r="O161" s="179">
        <f t="shared" si="49"/>
        <v>0</v>
      </c>
      <c r="P161" s="100">
        <f t="shared" si="50"/>
        <v>0</v>
      </c>
      <c r="Q161" s="100">
        <f t="shared" si="50"/>
        <v>0</v>
      </c>
    </row>
    <row r="162" spans="13:17" ht="15.75" x14ac:dyDescent="0.25">
      <c r="M162" s="175" t="s">
        <v>306</v>
      </c>
      <c r="N162" s="179">
        <f t="shared" si="48"/>
        <v>0</v>
      </c>
      <c r="O162" s="179">
        <f t="shared" si="49"/>
        <v>0</v>
      </c>
      <c r="P162" s="100">
        <f t="shared" si="50"/>
        <v>0</v>
      </c>
      <c r="Q162" s="100">
        <f t="shared" si="50"/>
        <v>0</v>
      </c>
    </row>
    <row r="163" spans="13:17" ht="15.75" x14ac:dyDescent="0.25">
      <c r="M163" s="175" t="s">
        <v>307</v>
      </c>
      <c r="N163" s="179">
        <f t="shared" si="48"/>
        <v>0</v>
      </c>
      <c r="O163" s="179">
        <f t="shared" si="49"/>
        <v>0</v>
      </c>
      <c r="P163" s="100">
        <f t="shared" si="50"/>
        <v>0</v>
      </c>
      <c r="Q163" s="100">
        <f t="shared" si="50"/>
        <v>0</v>
      </c>
    </row>
    <row r="164" spans="13:17" ht="15.75" x14ac:dyDescent="0.25">
      <c r="M164" s="175" t="s">
        <v>308</v>
      </c>
      <c r="N164" s="179">
        <f t="shared" si="48"/>
        <v>0</v>
      </c>
      <c r="O164" s="179">
        <f t="shared" si="49"/>
        <v>0</v>
      </c>
      <c r="P164" s="100">
        <f t="shared" si="50"/>
        <v>0</v>
      </c>
      <c r="Q164" s="100">
        <f t="shared" si="50"/>
        <v>0</v>
      </c>
    </row>
    <row r="165" spans="13:17" ht="15.75" x14ac:dyDescent="0.25">
      <c r="M165" s="175" t="s">
        <v>309</v>
      </c>
      <c r="N165" s="179">
        <f t="shared" si="48"/>
        <v>0</v>
      </c>
      <c r="O165" s="179">
        <f t="shared" si="49"/>
        <v>0</v>
      </c>
      <c r="P165" s="100">
        <f t="shared" si="50"/>
        <v>0</v>
      </c>
      <c r="Q165" s="100">
        <f t="shared" si="50"/>
        <v>0</v>
      </c>
    </row>
    <row r="166" spans="13:17" ht="15.75" x14ac:dyDescent="0.25">
      <c r="M166" s="175" t="s">
        <v>310</v>
      </c>
      <c r="N166" s="179">
        <f t="shared" si="48"/>
        <v>0</v>
      </c>
      <c r="O166" s="179">
        <f t="shared" si="49"/>
        <v>0</v>
      </c>
      <c r="P166" s="100">
        <f t="shared" si="50"/>
        <v>0</v>
      </c>
      <c r="Q166" s="100">
        <f t="shared" si="50"/>
        <v>0</v>
      </c>
    </row>
    <row r="167" spans="13:17" ht="15.75" x14ac:dyDescent="0.25">
      <c r="M167" s="175" t="s">
        <v>311</v>
      </c>
      <c r="N167" s="179">
        <f t="shared" si="48"/>
        <v>0</v>
      </c>
      <c r="O167" s="179">
        <f t="shared" si="49"/>
        <v>0</v>
      </c>
      <c r="P167" s="100">
        <f t="shared" si="50"/>
        <v>0</v>
      </c>
      <c r="Q167" s="100">
        <f t="shared" si="50"/>
        <v>0</v>
      </c>
    </row>
    <row r="168" spans="13:17" ht="15.75" x14ac:dyDescent="0.25">
      <c r="M168" s="175" t="s">
        <v>312</v>
      </c>
      <c r="N168" s="179">
        <f t="shared" si="48"/>
        <v>0</v>
      </c>
      <c r="O168" s="179">
        <f t="shared" si="49"/>
        <v>0</v>
      </c>
      <c r="P168" s="100">
        <f t="shared" si="50"/>
        <v>0</v>
      </c>
      <c r="Q168" s="100">
        <f t="shared" si="50"/>
        <v>0</v>
      </c>
    </row>
    <row r="169" spans="13:17" ht="15.75" x14ac:dyDescent="0.25">
      <c r="M169" s="175" t="s">
        <v>313</v>
      </c>
      <c r="N169" s="179">
        <f t="shared" si="48"/>
        <v>0</v>
      </c>
      <c r="O169" s="179">
        <f t="shared" si="49"/>
        <v>0</v>
      </c>
      <c r="P169" s="100">
        <f t="shared" si="50"/>
        <v>0</v>
      </c>
      <c r="Q169" s="100">
        <f t="shared" si="50"/>
        <v>0</v>
      </c>
    </row>
    <row r="170" spans="13:17" ht="15.75" x14ac:dyDescent="0.25">
      <c r="M170" s="175" t="s">
        <v>314</v>
      </c>
      <c r="N170" s="179">
        <f t="shared" si="48"/>
        <v>0</v>
      </c>
      <c r="O170" s="179">
        <f t="shared" si="49"/>
        <v>0</v>
      </c>
      <c r="P170" s="100">
        <f t="shared" si="50"/>
        <v>0</v>
      </c>
      <c r="Q170" s="100">
        <f t="shared" si="50"/>
        <v>0</v>
      </c>
    </row>
    <row r="171" spans="13:17" ht="15.75" x14ac:dyDescent="0.25">
      <c r="M171" s="175" t="s">
        <v>315</v>
      </c>
      <c r="N171" s="179">
        <f t="shared" si="48"/>
        <v>11</v>
      </c>
      <c r="O171" s="179">
        <f t="shared" si="49"/>
        <v>0</v>
      </c>
      <c r="P171" s="100">
        <f t="shared" si="50"/>
        <v>18.333333333333332</v>
      </c>
      <c r="Q171" s="100">
        <f t="shared" si="50"/>
        <v>0</v>
      </c>
    </row>
    <row r="172" spans="13:17" ht="15.75" x14ac:dyDescent="0.25">
      <c r="M172" s="175" t="s">
        <v>293</v>
      </c>
      <c r="N172" s="179">
        <f t="shared" si="48"/>
        <v>1</v>
      </c>
      <c r="O172" s="179">
        <f t="shared" si="49"/>
        <v>0</v>
      </c>
      <c r="P172" s="100">
        <f t="shared" si="50"/>
        <v>1.6666666666666667</v>
      </c>
      <c r="Q172" s="100">
        <f t="shared" si="50"/>
        <v>0</v>
      </c>
    </row>
    <row r="173" spans="13:17" ht="15.75" x14ac:dyDescent="0.25">
      <c r="M173" s="175" t="s">
        <v>292</v>
      </c>
      <c r="N173" s="179">
        <f t="shared" si="48"/>
        <v>11</v>
      </c>
      <c r="O173" s="179">
        <f t="shared" si="49"/>
        <v>7</v>
      </c>
      <c r="P173" s="100">
        <f t="shared" si="50"/>
        <v>18.333333333333332</v>
      </c>
      <c r="Q173" s="100">
        <f t="shared" si="50"/>
        <v>11.666666666666666</v>
      </c>
    </row>
    <row r="174" spans="13:17" ht="15.75" x14ac:dyDescent="0.25">
      <c r="M174" s="175" t="s">
        <v>290</v>
      </c>
      <c r="N174" s="179">
        <f t="shared" si="48"/>
        <v>31</v>
      </c>
      <c r="O174" s="179">
        <f t="shared" si="49"/>
        <v>53</v>
      </c>
      <c r="P174" s="100">
        <f t="shared" si="50"/>
        <v>51.666666666666671</v>
      </c>
      <c r="Q174" s="100">
        <f t="shared" si="50"/>
        <v>88.333333333333329</v>
      </c>
    </row>
    <row r="175" spans="13:17" ht="15.75" x14ac:dyDescent="0.25">
      <c r="M175" s="175" t="s">
        <v>291</v>
      </c>
      <c r="N175" s="179">
        <f t="shared" si="48"/>
        <v>0</v>
      </c>
      <c r="O175" s="179">
        <f t="shared" si="49"/>
        <v>0</v>
      </c>
      <c r="P175" s="100">
        <f t="shared" si="50"/>
        <v>0</v>
      </c>
      <c r="Q175" s="100">
        <f t="shared" si="50"/>
        <v>0</v>
      </c>
    </row>
    <row r="176" spans="13:17" x14ac:dyDescent="0.25">
      <c r="M176" s="176" t="s">
        <v>294</v>
      </c>
      <c r="N176" s="179">
        <f t="shared" si="48"/>
        <v>0</v>
      </c>
      <c r="O176" s="179">
        <f t="shared" si="49"/>
        <v>0</v>
      </c>
      <c r="P176" s="100">
        <f t="shared" si="50"/>
        <v>0</v>
      </c>
      <c r="Q176" s="100">
        <f t="shared" si="50"/>
        <v>0</v>
      </c>
    </row>
    <row r="177" spans="14:17" x14ac:dyDescent="0.25">
      <c r="N177" s="177">
        <f>SUM(N152:N176)</f>
        <v>60</v>
      </c>
      <c r="O177" s="177">
        <f>SUM(O152:O176)</f>
        <v>60</v>
      </c>
      <c r="P177" s="177">
        <f>SUM(P152:P176)</f>
        <v>100</v>
      </c>
      <c r="Q177" s="177">
        <f>SUM(Q152:Q176)</f>
        <v>100</v>
      </c>
    </row>
  </sheetData>
  <mergeCells count="113"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  <mergeCell ref="C20:C26"/>
    <mergeCell ref="D20:D26"/>
    <mergeCell ref="E20:J20"/>
    <mergeCell ref="I23:I26"/>
    <mergeCell ref="K37:K43"/>
    <mergeCell ref="L37:L43"/>
    <mergeCell ref="M37:M43"/>
    <mergeCell ref="E38:E43"/>
    <mergeCell ref="F38:I38"/>
    <mergeCell ref="J38:J43"/>
    <mergeCell ref="F39:F43"/>
    <mergeCell ref="K20:K26"/>
    <mergeCell ref="L20:L26"/>
    <mergeCell ref="M20:M26"/>
    <mergeCell ref="E21:E26"/>
    <mergeCell ref="F21:I21"/>
    <mergeCell ref="J21:J26"/>
    <mergeCell ref="F22:F26"/>
    <mergeCell ref="G22:I22"/>
    <mergeCell ref="G23:G26"/>
    <mergeCell ref="H23:H26"/>
    <mergeCell ref="G39:I39"/>
    <mergeCell ref="G40:G43"/>
    <mergeCell ref="H40:H43"/>
    <mergeCell ref="I40:I43"/>
    <mergeCell ref="C54:C60"/>
    <mergeCell ref="D54:D60"/>
    <mergeCell ref="E54:J54"/>
    <mergeCell ref="I57:I60"/>
    <mergeCell ref="C37:C43"/>
    <mergeCell ref="D37:D43"/>
    <mergeCell ref="E37:J37"/>
    <mergeCell ref="K72:K78"/>
    <mergeCell ref="M72:M78"/>
    <mergeCell ref="E73:E78"/>
    <mergeCell ref="F73:I73"/>
    <mergeCell ref="J73:J78"/>
    <mergeCell ref="F74:F78"/>
    <mergeCell ref="K54:K60"/>
    <mergeCell ref="L54:L60"/>
    <mergeCell ref="M54:M60"/>
    <mergeCell ref="E55:E60"/>
    <mergeCell ref="F55:I55"/>
    <mergeCell ref="J55:J60"/>
    <mergeCell ref="F56:F60"/>
    <mergeCell ref="G56:I56"/>
    <mergeCell ref="G57:G60"/>
    <mergeCell ref="H57:H60"/>
    <mergeCell ref="G74:I74"/>
    <mergeCell ref="G75:G78"/>
    <mergeCell ref="H75:H78"/>
    <mergeCell ref="I75:I78"/>
    <mergeCell ref="C89:C95"/>
    <mergeCell ref="D89:D95"/>
    <mergeCell ref="E89:J89"/>
    <mergeCell ref="I92:I95"/>
    <mergeCell ref="C72:C78"/>
    <mergeCell ref="D72:D78"/>
    <mergeCell ref="E72:J72"/>
    <mergeCell ref="K108:K114"/>
    <mergeCell ref="L108:L114"/>
    <mergeCell ref="L72:L78"/>
    <mergeCell ref="K89:K95"/>
    <mergeCell ref="L89:L95"/>
    <mergeCell ref="M89:M95"/>
    <mergeCell ref="E90:E95"/>
    <mergeCell ref="F90:I90"/>
    <mergeCell ref="J90:J95"/>
    <mergeCell ref="F91:F95"/>
    <mergeCell ref="G91:I91"/>
    <mergeCell ref="G92:G95"/>
    <mergeCell ref="H92:H95"/>
    <mergeCell ref="C108:C114"/>
    <mergeCell ref="D108:D114"/>
    <mergeCell ref="E108:J108"/>
    <mergeCell ref="K125:K131"/>
    <mergeCell ref="L125:L131"/>
    <mergeCell ref="M108:M114"/>
    <mergeCell ref="E109:E114"/>
    <mergeCell ref="F109:I109"/>
    <mergeCell ref="J109:J114"/>
    <mergeCell ref="F110:F114"/>
    <mergeCell ref="G110:I110"/>
    <mergeCell ref="G111:G114"/>
    <mergeCell ref="H111:H114"/>
    <mergeCell ref="I111:I114"/>
    <mergeCell ref="M125:M131"/>
    <mergeCell ref="E126:E131"/>
    <mergeCell ref="F126:I126"/>
    <mergeCell ref="J126:J131"/>
    <mergeCell ref="F127:F131"/>
    <mergeCell ref="G127:I127"/>
    <mergeCell ref="G128:G131"/>
    <mergeCell ref="H128:H131"/>
    <mergeCell ref="C125:C131"/>
    <mergeCell ref="D125:D131"/>
    <mergeCell ref="E125:J125"/>
    <mergeCell ref="I128:I131"/>
  </mergeCells>
  <pageMargins left="0.19685039370078741" right="0.19685039370078741" top="0" bottom="0" header="0.31496062992125984" footer="0.31496062992125984"/>
  <pageSetup paperSize="9" scale="22" fitToWidth="0" orientation="landscape" r:id="rId1"/>
  <rowBreaks count="4" manualBreakCount="4">
    <brk id="35" max="16383" man="1"/>
    <brk id="70" max="16383" man="1"/>
    <brk id="106" max="16383" man="1"/>
    <brk id="1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 052</vt:lpstr>
      <vt:lpstr> план 052 проект на 2020</vt:lpstr>
      <vt:lpstr>семестровка 052</vt:lpstr>
      <vt:lpstr>семестровка 052 (2020)</vt:lpstr>
    </vt:vector>
  </TitlesOfParts>
  <Company>DG Win&amp;Soft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2019-04-17T10:26:27Z</cp:lastPrinted>
  <dcterms:created xsi:type="dcterms:W3CDTF">2018-09-25T13:00:18Z</dcterms:created>
  <dcterms:modified xsi:type="dcterms:W3CDTF">2020-05-07T08:35:35Z</dcterms:modified>
</cp:coreProperties>
</file>