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"/>
    </mc:Choice>
  </mc:AlternateContent>
  <bookViews>
    <workbookView xWindow="0" yWindow="0" windowWidth="15480" windowHeight="11640" activeTab="1"/>
  </bookViews>
  <sheets>
    <sheet name="Титул матем" sheetId="2" r:id="rId1"/>
    <sheet name="План матем" sheetId="10" r:id="rId2"/>
    <sheet name="семсемтр" sheetId="9" state="hidden" r:id="rId3"/>
  </sheets>
  <definedNames>
    <definedName name="_xlnm.Print_Area" localSheetId="1">'План матем'!$A$1:$AC$130</definedName>
  </definedNames>
  <calcPr calcId="152511"/>
</workbook>
</file>

<file path=xl/calcChain.xml><?xml version="1.0" encoding="utf-8"?>
<calcChain xmlns="http://schemas.openxmlformats.org/spreadsheetml/2006/main">
  <c r="I121" i="10" l="1"/>
  <c r="H121" i="10"/>
  <c r="M121" i="10" s="1"/>
  <c r="I120" i="10"/>
  <c r="H120" i="10"/>
  <c r="M120" i="10" s="1"/>
  <c r="I119" i="10"/>
  <c r="H119" i="10"/>
  <c r="M119" i="10" s="1"/>
  <c r="I118" i="10"/>
  <c r="H118" i="10"/>
  <c r="M118" i="10" s="1"/>
  <c r="M117" i="10" s="1"/>
  <c r="L117" i="10"/>
  <c r="K117" i="10"/>
  <c r="J117" i="10"/>
  <c r="I117" i="10"/>
  <c r="G117" i="10"/>
  <c r="H117" i="10" l="1"/>
  <c r="I14" i="10"/>
  <c r="G24" i="10" l="1"/>
  <c r="G31" i="10"/>
  <c r="G77" i="10"/>
  <c r="N77" i="10" l="1"/>
  <c r="O77" i="10"/>
  <c r="P77" i="10"/>
  <c r="Q77" i="10"/>
  <c r="R77" i="10"/>
  <c r="S77" i="10"/>
  <c r="T77" i="10"/>
  <c r="U77" i="10"/>
  <c r="V77" i="10"/>
  <c r="W77" i="10"/>
  <c r="X77" i="10"/>
  <c r="J77" i="10"/>
  <c r="K77" i="10"/>
  <c r="L77" i="10"/>
  <c r="W101" i="10"/>
  <c r="X101" i="10"/>
  <c r="T101" i="10"/>
  <c r="U101" i="10"/>
  <c r="V101" i="10"/>
  <c r="N101" i="10"/>
  <c r="O101" i="10"/>
  <c r="P101" i="10"/>
  <c r="Q101" i="10"/>
  <c r="R101" i="10"/>
  <c r="S101" i="10"/>
  <c r="L101" i="10"/>
  <c r="K101" i="10"/>
  <c r="J101" i="10"/>
  <c r="D145" i="9"/>
  <c r="G101" i="10"/>
  <c r="H100" i="10"/>
  <c r="I100" i="10"/>
  <c r="H98" i="10"/>
  <c r="I98" i="10"/>
  <c r="H96" i="10"/>
  <c r="I96" i="10"/>
  <c r="H94" i="10"/>
  <c r="I94" i="10"/>
  <c r="H92" i="10"/>
  <c r="M92" i="10" s="1"/>
  <c r="H90" i="10"/>
  <c r="I90" i="10"/>
  <c r="H88" i="10"/>
  <c r="I88" i="10"/>
  <c r="H86" i="10"/>
  <c r="I86" i="10"/>
  <c r="H84" i="10"/>
  <c r="M84" i="10" s="1"/>
  <c r="I84" i="10"/>
  <c r="H82" i="10"/>
  <c r="I82" i="10"/>
  <c r="H80" i="10"/>
  <c r="M80" i="10" s="1"/>
  <c r="I80" i="10"/>
  <c r="H76" i="10"/>
  <c r="H75" i="10"/>
  <c r="M75" i="10" s="1"/>
  <c r="H73" i="10"/>
  <c r="H72" i="10"/>
  <c r="I72" i="10"/>
  <c r="H70" i="10"/>
  <c r="H69" i="10"/>
  <c r="M69" i="10" s="1"/>
  <c r="I69" i="10"/>
  <c r="M94" i="10" l="1"/>
  <c r="M88" i="10"/>
  <c r="M98" i="10"/>
  <c r="M86" i="10"/>
  <c r="M72" i="10"/>
  <c r="M96" i="10"/>
  <c r="M100" i="10"/>
  <c r="M82" i="10"/>
  <c r="M90" i="10"/>
  <c r="K22" i="10"/>
  <c r="I68" i="10" l="1"/>
  <c r="M116" i="10"/>
  <c r="I115" i="10"/>
  <c r="H115" i="10"/>
  <c r="M115" i="10" s="1"/>
  <c r="I114" i="10"/>
  <c r="H114" i="10"/>
  <c r="M114" i="10" s="1"/>
  <c r="L113" i="10"/>
  <c r="J113" i="10"/>
  <c r="G113" i="10"/>
  <c r="I113" i="10" l="1"/>
  <c r="H113" i="10"/>
  <c r="M113" i="10"/>
  <c r="AC104" i="10"/>
  <c r="AB104" i="10"/>
  <c r="AA104" i="10"/>
  <c r="Z104" i="10"/>
  <c r="Y104" i="10"/>
  <c r="AC101" i="10"/>
  <c r="AB101" i="10"/>
  <c r="AA101" i="10"/>
  <c r="Z101" i="10"/>
  <c r="Y101" i="10"/>
  <c r="I99" i="10"/>
  <c r="H99" i="10"/>
  <c r="I97" i="10"/>
  <c r="H97" i="10"/>
  <c r="I95" i="10"/>
  <c r="H95" i="10"/>
  <c r="I93" i="10"/>
  <c r="H93" i="10"/>
  <c r="I91" i="10"/>
  <c r="H91" i="10"/>
  <c r="I89" i="10"/>
  <c r="H89" i="10"/>
  <c r="I87" i="10"/>
  <c r="H87" i="10"/>
  <c r="I85" i="10"/>
  <c r="H85" i="10"/>
  <c r="I83" i="10"/>
  <c r="H83" i="10"/>
  <c r="I81" i="10"/>
  <c r="H81" i="10"/>
  <c r="I79" i="10"/>
  <c r="H79" i="10"/>
  <c r="AC77" i="10"/>
  <c r="AB77" i="10"/>
  <c r="AA77" i="10"/>
  <c r="Z77" i="10"/>
  <c r="Y77" i="10"/>
  <c r="G102" i="10"/>
  <c r="I74" i="10"/>
  <c r="H74" i="10"/>
  <c r="I71" i="10"/>
  <c r="I77" i="10" s="1"/>
  <c r="H71" i="10"/>
  <c r="H68" i="10"/>
  <c r="X64" i="10"/>
  <c r="W64" i="10"/>
  <c r="V64" i="10"/>
  <c r="U64" i="10"/>
  <c r="T64" i="10"/>
  <c r="S64" i="10"/>
  <c r="R64" i="10"/>
  <c r="Q64" i="10"/>
  <c r="P64" i="10"/>
  <c r="O64" i="10"/>
  <c r="N64" i="10"/>
  <c r="L64" i="10"/>
  <c r="K64" i="10"/>
  <c r="J64" i="10"/>
  <c r="G64" i="10"/>
  <c r="I63" i="10"/>
  <c r="I64" i="10" s="1"/>
  <c r="H63" i="10"/>
  <c r="H64" i="10" s="1"/>
  <c r="X61" i="10"/>
  <c r="W61" i="10"/>
  <c r="V61" i="10"/>
  <c r="U61" i="10"/>
  <c r="T61" i="10"/>
  <c r="S61" i="10"/>
  <c r="R61" i="10"/>
  <c r="Q61" i="10"/>
  <c r="P61" i="10"/>
  <c r="O61" i="10"/>
  <c r="N61" i="10"/>
  <c r="L61" i="10"/>
  <c r="K61" i="10"/>
  <c r="J61" i="10"/>
  <c r="I61" i="10"/>
  <c r="G61" i="10"/>
  <c r="H60" i="10"/>
  <c r="M60" i="10" s="1"/>
  <c r="H59" i="10"/>
  <c r="M59" i="10" s="1"/>
  <c r="H58" i="10"/>
  <c r="M58" i="10" s="1"/>
  <c r="H57" i="10"/>
  <c r="AC55" i="10"/>
  <c r="AB55" i="10"/>
  <c r="AA55" i="10"/>
  <c r="Z55" i="10"/>
  <c r="Y55" i="10"/>
  <c r="W55" i="10"/>
  <c r="V55" i="10"/>
  <c r="U55" i="10"/>
  <c r="T55" i="10"/>
  <c r="S55" i="10"/>
  <c r="R55" i="10"/>
  <c r="Q55" i="10"/>
  <c r="P55" i="10"/>
  <c r="O55" i="10"/>
  <c r="N55" i="10"/>
  <c r="I54" i="10"/>
  <c r="H54" i="10"/>
  <c r="I53" i="10"/>
  <c r="H53" i="10"/>
  <c r="I52" i="10"/>
  <c r="H52" i="10"/>
  <c r="H51" i="10" s="1"/>
  <c r="L51" i="10"/>
  <c r="K51" i="10"/>
  <c r="J51" i="10"/>
  <c r="G51" i="10"/>
  <c r="I50" i="10"/>
  <c r="H50" i="10"/>
  <c r="I49" i="10"/>
  <c r="I48" i="10" s="1"/>
  <c r="H49" i="10"/>
  <c r="L48" i="10"/>
  <c r="K48" i="10"/>
  <c r="J48" i="10"/>
  <c r="G48" i="10"/>
  <c r="I47" i="10"/>
  <c r="H47" i="10"/>
  <c r="I46" i="10"/>
  <c r="H46" i="10"/>
  <c r="I45" i="10"/>
  <c r="H45" i="10"/>
  <c r="I44" i="10"/>
  <c r="H44" i="10"/>
  <c r="I43" i="10"/>
  <c r="H43" i="10"/>
  <c r="L42" i="10"/>
  <c r="K42" i="10"/>
  <c r="J42" i="10"/>
  <c r="G42" i="10"/>
  <c r="I41" i="10"/>
  <c r="H41" i="10"/>
  <c r="I40" i="10"/>
  <c r="H40" i="10"/>
  <c r="I39" i="10"/>
  <c r="I38" i="10" s="1"/>
  <c r="H39" i="10"/>
  <c r="L38" i="10"/>
  <c r="K38" i="10"/>
  <c r="J38" i="10"/>
  <c r="G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L31" i="10"/>
  <c r="K31" i="10"/>
  <c r="J31" i="10"/>
  <c r="I30" i="10"/>
  <c r="H30" i="10"/>
  <c r="I29" i="10"/>
  <c r="H29" i="10"/>
  <c r="L28" i="10"/>
  <c r="K28" i="10"/>
  <c r="J28" i="10"/>
  <c r="G28" i="10"/>
  <c r="I27" i="10"/>
  <c r="H27" i="10"/>
  <c r="I26" i="10"/>
  <c r="H26" i="10"/>
  <c r="H25" i="10"/>
  <c r="L24" i="10"/>
  <c r="K24" i="10"/>
  <c r="J24" i="10"/>
  <c r="AC22" i="10"/>
  <c r="AB22" i="10"/>
  <c r="AA22" i="10"/>
  <c r="Z22" i="10"/>
  <c r="Y22" i="10"/>
  <c r="X22" i="10"/>
  <c r="W22" i="10"/>
  <c r="V22" i="10"/>
  <c r="U22" i="10"/>
  <c r="S22" i="10"/>
  <c r="R22" i="10"/>
  <c r="Q22" i="10"/>
  <c r="I21" i="10"/>
  <c r="T21" i="10" s="1"/>
  <c r="H21" i="10"/>
  <c r="I20" i="10"/>
  <c r="H20" i="10"/>
  <c r="I19" i="10"/>
  <c r="N19" i="10" s="1"/>
  <c r="H19" i="10"/>
  <c r="I18" i="10"/>
  <c r="H18" i="10"/>
  <c r="I17" i="10"/>
  <c r="H17" i="10"/>
  <c r="L16" i="10"/>
  <c r="J16" i="10"/>
  <c r="J22" i="10" s="1"/>
  <c r="G16" i="10"/>
  <c r="H16" i="10" s="1"/>
  <c r="I15" i="10"/>
  <c r="N15" i="10" s="1"/>
  <c r="H15" i="10"/>
  <c r="H14" i="10"/>
  <c r="M14" i="10" s="1"/>
  <c r="I13" i="10"/>
  <c r="O13" i="10" s="1"/>
  <c r="H13" i="10"/>
  <c r="I12" i="10"/>
  <c r="N12" i="10" s="1"/>
  <c r="H12" i="10"/>
  <c r="L11" i="10"/>
  <c r="G11" i="10"/>
  <c r="D149" i="9"/>
  <c r="E149" i="9" s="1"/>
  <c r="D148" i="9"/>
  <c r="E148" i="9" s="1"/>
  <c r="D146" i="9"/>
  <c r="E146" i="9" s="1"/>
  <c r="D142" i="9"/>
  <c r="E142" i="9" s="1"/>
  <c r="D141" i="9"/>
  <c r="E141" i="9" s="1"/>
  <c r="L137" i="9"/>
  <c r="I137" i="9"/>
  <c r="H137" i="9"/>
  <c r="G137" i="9"/>
  <c r="D137" i="9"/>
  <c r="D138" i="9" s="1"/>
  <c r="F136" i="9"/>
  <c r="K136" i="9" s="1"/>
  <c r="E136" i="9"/>
  <c r="F135" i="9"/>
  <c r="E135" i="9"/>
  <c r="F134" i="9"/>
  <c r="K134" i="9" s="1"/>
  <c r="E134" i="9"/>
  <c r="F133" i="9"/>
  <c r="K133" i="9" s="1"/>
  <c r="E133" i="9"/>
  <c r="F132" i="9"/>
  <c r="K132" i="9" s="1"/>
  <c r="E132" i="9"/>
  <c r="F131" i="9"/>
  <c r="K131" i="9" s="1"/>
  <c r="E131" i="9"/>
  <c r="F130" i="9"/>
  <c r="K130" i="9" s="1"/>
  <c r="E130" i="9"/>
  <c r="L120" i="9"/>
  <c r="I120" i="9"/>
  <c r="H120" i="9"/>
  <c r="G120" i="9"/>
  <c r="D120" i="9"/>
  <c r="D121" i="9" s="1"/>
  <c r="F119" i="9"/>
  <c r="K119" i="9" s="1"/>
  <c r="E119" i="9"/>
  <c r="J119" i="9" s="1"/>
  <c r="F118" i="9"/>
  <c r="K118" i="9" s="1"/>
  <c r="E118" i="9"/>
  <c r="F117" i="9"/>
  <c r="K117" i="9" s="1"/>
  <c r="E117" i="9"/>
  <c r="M117" i="9" s="1"/>
  <c r="F116" i="9"/>
  <c r="K116" i="9" s="1"/>
  <c r="E116" i="9"/>
  <c r="F115" i="9"/>
  <c r="K115" i="9" s="1"/>
  <c r="E115" i="9"/>
  <c r="F114" i="9"/>
  <c r="K114" i="9" s="1"/>
  <c r="E114" i="9"/>
  <c r="F113" i="9"/>
  <c r="K113" i="9" s="1"/>
  <c r="E113" i="9"/>
  <c r="I100" i="9"/>
  <c r="H100" i="9"/>
  <c r="G100" i="9"/>
  <c r="D100" i="9"/>
  <c r="D101" i="9" s="1"/>
  <c r="F99" i="9"/>
  <c r="E99" i="9"/>
  <c r="F98" i="9"/>
  <c r="K98" i="9" s="1"/>
  <c r="E98" i="9"/>
  <c r="M98" i="9" s="1"/>
  <c r="F97" i="9"/>
  <c r="E97" i="9"/>
  <c r="F96" i="9"/>
  <c r="K96" i="9" s="1"/>
  <c r="E96" i="9"/>
  <c r="J96" i="9" s="1"/>
  <c r="F95" i="9"/>
  <c r="K95" i="9" s="1"/>
  <c r="E95" i="9"/>
  <c r="K94" i="9"/>
  <c r="E94" i="9"/>
  <c r="L84" i="9"/>
  <c r="I84" i="9"/>
  <c r="H84" i="9"/>
  <c r="G84" i="9"/>
  <c r="D84" i="9"/>
  <c r="D85" i="9" s="1"/>
  <c r="F83" i="9"/>
  <c r="K83" i="9" s="1"/>
  <c r="E83" i="9"/>
  <c r="F82" i="9"/>
  <c r="E82" i="9"/>
  <c r="F81" i="9"/>
  <c r="K81" i="9" s="1"/>
  <c r="E81" i="9"/>
  <c r="F80" i="9"/>
  <c r="E80" i="9"/>
  <c r="F79" i="9"/>
  <c r="K79" i="9" s="1"/>
  <c r="E79" i="9"/>
  <c r="F78" i="9"/>
  <c r="E78" i="9"/>
  <c r="I68" i="9"/>
  <c r="H68" i="9"/>
  <c r="G68" i="9"/>
  <c r="D68" i="9"/>
  <c r="D69" i="9" s="1"/>
  <c r="F67" i="9"/>
  <c r="E67" i="9"/>
  <c r="F66" i="9"/>
  <c r="K66" i="9" s="1"/>
  <c r="E66" i="9"/>
  <c r="F65" i="9"/>
  <c r="K65" i="9" s="1"/>
  <c r="E65" i="9"/>
  <c r="F64" i="9"/>
  <c r="K64" i="9" s="1"/>
  <c r="E64" i="9"/>
  <c r="F63" i="9"/>
  <c r="E63" i="9"/>
  <c r="K62" i="9"/>
  <c r="E62" i="9"/>
  <c r="M62" i="9" s="1"/>
  <c r="L51" i="9"/>
  <c r="I51" i="9"/>
  <c r="H51" i="9"/>
  <c r="G51" i="9"/>
  <c r="D51" i="9"/>
  <c r="D52" i="9" s="1"/>
  <c r="F50" i="9"/>
  <c r="K50" i="9" s="1"/>
  <c r="E50" i="9"/>
  <c r="F49" i="9"/>
  <c r="E49" i="9"/>
  <c r="F48" i="9"/>
  <c r="K48" i="9" s="1"/>
  <c r="E48" i="9"/>
  <c r="F47" i="9"/>
  <c r="E47" i="9"/>
  <c r="F46" i="9"/>
  <c r="K46" i="9" s="1"/>
  <c r="E46" i="9"/>
  <c r="F45" i="9"/>
  <c r="E45" i="9"/>
  <c r="I35" i="9"/>
  <c r="H35" i="9"/>
  <c r="G35" i="9"/>
  <c r="D35" i="9"/>
  <c r="D36" i="9" s="1"/>
  <c r="F34" i="9"/>
  <c r="E34" i="9"/>
  <c r="F33" i="9"/>
  <c r="K33" i="9" s="1"/>
  <c r="E33" i="9"/>
  <c r="F32" i="9"/>
  <c r="E32" i="9"/>
  <c r="F31" i="9"/>
  <c r="E31" i="9"/>
  <c r="F30" i="9"/>
  <c r="E30" i="9"/>
  <c r="F29" i="9"/>
  <c r="E29" i="9"/>
  <c r="K28" i="9"/>
  <c r="E28" i="9"/>
  <c r="I18" i="9"/>
  <c r="H18" i="9"/>
  <c r="G18" i="9"/>
  <c r="D18" i="9"/>
  <c r="D19" i="9" s="1"/>
  <c r="F17" i="9"/>
  <c r="K17" i="9" s="1"/>
  <c r="E17" i="9"/>
  <c r="F16" i="9"/>
  <c r="E16" i="9"/>
  <c r="F15" i="9"/>
  <c r="E15" i="9"/>
  <c r="F14" i="9"/>
  <c r="E14" i="9"/>
  <c r="F13" i="9"/>
  <c r="K13" i="9" s="1"/>
  <c r="E13" i="9"/>
  <c r="F12" i="9"/>
  <c r="E12" i="9"/>
  <c r="F11" i="9"/>
  <c r="E11" i="9"/>
  <c r="H31" i="10" l="1"/>
  <c r="H101" i="10"/>
  <c r="G22" i="10"/>
  <c r="L22" i="10"/>
  <c r="O22" i="10"/>
  <c r="T22" i="10"/>
  <c r="T65" i="10" s="1"/>
  <c r="M68" i="10"/>
  <c r="H77" i="10"/>
  <c r="I101" i="10"/>
  <c r="M29" i="10"/>
  <c r="M135" i="9"/>
  <c r="K135" i="9"/>
  <c r="M85" i="10"/>
  <c r="H11" i="10"/>
  <c r="H22" i="10" s="1"/>
  <c r="I42" i="10"/>
  <c r="M83" i="9"/>
  <c r="J95" i="9"/>
  <c r="M82" i="9"/>
  <c r="M97" i="9"/>
  <c r="M99" i="9"/>
  <c r="M116" i="9"/>
  <c r="M118" i="9"/>
  <c r="F18" i="9"/>
  <c r="M12" i="9"/>
  <c r="M14" i="9"/>
  <c r="M16" i="9"/>
  <c r="M30" i="9"/>
  <c r="M32" i="9"/>
  <c r="M34" i="9"/>
  <c r="J66" i="9"/>
  <c r="J80" i="9"/>
  <c r="J114" i="9"/>
  <c r="J133" i="9"/>
  <c r="J11" i="9"/>
  <c r="M13" i="9"/>
  <c r="M17" i="9"/>
  <c r="J29" i="9"/>
  <c r="M33" i="9"/>
  <c r="J47" i="9"/>
  <c r="J65" i="9"/>
  <c r="M136" i="9"/>
  <c r="M81" i="9"/>
  <c r="E137" i="9"/>
  <c r="L55" i="10"/>
  <c r="L65" i="10" s="1"/>
  <c r="H61" i="10"/>
  <c r="M29" i="9"/>
  <c r="M47" i="9"/>
  <c r="M80" i="9"/>
  <c r="K99" i="9"/>
  <c r="M114" i="9"/>
  <c r="M115" i="9"/>
  <c r="M131" i="9"/>
  <c r="M133" i="9"/>
  <c r="M134" i="9"/>
  <c r="J12" i="9"/>
  <c r="J14" i="9"/>
  <c r="J16" i="9"/>
  <c r="E35" i="9"/>
  <c r="J30" i="9"/>
  <c r="J34" i="9"/>
  <c r="M46" i="9"/>
  <c r="K47" i="9"/>
  <c r="M63" i="9"/>
  <c r="E84" i="9"/>
  <c r="K80" i="9"/>
  <c r="M95" i="9"/>
  <c r="M96" i="9"/>
  <c r="M113" i="9"/>
  <c r="J118" i="9"/>
  <c r="M132" i="9"/>
  <c r="M15" i="10"/>
  <c r="J48" i="9"/>
  <c r="M50" i="9"/>
  <c r="M64" i="9"/>
  <c r="J81" i="9"/>
  <c r="E100" i="9"/>
  <c r="J99" i="9"/>
  <c r="J115" i="9"/>
  <c r="M119" i="9"/>
  <c r="M130" i="9"/>
  <c r="J134" i="9"/>
  <c r="F137" i="9"/>
  <c r="I24" i="10"/>
  <c r="I28" i="10"/>
  <c r="M49" i="10"/>
  <c r="M71" i="10"/>
  <c r="M83" i="10"/>
  <c r="K102" i="10"/>
  <c r="N22" i="10"/>
  <c r="N65" i="10" s="1"/>
  <c r="M32" i="10"/>
  <c r="M34" i="10"/>
  <c r="M43" i="10"/>
  <c r="M52" i="10"/>
  <c r="M54" i="10"/>
  <c r="M57" i="10"/>
  <c r="M61" i="10" s="1"/>
  <c r="O102" i="10"/>
  <c r="Q102" i="10"/>
  <c r="S102" i="10"/>
  <c r="U102" i="10"/>
  <c r="W102" i="10"/>
  <c r="Y102" i="10"/>
  <c r="AA102" i="10"/>
  <c r="AC102" i="10"/>
  <c r="I11" i="10"/>
  <c r="M12" i="10"/>
  <c r="M13" i="10"/>
  <c r="P13" i="10"/>
  <c r="P22" i="10" s="1"/>
  <c r="P65" i="10" s="1"/>
  <c r="M17" i="10"/>
  <c r="M19" i="10"/>
  <c r="M20" i="10"/>
  <c r="H28" i="10"/>
  <c r="J55" i="10"/>
  <c r="J65" i="10" s="1"/>
  <c r="H38" i="10"/>
  <c r="M41" i="10"/>
  <c r="H48" i="10"/>
  <c r="I51" i="10"/>
  <c r="J102" i="10"/>
  <c r="L102" i="10"/>
  <c r="I16" i="10"/>
  <c r="M16" i="10" s="1"/>
  <c r="H24" i="10"/>
  <c r="M27" i="10"/>
  <c r="M35" i="10"/>
  <c r="M36" i="10"/>
  <c r="H42" i="10"/>
  <c r="M46" i="10"/>
  <c r="M47" i="10"/>
  <c r="M87" i="10"/>
  <c r="M91" i="10"/>
  <c r="M93" i="10"/>
  <c r="M95" i="10"/>
  <c r="M99" i="10"/>
  <c r="O65" i="10"/>
  <c r="Q65" i="10"/>
  <c r="S65" i="10"/>
  <c r="U65" i="10"/>
  <c r="W65" i="10"/>
  <c r="M44" i="10"/>
  <c r="M50" i="10"/>
  <c r="K55" i="10"/>
  <c r="K65" i="10" s="1"/>
  <c r="M30" i="10"/>
  <c r="M74" i="10"/>
  <c r="M79" i="10"/>
  <c r="M18" i="10"/>
  <c r="M21" i="10"/>
  <c r="G55" i="10"/>
  <c r="M25" i="10"/>
  <c r="M26" i="10"/>
  <c r="M33" i="10"/>
  <c r="I31" i="10"/>
  <c r="M37" i="10"/>
  <c r="M39" i="10"/>
  <c r="M40" i="10"/>
  <c r="M45" i="10"/>
  <c r="M53" i="10"/>
  <c r="R65" i="10"/>
  <c r="V65" i="10"/>
  <c r="X65" i="10"/>
  <c r="I102" i="10"/>
  <c r="M81" i="10"/>
  <c r="M89" i="10"/>
  <c r="M97" i="10"/>
  <c r="N102" i="10"/>
  <c r="P102" i="10"/>
  <c r="R102" i="10"/>
  <c r="T102" i="10"/>
  <c r="V102" i="10"/>
  <c r="X102" i="10"/>
  <c r="Z102" i="10"/>
  <c r="AB102" i="10"/>
  <c r="M63" i="10"/>
  <c r="M64" i="10" s="1"/>
  <c r="M67" i="9"/>
  <c r="E68" i="9"/>
  <c r="M65" i="9"/>
  <c r="M66" i="9"/>
  <c r="M45" i="9"/>
  <c r="M48" i="9"/>
  <c r="E51" i="9"/>
  <c r="M49" i="9"/>
  <c r="J32" i="9"/>
  <c r="M31" i="9"/>
  <c r="M15" i="9"/>
  <c r="E18" i="9"/>
  <c r="D140" i="9"/>
  <c r="D147" i="9"/>
  <c r="K11" i="9"/>
  <c r="J13" i="9"/>
  <c r="K14" i="9"/>
  <c r="J15" i="9"/>
  <c r="K16" i="9"/>
  <c r="J17" i="9"/>
  <c r="J28" i="9"/>
  <c r="M28" i="9"/>
  <c r="K29" i="9"/>
  <c r="K30" i="9"/>
  <c r="J31" i="9"/>
  <c r="J33" i="9"/>
  <c r="K34" i="9"/>
  <c r="F35" i="9"/>
  <c r="F51" i="9"/>
  <c r="J46" i="9"/>
  <c r="J50" i="9"/>
  <c r="J64" i="9"/>
  <c r="F84" i="9"/>
  <c r="M78" i="9"/>
  <c r="J79" i="9"/>
  <c r="J83" i="9"/>
  <c r="J94" i="9"/>
  <c r="J98" i="9"/>
  <c r="F100" i="9"/>
  <c r="J113" i="9"/>
  <c r="J117" i="9"/>
  <c r="E120" i="9"/>
  <c r="J132" i="9"/>
  <c r="J136" i="9"/>
  <c r="E147" i="9"/>
  <c r="M11" i="9"/>
  <c r="J45" i="9"/>
  <c r="K45" i="9"/>
  <c r="J49" i="9"/>
  <c r="K49" i="9"/>
  <c r="J63" i="9"/>
  <c r="K63" i="9"/>
  <c r="J67" i="9"/>
  <c r="K67" i="9"/>
  <c r="F68" i="9"/>
  <c r="J78" i="9"/>
  <c r="K78" i="9"/>
  <c r="M79" i="9"/>
  <c r="J82" i="9"/>
  <c r="K82" i="9"/>
  <c r="M94" i="9"/>
  <c r="J97" i="9"/>
  <c r="K97" i="9"/>
  <c r="F120" i="9"/>
  <c r="J116" i="9"/>
  <c r="J130" i="9"/>
  <c r="J131" i="9"/>
  <c r="J135" i="9"/>
  <c r="E140" i="9"/>
  <c r="F140" i="9" s="1"/>
  <c r="E145" i="9"/>
  <c r="D144" i="9"/>
  <c r="J62" i="9"/>
  <c r="M100" i="9" l="1"/>
  <c r="M28" i="10"/>
  <c r="M101" i="10"/>
  <c r="I22" i="10"/>
  <c r="M77" i="10"/>
  <c r="G65" i="10"/>
  <c r="G103" i="10" s="1"/>
  <c r="S103" i="10"/>
  <c r="S104" i="10" s="1"/>
  <c r="K103" i="10"/>
  <c r="U103" i="10"/>
  <c r="U104" i="10" s="1"/>
  <c r="L103" i="10"/>
  <c r="M48" i="10"/>
  <c r="K68" i="9"/>
  <c r="K35" i="9"/>
  <c r="K137" i="9"/>
  <c r="J51" i="9"/>
  <c r="J100" i="9"/>
  <c r="J84" i="9"/>
  <c r="J18" i="9"/>
  <c r="M120" i="9"/>
  <c r="K120" i="9"/>
  <c r="K100" i="9"/>
  <c r="K18" i="9"/>
  <c r="M51" i="10"/>
  <c r="Q103" i="10"/>
  <c r="Q104" i="10" s="1"/>
  <c r="J68" i="9"/>
  <c r="J137" i="9"/>
  <c r="W103" i="10"/>
  <c r="W104" i="10" s="1"/>
  <c r="O103" i="10"/>
  <c r="O104" i="10" s="1"/>
  <c r="M137" i="9"/>
  <c r="M31" i="10"/>
  <c r="J103" i="10"/>
  <c r="I55" i="10"/>
  <c r="I65" i="10" s="1"/>
  <c r="I103" i="10" s="1"/>
  <c r="H102" i="10"/>
  <c r="M42" i="10"/>
  <c r="V103" i="10"/>
  <c r="V104" i="10" s="1"/>
  <c r="R103" i="10"/>
  <c r="R104" i="10" s="1"/>
  <c r="N103" i="10"/>
  <c r="N104" i="10" s="1"/>
  <c r="M24" i="10"/>
  <c r="H55" i="10"/>
  <c r="H65" i="10" s="1"/>
  <c r="M11" i="10"/>
  <c r="M22" i="10" s="1"/>
  <c r="X103" i="10"/>
  <c r="X104" i="10" s="1"/>
  <c r="T103" i="10"/>
  <c r="T104" i="10" s="1"/>
  <c r="P103" i="10"/>
  <c r="P104" i="10" s="1"/>
  <c r="M38" i="10"/>
  <c r="F149" i="9"/>
  <c r="F147" i="9"/>
  <c r="K51" i="9"/>
  <c r="E144" i="9"/>
  <c r="F141" i="9"/>
  <c r="K84" i="9"/>
  <c r="F148" i="9"/>
  <c r="J120" i="9"/>
  <c r="M84" i="9"/>
  <c r="J35" i="9"/>
  <c r="F142" i="9"/>
  <c r="Y65" i="10" l="1"/>
  <c r="M102" i="10"/>
  <c r="H103" i="10"/>
  <c r="W109" i="10"/>
  <c r="Q109" i="10"/>
  <c r="M55" i="10"/>
  <c r="M65" i="10" s="1"/>
  <c r="M103" i="10" s="1"/>
  <c r="F144" i="9"/>
  <c r="F146" i="9"/>
  <c r="F145" i="9"/>
  <c r="Y109" i="10" l="1"/>
  <c r="J35" i="2"/>
  <c r="J34" i="2"/>
  <c r="C34" i="2"/>
  <c r="W34" i="2" s="1"/>
  <c r="C36" i="2"/>
  <c r="W36" i="2" s="1"/>
  <c r="W37" i="2"/>
  <c r="C35" i="2"/>
  <c r="G38" i="2"/>
  <c r="N38" i="2"/>
  <c r="Q38" i="2"/>
  <c r="T38" i="2"/>
  <c r="J38" i="2"/>
  <c r="W35" i="2" l="1"/>
  <c r="C38" i="2"/>
  <c r="W38" i="2"/>
</calcChain>
</file>

<file path=xl/sharedStrings.xml><?xml version="1.0" encoding="utf-8"?>
<sst xmlns="http://schemas.openxmlformats.org/spreadsheetml/2006/main" count="875" uniqueCount="319">
  <si>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</si>
  <si>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</si>
  <si>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</si>
  <si>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</si>
  <si>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</si>
  <si>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</si>
  <si>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</si>
  <si>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</si>
  <si>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</si>
  <si>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</si>
  <si>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</si>
  <si>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</si>
  <si>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</si>
  <si>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</si>
  <si>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</si>
  <si>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</si>
  <si>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</si>
  <si>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</si>
  <si>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</si>
  <si>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</si>
  <si>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Основи економічної теорії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</si>
  <si>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</si>
  <si>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</si>
  <si>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</si>
  <si>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</si>
  <si>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</si>
  <si>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</si>
  <si>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</si>
  <si>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</si>
  <si>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Безпека життєдіяльності та основи охорони праці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</si>
  <si>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</si>
  <si>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</si>
  <si>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</si>
  <si>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</si>
  <si>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</si>
  <si>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</si>
  <si>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</si>
  <si>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</si>
  <si>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</si>
  <si>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</si>
  <si>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</si>
  <si>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</si>
  <si>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</si>
  <si>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</si>
  <si>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</si>
  <si>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</si>
  <si>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</si>
  <si>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</si>
  <si>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</si>
  <si>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</si>
  <si>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</si>
  <si>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</si>
  <si>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</si>
  <si>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</si>
  <si>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</si>
  <si>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</si>
  <si>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</si>
  <si>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</si>
  <si>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</si>
  <si>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</si>
  <si>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</si>
  <si>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</si>
  <si>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</si>
  <si>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</si>
  <si>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</si>
  <si>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</si>
  <si>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</si>
  <si>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</si>
  <si>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</si>
  <si>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</si>
  <si>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</si>
  <si>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</si>
  <si>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</si>
  <si>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</si>
  <si>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</si>
  <si>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</si>
  <si>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</si>
  <si>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</si>
  <si>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</si>
  <si>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</si>
  <si>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</si>
  <si>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</si>
  <si>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</si>
  <si>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</si>
  <si>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</si>
  <si>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</si>
  <si>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</si>
  <si>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</si>
  <si>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</si>
  <si>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</si>
  <si>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</si>
  <si>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</si>
  <si>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1.1.3</t>
  </si>
  <si>
    <t>1.1.5</t>
  </si>
  <si>
    <t xml:space="preserve">Українська мова  (за професійним спрямуванням) </t>
  </si>
  <si>
    <t>1.1.6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</si>
  <si>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</si>
  <si>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</si>
  <si>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</si>
  <si>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</si>
  <si>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</si>
  <si>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</si>
  <si>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</si>
  <si>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3.1</t>
  </si>
  <si>
    <t>3.2</t>
  </si>
  <si>
    <t>3.3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</si>
  <si>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</si>
  <si>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</si>
  <si>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</si>
  <si>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</si>
  <si>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</si>
  <si>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</si>
  <si>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</si>
  <si>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1.2.3</t>
  </si>
  <si>
    <t>1.2.4</t>
  </si>
  <si>
    <t>1.2.5</t>
  </si>
  <si>
    <t>1.2.6</t>
  </si>
  <si>
    <t>1.2.7</t>
  </si>
  <si>
    <t>1.2.8</t>
  </si>
  <si>
    <t>1.2.10</t>
  </si>
  <si>
    <t>8д</t>
  </si>
  <si>
    <t>6д</t>
  </si>
  <si>
    <t>4д</t>
  </si>
  <si>
    <t>2д</t>
  </si>
  <si>
    <t>1д</t>
  </si>
  <si>
    <t>5д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</si>
  <si>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</si>
  <si>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</si>
  <si>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</si>
  <si>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</si>
  <si>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</si>
  <si>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</si>
  <si>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</si>
  <si>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</si>
  <si>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</si>
  <si>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</si>
  <si>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</si>
  <si>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</si>
  <si>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Загальний цикл</t>
  </si>
  <si>
    <t>Професійний цикл</t>
  </si>
  <si>
    <t>Трудове право / Конституційне право</t>
  </si>
  <si>
    <t>1.2.8.1</t>
  </si>
  <si>
    <t>1.2.8.2</t>
  </si>
  <si>
    <t>2.2.  Цикл професійної підготовки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</si>
  <si>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</si>
  <si>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</si>
  <si>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</si>
  <si>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</si>
  <si>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</si>
  <si>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</si>
  <si>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3д</t>
  </si>
  <si>
    <t>3.4</t>
  </si>
  <si>
    <t>Зав. кафедри</t>
  </si>
  <si>
    <t>Професійна етика</t>
  </si>
  <si>
    <t>Історія України та української культури</t>
  </si>
  <si>
    <t>2а</t>
  </si>
  <si>
    <t>2б</t>
  </si>
  <si>
    <t>4а</t>
  </si>
  <si>
    <t>4б</t>
  </si>
  <si>
    <t>6а</t>
  </si>
  <si>
    <t>6б</t>
  </si>
  <si>
    <t>1.1.4</t>
  </si>
  <si>
    <t>1</t>
  </si>
  <si>
    <t>№ з/п</t>
  </si>
  <si>
    <r>
      <t xml:space="preserve">з галузі знань:  </t>
    </r>
    <r>
      <rPr>
        <b/>
        <sz val="20"/>
        <rFont val="Times New Roman"/>
        <family val="1"/>
        <charset val="204"/>
      </rPr>
      <t>01 Освіта</t>
    </r>
  </si>
  <si>
    <t>Ознайомча практика "Вступ до фаху"</t>
  </si>
  <si>
    <t>Психолого-педагогічна</t>
  </si>
  <si>
    <t>Дискретна математика</t>
  </si>
  <si>
    <t>Методи обчислень</t>
  </si>
  <si>
    <t xml:space="preserve">Математичний аналіз </t>
  </si>
  <si>
    <t>Математичний аналіз</t>
  </si>
  <si>
    <r>
      <t xml:space="preserve">спеціальність: </t>
    </r>
    <r>
      <rPr>
        <b/>
        <sz val="20"/>
        <rFont val="Times New Roman"/>
        <family val="1"/>
        <charset val="204"/>
      </rPr>
      <t>014 Середня освіта(математика)</t>
    </r>
  </si>
  <si>
    <t>Теорія ймовірностей, математична статистика та випадкові процеси</t>
  </si>
  <si>
    <t>Державна атестація (державний іспит за фахом)</t>
  </si>
  <si>
    <t>Основи економічних теорій</t>
  </si>
  <si>
    <t>Фізика</t>
  </si>
  <si>
    <t>Курсова робота "Математичний аналіз"</t>
  </si>
  <si>
    <t>В.Д. Кассов</t>
  </si>
  <si>
    <t>К.В.Власенко</t>
  </si>
  <si>
    <t>Рівняння мате матичної фізики / Фінансова математика</t>
  </si>
  <si>
    <t>Електронні освітні ресурси / Тренінг з педагогічних комунікацій</t>
  </si>
  <si>
    <t>Академічне письмо / Іноземна мова за професійним спрямуванням</t>
  </si>
  <si>
    <t>Курсова робота "Економіко-математичні методи та моделі"</t>
  </si>
  <si>
    <t>Фінансова грамотність</t>
  </si>
  <si>
    <t>Психолого-педагогічна практика</t>
  </si>
  <si>
    <t>Поведінкова економіка / Основи програмування</t>
  </si>
  <si>
    <t xml:space="preserve"> Мікроекономіка / Комп'ютерна графіка</t>
  </si>
  <si>
    <t>Тренінг з управління конфліктами в освітньому середовищі / Спеціальні розділи геометрії</t>
  </si>
  <si>
    <t>Практикум з розв'язання нестандартних математичних задач з алгебри / геометрії</t>
  </si>
  <si>
    <t xml:space="preserve">Економіко-математичні методи та моделі </t>
  </si>
  <si>
    <t>Курсова робота "Методика викладання математики"</t>
  </si>
  <si>
    <t>Методика викладання математики</t>
  </si>
  <si>
    <t>Математична логіка / Теорія алгоритмів</t>
  </si>
  <si>
    <t>Спецкурс з педагогіки / Методи обчислень</t>
  </si>
  <si>
    <t>Історія математики / Історія математичної освіти</t>
  </si>
  <si>
    <t>Теорія ймовірностей, математична статистика та випадкові процеси  (частина 2)</t>
  </si>
  <si>
    <t xml:space="preserve">Педагогічна практика </t>
  </si>
  <si>
    <t>Вікова та педагогічна психологія / Обчислювальна геометрія</t>
  </si>
  <si>
    <t>Диференційні рівняння</t>
  </si>
  <si>
    <t>Теорія ймовірностей, математична статистика та випрадкові процеси  (частина 1)</t>
  </si>
  <si>
    <t>Загальна педагогіка</t>
  </si>
  <si>
    <t>Професійна етика / Політологія</t>
  </si>
  <si>
    <t>Комплексний аналіз / Спеціальні розділи алгебри</t>
  </si>
  <si>
    <t>Геометрія (частина 2)</t>
  </si>
  <si>
    <t>Математичний аналіз (частина 3)</t>
  </si>
  <si>
    <t>Інформаційно-аналітична практика</t>
  </si>
  <si>
    <t>Алгебра  (частина 3)</t>
  </si>
  <si>
    <t>Геометрія (частина 1)</t>
  </si>
  <si>
    <t>ІКТ (комп'ютерна математика)</t>
  </si>
  <si>
    <t>Загальга психологія</t>
  </si>
  <si>
    <t>Математичний аналіз (частина 2)</t>
  </si>
  <si>
    <t>Математичний аналіз (частина 1)</t>
  </si>
  <si>
    <t>Елементарна математика (частина 2)</t>
  </si>
  <si>
    <t>Українська мова (за професійним спрямуванням)</t>
  </si>
  <si>
    <t>Іноземна мова (за професійним спрямуванням)</t>
  </si>
  <si>
    <t>Елементарна математика (частина 1)</t>
  </si>
  <si>
    <t>Алгебра</t>
  </si>
  <si>
    <t>Елементарна математика</t>
  </si>
  <si>
    <t>Геометрія</t>
  </si>
  <si>
    <t xml:space="preserve"> Конституційне право</t>
  </si>
  <si>
    <t xml:space="preserve">Трудове право </t>
  </si>
  <si>
    <t>Комплексний аналіз</t>
  </si>
  <si>
    <t>Спеціальні розділи алгебри</t>
  </si>
  <si>
    <t xml:space="preserve"> Політологія</t>
  </si>
  <si>
    <t xml:space="preserve">Вікова та педагогічна психологія </t>
  </si>
  <si>
    <t>Обчислювальна геометрія</t>
  </si>
  <si>
    <t xml:space="preserve">Історія математики </t>
  </si>
  <si>
    <t>Історія математичної освіти</t>
  </si>
  <si>
    <t>Спецкурс з педагогіки</t>
  </si>
  <si>
    <t>Математична логіка</t>
  </si>
  <si>
    <t>Теорія алгоритмів</t>
  </si>
  <si>
    <t>Практикум з розв'язання нестандартних математичних задач з геометрії</t>
  </si>
  <si>
    <t>Практикум з розв'язання нестандартних математичних задач з алгебри</t>
  </si>
  <si>
    <t>Тренінг з управління конфліктами в освітньому середовищі</t>
  </si>
  <si>
    <t>Спеціальні розділи геометрії</t>
  </si>
  <si>
    <t xml:space="preserve"> Мікроекономіка </t>
  </si>
  <si>
    <t xml:space="preserve"> Комп'ютерна графіка</t>
  </si>
  <si>
    <t>Поведінкова економіка</t>
  </si>
  <si>
    <t>Основи програмування</t>
  </si>
  <si>
    <t>Електронні освітні ресурси,</t>
  </si>
  <si>
    <t>Тренінг з педагогічних комунікацій</t>
  </si>
  <si>
    <t>Рівняння мате матичної фізики</t>
  </si>
  <si>
    <t xml:space="preserve"> Фінансова математика</t>
  </si>
  <si>
    <t xml:space="preserve">Академічне письмо </t>
  </si>
  <si>
    <t>Іноземна мова за професійним спрямуванням</t>
  </si>
  <si>
    <t>Компле ксний кваліфікаційний екзамен зі спеціальності</t>
  </si>
  <si>
    <t>Математика</t>
  </si>
  <si>
    <t>Кваліфікація: Бакалавр середньої освіти (математика). Учитель математики та економіки</t>
  </si>
  <si>
    <t>Термін навчання - 3 роки 10 місяців</t>
  </si>
  <si>
    <t>Вступ до освітнього процесу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</si>
  <si>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</si>
  <si>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</si>
  <si>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</si>
  <si>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</si>
  <si>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</si>
  <si>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</si>
  <si>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</si>
  <si>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V. План освітнього процесу                               </t>
  </si>
  <si>
    <t>І . ГРАФІК ОСВІТНЬОГО ПРОЦЕСУ</t>
  </si>
  <si>
    <t>1.4 Атестація</t>
  </si>
  <si>
    <t>Атест.</t>
  </si>
  <si>
    <t>IV.  АТЕСТАЦІЯ</t>
  </si>
  <si>
    <t>№</t>
  </si>
  <si>
    <t>Форма  атестації (екзамен, дипломний проект (робота))</t>
  </si>
  <si>
    <t>Дисципліни з інших ОП ДДМА</t>
  </si>
  <si>
    <t>Кількість аудиторних годин за семестрами</t>
  </si>
  <si>
    <t>кількість тижнів у семестрі</t>
  </si>
  <si>
    <t>Атестація (комплексний екзамен за фахом)</t>
  </si>
  <si>
    <t>Алгебра (частина 1)</t>
  </si>
  <si>
    <t>Алгебра  (частина 2)</t>
  </si>
  <si>
    <t>8 семестр 16 тижнів</t>
  </si>
  <si>
    <t>1.1.2</t>
  </si>
  <si>
    <t>1.1.4.1</t>
  </si>
  <si>
    <t>1.1.4.2</t>
  </si>
  <si>
    <t>1.1.7</t>
  </si>
  <si>
    <t>1.2.1.1</t>
  </si>
  <si>
    <t>1.2.1.2</t>
  </si>
  <si>
    <t>1.2.1.3</t>
  </si>
  <si>
    <t>1.2.2</t>
  </si>
  <si>
    <t>1.2.2.1</t>
  </si>
  <si>
    <t>1.2.2.2</t>
  </si>
  <si>
    <t>1.2.3.1</t>
  </si>
  <si>
    <t>1.2.3.2</t>
  </si>
  <si>
    <t>1.2.3.3</t>
  </si>
  <si>
    <t>1.2.3.4</t>
  </si>
  <si>
    <t>1.2.6.1</t>
  </si>
  <si>
    <t>1.2.6.2</t>
  </si>
  <si>
    <t>1.2.9</t>
  </si>
  <si>
    <t>1.2.11</t>
  </si>
  <si>
    <t>1.2.12</t>
  </si>
  <si>
    <t>1.2.12.1</t>
  </si>
  <si>
    <t>1.2.12.2</t>
  </si>
  <si>
    <t>1.2.13</t>
  </si>
  <si>
    <t>1.2.13.1</t>
  </si>
  <si>
    <t>1.2.13.2</t>
  </si>
  <si>
    <t>1.2.14</t>
  </si>
  <si>
    <t>2.1.1</t>
  </si>
  <si>
    <t>2.1.2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</si>
  <si>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</si>
  <si>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</si>
  <si>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</si>
  <si>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</si>
  <si>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</si>
  <si>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</si>
  <si>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</si>
  <si>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</si>
  <si>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</si>
  <si>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</si>
  <si>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освітня програма: Середня освіта (математика)</t>
  </si>
  <si>
    <t>.</t>
  </si>
  <si>
    <t xml:space="preserve">Екзаменаційна сесія 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</si>
  <si>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</si>
  <si>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Диференціальні рівняння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</si>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</sst>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1"/>
    </font>
    <font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6">
    <xf numFmtId="0" fontId="0" fillId="0" borderId="0"/>
    <xf numFmtId="0" fontId="13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0" fontId="37" fillId="0" borderId="0"/>
  </cellStyleXfs>
  <cellXfs count="675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7" fillId="0" borderId="0" xfId="0" applyFont="1" applyBorder="1"/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23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1" fontId="11" fillId="2" borderId="36" xfId="3" applyNumberFormat="1" applyFont="1" applyFill="1" applyBorder="1" applyAlignment="1">
      <alignment horizontal="center" vertical="center" wrapText="1"/>
    </xf>
    <xf numFmtId="1" fontId="11" fillId="2" borderId="38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15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 wrapText="1"/>
    </xf>
    <xf numFmtId="0" fontId="7" fillId="0" borderId="10" xfId="3" applyNumberFormat="1" applyFont="1" applyFill="1" applyBorder="1" applyAlignment="1">
      <alignment horizontal="center" vertical="center" wrapText="1"/>
    </xf>
    <xf numFmtId="0" fontId="7" fillId="0" borderId="18" xfId="3" applyNumberFormat="1" applyFont="1" applyFill="1" applyBorder="1" applyAlignment="1">
      <alignment horizontal="center" vertical="center" wrapText="1"/>
    </xf>
    <xf numFmtId="167" fontId="32" fillId="3" borderId="38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11" fillId="0" borderId="36" xfId="3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>
      <alignment horizontal="center" vertical="center"/>
    </xf>
    <xf numFmtId="49" fontId="7" fillId="0" borderId="10" xfId="3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1" xfId="0" applyNumberFormat="1" applyFont="1" applyFill="1" applyBorder="1" applyAlignment="1" applyProtection="1">
      <alignment horizontal="center" vertical="center"/>
    </xf>
    <xf numFmtId="0" fontId="7" fillId="2" borderId="57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11" fillId="0" borderId="52" xfId="0" applyNumberFormat="1" applyFont="1" applyFill="1" applyBorder="1" applyAlignment="1">
      <alignment horizontal="center" vertical="center" wrapText="1"/>
    </xf>
    <xf numFmtId="0" fontId="7" fillId="0" borderId="51" xfId="3" applyNumberFormat="1" applyFont="1" applyFill="1" applyBorder="1" applyAlignment="1">
      <alignment horizontal="center" vertical="center" wrapText="1"/>
    </xf>
    <xf numFmtId="0" fontId="7" fillId="0" borderId="52" xfId="3" applyFont="1" applyFill="1" applyBorder="1" applyAlignment="1">
      <alignment horizontal="center" vertical="center" wrapText="1"/>
    </xf>
    <xf numFmtId="0" fontId="11" fillId="0" borderId="52" xfId="3" applyFont="1" applyFill="1" applyBorder="1" applyAlignment="1">
      <alignment horizontal="center" vertical="center" wrapText="1"/>
    </xf>
    <xf numFmtId="0" fontId="2" fillId="0" borderId="0" xfId="2" applyFont="1"/>
    <xf numFmtId="0" fontId="36" fillId="0" borderId="0" xfId="2" applyFont="1"/>
    <xf numFmtId="0" fontId="1" fillId="0" borderId="0" xfId="2"/>
    <xf numFmtId="0" fontId="2" fillId="0" borderId="0" xfId="2" applyFont="1" applyAlignment="1">
      <alignment horizontal="center" vertical="center"/>
    </xf>
    <xf numFmtId="0" fontId="2" fillId="0" borderId="0" xfId="2" applyFont="1" applyFill="1" applyAlignment="1">
      <alignment horizontal="left" wrapText="1"/>
    </xf>
    <xf numFmtId="168" fontId="3" fillId="0" borderId="0" xfId="2" applyNumberFormat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 applyProtection="1">
      <alignment horizontal="center" vertical="center" textRotation="90"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170" fontId="27" fillId="0" borderId="1" xfId="3" applyNumberFormat="1" applyFont="1" applyFill="1" applyBorder="1" applyAlignment="1" applyProtection="1">
      <alignment vertical="center"/>
    </xf>
    <xf numFmtId="167" fontId="28" fillId="0" borderId="36" xfId="3" applyNumberFormat="1" applyFont="1" applyFill="1" applyBorder="1" applyAlignment="1">
      <alignment horizontal="center" vertical="center" wrapText="1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62" xfId="3" applyNumberFormat="1" applyFont="1" applyFill="1" applyBorder="1" applyAlignment="1" applyProtection="1">
      <alignment horizontal="center" vertical="center"/>
    </xf>
    <xf numFmtId="0" fontId="7" fillId="0" borderId="6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5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49" fontId="11" fillId="0" borderId="20" xfId="3" applyNumberFormat="1" applyFont="1" applyFill="1" applyBorder="1" applyAlignment="1">
      <alignment vertical="center" wrapText="1"/>
    </xf>
    <xf numFmtId="49" fontId="11" fillId="0" borderId="7" xfId="3" applyNumberFormat="1" applyFont="1" applyFill="1" applyBorder="1" applyAlignment="1">
      <alignment horizontal="center" vertical="center" wrapText="1"/>
    </xf>
    <xf numFmtId="49" fontId="11" fillId="0" borderId="14" xfId="3" applyNumberFormat="1" applyFont="1" applyFill="1" applyBorder="1" applyAlignment="1">
      <alignment horizontal="center" vertical="center" wrapText="1"/>
    </xf>
    <xf numFmtId="170" fontId="11" fillId="0" borderId="8" xfId="3" applyNumberFormat="1" applyFont="1" applyFill="1" applyBorder="1" applyAlignment="1" applyProtection="1">
      <alignment horizontal="center" vertical="center" wrapText="1"/>
    </xf>
    <xf numFmtId="167" fontId="11" fillId="0" borderId="25" xfId="3" applyNumberFormat="1" applyFont="1" applyFill="1" applyBorder="1" applyAlignment="1" applyProtection="1">
      <alignment horizontal="center" vertical="center"/>
    </xf>
    <xf numFmtId="1" fontId="11" fillId="0" borderId="24" xfId="3" applyNumberFormat="1" applyFont="1" applyFill="1" applyBorder="1" applyAlignment="1" applyProtection="1">
      <alignment horizontal="center" vertical="center"/>
    </xf>
    <xf numFmtId="1" fontId="11" fillId="0" borderId="6" xfId="3" applyNumberFormat="1" applyFont="1" applyFill="1" applyBorder="1" applyAlignment="1" applyProtection="1">
      <alignment horizontal="center" vertical="center"/>
    </xf>
    <xf numFmtId="1" fontId="11" fillId="0" borderId="7" xfId="3" applyNumberFormat="1" applyFont="1" applyFill="1" applyBorder="1" applyAlignment="1" applyProtection="1">
      <alignment horizontal="center" vertical="center"/>
    </xf>
    <xf numFmtId="1" fontId="11" fillId="0" borderId="8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52" xfId="3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49" fontId="27" fillId="0" borderId="26" xfId="0" applyNumberFormat="1" applyFont="1" applyFill="1" applyBorder="1" applyAlignment="1" applyProtection="1">
      <alignment horizontal="center" vertical="center"/>
    </xf>
    <xf numFmtId="49" fontId="7" fillId="0" borderId="21" xfId="3" applyNumberFormat="1" applyFont="1" applyFill="1" applyBorder="1" applyAlignment="1">
      <alignment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15" xfId="3" applyNumberFormat="1" applyFont="1" applyFill="1" applyBorder="1" applyAlignment="1">
      <alignment horizontal="center" vertical="center" wrapText="1"/>
    </xf>
    <xf numFmtId="170" fontId="11" fillId="0" borderId="10" xfId="3" applyNumberFormat="1" applyFont="1" applyFill="1" applyBorder="1" applyAlignment="1" applyProtection="1">
      <alignment horizontal="center" vertical="center" wrapText="1"/>
    </xf>
    <xf numFmtId="167" fontId="7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51" xfId="3" applyFont="1" applyFill="1" applyBorder="1" applyAlignment="1">
      <alignment horizontal="center" vertical="center" wrapText="1"/>
    </xf>
    <xf numFmtId="0" fontId="27" fillId="0" borderId="10" xfId="3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 applyProtection="1">
      <alignment vertical="center"/>
    </xf>
    <xf numFmtId="0" fontId="7" fillId="0" borderId="51" xfId="3" applyNumberFormat="1" applyFont="1" applyFill="1" applyBorder="1" applyAlignment="1" applyProtection="1">
      <alignment vertical="center"/>
    </xf>
    <xf numFmtId="0" fontId="7" fillId="0" borderId="10" xfId="3" applyNumberFormat="1" applyFont="1" applyFill="1" applyBorder="1" applyAlignment="1" applyProtection="1">
      <alignment vertical="center"/>
    </xf>
    <xf numFmtId="49" fontId="11" fillId="0" borderId="26" xfId="0" applyNumberFormat="1" applyFont="1" applyFill="1" applyBorder="1" applyAlignment="1" applyProtection="1">
      <alignment horizontal="center" vertical="center"/>
    </xf>
    <xf numFmtId="49" fontId="11" fillId="0" borderId="21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15" xfId="3" applyNumberFormat="1" applyFont="1" applyFill="1" applyBorder="1" applyAlignment="1">
      <alignment horizontal="center" vertical="center" wrapText="1"/>
    </xf>
    <xf numFmtId="170" fontId="11" fillId="0" borderId="10" xfId="3" applyNumberFormat="1" applyFont="1" applyFill="1" applyBorder="1" applyAlignment="1" applyProtection="1">
      <alignment horizontal="center" vertical="center"/>
    </xf>
    <xf numFmtId="172" fontId="11" fillId="0" borderId="27" xfId="3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70" fontId="27" fillId="0" borderId="10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/>
    </xf>
    <xf numFmtId="171" fontId="30" fillId="0" borderId="10" xfId="3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 applyProtection="1">
      <alignment horizontal="center" vertical="center"/>
    </xf>
    <xf numFmtId="49" fontId="7" fillId="0" borderId="21" xfId="3" applyNumberFormat="1" applyFont="1" applyFill="1" applyBorder="1" applyAlignment="1">
      <alignment horizontal="left" vertical="center" wrapText="1"/>
    </xf>
    <xf numFmtId="172" fontId="7" fillId="0" borderId="27" xfId="3" applyNumberFormat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center" vertical="center"/>
    </xf>
    <xf numFmtId="49" fontId="11" fillId="0" borderId="27" xfId="3" applyNumberFormat="1" applyFont="1" applyFill="1" applyBorder="1" applyAlignment="1">
      <alignment vertical="center" wrapText="1"/>
    </xf>
    <xf numFmtId="170" fontId="11" fillId="0" borderId="9" xfId="3" applyNumberFormat="1" applyFont="1" applyFill="1" applyBorder="1" applyAlignment="1" applyProtection="1">
      <alignment horizontal="center" vertical="center"/>
    </xf>
    <xf numFmtId="172" fontId="11" fillId="0" borderId="34" xfId="3" applyNumberFormat="1" applyFont="1" applyFill="1" applyBorder="1" applyAlignment="1" applyProtection="1">
      <alignment horizontal="center" vertical="center"/>
    </xf>
    <xf numFmtId="49" fontId="11" fillId="0" borderId="21" xfId="3" applyNumberFormat="1" applyFont="1" applyFill="1" applyBorder="1" applyAlignment="1">
      <alignment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51" xfId="3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 applyProtection="1">
      <alignment horizontal="center" vertical="center"/>
    </xf>
    <xf numFmtId="49" fontId="11" fillId="0" borderId="27" xfId="3" applyNumberFormat="1" applyFont="1" applyFill="1" applyBorder="1" applyAlignment="1">
      <alignment horizontal="left" vertical="center" wrapText="1"/>
    </xf>
    <xf numFmtId="171" fontId="11" fillId="0" borderId="27" xfId="3" applyNumberFormat="1" applyFont="1" applyFill="1" applyBorder="1" applyAlignment="1" applyProtection="1">
      <alignment horizontal="center" vertical="center"/>
    </xf>
    <xf numFmtId="170" fontId="27" fillId="0" borderId="10" xfId="3" applyNumberFormat="1" applyFont="1" applyFill="1" applyBorder="1" applyAlignment="1" applyProtection="1">
      <alignment vertical="center"/>
    </xf>
    <xf numFmtId="49" fontId="7" fillId="0" borderId="51" xfId="3" applyNumberFormat="1" applyFont="1" applyFill="1" applyBorder="1" applyAlignment="1">
      <alignment vertical="center" wrapText="1"/>
    </xf>
    <xf numFmtId="172" fontId="7" fillId="0" borderId="34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5" xfId="3" applyNumberFormat="1" applyFont="1" applyFill="1" applyBorder="1" applyAlignment="1">
      <alignment horizontal="center" vertical="center"/>
    </xf>
    <xf numFmtId="49" fontId="7" fillId="0" borderId="10" xfId="3" applyNumberFormat="1" applyFont="1" applyFill="1" applyBorder="1" applyAlignment="1">
      <alignment vertical="center" wrapText="1"/>
    </xf>
    <xf numFmtId="171" fontId="11" fillId="0" borderId="51" xfId="3" applyNumberFormat="1" applyFont="1" applyFill="1" applyBorder="1" applyAlignment="1" applyProtection="1">
      <alignment horizontal="center" vertical="center"/>
    </xf>
    <xf numFmtId="171" fontId="11" fillId="0" borderId="9" xfId="3" applyNumberFormat="1" applyFont="1" applyFill="1" applyBorder="1" applyAlignment="1" applyProtection="1">
      <alignment horizontal="center" vertical="center"/>
    </xf>
    <xf numFmtId="171" fontId="11" fillId="0" borderId="10" xfId="3" applyNumberFormat="1" applyFont="1" applyFill="1" applyBorder="1" applyAlignment="1" applyProtection="1">
      <alignment horizontal="center" vertical="center"/>
    </xf>
    <xf numFmtId="49" fontId="7" fillId="0" borderId="27" xfId="3" applyNumberFormat="1" applyFont="1" applyFill="1" applyBorder="1" applyAlignment="1">
      <alignment horizontal="left" vertical="center" wrapText="1"/>
    </xf>
    <xf numFmtId="49" fontId="11" fillId="0" borderId="52" xfId="0" applyNumberFormat="1" applyFont="1" applyFill="1" applyBorder="1" applyAlignment="1">
      <alignment horizontal="left" vertical="center" wrapText="1"/>
    </xf>
    <xf numFmtId="49" fontId="11" fillId="0" borderId="51" xfId="3" applyNumberFormat="1" applyFont="1" applyFill="1" applyBorder="1" applyAlignment="1">
      <alignment vertical="center" wrapText="1"/>
    </xf>
    <xf numFmtId="170" fontId="7" fillId="0" borderId="10" xfId="3" applyNumberFormat="1" applyFont="1" applyFill="1" applyBorder="1" applyAlignment="1" applyProtection="1">
      <alignment vertical="center"/>
    </xf>
    <xf numFmtId="0" fontId="11" fillId="0" borderId="30" xfId="0" applyFont="1" applyFill="1" applyBorder="1" applyAlignment="1">
      <alignment wrapText="1"/>
    </xf>
    <xf numFmtId="0" fontId="11" fillId="0" borderId="51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170" fontId="7" fillId="0" borderId="1" xfId="3" applyNumberFormat="1" applyFont="1" applyFill="1" applyBorder="1" applyAlignment="1" applyProtection="1">
      <alignment vertical="center"/>
    </xf>
    <xf numFmtId="49" fontId="7" fillId="0" borderId="27" xfId="3" applyNumberFormat="1" applyFont="1" applyFill="1" applyBorder="1" applyAlignment="1">
      <alignment vertical="center" wrapText="1"/>
    </xf>
    <xf numFmtId="170" fontId="7" fillId="0" borderId="9" xfId="3" applyNumberFormat="1" applyFont="1" applyFill="1" applyBorder="1" applyAlignment="1" applyProtection="1">
      <alignment horizontal="center" vertical="center"/>
    </xf>
    <xf numFmtId="171" fontId="7" fillId="0" borderId="10" xfId="3" applyNumberFormat="1" applyFont="1" applyFill="1" applyBorder="1" applyAlignment="1" applyProtection="1">
      <alignment horizontal="center" vertical="center"/>
    </xf>
    <xf numFmtId="172" fontId="7" fillId="0" borderId="51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vertical="center"/>
    </xf>
    <xf numFmtId="1" fontId="7" fillId="0" borderId="9" xfId="3" applyNumberFormat="1" applyFont="1" applyFill="1" applyBorder="1" applyAlignment="1">
      <alignment horizontal="center" vertical="center" wrapText="1"/>
    </xf>
    <xf numFmtId="167" fontId="11" fillId="0" borderId="36" xfId="3" applyNumberFormat="1" applyFont="1" applyFill="1" applyBorder="1" applyAlignment="1">
      <alignment horizontal="center" vertical="center" wrapText="1"/>
    </xf>
    <xf numFmtId="1" fontId="11" fillId="0" borderId="36" xfId="3" applyNumberFormat="1" applyFont="1" applyFill="1" applyBorder="1" applyAlignment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left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1" fontId="11" fillId="0" borderId="26" xfId="0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" fontId="11" fillId="0" borderId="53" xfId="3" applyNumberFormat="1" applyFont="1" applyFill="1" applyBorder="1" applyAlignment="1" applyProtection="1">
      <alignment horizontal="center" vertical="center"/>
    </xf>
    <xf numFmtId="1" fontId="11" fillId="0" borderId="43" xfId="3" applyNumberFormat="1" applyFont="1" applyFill="1" applyBorder="1" applyAlignment="1" applyProtection="1">
      <alignment horizontal="center" vertical="center"/>
    </xf>
    <xf numFmtId="167" fontId="11" fillId="0" borderId="44" xfId="3" applyNumberFormat="1" applyFont="1" applyFill="1" applyBorder="1" applyAlignment="1" applyProtection="1">
      <alignment horizontal="center" vertical="center"/>
    </xf>
    <xf numFmtId="167" fontId="11" fillId="0" borderId="63" xfId="3" applyNumberFormat="1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171" fontId="31" fillId="0" borderId="41" xfId="0" applyNumberFormat="1" applyFont="1" applyFill="1" applyBorder="1" applyAlignment="1" applyProtection="1">
      <alignment horizontal="center" vertical="center"/>
    </xf>
    <xf numFmtId="167" fontId="11" fillId="0" borderId="39" xfId="0" applyNumberFormat="1" applyFont="1" applyFill="1" applyBorder="1" applyAlignment="1" applyProtection="1">
      <alignment horizontal="center" vertical="center"/>
    </xf>
    <xf numFmtId="167" fontId="11" fillId="0" borderId="40" xfId="3" applyNumberFormat="1" applyFont="1" applyFill="1" applyBorder="1" applyAlignment="1" applyProtection="1">
      <alignment horizontal="center" vertical="center"/>
    </xf>
    <xf numFmtId="167" fontId="11" fillId="0" borderId="64" xfId="3" applyNumberFormat="1" applyFont="1" applyFill="1" applyBorder="1" applyAlignment="1" applyProtection="1">
      <alignment horizontal="center" vertical="center"/>
    </xf>
    <xf numFmtId="1" fontId="11" fillId="0" borderId="41" xfId="3" applyNumberFormat="1" applyFont="1" applyFill="1" applyBorder="1" applyAlignment="1" applyProtection="1">
      <alignment horizontal="center" vertical="center"/>
    </xf>
    <xf numFmtId="167" fontId="11" fillId="0" borderId="42" xfId="3" applyNumberFormat="1" applyFont="1" applyFill="1" applyBorder="1" applyAlignment="1" applyProtection="1">
      <alignment horizontal="center" vertical="center"/>
    </xf>
    <xf numFmtId="1" fontId="11" fillId="0" borderId="64" xfId="3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47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2" xfId="0" applyNumberFormat="1" applyFont="1" applyFill="1" applyBorder="1" applyAlignment="1" applyProtection="1">
      <alignment horizontal="center" vertical="center"/>
    </xf>
    <xf numFmtId="1" fontId="11" fillId="0" borderId="35" xfId="0" applyNumberFormat="1" applyFont="1" applyFill="1" applyBorder="1" applyAlignment="1" applyProtection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167" fontId="11" fillId="0" borderId="18" xfId="3" applyNumberFormat="1" applyFont="1" applyFill="1" applyBorder="1" applyAlignment="1" applyProtection="1">
      <alignment horizontal="center" vertical="center"/>
    </xf>
    <xf numFmtId="167" fontId="11" fillId="0" borderId="51" xfId="3" applyNumberFormat="1" applyFont="1" applyFill="1" applyBorder="1" applyAlignment="1" applyProtection="1">
      <alignment horizontal="center" vertical="center"/>
    </xf>
    <xf numFmtId="1" fontId="11" fillId="0" borderId="10" xfId="3" applyNumberFormat="1" applyFont="1" applyFill="1" applyBorder="1" applyAlignment="1" applyProtection="1">
      <alignment horizontal="center" vertical="center"/>
    </xf>
    <xf numFmtId="167" fontId="11" fillId="0" borderId="9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7" xfId="0" applyNumberFormat="1" applyFont="1" applyFill="1" applyBorder="1" applyAlignment="1" applyProtection="1">
      <alignment horizontal="center" vertical="center"/>
    </xf>
    <xf numFmtId="49" fontId="11" fillId="0" borderId="22" xfId="0" applyNumberFormat="1" applyFont="1" applyFill="1" applyBorder="1" applyAlignment="1" applyProtection="1">
      <alignment horizontal="center" vertical="center"/>
    </xf>
    <xf numFmtId="171" fontId="11" fillId="0" borderId="60" xfId="0" applyNumberFormat="1" applyFont="1" applyFill="1" applyBorder="1" applyAlignment="1" applyProtection="1">
      <alignment horizontal="left" vertical="center" wrapText="1"/>
    </xf>
    <xf numFmtId="171" fontId="11" fillId="0" borderId="12" xfId="0" applyNumberFormat="1" applyFont="1" applyFill="1" applyBorder="1" applyAlignment="1" applyProtection="1">
      <alignment horizontal="center" vertical="center"/>
    </xf>
    <xf numFmtId="171" fontId="7" fillId="0" borderId="11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67" fontId="11" fillId="0" borderId="35" xfId="0" applyNumberFormat="1" applyFont="1" applyFill="1" applyBorder="1" applyAlignment="1" applyProtection="1">
      <alignment horizontal="center" vertical="center"/>
    </xf>
    <xf numFmtId="171" fontId="11" fillId="0" borderId="35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171" fontId="11" fillId="0" borderId="13" xfId="3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167" fontId="11" fillId="0" borderId="61" xfId="0" applyNumberFormat="1" applyFont="1" applyFill="1" applyBorder="1" applyAlignment="1" applyProtection="1">
      <alignment horizontal="center" vertical="center"/>
    </xf>
    <xf numFmtId="1" fontId="11" fillId="0" borderId="61" xfId="0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>
      <alignment horizontal="center" vertical="center" wrapText="1"/>
    </xf>
    <xf numFmtId="1" fontId="11" fillId="0" borderId="37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0" fontId="7" fillId="0" borderId="42" xfId="3" applyNumberFormat="1" applyFont="1" applyFill="1" applyBorder="1" applyAlignment="1" applyProtection="1">
      <alignment horizontal="center" vertical="center"/>
    </xf>
    <xf numFmtId="0" fontId="11" fillId="0" borderId="54" xfId="3" applyNumberFormat="1" applyFont="1" applyFill="1" applyBorder="1" applyAlignment="1" applyProtection="1">
      <alignment horizontal="center" vertical="center"/>
    </xf>
    <xf numFmtId="0" fontId="11" fillId="0" borderId="41" xfId="3" applyNumberFormat="1" applyFont="1" applyFill="1" applyBorder="1" applyAlignment="1" applyProtection="1">
      <alignment horizontal="center" vertical="center"/>
    </xf>
    <xf numFmtId="172" fontId="7" fillId="0" borderId="39" xfId="3" applyNumberFormat="1" applyFont="1" applyFill="1" applyBorder="1" applyAlignment="1" applyProtection="1">
      <alignment horizontal="center" vertical="center"/>
    </xf>
    <xf numFmtId="171" fontId="7" fillId="0" borderId="42" xfId="3" applyNumberFormat="1" applyFont="1" applyFill="1" applyBorder="1" applyAlignment="1" applyProtection="1">
      <alignment horizontal="center" vertical="center"/>
    </xf>
    <xf numFmtId="171" fontId="7" fillId="0" borderId="54" xfId="3" applyNumberFormat="1" applyFont="1" applyFill="1" applyBorder="1" applyAlignment="1" applyProtection="1">
      <alignment horizontal="center" vertical="center"/>
    </xf>
    <xf numFmtId="171" fontId="7" fillId="0" borderId="41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/>
    </xf>
    <xf numFmtId="171" fontId="11" fillId="0" borderId="42" xfId="3" applyNumberFormat="1" applyFont="1" applyFill="1" applyBorder="1" applyAlignment="1" applyProtection="1">
      <alignment horizontal="center" vertical="center"/>
    </xf>
    <xf numFmtId="171" fontId="11" fillId="0" borderId="54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0" fontId="11" fillId="0" borderId="42" xfId="3" applyNumberFormat="1" applyFont="1" applyFill="1" applyBorder="1" applyAlignment="1" applyProtection="1">
      <alignment horizontal="center" vertical="center"/>
    </xf>
    <xf numFmtId="0" fontId="11" fillId="0" borderId="64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>
      <alignment horizontal="center" vertical="center" wrapText="1"/>
    </xf>
    <xf numFmtId="1" fontId="11" fillId="0" borderId="38" xfId="3" applyNumberFormat="1" applyFont="1" applyFill="1" applyBorder="1" applyAlignment="1">
      <alignment horizontal="center" vertical="center" wrapText="1"/>
    </xf>
    <xf numFmtId="167" fontId="11" fillId="0" borderId="36" xfId="3" applyNumberFormat="1" applyFont="1" applyFill="1" applyBorder="1" applyAlignment="1" applyProtection="1">
      <alignment horizontal="center" vertical="center"/>
    </xf>
    <xf numFmtId="1" fontId="11" fillId="0" borderId="36" xfId="3" applyNumberFormat="1" applyFont="1" applyFill="1" applyBorder="1" applyAlignment="1" applyProtection="1">
      <alignment horizontal="center" vertical="center"/>
    </xf>
    <xf numFmtId="1" fontId="11" fillId="0" borderId="45" xfId="3" applyNumberFormat="1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165" fontId="11" fillId="0" borderId="31" xfId="0" applyNumberFormat="1" applyFont="1" applyFill="1" applyBorder="1" applyAlignment="1" applyProtection="1">
      <alignment horizontal="center" vertical="center" wrapText="1"/>
    </xf>
    <xf numFmtId="167" fontId="7" fillId="0" borderId="32" xfId="0" applyNumberFormat="1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/>
    <xf numFmtId="0" fontId="2" fillId="0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center" vertical="center"/>
    </xf>
    <xf numFmtId="167" fontId="2" fillId="0" borderId="1" xfId="2" applyNumberFormat="1" applyFont="1" applyFill="1" applyBorder="1" applyAlignment="1">
      <alignment horizontal="center" vertical="center"/>
    </xf>
    <xf numFmtId="0" fontId="2" fillId="0" borderId="54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169" fontId="3" fillId="0" borderId="0" xfId="2" applyNumberFormat="1" applyFont="1" applyFill="1" applyAlignment="1">
      <alignment horizontal="center" vertical="center"/>
    </xf>
    <xf numFmtId="167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/>
    <xf numFmtId="167" fontId="2" fillId="0" borderId="0" xfId="2" applyNumberFormat="1" applyFont="1" applyFill="1"/>
    <xf numFmtId="0" fontId="3" fillId="0" borderId="0" xfId="2" applyFont="1" applyFill="1" applyAlignment="1">
      <alignment horizontal="center" vertical="center"/>
    </xf>
    <xf numFmtId="0" fontId="2" fillId="0" borderId="1" xfId="2" applyFont="1" applyFill="1" applyBorder="1"/>
    <xf numFmtId="167" fontId="2" fillId="0" borderId="18" xfId="2" applyNumberFormat="1" applyFont="1" applyFill="1" applyBorder="1" applyAlignment="1">
      <alignment horizontal="center" vertical="center"/>
    </xf>
    <xf numFmtId="2" fontId="2" fillId="0" borderId="0" xfId="2" applyNumberFormat="1" applyFont="1" applyFill="1"/>
    <xf numFmtId="166" fontId="3" fillId="0" borderId="0" xfId="2" applyNumberFormat="1" applyFont="1" applyFill="1" applyAlignment="1">
      <alignment horizontal="center" vertical="center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171" fontId="11" fillId="0" borderId="1" xfId="3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horizontal="center" wrapText="1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vertical="center" wrapText="1"/>
    </xf>
    <xf numFmtId="170" fontId="11" fillId="0" borderId="15" xfId="0" applyNumberFormat="1" applyFont="1" applyFill="1" applyBorder="1" applyAlignment="1" applyProtection="1">
      <alignment horizontal="center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27" xfId="3" applyNumberFormat="1" applyFont="1" applyFill="1" applyBorder="1" applyAlignment="1">
      <alignment horizontal="left" vertical="center" wrapText="1"/>
    </xf>
    <xf numFmtId="167" fontId="7" fillId="0" borderId="104" xfId="0" applyNumberFormat="1" applyFont="1" applyFill="1" applyBorder="1" applyAlignment="1" applyProtection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0" fontId="7" fillId="0" borderId="42" xfId="3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1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2" fontId="2" fillId="0" borderId="0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0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11" fillId="0" borderId="47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 applyProtection="1">
      <alignment horizontal="center" vertical="center"/>
    </xf>
    <xf numFmtId="49" fontId="11" fillId="0" borderId="102" xfId="3" applyNumberFormat="1" applyFont="1" applyFill="1" applyBorder="1" applyAlignment="1" applyProtection="1">
      <alignment horizontal="center" vertical="center"/>
    </xf>
    <xf numFmtId="1" fontId="11" fillId="0" borderId="63" xfId="3" applyNumberFormat="1" applyFont="1" applyFill="1" applyBorder="1" applyAlignment="1" applyProtection="1">
      <alignment horizontal="center" vertical="center"/>
    </xf>
    <xf numFmtId="0" fontId="39" fillId="0" borderId="9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" fontId="7" fillId="0" borderId="18" xfId="3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8" fillId="0" borderId="76" xfId="0" applyFont="1" applyFill="1" applyBorder="1" applyAlignment="1">
      <alignment horizontal="center" wrapText="1"/>
    </xf>
    <xf numFmtId="0" fontId="8" fillId="0" borderId="75" xfId="0" applyFont="1" applyFill="1" applyBorder="1" applyAlignment="1">
      <alignment horizont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1" fontId="8" fillId="0" borderId="73" xfId="0" applyNumberFormat="1" applyFont="1" applyFill="1" applyBorder="1" applyAlignment="1">
      <alignment horizontal="center" vertical="center" wrapText="1"/>
    </xf>
    <xf numFmtId="1" fontId="8" fillId="0" borderId="74" xfId="0" applyNumberFormat="1" applyFont="1" applyFill="1" applyBorder="1" applyAlignment="1">
      <alignment horizontal="center" vertical="center" wrapText="1"/>
    </xf>
    <xf numFmtId="1" fontId="8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49" fontId="8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46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5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8" fillId="0" borderId="73" xfId="0" applyNumberFormat="1" applyFont="1" applyFill="1" applyBorder="1" applyAlignment="1">
      <alignment horizontal="center" vertical="center" wrapText="1"/>
    </xf>
    <xf numFmtId="0" fontId="8" fillId="0" borderId="74" xfId="0" applyNumberFormat="1" applyFont="1" applyFill="1" applyBorder="1" applyAlignment="1">
      <alignment horizontal="center" vertical="center" wrapText="1"/>
    </xf>
    <xf numFmtId="0" fontId="8" fillId="0" borderId="75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101" xfId="1" applyFont="1" applyFill="1" applyBorder="1" applyAlignment="1">
      <alignment horizontal="center" vertical="center" wrapText="1"/>
    </xf>
    <xf numFmtId="0" fontId="8" fillId="0" borderId="102" xfId="1" applyFont="1" applyFill="1" applyBorder="1" applyAlignment="1">
      <alignment horizontal="center" vertical="center" wrapText="1"/>
    </xf>
    <xf numFmtId="0" fontId="8" fillId="0" borderId="103" xfId="1" applyFont="1" applyFill="1" applyBorder="1" applyAlignment="1">
      <alignment horizontal="center" vertical="center" wrapText="1"/>
    </xf>
    <xf numFmtId="0" fontId="8" fillId="0" borderId="78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9" xfId="1" applyFont="1" applyFill="1" applyBorder="1" applyAlignment="1">
      <alignment horizontal="center" vertical="center" wrapText="1"/>
    </xf>
    <xf numFmtId="0" fontId="8" fillId="0" borderId="77" xfId="1" applyFont="1" applyFill="1" applyBorder="1" applyAlignment="1">
      <alignment horizontal="center" vertical="center" wrapText="1"/>
    </xf>
    <xf numFmtId="0" fontId="8" fillId="0" borderId="64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0" fontId="8" fillId="0" borderId="103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center" wrapText="1"/>
    </xf>
    <xf numFmtId="0" fontId="0" fillId="0" borderId="46" xfId="0" applyFill="1" applyBorder="1" applyAlignment="1">
      <alignment vertical="center" wrapText="1"/>
    </xf>
    <xf numFmtId="0" fontId="0" fillId="0" borderId="50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0" fontId="0" fillId="0" borderId="64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0" fontId="35" fillId="0" borderId="77" xfId="0" applyFont="1" applyFill="1" applyBorder="1" applyAlignment="1">
      <alignment horizontal="center" vertical="center" wrapText="1"/>
    </xf>
    <xf numFmtId="0" fontId="35" fillId="0" borderId="64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5" xfId="1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50" xfId="1" applyFont="1" applyFill="1" applyBorder="1" applyAlignment="1">
      <alignment horizontal="center" vertical="center" wrapText="1"/>
    </xf>
    <xf numFmtId="0" fontId="11" fillId="0" borderId="78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1" fillId="0" borderId="77" xfId="1" applyFont="1" applyFill="1" applyBorder="1" applyAlignment="1">
      <alignment horizontal="center" vertical="center" wrapText="1"/>
    </xf>
    <xf numFmtId="0" fontId="11" fillId="0" borderId="64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7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wrapText="1"/>
    </xf>
    <xf numFmtId="0" fontId="16" fillId="0" borderId="50" xfId="0" applyFont="1" applyFill="1" applyBorder="1" applyAlignment="1">
      <alignment wrapText="1"/>
    </xf>
    <xf numFmtId="0" fontId="16" fillId="0" borderId="78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6" fillId="0" borderId="77" xfId="0" applyFont="1" applyFill="1" applyBorder="1" applyAlignment="1">
      <alignment wrapText="1"/>
    </xf>
    <xf numFmtId="0" fontId="16" fillId="0" borderId="64" xfId="0" applyFont="1" applyFill="1" applyBorder="1" applyAlignment="1">
      <alignment wrapText="1"/>
    </xf>
    <xf numFmtId="0" fontId="16" fillId="0" borderId="40" xfId="0" applyFont="1" applyFill="1" applyBorder="1" applyAlignment="1">
      <alignment wrapText="1"/>
    </xf>
    <xf numFmtId="0" fontId="8" fillId="0" borderId="82" xfId="0" applyFont="1" applyFill="1" applyBorder="1" applyAlignment="1">
      <alignment horizontal="center" wrapText="1"/>
    </xf>
    <xf numFmtId="0" fontId="16" fillId="0" borderId="72" xfId="0" applyFont="1" applyFill="1" applyBorder="1" applyAlignment="1">
      <alignment horizontal="center" wrapText="1"/>
    </xf>
    <xf numFmtId="49" fontId="8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51" xfId="0" applyFont="1" applyFill="1" applyBorder="1" applyAlignment="1">
      <alignment horizontal="left" vertical="center" wrapText="1"/>
    </xf>
    <xf numFmtId="0" fontId="0" fillId="0" borderId="51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35" fillId="0" borderId="51" xfId="0" applyNumberFormat="1" applyFont="1" applyFill="1" applyBorder="1" applyAlignment="1">
      <alignment horizontal="center" vertical="center" wrapText="1"/>
    </xf>
    <xf numFmtId="1" fontId="35" fillId="0" borderId="18" xfId="0" applyNumberFormat="1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9" fillId="0" borderId="101" xfId="0" applyFont="1" applyFill="1" applyBorder="1" applyAlignment="1">
      <alignment horizontal="center" vertical="center" wrapText="1"/>
    </xf>
    <xf numFmtId="0" fontId="9" fillId="0" borderId="102" xfId="0" applyFont="1" applyFill="1" applyBorder="1" applyAlignment="1">
      <alignment horizontal="center" vertical="center" wrapText="1"/>
    </xf>
    <xf numFmtId="0" fontId="9" fillId="0" borderId="103" xfId="0" applyFont="1" applyFill="1" applyBorder="1" applyAlignment="1">
      <alignment horizontal="center" vertical="center" wrapText="1"/>
    </xf>
    <xf numFmtId="0" fontId="9" fillId="0" borderId="7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6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9" fillId="0" borderId="101" xfId="1" applyFont="1" applyFill="1" applyBorder="1" applyAlignment="1">
      <alignment horizontal="center" vertical="center" wrapText="1"/>
    </xf>
    <xf numFmtId="0" fontId="9" fillId="0" borderId="102" xfId="1" applyFont="1" applyFill="1" applyBorder="1" applyAlignment="1">
      <alignment horizontal="center" vertical="center" wrapText="1"/>
    </xf>
    <xf numFmtId="0" fontId="9" fillId="0" borderId="103" xfId="1" applyFont="1" applyFill="1" applyBorder="1" applyAlignment="1">
      <alignment horizontal="center" vertical="center" wrapText="1"/>
    </xf>
    <xf numFmtId="0" fontId="9" fillId="0" borderId="7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9" xfId="1" applyFont="1" applyFill="1" applyBorder="1" applyAlignment="1">
      <alignment horizontal="center" vertical="center" wrapText="1"/>
    </xf>
    <xf numFmtId="0" fontId="9" fillId="0" borderId="77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10" fillId="0" borderId="101" xfId="1" applyFont="1" applyFill="1" applyBorder="1" applyAlignment="1">
      <alignment horizontal="center" vertical="center" wrapText="1"/>
    </xf>
    <xf numFmtId="0" fontId="10" fillId="0" borderId="102" xfId="1" applyFont="1" applyFill="1" applyBorder="1" applyAlignment="1">
      <alignment horizontal="center" vertical="center" wrapText="1"/>
    </xf>
    <xf numFmtId="0" fontId="10" fillId="0" borderId="103" xfId="1" applyFont="1" applyFill="1" applyBorder="1" applyAlignment="1">
      <alignment horizontal="center" vertical="center" wrapText="1"/>
    </xf>
    <xf numFmtId="0" fontId="10" fillId="0" borderId="78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79" xfId="1" applyFont="1" applyFill="1" applyBorder="1" applyAlignment="1">
      <alignment horizontal="center" vertical="center" wrapText="1"/>
    </xf>
    <xf numFmtId="0" fontId="10" fillId="0" borderId="77" xfId="1" applyFont="1" applyFill="1" applyBorder="1" applyAlignment="1">
      <alignment horizontal="center" vertical="center" wrapText="1"/>
    </xf>
    <xf numFmtId="0" fontId="10" fillId="0" borderId="64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20" fillId="0" borderId="0" xfId="0" applyFont="1" applyFill="1" applyAlignment="1">
      <alignment horizontal="left" vertical="top" wrapText="1"/>
    </xf>
    <xf numFmtId="0" fontId="0" fillId="0" borderId="25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170" fontId="10" fillId="0" borderId="57" xfId="3" applyNumberFormat="1" applyFont="1" applyFill="1" applyBorder="1" applyAlignment="1" applyProtection="1">
      <alignment horizontal="center" vertical="center" wrapText="1"/>
    </xf>
    <xf numFmtId="0" fontId="7" fillId="0" borderId="37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0" fontId="7" fillId="0" borderId="38" xfId="3" applyNumberFormat="1" applyFont="1" applyFill="1" applyBorder="1" applyAlignment="1" applyProtection="1">
      <alignment horizontal="center" vertical="center" textRotation="90"/>
    </xf>
    <xf numFmtId="170" fontId="7" fillId="0" borderId="37" xfId="3" applyNumberFormat="1" applyFont="1" applyFill="1" applyBorder="1" applyAlignment="1" applyProtection="1">
      <alignment horizontal="center" vertical="center"/>
    </xf>
    <xf numFmtId="170" fontId="7" fillId="0" borderId="67" xfId="3" applyNumberFormat="1" applyFont="1" applyFill="1" applyBorder="1" applyAlignment="1" applyProtection="1">
      <alignment horizontal="center" vertical="center"/>
    </xf>
    <xf numFmtId="170" fontId="7" fillId="0" borderId="38" xfId="3" applyNumberFormat="1" applyFont="1" applyFill="1" applyBorder="1" applyAlignment="1" applyProtection="1">
      <alignment horizontal="center" vertical="center"/>
    </xf>
    <xf numFmtId="170" fontId="7" fillId="0" borderId="6" xfId="3" applyNumberFormat="1" applyFont="1" applyFill="1" applyBorder="1" applyAlignment="1" applyProtection="1">
      <alignment horizontal="center" vertical="center" wrapText="1"/>
    </xf>
    <xf numFmtId="170" fontId="7" fillId="0" borderId="7" xfId="3" applyNumberFormat="1" applyFont="1" applyFill="1" applyBorder="1" applyAlignment="1" applyProtection="1">
      <alignment horizontal="center" vertical="center" wrapText="1"/>
    </xf>
    <xf numFmtId="170" fontId="7" fillId="0" borderId="8" xfId="3" applyNumberFormat="1" applyFont="1" applyFill="1" applyBorder="1" applyAlignment="1" applyProtection="1">
      <alignment horizontal="center" vertical="center" wrapText="1"/>
    </xf>
    <xf numFmtId="170" fontId="7" fillId="0" borderId="37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38" xfId="3" applyNumberFormat="1" applyFont="1" applyFill="1" applyBorder="1" applyAlignment="1" applyProtection="1">
      <alignment horizontal="center" vertical="center" textRotation="90" wrapText="1"/>
    </xf>
    <xf numFmtId="170" fontId="7" fillId="0" borderId="24" xfId="3" applyNumberFormat="1" applyFont="1" applyFill="1" applyBorder="1" applyAlignment="1" applyProtection="1">
      <alignment horizontal="center" vertical="center" wrapText="1"/>
    </xf>
    <xf numFmtId="170" fontId="7" fillId="0" borderId="52" xfId="3" applyNumberFormat="1" applyFont="1" applyFill="1" applyBorder="1" applyAlignment="1" applyProtection="1">
      <alignment horizontal="center" vertical="center" wrapText="1"/>
    </xf>
    <xf numFmtId="17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84" xfId="3" applyNumberFormat="1" applyFont="1" applyFill="1" applyBorder="1" applyAlignment="1" applyProtection="1">
      <alignment horizontal="center" vertical="center" wrapText="1"/>
    </xf>
    <xf numFmtId="0" fontId="7" fillId="0" borderId="83" xfId="3" applyNumberFormat="1" applyFont="1" applyFill="1" applyBorder="1" applyAlignment="1" applyProtection="1">
      <alignment horizontal="center" vertical="center" wrapText="1"/>
    </xf>
    <xf numFmtId="0" fontId="7" fillId="0" borderId="85" xfId="3" applyNumberFormat="1" applyFont="1" applyFill="1" applyBorder="1" applyAlignment="1" applyProtection="1">
      <alignment horizontal="center" vertical="center" wrapText="1"/>
    </xf>
    <xf numFmtId="0" fontId="7" fillId="0" borderId="68" xfId="3" applyNumberFormat="1" applyFont="1" applyFill="1" applyBorder="1" applyAlignment="1" applyProtection="1">
      <alignment horizontal="center" vertical="center" wrapText="1"/>
    </xf>
    <xf numFmtId="0" fontId="7" fillId="0" borderId="87" xfId="3" applyNumberFormat="1" applyFont="1" applyFill="1" applyBorder="1" applyAlignment="1" applyProtection="1">
      <alignment horizontal="center" vertical="center" wrapText="1"/>
    </xf>
    <xf numFmtId="0" fontId="7" fillId="0" borderId="45" xfId="3" applyNumberFormat="1" applyFont="1" applyFill="1" applyBorder="1" applyAlignment="1" applyProtection="1">
      <alignment horizontal="center" vertical="center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7" fillId="0" borderId="1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11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10" xfId="3" applyNumberFormat="1" applyFont="1" applyFill="1" applyBorder="1" applyAlignment="1" applyProtection="1">
      <alignment horizontal="center" vertical="center" wrapText="1"/>
    </xf>
    <xf numFmtId="49" fontId="11" fillId="0" borderId="84" xfId="0" applyNumberFormat="1" applyFont="1" applyFill="1" applyBorder="1" applyAlignment="1" applyProtection="1">
      <alignment horizontal="center" vertical="center"/>
    </xf>
    <xf numFmtId="49" fontId="11" fillId="0" borderId="83" xfId="0" applyNumberFormat="1" applyFont="1" applyFill="1" applyBorder="1" applyAlignment="1" applyProtection="1">
      <alignment horizontal="center" vertical="center"/>
    </xf>
    <xf numFmtId="49" fontId="11" fillId="0" borderId="85" xfId="0" applyNumberFormat="1" applyFont="1" applyFill="1" applyBorder="1" applyAlignment="1" applyProtection="1">
      <alignment horizontal="center" vertical="center"/>
    </xf>
    <xf numFmtId="0" fontId="7" fillId="0" borderId="84" xfId="3" applyNumberFormat="1" applyFont="1" applyFill="1" applyBorder="1" applyAlignment="1" applyProtection="1">
      <alignment horizontal="center" vertical="center"/>
    </xf>
    <xf numFmtId="0" fontId="7" fillId="0" borderId="83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93" xfId="3" applyNumberFormat="1" applyFont="1" applyFill="1" applyBorder="1" applyAlignment="1" applyProtection="1">
      <alignment horizontal="center" vertical="center"/>
    </xf>
    <xf numFmtId="0" fontId="7" fillId="0" borderId="94" xfId="3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65" fontId="11" fillId="0" borderId="97" xfId="0" applyNumberFormat="1" applyFont="1" applyFill="1" applyBorder="1" applyAlignment="1" applyProtection="1">
      <alignment horizontal="center" vertical="center"/>
    </xf>
    <xf numFmtId="165" fontId="11" fillId="0" borderId="98" xfId="0" applyNumberFormat="1" applyFont="1" applyFill="1" applyBorder="1" applyAlignment="1" applyProtection="1">
      <alignment horizontal="center" vertical="center"/>
    </xf>
    <xf numFmtId="165" fontId="11" fillId="0" borderId="99" xfId="0" applyNumberFormat="1" applyFont="1" applyFill="1" applyBorder="1" applyAlignment="1" applyProtection="1">
      <alignment horizontal="center" vertical="center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55" xfId="3" applyNumberFormat="1" applyFont="1" applyFill="1" applyBorder="1" applyAlignment="1" applyProtection="1">
      <alignment horizontal="center" vertical="center" textRotation="90" wrapText="1"/>
    </xf>
    <xf numFmtId="170" fontId="7" fillId="0" borderId="15" xfId="3" applyNumberFormat="1" applyFont="1" applyFill="1" applyBorder="1" applyAlignment="1" applyProtection="1">
      <alignment horizontal="center" vertical="center"/>
    </xf>
    <xf numFmtId="170" fontId="7" fillId="0" borderId="51" xfId="3" applyNumberFormat="1" applyFont="1" applyFill="1" applyBorder="1" applyAlignment="1" applyProtection="1">
      <alignment horizontal="center" vertical="center"/>
    </xf>
    <xf numFmtId="170" fontId="7" fillId="0" borderId="18" xfId="3" applyNumberFormat="1" applyFont="1" applyFill="1" applyBorder="1" applyAlignment="1" applyProtection="1">
      <alignment horizontal="center" vertical="center"/>
    </xf>
    <xf numFmtId="170" fontId="7" fillId="0" borderId="4" xfId="3" applyNumberFormat="1" applyFont="1" applyFill="1" applyBorder="1" applyAlignment="1" applyProtection="1">
      <alignment horizontal="center" vertical="center" textRotation="90" wrapText="1"/>
    </xf>
    <xf numFmtId="170" fontId="7" fillId="0" borderId="100" xfId="3" applyNumberFormat="1" applyFont="1" applyFill="1" applyBorder="1" applyAlignment="1" applyProtection="1">
      <alignment horizontal="center" vertical="center" textRotation="90" wrapText="1"/>
    </xf>
    <xf numFmtId="170" fontId="7" fillId="0" borderId="78" xfId="3" applyNumberFormat="1" applyFont="1" applyFill="1" applyBorder="1" applyAlignment="1" applyProtection="1">
      <alignment horizontal="center" vertical="center" textRotation="90" wrapText="1"/>
    </xf>
    <xf numFmtId="170" fontId="7" fillId="0" borderId="88" xfId="3" applyNumberFormat="1" applyFont="1" applyFill="1" applyBorder="1" applyAlignment="1" applyProtection="1">
      <alignment horizontal="center" vertical="center" textRotation="90" wrapText="1"/>
    </xf>
    <xf numFmtId="170" fontId="7" fillId="0" borderId="10" xfId="3" applyNumberFormat="1" applyFont="1" applyFill="1" applyBorder="1" applyAlignment="1" applyProtection="1">
      <alignment horizontal="center" vertical="center" textRotation="90" wrapText="1"/>
    </xf>
    <xf numFmtId="170" fontId="7" fillId="0" borderId="13" xfId="3" applyNumberFormat="1" applyFont="1" applyFill="1" applyBorder="1" applyAlignment="1" applyProtection="1">
      <alignment horizontal="center" vertical="center" textRotation="90" wrapText="1"/>
    </xf>
    <xf numFmtId="170" fontId="7" fillId="0" borderId="3" xfId="3" applyNumberFormat="1" applyFont="1" applyFill="1" applyBorder="1" applyAlignment="1" applyProtection="1">
      <alignment horizontal="center" vertical="center" textRotation="90" wrapText="1"/>
    </xf>
    <xf numFmtId="170" fontId="7" fillId="0" borderId="95" xfId="3" applyNumberFormat="1" applyFont="1" applyFill="1" applyBorder="1" applyAlignment="1" applyProtection="1">
      <alignment horizontal="center" vertical="center" textRotation="90" wrapText="1"/>
    </xf>
    <xf numFmtId="170" fontId="7" fillId="0" borderId="56" xfId="3" applyNumberFormat="1" applyFont="1" applyFill="1" applyBorder="1" applyAlignment="1" applyProtection="1">
      <alignment horizontal="center" vertical="center" textRotation="90" wrapText="1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95" xfId="3" applyFont="1" applyFill="1" applyBorder="1" applyAlignment="1">
      <alignment horizontal="center" vertical="center" wrapText="1"/>
    </xf>
    <xf numFmtId="0" fontId="11" fillId="0" borderId="62" xfId="3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52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 applyProtection="1">
      <alignment horizontal="right" vertical="center"/>
    </xf>
    <xf numFmtId="165" fontId="11" fillId="0" borderId="68" xfId="0" applyNumberFormat="1" applyFont="1" applyFill="1" applyBorder="1" applyAlignment="1" applyProtection="1">
      <alignment horizontal="center" vertical="center" wrapText="1"/>
    </xf>
    <xf numFmtId="165" fontId="11" fillId="0" borderId="87" xfId="0" applyNumberFormat="1" applyFont="1" applyFill="1" applyBorder="1" applyAlignment="1" applyProtection="1">
      <alignment horizontal="center" vertical="center" wrapText="1"/>
    </xf>
    <xf numFmtId="165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89" xfId="0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1" fillId="0" borderId="84" xfId="3" applyNumberFormat="1" applyFont="1" applyFill="1" applyBorder="1" applyAlignment="1" applyProtection="1">
      <alignment horizontal="center" vertical="center"/>
    </xf>
    <xf numFmtId="0" fontId="11" fillId="0" borderId="83" xfId="3" applyNumberFormat="1" applyFont="1" applyFill="1" applyBorder="1" applyAlignment="1" applyProtection="1">
      <alignment horizontal="center" vertical="center"/>
    </xf>
    <xf numFmtId="0" fontId="11" fillId="0" borderId="8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13" xfId="3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right" vertical="center"/>
    </xf>
    <xf numFmtId="0" fontId="11" fillId="0" borderId="37" xfId="3" applyFont="1" applyFill="1" applyBorder="1" applyAlignment="1" applyProtection="1">
      <alignment horizontal="right" vertical="center"/>
    </xf>
    <xf numFmtId="170" fontId="11" fillId="0" borderId="58" xfId="3" applyNumberFormat="1" applyFont="1" applyFill="1" applyBorder="1" applyAlignment="1" applyProtection="1">
      <alignment horizontal="right" vertical="center"/>
    </xf>
    <xf numFmtId="170" fontId="11" fillId="0" borderId="86" xfId="3" applyNumberFormat="1" applyFont="1" applyFill="1" applyBorder="1" applyAlignment="1" applyProtection="1">
      <alignment horizontal="right" vertical="center"/>
    </xf>
    <xf numFmtId="170" fontId="11" fillId="0" borderId="59" xfId="3" applyNumberFormat="1" applyFont="1" applyFill="1" applyBorder="1" applyAlignment="1" applyProtection="1">
      <alignment horizontal="right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167" fontId="28" fillId="0" borderId="87" xfId="3" applyNumberFormat="1" applyFont="1" applyFill="1" applyBorder="1" applyAlignment="1" applyProtection="1">
      <alignment horizontal="center" vertical="center"/>
    </xf>
    <xf numFmtId="0" fontId="28" fillId="0" borderId="45" xfId="3" applyNumberFormat="1" applyFont="1" applyFill="1" applyBorder="1" applyAlignment="1" applyProtection="1">
      <alignment horizontal="center" vertical="center"/>
    </xf>
    <xf numFmtId="0" fontId="11" fillId="0" borderId="64" xfId="0" applyFont="1" applyFill="1" applyBorder="1" applyAlignment="1" applyProtection="1">
      <alignment horizontal="right" vertical="center"/>
    </xf>
    <xf numFmtId="0" fontId="33" fillId="0" borderId="64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0" fontId="34" fillId="0" borderId="0" xfId="3" applyNumberFormat="1" applyFont="1" applyFill="1" applyBorder="1" applyAlignment="1" applyProtection="1">
      <alignment horizontal="left"/>
    </xf>
    <xf numFmtId="167" fontId="11" fillId="0" borderId="88" xfId="3" applyNumberFormat="1" applyFont="1" applyFill="1" applyBorder="1" applyAlignment="1" applyProtection="1">
      <alignment horizontal="center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0" fontId="11" fillId="0" borderId="45" xfId="3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horizontal="center" wrapText="1"/>
    </xf>
    <xf numFmtId="165" fontId="2" fillId="0" borderId="1" xfId="2" applyNumberFormat="1" applyFont="1" applyFill="1" applyBorder="1" applyAlignment="1" applyProtection="1">
      <alignment horizontal="left" vertical="center" wrapText="1"/>
    </xf>
    <xf numFmtId="165" fontId="3" fillId="0" borderId="1" xfId="2" applyNumberFormat="1" applyFont="1" applyFill="1" applyBorder="1" applyAlignment="1" applyProtection="1">
      <alignment horizontal="center" vertical="center" textRotation="90" wrapText="1"/>
    </xf>
    <xf numFmtId="165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horizontal="center" vertical="center"/>
    </xf>
  </cellXfs>
  <cellStyles count="6">
    <cellStyle name="TableStyleLight1" xfId="5"/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16" zoomScale="60" zoomScaleNormal="55" workbookViewId="0">
      <selection activeCell="A28" sqref="A2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3.75" customHeight="1" x14ac:dyDescent="0.4">
      <c r="A1" s="559" t="s">
        <v>33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60" t="s">
        <v>32</v>
      </c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"/>
    </row>
    <row r="2" spans="1:53" ht="30" x14ac:dyDescent="0.4">
      <c r="A2" s="559" t="s">
        <v>34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33" customHeight="1" x14ac:dyDescent="0.45">
      <c r="A3" s="559" t="s">
        <v>62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61" t="s">
        <v>35</v>
      </c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2" t="s">
        <v>247</v>
      </c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</row>
    <row r="4" spans="1:53" ht="30.75" x14ac:dyDescent="0.45">
      <c r="A4" s="558" t="s">
        <v>63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</row>
    <row r="5" spans="1:53" ht="36.75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563" t="s">
        <v>36</v>
      </c>
      <c r="Q5" s="564"/>
      <c r="R5" s="564"/>
      <c r="S5" s="564"/>
      <c r="T5" s="564"/>
      <c r="U5" s="564"/>
      <c r="V5" s="564"/>
      <c r="W5" s="564"/>
      <c r="X5" s="564"/>
      <c r="Y5" s="564"/>
      <c r="Z5" s="564"/>
      <c r="AA5" s="564"/>
      <c r="AB5" s="564"/>
      <c r="AC5" s="564"/>
      <c r="AD5" s="564"/>
      <c r="AE5" s="564"/>
      <c r="AF5" s="564"/>
      <c r="AG5" s="564"/>
      <c r="AH5" s="564"/>
      <c r="AI5" s="564"/>
      <c r="AJ5" s="564"/>
      <c r="AK5" s="564"/>
      <c r="AL5" s="564"/>
      <c r="AM5" s="564"/>
    </row>
    <row r="6" spans="1:53" s="3" customFormat="1" ht="24.75" customHeight="1" x14ac:dyDescent="0.4">
      <c r="A6" s="559" t="s">
        <v>64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565"/>
      <c r="AP6" s="565"/>
      <c r="AQ6" s="565"/>
      <c r="AR6" s="565"/>
      <c r="AS6" s="565"/>
      <c r="AT6" s="565"/>
      <c r="AU6" s="565"/>
      <c r="AV6" s="565"/>
      <c r="AW6" s="565"/>
      <c r="AX6" s="565"/>
      <c r="AY6" s="565"/>
      <c r="AZ6" s="565"/>
      <c r="BA6" s="565"/>
    </row>
    <row r="7" spans="1:53" s="3" customFormat="1" ht="27" customHeight="1" x14ac:dyDescent="0.4">
      <c r="A7" s="559" t="s">
        <v>37</v>
      </c>
      <c r="B7" s="559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66" t="s">
        <v>65</v>
      </c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10"/>
      <c r="AN7" s="567" t="s">
        <v>248</v>
      </c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8"/>
      <c r="AZ7" s="568"/>
      <c r="BA7" s="568"/>
    </row>
    <row r="8" spans="1:53" s="3" customFormat="1" ht="27.75" customHeight="1" x14ac:dyDescent="0.4">
      <c r="A8" s="314"/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545" t="s">
        <v>164</v>
      </c>
      <c r="Q8" s="545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545"/>
      <c r="AL8" s="545"/>
      <c r="AM8" s="315"/>
      <c r="AN8" s="552" t="s">
        <v>137</v>
      </c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</row>
    <row r="9" spans="1:53" s="3" customFormat="1" ht="27.75" customHeight="1" x14ac:dyDescent="0.4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545" t="s">
        <v>171</v>
      </c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5"/>
      <c r="AK9" s="545"/>
      <c r="AL9" s="545"/>
      <c r="AM9" s="315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</row>
    <row r="10" spans="1:53" s="3" customFormat="1" ht="27.75" customHeight="1" x14ac:dyDescent="0.35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546" t="s">
        <v>66</v>
      </c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8"/>
      <c r="AM10" s="548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</row>
    <row r="11" spans="1:53" s="3" customFormat="1" ht="27.75" customHeight="1" x14ac:dyDescent="0.4">
      <c r="A11" s="314"/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546" t="s">
        <v>308</v>
      </c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  <c r="AE11" s="546"/>
      <c r="AF11" s="546"/>
      <c r="AG11" s="546"/>
      <c r="AH11" s="546"/>
      <c r="AI11" s="546"/>
      <c r="AJ11" s="546"/>
      <c r="AK11" s="546"/>
      <c r="AL11" s="546"/>
      <c r="AM11" s="54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</row>
    <row r="12" spans="1:53" s="3" customFormat="1" ht="27.75" customHeight="1" x14ac:dyDescent="0.4">
      <c r="A12" s="314"/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7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9"/>
      <c r="AM12" s="319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</row>
    <row r="13" spans="1:53" s="3" customFormat="1" ht="27.75" customHeight="1" x14ac:dyDescent="0.4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7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9"/>
      <c r="AM13" s="319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</row>
    <row r="14" spans="1:53" s="3" customFormat="1" ht="18.75" x14ac:dyDescent="0.3">
      <c r="A14" s="314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</row>
    <row r="15" spans="1:53" s="3" customFormat="1" ht="22.5" x14ac:dyDescent="0.3">
      <c r="A15" s="549" t="s">
        <v>258</v>
      </c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49"/>
      <c r="AA15" s="549"/>
      <c r="AB15" s="549"/>
      <c r="AC15" s="549"/>
      <c r="AD15" s="549"/>
      <c r="AE15" s="549"/>
      <c r="AF15" s="549"/>
      <c r="AG15" s="549"/>
      <c r="AH15" s="549"/>
      <c r="AI15" s="549"/>
      <c r="AJ15" s="549"/>
      <c r="AK15" s="549"/>
      <c r="AL15" s="549"/>
      <c r="AM15" s="549"/>
      <c r="AN15" s="549"/>
      <c r="AO15" s="549"/>
      <c r="AP15" s="549"/>
      <c r="AQ15" s="549"/>
      <c r="AR15" s="549"/>
      <c r="AS15" s="549"/>
      <c r="AT15" s="549"/>
      <c r="AU15" s="549"/>
      <c r="AV15" s="549"/>
      <c r="AW15" s="549"/>
      <c r="AX15" s="549"/>
      <c r="AY15" s="549"/>
      <c r="AZ15" s="549"/>
      <c r="BA15" s="549"/>
    </row>
    <row r="16" spans="1:53" s="3" customFormat="1" ht="19.5" thickBot="1" x14ac:dyDescent="0.35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321"/>
    </row>
    <row r="17" spans="1:53" ht="18" customHeight="1" x14ac:dyDescent="0.25">
      <c r="A17" s="550" t="s">
        <v>38</v>
      </c>
      <c r="B17" s="515" t="s">
        <v>39</v>
      </c>
      <c r="C17" s="516"/>
      <c r="D17" s="516"/>
      <c r="E17" s="517"/>
      <c r="F17" s="515" t="s">
        <v>40</v>
      </c>
      <c r="G17" s="516"/>
      <c r="H17" s="516"/>
      <c r="I17" s="517"/>
      <c r="J17" s="525" t="s">
        <v>41</v>
      </c>
      <c r="K17" s="526"/>
      <c r="L17" s="526"/>
      <c r="M17" s="526"/>
      <c r="N17" s="525" t="s">
        <v>42</v>
      </c>
      <c r="O17" s="526"/>
      <c r="P17" s="526"/>
      <c r="Q17" s="526"/>
      <c r="R17" s="553"/>
      <c r="S17" s="525" t="s">
        <v>43</v>
      </c>
      <c r="T17" s="557"/>
      <c r="U17" s="557"/>
      <c r="V17" s="557"/>
      <c r="W17" s="553"/>
      <c r="X17" s="525" t="s">
        <v>44</v>
      </c>
      <c r="Y17" s="526"/>
      <c r="Z17" s="526"/>
      <c r="AA17" s="553"/>
      <c r="AB17" s="515" t="s">
        <v>45</v>
      </c>
      <c r="AC17" s="516"/>
      <c r="AD17" s="516"/>
      <c r="AE17" s="517"/>
      <c r="AF17" s="515" t="s">
        <v>46</v>
      </c>
      <c r="AG17" s="516"/>
      <c r="AH17" s="516"/>
      <c r="AI17" s="517"/>
      <c r="AJ17" s="525" t="s">
        <v>47</v>
      </c>
      <c r="AK17" s="557"/>
      <c r="AL17" s="557"/>
      <c r="AM17" s="557"/>
      <c r="AN17" s="553"/>
      <c r="AO17" s="525" t="s">
        <v>48</v>
      </c>
      <c r="AP17" s="526"/>
      <c r="AQ17" s="526"/>
      <c r="AR17" s="526"/>
      <c r="AS17" s="554" t="s">
        <v>49</v>
      </c>
      <c r="AT17" s="555"/>
      <c r="AU17" s="555"/>
      <c r="AV17" s="555"/>
      <c r="AW17" s="556"/>
      <c r="AX17" s="525" t="s">
        <v>50</v>
      </c>
      <c r="AY17" s="526"/>
      <c r="AZ17" s="526"/>
      <c r="BA17" s="553"/>
    </row>
    <row r="18" spans="1:53" s="1" customFormat="1" ht="20.25" customHeight="1" thickBot="1" x14ac:dyDescent="0.3">
      <c r="A18" s="551"/>
      <c r="B18" s="322">
        <v>1</v>
      </c>
      <c r="C18" s="323">
        <v>2</v>
      </c>
      <c r="D18" s="323">
        <v>3</v>
      </c>
      <c r="E18" s="324">
        <v>4</v>
      </c>
      <c r="F18" s="322">
        <v>5</v>
      </c>
      <c r="G18" s="323">
        <v>6</v>
      </c>
      <c r="H18" s="323">
        <v>7</v>
      </c>
      <c r="I18" s="324">
        <v>8</v>
      </c>
      <c r="J18" s="322">
        <v>9</v>
      </c>
      <c r="K18" s="323">
        <v>10</v>
      </c>
      <c r="L18" s="323">
        <v>11</v>
      </c>
      <c r="M18" s="325">
        <v>12</v>
      </c>
      <c r="N18" s="322">
        <v>13</v>
      </c>
      <c r="O18" s="323">
        <v>14</v>
      </c>
      <c r="P18" s="323">
        <v>15</v>
      </c>
      <c r="Q18" s="323">
        <v>16</v>
      </c>
      <c r="R18" s="324">
        <v>17</v>
      </c>
      <c r="S18" s="322">
        <v>18</v>
      </c>
      <c r="T18" s="323">
        <v>19</v>
      </c>
      <c r="U18" s="323">
        <v>20</v>
      </c>
      <c r="V18" s="323">
        <v>21</v>
      </c>
      <c r="W18" s="324">
        <v>22</v>
      </c>
      <c r="X18" s="322">
        <v>23</v>
      </c>
      <c r="Y18" s="323">
        <v>24</v>
      </c>
      <c r="Z18" s="323">
        <v>25</v>
      </c>
      <c r="AA18" s="324">
        <v>26</v>
      </c>
      <c r="AB18" s="322">
        <v>27</v>
      </c>
      <c r="AC18" s="323">
        <v>28</v>
      </c>
      <c r="AD18" s="323">
        <v>29</v>
      </c>
      <c r="AE18" s="324">
        <v>30</v>
      </c>
      <c r="AF18" s="322">
        <v>31</v>
      </c>
      <c r="AG18" s="323">
        <v>32</v>
      </c>
      <c r="AH18" s="323">
        <v>33</v>
      </c>
      <c r="AI18" s="324">
        <v>34</v>
      </c>
      <c r="AJ18" s="322">
        <v>35</v>
      </c>
      <c r="AK18" s="323">
        <v>36</v>
      </c>
      <c r="AL18" s="323">
        <v>37</v>
      </c>
      <c r="AM18" s="323">
        <v>38</v>
      </c>
      <c r="AN18" s="324">
        <v>39</v>
      </c>
      <c r="AO18" s="322">
        <v>40</v>
      </c>
      <c r="AP18" s="323">
        <v>41</v>
      </c>
      <c r="AQ18" s="323">
        <v>42</v>
      </c>
      <c r="AR18" s="325">
        <v>43</v>
      </c>
      <c r="AS18" s="322">
        <v>44</v>
      </c>
      <c r="AT18" s="323">
        <v>45</v>
      </c>
      <c r="AU18" s="323">
        <v>46</v>
      </c>
      <c r="AV18" s="323">
        <v>47</v>
      </c>
      <c r="AW18" s="324">
        <v>48</v>
      </c>
      <c r="AX18" s="322">
        <v>49</v>
      </c>
      <c r="AY18" s="323">
        <v>50</v>
      </c>
      <c r="AZ18" s="323">
        <v>51</v>
      </c>
      <c r="BA18" s="324">
        <v>52</v>
      </c>
    </row>
    <row r="19" spans="1:53" ht="20.100000000000001" customHeight="1" thickBot="1" x14ac:dyDescent="0.35">
      <c r="A19" s="326">
        <v>1</v>
      </c>
      <c r="B19" s="327" t="s">
        <v>51</v>
      </c>
      <c r="C19" s="328" t="s">
        <v>51</v>
      </c>
      <c r="D19" s="328" t="s">
        <v>51</v>
      </c>
      <c r="E19" s="329" t="s">
        <v>51</v>
      </c>
      <c r="F19" s="327" t="s">
        <v>51</v>
      </c>
      <c r="G19" s="328" t="s">
        <v>51</v>
      </c>
      <c r="H19" s="328" t="s">
        <v>51</v>
      </c>
      <c r="I19" s="329" t="s">
        <v>51</v>
      </c>
      <c r="J19" s="327" t="s">
        <v>51</v>
      </c>
      <c r="K19" s="328" t="s">
        <v>51</v>
      </c>
      <c r="L19" s="328" t="s">
        <v>51</v>
      </c>
      <c r="M19" s="329" t="s">
        <v>51</v>
      </c>
      <c r="N19" s="327" t="s">
        <v>51</v>
      </c>
      <c r="O19" s="328" t="s">
        <v>51</v>
      </c>
      <c r="P19" s="328" t="s">
        <v>51</v>
      </c>
      <c r="Q19" s="328" t="s">
        <v>14</v>
      </c>
      <c r="R19" s="329" t="s">
        <v>14</v>
      </c>
      <c r="S19" s="327" t="s">
        <v>52</v>
      </c>
      <c r="T19" s="328" t="s">
        <v>51</v>
      </c>
      <c r="U19" s="328" t="s">
        <v>51</v>
      </c>
      <c r="V19" s="328" t="s">
        <v>51</v>
      </c>
      <c r="W19" s="329" t="s">
        <v>51</v>
      </c>
      <c r="X19" s="327" t="s">
        <v>51</v>
      </c>
      <c r="Y19" s="328" t="s">
        <v>51</v>
      </c>
      <c r="Z19" s="328" t="s">
        <v>51</v>
      </c>
      <c r="AA19" s="329" t="s">
        <v>51</v>
      </c>
      <c r="AB19" s="327" t="s">
        <v>51</v>
      </c>
      <c r="AC19" s="328" t="s">
        <v>52</v>
      </c>
      <c r="AD19" s="328" t="s">
        <v>13</v>
      </c>
      <c r="AE19" s="330" t="s">
        <v>13</v>
      </c>
      <c r="AF19" s="327" t="s">
        <v>13</v>
      </c>
      <c r="AG19" s="328" t="s">
        <v>51</v>
      </c>
      <c r="AH19" s="328" t="s">
        <v>51</v>
      </c>
      <c r="AI19" s="329" t="s">
        <v>51</v>
      </c>
      <c r="AJ19" s="328" t="s">
        <v>51</v>
      </c>
      <c r="AK19" s="328" t="s">
        <v>51</v>
      </c>
      <c r="AL19" s="328" t="s">
        <v>51</v>
      </c>
      <c r="AM19" s="328" t="s">
        <v>51</v>
      </c>
      <c r="AN19" s="329" t="s">
        <v>51</v>
      </c>
      <c r="AO19" s="331" t="s">
        <v>51</v>
      </c>
      <c r="AP19" s="328" t="s">
        <v>14</v>
      </c>
      <c r="AQ19" s="328" t="s">
        <v>14</v>
      </c>
      <c r="AR19" s="329" t="s">
        <v>52</v>
      </c>
      <c r="AS19" s="327" t="s">
        <v>52</v>
      </c>
      <c r="AT19" s="328" t="s">
        <v>52</v>
      </c>
      <c r="AU19" s="328" t="s">
        <v>52</v>
      </c>
      <c r="AV19" s="328" t="s">
        <v>52</v>
      </c>
      <c r="AW19" s="329" t="s">
        <v>52</v>
      </c>
      <c r="AX19" s="331" t="s">
        <v>52</v>
      </c>
      <c r="AY19" s="328" t="s">
        <v>52</v>
      </c>
      <c r="AZ19" s="328" t="s">
        <v>52</v>
      </c>
      <c r="BA19" s="329" t="s">
        <v>52</v>
      </c>
    </row>
    <row r="20" spans="1:53" ht="20.100000000000001" customHeight="1" thickBot="1" x14ac:dyDescent="0.35">
      <c r="A20" s="332">
        <v>2</v>
      </c>
      <c r="B20" s="11" t="s">
        <v>51</v>
      </c>
      <c r="C20" s="12" t="s">
        <v>51</v>
      </c>
      <c r="D20" s="12" t="s">
        <v>51</v>
      </c>
      <c r="E20" s="333" t="s">
        <v>51</v>
      </c>
      <c r="F20" s="11" t="s">
        <v>51</v>
      </c>
      <c r="G20" s="12" t="s">
        <v>51</v>
      </c>
      <c r="H20" s="12" t="s">
        <v>51</v>
      </c>
      <c r="I20" s="333" t="s">
        <v>51</v>
      </c>
      <c r="J20" s="11" t="s">
        <v>51</v>
      </c>
      <c r="K20" s="12" t="s">
        <v>51</v>
      </c>
      <c r="L20" s="12" t="s">
        <v>51</v>
      </c>
      <c r="M20" s="333" t="s">
        <v>51</v>
      </c>
      <c r="N20" s="11" t="s">
        <v>51</v>
      </c>
      <c r="O20" s="12" t="s">
        <v>51</v>
      </c>
      <c r="P20" s="12" t="s">
        <v>51</v>
      </c>
      <c r="Q20" s="12" t="s">
        <v>14</v>
      </c>
      <c r="R20" s="333" t="s">
        <v>14</v>
      </c>
      <c r="S20" s="11" t="s">
        <v>52</v>
      </c>
      <c r="T20" s="12" t="s">
        <v>51</v>
      </c>
      <c r="U20" s="12" t="s">
        <v>51</v>
      </c>
      <c r="V20" s="12" t="s">
        <v>51</v>
      </c>
      <c r="W20" s="333" t="s">
        <v>51</v>
      </c>
      <c r="X20" s="11" t="s">
        <v>51</v>
      </c>
      <c r="Y20" s="12" t="s">
        <v>51</v>
      </c>
      <c r="Z20" s="12" t="s">
        <v>51</v>
      </c>
      <c r="AA20" s="333" t="s">
        <v>51</v>
      </c>
      <c r="AB20" s="11" t="s">
        <v>51</v>
      </c>
      <c r="AC20" s="328" t="s">
        <v>52</v>
      </c>
      <c r="AD20" s="12" t="s">
        <v>13</v>
      </c>
      <c r="AE20" s="334" t="s">
        <v>13</v>
      </c>
      <c r="AF20" s="11" t="s">
        <v>13</v>
      </c>
      <c r="AG20" s="12" t="s">
        <v>51</v>
      </c>
      <c r="AH20" s="12" t="s">
        <v>51</v>
      </c>
      <c r="AI20" s="334" t="s">
        <v>51</v>
      </c>
      <c r="AJ20" s="11" t="s">
        <v>51</v>
      </c>
      <c r="AK20" s="12" t="s">
        <v>51</v>
      </c>
      <c r="AL20" s="12" t="s">
        <v>51</v>
      </c>
      <c r="AM20" s="12" t="s">
        <v>51</v>
      </c>
      <c r="AN20" s="333" t="s">
        <v>51</v>
      </c>
      <c r="AO20" s="335" t="s">
        <v>51</v>
      </c>
      <c r="AP20" s="12" t="s">
        <v>14</v>
      </c>
      <c r="AQ20" s="12" t="s">
        <v>14</v>
      </c>
      <c r="AR20" s="333" t="s">
        <v>52</v>
      </c>
      <c r="AS20" s="11" t="s">
        <v>52</v>
      </c>
      <c r="AT20" s="12" t="s">
        <v>52</v>
      </c>
      <c r="AU20" s="12" t="s">
        <v>52</v>
      </c>
      <c r="AV20" s="12" t="s">
        <v>52</v>
      </c>
      <c r="AW20" s="333" t="s">
        <v>52</v>
      </c>
      <c r="AX20" s="335" t="s">
        <v>52</v>
      </c>
      <c r="AY20" s="12" t="s">
        <v>52</v>
      </c>
      <c r="AZ20" s="12" t="s">
        <v>52</v>
      </c>
      <c r="BA20" s="333" t="s">
        <v>52</v>
      </c>
    </row>
    <row r="21" spans="1:53" ht="20.100000000000001" customHeight="1" x14ac:dyDescent="0.3">
      <c r="A21" s="332">
        <v>3</v>
      </c>
      <c r="B21" s="11" t="s">
        <v>51</v>
      </c>
      <c r="C21" s="12" t="s">
        <v>51</v>
      </c>
      <c r="D21" s="12" t="s">
        <v>51</v>
      </c>
      <c r="E21" s="333" t="s">
        <v>51</v>
      </c>
      <c r="F21" s="11" t="s">
        <v>51</v>
      </c>
      <c r="G21" s="12" t="s">
        <v>51</v>
      </c>
      <c r="H21" s="12" t="s">
        <v>51</v>
      </c>
      <c r="I21" s="333" t="s">
        <v>51</v>
      </c>
      <c r="J21" s="11" t="s">
        <v>51</v>
      </c>
      <c r="K21" s="12" t="s">
        <v>51</v>
      </c>
      <c r="L21" s="12" t="s">
        <v>51</v>
      </c>
      <c r="M21" s="333" t="s">
        <v>51</v>
      </c>
      <c r="N21" s="11" t="s">
        <v>51</v>
      </c>
      <c r="O21" s="12" t="s">
        <v>51</v>
      </c>
      <c r="P21" s="12" t="s">
        <v>51</v>
      </c>
      <c r="Q21" s="12" t="s">
        <v>14</v>
      </c>
      <c r="R21" s="333" t="s">
        <v>14</v>
      </c>
      <c r="S21" s="11" t="s">
        <v>52</v>
      </c>
      <c r="T21" s="12" t="s">
        <v>51</v>
      </c>
      <c r="U21" s="12" t="s">
        <v>51</v>
      </c>
      <c r="V21" s="12" t="s">
        <v>51</v>
      </c>
      <c r="W21" s="333" t="s">
        <v>51</v>
      </c>
      <c r="X21" s="11" t="s">
        <v>51</v>
      </c>
      <c r="Y21" s="12" t="s">
        <v>51</v>
      </c>
      <c r="Z21" s="12" t="s">
        <v>51</v>
      </c>
      <c r="AA21" s="333" t="s">
        <v>51</v>
      </c>
      <c r="AB21" s="11" t="s">
        <v>51</v>
      </c>
      <c r="AC21" s="328" t="s">
        <v>52</v>
      </c>
      <c r="AD21" s="12" t="s">
        <v>13</v>
      </c>
      <c r="AE21" s="334" t="s">
        <v>13</v>
      </c>
      <c r="AF21" s="11" t="s">
        <v>13</v>
      </c>
      <c r="AG21" s="12" t="s">
        <v>51</v>
      </c>
      <c r="AH21" s="12" t="s">
        <v>51</v>
      </c>
      <c r="AI21" s="334" t="s">
        <v>51</v>
      </c>
      <c r="AJ21" s="11" t="s">
        <v>51</v>
      </c>
      <c r="AK21" s="12" t="s">
        <v>51</v>
      </c>
      <c r="AL21" s="12" t="s">
        <v>51</v>
      </c>
      <c r="AM21" s="12" t="s">
        <v>51</v>
      </c>
      <c r="AN21" s="333" t="s">
        <v>51</v>
      </c>
      <c r="AO21" s="335" t="s">
        <v>51</v>
      </c>
      <c r="AP21" s="12" t="s">
        <v>14</v>
      </c>
      <c r="AQ21" s="12" t="s">
        <v>14</v>
      </c>
      <c r="AR21" s="333" t="s">
        <v>52</v>
      </c>
      <c r="AS21" s="11" t="s">
        <v>52</v>
      </c>
      <c r="AT21" s="12" t="s">
        <v>52</v>
      </c>
      <c r="AU21" s="12" t="s">
        <v>52</v>
      </c>
      <c r="AV21" s="12" t="s">
        <v>52</v>
      </c>
      <c r="AW21" s="333" t="s">
        <v>52</v>
      </c>
      <c r="AX21" s="335" t="s">
        <v>52</v>
      </c>
      <c r="AY21" s="12" t="s">
        <v>52</v>
      </c>
      <c r="AZ21" s="12" t="s">
        <v>52</v>
      </c>
      <c r="BA21" s="333" t="s">
        <v>52</v>
      </c>
    </row>
    <row r="22" spans="1:53" ht="19.5" customHeight="1" thickBot="1" x14ac:dyDescent="0.35">
      <c r="A22" s="336">
        <v>4</v>
      </c>
      <c r="B22" s="337" t="s">
        <v>51</v>
      </c>
      <c r="C22" s="338" t="s">
        <v>51</v>
      </c>
      <c r="D22" s="338" t="s">
        <v>51</v>
      </c>
      <c r="E22" s="16" t="s">
        <v>51</v>
      </c>
      <c r="F22" s="337" t="s">
        <v>51</v>
      </c>
      <c r="G22" s="338" t="s">
        <v>51</v>
      </c>
      <c r="H22" s="338" t="s">
        <v>51</v>
      </c>
      <c r="I22" s="16" t="s">
        <v>51</v>
      </c>
      <c r="J22" s="337" t="s">
        <v>51</v>
      </c>
      <c r="K22" s="338" t="s">
        <v>51</v>
      </c>
      <c r="L22" s="338" t="s">
        <v>51</v>
      </c>
      <c r="M22" s="16" t="s">
        <v>51</v>
      </c>
      <c r="N22" s="337" t="s">
        <v>51</v>
      </c>
      <c r="O22" s="338" t="s">
        <v>51</v>
      </c>
      <c r="P22" s="338" t="s">
        <v>51</v>
      </c>
      <c r="Q22" s="338" t="s">
        <v>14</v>
      </c>
      <c r="R22" s="16" t="s">
        <v>14</v>
      </c>
      <c r="S22" s="337" t="s">
        <v>52</v>
      </c>
      <c r="T22" s="338" t="s">
        <v>52</v>
      </c>
      <c r="U22" s="338" t="s">
        <v>51</v>
      </c>
      <c r="V22" s="338" t="s">
        <v>51</v>
      </c>
      <c r="W22" s="16" t="s">
        <v>51</v>
      </c>
      <c r="X22" s="337" t="s">
        <v>51</v>
      </c>
      <c r="Y22" s="338" t="s">
        <v>51</v>
      </c>
      <c r="Z22" s="338" t="s">
        <v>51</v>
      </c>
      <c r="AA22" s="339" t="s">
        <v>51</v>
      </c>
      <c r="AB22" s="337" t="s">
        <v>51</v>
      </c>
      <c r="AC22" s="338" t="s">
        <v>51</v>
      </c>
      <c r="AD22" s="338" t="s">
        <v>51</v>
      </c>
      <c r="AE22" s="339" t="s">
        <v>51</v>
      </c>
      <c r="AF22" s="337" t="s">
        <v>51</v>
      </c>
      <c r="AG22" s="338" t="s">
        <v>51</v>
      </c>
      <c r="AH22" s="12" t="s">
        <v>51</v>
      </c>
      <c r="AI22" s="334" t="s">
        <v>51</v>
      </c>
      <c r="AJ22" s="11" t="s">
        <v>51</v>
      </c>
      <c r="AK22" s="338" t="s">
        <v>14</v>
      </c>
      <c r="AL22" s="338" t="s">
        <v>14</v>
      </c>
      <c r="AM22" s="338" t="s">
        <v>13</v>
      </c>
      <c r="AN22" s="16" t="s">
        <v>13</v>
      </c>
      <c r="AO22" s="340" t="s">
        <v>13</v>
      </c>
      <c r="AP22" s="338" t="s">
        <v>13</v>
      </c>
      <c r="AQ22" s="338" t="s">
        <v>53</v>
      </c>
      <c r="AR22" s="16"/>
      <c r="AS22" s="450"/>
      <c r="AT22" s="451"/>
      <c r="AU22" s="451"/>
      <c r="AV22" s="451"/>
      <c r="AW22" s="452"/>
      <c r="AX22" s="341"/>
      <c r="AY22" s="342"/>
      <c r="AZ22" s="342"/>
      <c r="BA22" s="343"/>
    </row>
    <row r="23" spans="1:53" ht="19.5" customHeight="1" x14ac:dyDescent="0.3">
      <c r="A23" s="34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4"/>
      <c r="AI23" s="14"/>
      <c r="AJ23" s="13"/>
      <c r="AK23" s="13"/>
      <c r="AL23" s="13"/>
      <c r="AM23" s="13"/>
      <c r="AN23" s="13"/>
      <c r="AO23" s="13"/>
      <c r="AP23" s="13"/>
      <c r="AQ23" s="13"/>
      <c r="AR23" s="13"/>
      <c r="AS23" s="15"/>
      <c r="AT23" s="345"/>
      <c r="AU23" s="345"/>
      <c r="AV23" s="345"/>
      <c r="AW23" s="345"/>
      <c r="AX23" s="345"/>
      <c r="AY23" s="345"/>
      <c r="AZ23" s="345"/>
      <c r="BA23" s="345"/>
    </row>
    <row r="24" spans="1:53" ht="19.5" customHeight="1" x14ac:dyDescent="0.3">
      <c r="A24" s="34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14"/>
      <c r="AH24" s="14"/>
      <c r="AI24" s="14"/>
      <c r="AJ24" s="13"/>
      <c r="AK24" s="13"/>
      <c r="AL24" s="13"/>
      <c r="AM24" s="13"/>
      <c r="AN24" s="13"/>
      <c r="AO24" s="13"/>
      <c r="AP24" s="13"/>
      <c r="AQ24" s="13"/>
      <c r="AR24" s="13"/>
      <c r="AS24" s="15"/>
      <c r="AT24" s="345"/>
      <c r="AU24" s="345"/>
      <c r="AV24" s="345"/>
      <c r="AW24" s="345"/>
      <c r="AX24" s="345"/>
      <c r="AY24" s="345"/>
      <c r="AZ24" s="345"/>
      <c r="BA24" s="345"/>
    </row>
    <row r="25" spans="1:53" ht="19.5" customHeight="1" x14ac:dyDescent="0.3">
      <c r="A25" s="34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4"/>
      <c r="AH25" s="14"/>
      <c r="AI25" s="14"/>
      <c r="AJ25" s="13"/>
      <c r="AK25" s="13"/>
      <c r="AL25" s="13"/>
      <c r="AM25" s="13"/>
      <c r="AN25" s="13"/>
      <c r="AO25" s="13"/>
      <c r="AP25" s="13"/>
      <c r="AQ25" s="13"/>
      <c r="AR25" s="13"/>
      <c r="AS25" s="15"/>
      <c r="AT25" s="345"/>
      <c r="AU25" s="345"/>
      <c r="AV25" s="345"/>
      <c r="AW25" s="345"/>
      <c r="AX25" s="345"/>
      <c r="AY25" s="345"/>
      <c r="AZ25" s="345"/>
      <c r="BA25" s="345"/>
    </row>
    <row r="26" spans="1:53" ht="20.100000000000001" customHeight="1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 t="s">
        <v>67</v>
      </c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</row>
    <row r="27" spans="1:53" s="4" customFormat="1" ht="21" customHeight="1" x14ac:dyDescent="0.3">
      <c r="A27" s="453" t="s">
        <v>311</v>
      </c>
      <c r="B27" s="453"/>
      <c r="C27" s="453"/>
      <c r="D27" s="453"/>
      <c r="E27" s="453"/>
      <c r="F27" s="453"/>
      <c r="G27" s="453"/>
      <c r="H27" s="453"/>
      <c r="I27" s="453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347"/>
      <c r="AW27" s="347"/>
      <c r="AX27" s="347"/>
      <c r="AY27" s="347"/>
      <c r="AZ27" s="347"/>
      <c r="BA27" s="348"/>
    </row>
    <row r="28" spans="1:53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348"/>
      <c r="AS28" s="348"/>
      <c r="AT28" s="348"/>
      <c r="AU28" s="348"/>
      <c r="AV28" s="347"/>
      <c r="AW28" s="347"/>
      <c r="AX28" s="347"/>
      <c r="AY28" s="347"/>
      <c r="AZ28" s="347"/>
      <c r="BA28" s="348"/>
    </row>
    <row r="29" spans="1:53" ht="21.75" customHeight="1" x14ac:dyDescent="0.3">
      <c r="A29" s="349" t="s">
        <v>68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518" t="s">
        <v>69</v>
      </c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349"/>
      <c r="AO29" s="518" t="s">
        <v>261</v>
      </c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</row>
    <row r="30" spans="1:53" ht="11.25" customHeight="1" x14ac:dyDescent="0.3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14"/>
    </row>
    <row r="31" spans="1:53" ht="22.5" customHeight="1" x14ac:dyDescent="0.25">
      <c r="A31" s="455" t="s">
        <v>38</v>
      </c>
      <c r="B31" s="456"/>
      <c r="C31" s="461" t="s">
        <v>54</v>
      </c>
      <c r="D31" s="462"/>
      <c r="E31" s="462"/>
      <c r="F31" s="456"/>
      <c r="G31" s="465" t="s">
        <v>310</v>
      </c>
      <c r="H31" s="466"/>
      <c r="I31" s="467"/>
      <c r="J31" s="474" t="s">
        <v>55</v>
      </c>
      <c r="K31" s="462"/>
      <c r="L31" s="462"/>
      <c r="M31" s="456"/>
      <c r="N31" s="475" t="s">
        <v>56</v>
      </c>
      <c r="O31" s="476"/>
      <c r="P31" s="477"/>
      <c r="Q31" s="474" t="s">
        <v>260</v>
      </c>
      <c r="R31" s="484"/>
      <c r="S31" s="485"/>
      <c r="T31" s="474" t="s">
        <v>57</v>
      </c>
      <c r="U31" s="462"/>
      <c r="V31" s="456"/>
      <c r="W31" s="474" t="s">
        <v>58</v>
      </c>
      <c r="X31" s="462"/>
      <c r="Y31" s="456"/>
      <c r="Z31" s="345"/>
      <c r="AA31" s="521" t="s">
        <v>59</v>
      </c>
      <c r="AB31" s="522"/>
      <c r="AC31" s="522"/>
      <c r="AD31" s="522"/>
      <c r="AE31" s="522"/>
      <c r="AF31" s="440"/>
      <c r="AG31" s="441"/>
      <c r="AH31" s="519" t="s">
        <v>60</v>
      </c>
      <c r="AI31" s="520"/>
      <c r="AJ31" s="520"/>
      <c r="AK31" s="461" t="s">
        <v>61</v>
      </c>
      <c r="AL31" s="501"/>
      <c r="AM31" s="502"/>
      <c r="AN31" s="353"/>
      <c r="AO31" s="506" t="s">
        <v>262</v>
      </c>
      <c r="AP31" s="507"/>
      <c r="AQ31" s="507"/>
      <c r="AR31" s="508"/>
      <c r="AS31" s="536" t="s">
        <v>263</v>
      </c>
      <c r="AT31" s="537"/>
      <c r="AU31" s="537"/>
      <c r="AV31" s="537"/>
      <c r="AW31" s="538"/>
      <c r="AX31" s="527" t="s">
        <v>60</v>
      </c>
      <c r="AY31" s="528"/>
      <c r="AZ31" s="528"/>
      <c r="BA31" s="529"/>
    </row>
    <row r="32" spans="1:53" ht="15.75" customHeight="1" x14ac:dyDescent="0.25">
      <c r="A32" s="457"/>
      <c r="B32" s="458"/>
      <c r="C32" s="457"/>
      <c r="D32" s="463"/>
      <c r="E32" s="463"/>
      <c r="F32" s="458"/>
      <c r="G32" s="468"/>
      <c r="H32" s="469"/>
      <c r="I32" s="470"/>
      <c r="J32" s="457"/>
      <c r="K32" s="463"/>
      <c r="L32" s="463"/>
      <c r="M32" s="458"/>
      <c r="N32" s="478"/>
      <c r="O32" s="479"/>
      <c r="P32" s="480"/>
      <c r="Q32" s="486"/>
      <c r="R32" s="454"/>
      <c r="S32" s="487"/>
      <c r="T32" s="457"/>
      <c r="U32" s="463"/>
      <c r="V32" s="458"/>
      <c r="W32" s="457"/>
      <c r="X32" s="463"/>
      <c r="Y32" s="458"/>
      <c r="Z32" s="345"/>
      <c r="AA32" s="523"/>
      <c r="AB32" s="524"/>
      <c r="AC32" s="524"/>
      <c r="AD32" s="524"/>
      <c r="AE32" s="524"/>
      <c r="AF32" s="443"/>
      <c r="AG32" s="444"/>
      <c r="AH32" s="520"/>
      <c r="AI32" s="520"/>
      <c r="AJ32" s="520"/>
      <c r="AK32" s="503"/>
      <c r="AL32" s="504"/>
      <c r="AM32" s="505"/>
      <c r="AN32" s="353"/>
      <c r="AO32" s="509"/>
      <c r="AP32" s="510"/>
      <c r="AQ32" s="510"/>
      <c r="AR32" s="511"/>
      <c r="AS32" s="539"/>
      <c r="AT32" s="540"/>
      <c r="AU32" s="540"/>
      <c r="AV32" s="540"/>
      <c r="AW32" s="541"/>
      <c r="AX32" s="530"/>
      <c r="AY32" s="531"/>
      <c r="AZ32" s="531"/>
      <c r="BA32" s="532"/>
    </row>
    <row r="33" spans="1:53" ht="42" customHeight="1" x14ac:dyDescent="0.25">
      <c r="A33" s="459"/>
      <c r="B33" s="460"/>
      <c r="C33" s="459"/>
      <c r="D33" s="464"/>
      <c r="E33" s="464"/>
      <c r="F33" s="460"/>
      <c r="G33" s="471"/>
      <c r="H33" s="472"/>
      <c r="I33" s="473"/>
      <c r="J33" s="459"/>
      <c r="K33" s="464"/>
      <c r="L33" s="464"/>
      <c r="M33" s="460"/>
      <c r="N33" s="481"/>
      <c r="O33" s="482"/>
      <c r="P33" s="483"/>
      <c r="Q33" s="488"/>
      <c r="R33" s="489"/>
      <c r="S33" s="490"/>
      <c r="T33" s="459"/>
      <c r="U33" s="464"/>
      <c r="V33" s="460"/>
      <c r="W33" s="459"/>
      <c r="X33" s="464"/>
      <c r="Y33" s="460"/>
      <c r="Z33" s="345"/>
      <c r="AA33" s="493" t="s">
        <v>165</v>
      </c>
      <c r="AB33" s="494"/>
      <c r="AC33" s="494"/>
      <c r="AD33" s="494"/>
      <c r="AE33" s="494"/>
      <c r="AF33" s="495"/>
      <c r="AG33" s="496"/>
      <c r="AH33" s="497">
        <v>2</v>
      </c>
      <c r="AI33" s="498"/>
      <c r="AJ33" s="499"/>
      <c r="AK33" s="394">
        <v>3</v>
      </c>
      <c r="AL33" s="394"/>
      <c r="AM33" s="394"/>
      <c r="AN33" s="353"/>
      <c r="AO33" s="509"/>
      <c r="AP33" s="510"/>
      <c r="AQ33" s="510"/>
      <c r="AR33" s="511"/>
      <c r="AS33" s="539"/>
      <c r="AT33" s="540"/>
      <c r="AU33" s="540"/>
      <c r="AV33" s="540"/>
      <c r="AW33" s="541"/>
      <c r="AX33" s="530"/>
      <c r="AY33" s="531"/>
      <c r="AZ33" s="531"/>
      <c r="BA33" s="532"/>
    </row>
    <row r="34" spans="1:53" ht="44.25" customHeight="1" x14ac:dyDescent="0.3">
      <c r="A34" s="491">
        <v>1</v>
      </c>
      <c r="B34" s="492"/>
      <c r="C34" s="387">
        <f>COUNTIF($B19:$AO19,$B$19)</f>
        <v>33</v>
      </c>
      <c r="D34" s="388"/>
      <c r="E34" s="388"/>
      <c r="F34" s="389"/>
      <c r="G34" s="387">
        <v>4</v>
      </c>
      <c r="H34" s="388"/>
      <c r="I34" s="389"/>
      <c r="J34" s="387">
        <f>AK33</f>
        <v>3</v>
      </c>
      <c r="K34" s="388"/>
      <c r="L34" s="388"/>
      <c r="M34" s="389"/>
      <c r="N34" s="387"/>
      <c r="O34" s="388"/>
      <c r="P34" s="389"/>
      <c r="Q34" s="398"/>
      <c r="R34" s="399"/>
      <c r="S34" s="400"/>
      <c r="T34" s="387">
        <v>12</v>
      </c>
      <c r="U34" s="437"/>
      <c r="V34" s="500"/>
      <c r="W34" s="387">
        <f>C34+G34+J34+N34+Q34+T34</f>
        <v>52</v>
      </c>
      <c r="X34" s="437"/>
      <c r="Y34" s="438"/>
      <c r="Z34" s="345"/>
      <c r="AA34" s="493" t="s">
        <v>205</v>
      </c>
      <c r="AB34" s="494"/>
      <c r="AC34" s="494"/>
      <c r="AD34" s="494"/>
      <c r="AE34" s="494"/>
      <c r="AF34" s="495"/>
      <c r="AG34" s="496"/>
      <c r="AH34" s="497">
        <v>4</v>
      </c>
      <c r="AI34" s="498"/>
      <c r="AJ34" s="499"/>
      <c r="AK34" s="394">
        <v>3</v>
      </c>
      <c r="AL34" s="394"/>
      <c r="AM34" s="394"/>
      <c r="AN34" s="353"/>
      <c r="AO34" s="512"/>
      <c r="AP34" s="513"/>
      <c r="AQ34" s="513"/>
      <c r="AR34" s="514"/>
      <c r="AS34" s="542"/>
      <c r="AT34" s="543"/>
      <c r="AU34" s="543"/>
      <c r="AV34" s="543"/>
      <c r="AW34" s="544"/>
      <c r="AX34" s="533"/>
      <c r="AY34" s="534"/>
      <c r="AZ34" s="534"/>
      <c r="BA34" s="535"/>
    </row>
    <row r="35" spans="1:53" ht="27" customHeight="1" x14ac:dyDescent="0.3">
      <c r="A35" s="382">
        <v>2</v>
      </c>
      <c r="B35" s="409"/>
      <c r="C35" s="387">
        <f>COUNTIF($B20:$AO20,$B$19)</f>
        <v>33</v>
      </c>
      <c r="D35" s="388"/>
      <c r="E35" s="388"/>
      <c r="F35" s="389"/>
      <c r="G35" s="384">
        <v>4</v>
      </c>
      <c r="H35" s="410"/>
      <c r="I35" s="411"/>
      <c r="J35" s="387">
        <f>AK34</f>
        <v>3</v>
      </c>
      <c r="K35" s="388"/>
      <c r="L35" s="388"/>
      <c r="M35" s="389"/>
      <c r="N35" s="384"/>
      <c r="O35" s="410"/>
      <c r="P35" s="411"/>
      <c r="Q35" s="398"/>
      <c r="R35" s="399"/>
      <c r="S35" s="400"/>
      <c r="T35" s="384">
        <v>12</v>
      </c>
      <c r="U35" s="435"/>
      <c r="V35" s="436"/>
      <c r="W35" s="387">
        <f>C35+G35+J35+N35+Q35+T35</f>
        <v>52</v>
      </c>
      <c r="X35" s="437"/>
      <c r="Y35" s="438"/>
      <c r="Z35" s="345"/>
      <c r="AA35" s="401" t="s">
        <v>196</v>
      </c>
      <c r="AB35" s="402"/>
      <c r="AC35" s="402"/>
      <c r="AD35" s="402"/>
      <c r="AE35" s="402"/>
      <c r="AF35" s="402"/>
      <c r="AG35" s="403"/>
      <c r="AH35" s="404">
        <v>6</v>
      </c>
      <c r="AI35" s="405"/>
      <c r="AJ35" s="406"/>
      <c r="AK35" s="394">
        <v>3</v>
      </c>
      <c r="AL35" s="394"/>
      <c r="AM35" s="394"/>
      <c r="AN35" s="353"/>
      <c r="AO35" s="426">
        <v>1</v>
      </c>
      <c r="AP35" s="427"/>
      <c r="AQ35" s="427"/>
      <c r="AR35" s="428"/>
      <c r="AS35" s="416" t="s">
        <v>245</v>
      </c>
      <c r="AT35" s="417"/>
      <c r="AU35" s="417"/>
      <c r="AV35" s="417"/>
      <c r="AW35" s="418"/>
      <c r="AX35" s="416">
        <v>8</v>
      </c>
      <c r="AY35" s="417"/>
      <c r="AZ35" s="417"/>
      <c r="BA35" s="418"/>
    </row>
    <row r="36" spans="1:53" ht="21.75" customHeight="1" x14ac:dyDescent="0.3">
      <c r="A36" s="382">
        <v>3</v>
      </c>
      <c r="B36" s="383"/>
      <c r="C36" s="384">
        <f>COUNTIF($B21:$AO21,$B$19)</f>
        <v>33</v>
      </c>
      <c r="D36" s="385"/>
      <c r="E36" s="385"/>
      <c r="F36" s="386"/>
      <c r="G36" s="384">
        <v>4</v>
      </c>
      <c r="H36" s="385"/>
      <c r="I36" s="386"/>
      <c r="J36" s="387">
        <v>3</v>
      </c>
      <c r="K36" s="388"/>
      <c r="L36" s="388"/>
      <c r="M36" s="389"/>
      <c r="N36" s="384"/>
      <c r="O36" s="385"/>
      <c r="P36" s="386"/>
      <c r="Q36" s="398"/>
      <c r="R36" s="407"/>
      <c r="S36" s="408"/>
      <c r="T36" s="384">
        <v>12</v>
      </c>
      <c r="U36" s="385"/>
      <c r="V36" s="386"/>
      <c r="W36" s="384">
        <f>C36+G36+J36+N36+Q36+T36</f>
        <v>52</v>
      </c>
      <c r="X36" s="385"/>
      <c r="Y36" s="415"/>
      <c r="Z36" s="345"/>
      <c r="AA36" s="439" t="s">
        <v>166</v>
      </c>
      <c r="AB36" s="440"/>
      <c r="AC36" s="440"/>
      <c r="AD36" s="440"/>
      <c r="AE36" s="440"/>
      <c r="AF36" s="440"/>
      <c r="AG36" s="441"/>
      <c r="AH36" s="404">
        <v>8</v>
      </c>
      <c r="AI36" s="445"/>
      <c r="AJ36" s="446"/>
      <c r="AK36" s="394">
        <v>4</v>
      </c>
      <c r="AL36" s="425"/>
      <c r="AM36" s="425"/>
      <c r="AN36" s="353"/>
      <c r="AO36" s="429"/>
      <c r="AP36" s="430"/>
      <c r="AQ36" s="430"/>
      <c r="AR36" s="431"/>
      <c r="AS36" s="419"/>
      <c r="AT36" s="420"/>
      <c r="AU36" s="420"/>
      <c r="AV36" s="420"/>
      <c r="AW36" s="421"/>
      <c r="AX36" s="419"/>
      <c r="AY36" s="420"/>
      <c r="AZ36" s="420"/>
      <c r="BA36" s="421"/>
    </row>
    <row r="37" spans="1:53" ht="25.5" customHeight="1" x14ac:dyDescent="0.3">
      <c r="A37" s="382">
        <v>4</v>
      </c>
      <c r="B37" s="383"/>
      <c r="C37" s="384">
        <v>31</v>
      </c>
      <c r="D37" s="385"/>
      <c r="E37" s="385"/>
      <c r="F37" s="386"/>
      <c r="G37" s="384">
        <v>4</v>
      </c>
      <c r="H37" s="385"/>
      <c r="I37" s="386"/>
      <c r="J37" s="387">
        <v>4</v>
      </c>
      <c r="K37" s="388"/>
      <c r="L37" s="388"/>
      <c r="M37" s="389"/>
      <c r="N37" s="384">
        <v>0</v>
      </c>
      <c r="O37" s="385"/>
      <c r="P37" s="386"/>
      <c r="Q37" s="395">
        <v>1</v>
      </c>
      <c r="R37" s="396"/>
      <c r="S37" s="397"/>
      <c r="T37" s="412">
        <v>2</v>
      </c>
      <c r="U37" s="413"/>
      <c r="V37" s="414"/>
      <c r="W37" s="384">
        <f>C37+G37+J37+N37+Q37+T37</f>
        <v>42</v>
      </c>
      <c r="X37" s="385"/>
      <c r="Y37" s="415"/>
      <c r="Z37" s="345"/>
      <c r="AA37" s="442"/>
      <c r="AB37" s="443"/>
      <c r="AC37" s="443"/>
      <c r="AD37" s="443"/>
      <c r="AE37" s="443"/>
      <c r="AF37" s="443"/>
      <c r="AG37" s="444"/>
      <c r="AH37" s="447"/>
      <c r="AI37" s="448"/>
      <c r="AJ37" s="449"/>
      <c r="AK37" s="425"/>
      <c r="AL37" s="425"/>
      <c r="AM37" s="425"/>
      <c r="AN37" s="354"/>
      <c r="AO37" s="429"/>
      <c r="AP37" s="430"/>
      <c r="AQ37" s="430"/>
      <c r="AR37" s="431"/>
      <c r="AS37" s="419"/>
      <c r="AT37" s="420"/>
      <c r="AU37" s="420"/>
      <c r="AV37" s="420"/>
      <c r="AW37" s="421"/>
      <c r="AX37" s="419"/>
      <c r="AY37" s="420"/>
      <c r="AZ37" s="420"/>
      <c r="BA37" s="421"/>
    </row>
    <row r="38" spans="1:53" ht="34.5" customHeight="1" x14ac:dyDescent="0.25">
      <c r="A38" s="390" t="s">
        <v>21</v>
      </c>
      <c r="B38" s="386"/>
      <c r="C38" s="384">
        <f>SUM(C34:F37)</f>
        <v>130</v>
      </c>
      <c r="D38" s="385"/>
      <c r="E38" s="385"/>
      <c r="F38" s="386"/>
      <c r="G38" s="384">
        <f>SUM(G34:I37)</f>
        <v>16</v>
      </c>
      <c r="H38" s="385"/>
      <c r="I38" s="386"/>
      <c r="J38" s="391">
        <f>SUM(J34:M37)</f>
        <v>13</v>
      </c>
      <c r="K38" s="392"/>
      <c r="L38" s="392"/>
      <c r="M38" s="393"/>
      <c r="N38" s="391">
        <f>SUM(N34:P37)</f>
        <v>0</v>
      </c>
      <c r="O38" s="392"/>
      <c r="P38" s="393"/>
      <c r="Q38" s="395">
        <f>SUM(Q34:S37)</f>
        <v>1</v>
      </c>
      <c r="R38" s="396"/>
      <c r="S38" s="397"/>
      <c r="T38" s="384">
        <f>SUM(T34:V37)</f>
        <v>38</v>
      </c>
      <c r="U38" s="385"/>
      <c r="V38" s="386"/>
      <c r="W38" s="384">
        <f>SUM(W34:Y37)</f>
        <v>198</v>
      </c>
      <c r="X38" s="385"/>
      <c r="Y38" s="386"/>
      <c r="Z38" s="345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55"/>
      <c r="AO38" s="432"/>
      <c r="AP38" s="433"/>
      <c r="AQ38" s="433"/>
      <c r="AR38" s="434"/>
      <c r="AS38" s="422"/>
      <c r="AT38" s="423"/>
      <c r="AU38" s="423"/>
      <c r="AV38" s="423"/>
      <c r="AW38" s="424"/>
      <c r="AX38" s="422"/>
      <c r="AY38" s="423"/>
      <c r="AZ38" s="423"/>
      <c r="BA38" s="424"/>
    </row>
  </sheetData>
  <mergeCells count="105">
    <mergeCell ref="A4:O4"/>
    <mergeCell ref="A7:O7"/>
    <mergeCell ref="A1:O1"/>
    <mergeCell ref="A2:O2"/>
    <mergeCell ref="A3:O3"/>
    <mergeCell ref="A6:O6"/>
    <mergeCell ref="P1:AM1"/>
    <mergeCell ref="P3:AM3"/>
    <mergeCell ref="AN3:BA4"/>
    <mergeCell ref="P5:AM5"/>
    <mergeCell ref="AO6:BA6"/>
    <mergeCell ref="P7:AL7"/>
    <mergeCell ref="AN7:BA7"/>
    <mergeCell ref="P8:AL8"/>
    <mergeCell ref="P9:AL9"/>
    <mergeCell ref="P10:AM10"/>
    <mergeCell ref="P11:AM11"/>
    <mergeCell ref="A15:BA15"/>
    <mergeCell ref="A17:A18"/>
    <mergeCell ref="B17:E17"/>
    <mergeCell ref="F17:I17"/>
    <mergeCell ref="J17:M17"/>
    <mergeCell ref="AN8:BA10"/>
    <mergeCell ref="AX17:BA17"/>
    <mergeCell ref="AS17:AW17"/>
    <mergeCell ref="AJ17:AN17"/>
    <mergeCell ref="N17:R17"/>
    <mergeCell ref="S17:W17"/>
    <mergeCell ref="X17:AA17"/>
    <mergeCell ref="AB17:AE17"/>
    <mergeCell ref="AA33:AG33"/>
    <mergeCell ref="AH33:AJ33"/>
    <mergeCell ref="AF17:AI17"/>
    <mergeCell ref="AO29:BA29"/>
    <mergeCell ref="AH31:AJ32"/>
    <mergeCell ref="T31:V33"/>
    <mergeCell ref="AA29:AM29"/>
    <mergeCell ref="W31:Y33"/>
    <mergeCell ref="AA31:AG32"/>
    <mergeCell ref="AO17:AR17"/>
    <mergeCell ref="AX31:BA34"/>
    <mergeCell ref="AS31:AW34"/>
    <mergeCell ref="A36:B36"/>
    <mergeCell ref="C36:F36"/>
    <mergeCell ref="G36:I36"/>
    <mergeCell ref="J36:M36"/>
    <mergeCell ref="AS22:AW22"/>
    <mergeCell ref="A27:AU27"/>
    <mergeCell ref="A31:B33"/>
    <mergeCell ref="C31:F33"/>
    <mergeCell ref="G31:I33"/>
    <mergeCell ref="J31:M33"/>
    <mergeCell ref="N31:P33"/>
    <mergeCell ref="Q31:S33"/>
    <mergeCell ref="A34:B34"/>
    <mergeCell ref="C34:F34"/>
    <mergeCell ref="G34:I34"/>
    <mergeCell ref="J34:M34"/>
    <mergeCell ref="N34:P34"/>
    <mergeCell ref="AA34:AG34"/>
    <mergeCell ref="AH34:AJ34"/>
    <mergeCell ref="W34:Y34"/>
    <mergeCell ref="T34:V34"/>
    <mergeCell ref="AK33:AM33"/>
    <mergeCell ref="AK31:AM32"/>
    <mergeCell ref="AO31:AR34"/>
    <mergeCell ref="Q34:S34"/>
    <mergeCell ref="T38:V38"/>
    <mergeCell ref="W38:Y38"/>
    <mergeCell ref="T37:V37"/>
    <mergeCell ref="W37:Y37"/>
    <mergeCell ref="AX35:BA38"/>
    <mergeCell ref="AK36:AM37"/>
    <mergeCell ref="AO35:AR38"/>
    <mergeCell ref="T35:V35"/>
    <mergeCell ref="W35:Y35"/>
    <mergeCell ref="T36:V36"/>
    <mergeCell ref="W36:Y36"/>
    <mergeCell ref="AA36:AG37"/>
    <mergeCell ref="AH36:AJ37"/>
    <mergeCell ref="AS35:AW38"/>
    <mergeCell ref="A37:B37"/>
    <mergeCell ref="C37:F37"/>
    <mergeCell ref="G37:I37"/>
    <mergeCell ref="J37:M37"/>
    <mergeCell ref="A38:B38"/>
    <mergeCell ref="C38:F38"/>
    <mergeCell ref="G38:I38"/>
    <mergeCell ref="J38:M38"/>
    <mergeCell ref="AK34:AM34"/>
    <mergeCell ref="N37:P37"/>
    <mergeCell ref="Q37:S37"/>
    <mergeCell ref="Q35:S35"/>
    <mergeCell ref="AA35:AG35"/>
    <mergeCell ref="AH35:AJ35"/>
    <mergeCell ref="AK35:AM35"/>
    <mergeCell ref="Q36:S36"/>
    <mergeCell ref="N36:P36"/>
    <mergeCell ref="N38:P38"/>
    <mergeCell ref="Q38:S38"/>
    <mergeCell ref="A35:B35"/>
    <mergeCell ref="C35:F35"/>
    <mergeCell ref="G35:I35"/>
    <mergeCell ref="J35:M35"/>
    <mergeCell ref="N35:P35"/>
  </mergeCells>
  <phoneticPr fontId="0" type="noConversion"/>
  <pageMargins left="0.19685039370078741" right="0.19685039370078741" top="0" bottom="0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tabSelected="1" view="pageBreakPreview" topLeftCell="A40" zoomScaleNormal="100" zoomScaleSheetLayoutView="100" workbookViewId="0">
      <selection activeCell="B16" sqref="B16"/>
    </sheetView>
  </sheetViews>
  <sheetFormatPr defaultRowHeight="15.75" x14ac:dyDescent="0.25"/>
  <cols>
    <col min="1" max="1" width="11.28515625" style="30" customWidth="1"/>
    <col min="2" max="2" width="46.5703125" style="31" customWidth="1"/>
    <col min="3" max="3" width="6.7109375" style="32" customWidth="1"/>
    <col min="4" max="4" width="12" style="33" customWidth="1"/>
    <col min="5" max="5" width="7.28515625" style="33" customWidth="1"/>
    <col min="6" max="6" width="6.42578125" style="32" customWidth="1"/>
    <col min="7" max="7" width="11.140625" style="32" customWidth="1"/>
    <col min="8" max="8" width="9.85546875" style="32" customWidth="1"/>
    <col min="9" max="9" width="8.7109375" style="31" customWidth="1"/>
    <col min="10" max="10" width="8" style="31" customWidth="1"/>
    <col min="11" max="11" width="5.85546875" style="31" customWidth="1"/>
    <col min="12" max="12" width="7.85546875" style="31" customWidth="1"/>
    <col min="13" max="13" width="8.85546875" style="31" customWidth="1"/>
    <col min="14" max="22" width="3.85546875" style="31" customWidth="1"/>
    <col min="23" max="24" width="4" style="31" customWidth="1"/>
    <col min="25" max="29" width="0" style="20" hidden="1" customWidth="1"/>
    <col min="30" max="16384" width="9.140625" style="20"/>
  </cols>
  <sheetData>
    <row r="1" spans="1:29" s="17" customFormat="1" ht="18.75" thickBot="1" x14ac:dyDescent="0.3">
      <c r="A1" s="569" t="s">
        <v>257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</row>
    <row r="2" spans="1:29" s="17" customFormat="1" x14ac:dyDescent="0.25">
      <c r="A2" s="570" t="s">
        <v>163</v>
      </c>
      <c r="B2" s="573" t="s">
        <v>70</v>
      </c>
      <c r="C2" s="576" t="s">
        <v>71</v>
      </c>
      <c r="D2" s="577"/>
      <c r="E2" s="577"/>
      <c r="F2" s="578"/>
      <c r="G2" s="579" t="s">
        <v>72</v>
      </c>
      <c r="H2" s="582" t="s">
        <v>73</v>
      </c>
      <c r="I2" s="583"/>
      <c r="J2" s="583"/>
      <c r="K2" s="583"/>
      <c r="L2" s="583"/>
      <c r="M2" s="584"/>
      <c r="N2" s="585" t="s">
        <v>265</v>
      </c>
      <c r="O2" s="586"/>
      <c r="P2" s="586"/>
      <c r="Q2" s="586"/>
      <c r="R2" s="586"/>
      <c r="S2" s="586"/>
      <c r="T2" s="586"/>
      <c r="U2" s="586"/>
      <c r="V2" s="586"/>
      <c r="W2" s="586"/>
      <c r="X2" s="587"/>
    </row>
    <row r="3" spans="1:29" s="17" customFormat="1" ht="16.5" thickBot="1" x14ac:dyDescent="0.3">
      <c r="A3" s="571"/>
      <c r="B3" s="574"/>
      <c r="C3" s="591" t="s">
        <v>74</v>
      </c>
      <c r="D3" s="593" t="s">
        <v>75</v>
      </c>
      <c r="E3" s="595" t="s">
        <v>76</v>
      </c>
      <c r="F3" s="596"/>
      <c r="G3" s="580"/>
      <c r="H3" s="611" t="s">
        <v>6</v>
      </c>
      <c r="I3" s="614" t="s">
        <v>77</v>
      </c>
      <c r="J3" s="615"/>
      <c r="K3" s="615"/>
      <c r="L3" s="616"/>
      <c r="M3" s="617" t="s">
        <v>78</v>
      </c>
      <c r="N3" s="588"/>
      <c r="O3" s="589"/>
      <c r="P3" s="589"/>
      <c r="Q3" s="589"/>
      <c r="R3" s="589"/>
      <c r="S3" s="589"/>
      <c r="T3" s="589"/>
      <c r="U3" s="589"/>
      <c r="V3" s="589"/>
      <c r="W3" s="589"/>
      <c r="X3" s="590"/>
    </row>
    <row r="4" spans="1:29" s="17" customFormat="1" ht="16.5" thickBot="1" x14ac:dyDescent="0.3">
      <c r="A4" s="571"/>
      <c r="B4" s="574"/>
      <c r="C4" s="591"/>
      <c r="D4" s="593"/>
      <c r="E4" s="593" t="s">
        <v>79</v>
      </c>
      <c r="F4" s="621" t="s">
        <v>80</v>
      </c>
      <c r="G4" s="580"/>
      <c r="H4" s="612"/>
      <c r="I4" s="623" t="s">
        <v>21</v>
      </c>
      <c r="J4" s="623" t="s">
        <v>25</v>
      </c>
      <c r="K4" s="623" t="s">
        <v>81</v>
      </c>
      <c r="L4" s="623" t="s">
        <v>82</v>
      </c>
      <c r="M4" s="618"/>
      <c r="N4" s="600" t="s">
        <v>83</v>
      </c>
      <c r="O4" s="601"/>
      <c r="P4" s="602"/>
      <c r="Q4" s="600" t="s">
        <v>84</v>
      </c>
      <c r="R4" s="601"/>
      <c r="S4" s="602"/>
      <c r="T4" s="600" t="s">
        <v>85</v>
      </c>
      <c r="U4" s="601"/>
      <c r="V4" s="602"/>
      <c r="W4" s="600" t="s">
        <v>86</v>
      </c>
      <c r="X4" s="602"/>
    </row>
    <row r="5" spans="1:29" s="17" customFormat="1" ht="16.5" thickBot="1" x14ac:dyDescent="0.3">
      <c r="A5" s="571"/>
      <c r="B5" s="574"/>
      <c r="C5" s="591"/>
      <c r="D5" s="593"/>
      <c r="E5" s="593"/>
      <c r="F5" s="621"/>
      <c r="G5" s="580"/>
      <c r="H5" s="612"/>
      <c r="I5" s="624"/>
      <c r="J5" s="624"/>
      <c r="K5" s="624"/>
      <c r="L5" s="624"/>
      <c r="M5" s="618"/>
      <c r="N5" s="72">
        <v>1</v>
      </c>
      <c r="O5" s="73" t="s">
        <v>155</v>
      </c>
      <c r="P5" s="74" t="s">
        <v>156</v>
      </c>
      <c r="Q5" s="72">
        <v>3</v>
      </c>
      <c r="R5" s="73" t="s">
        <v>157</v>
      </c>
      <c r="S5" s="75" t="s">
        <v>158</v>
      </c>
      <c r="T5" s="76">
        <v>5</v>
      </c>
      <c r="U5" s="73" t="s">
        <v>159</v>
      </c>
      <c r="V5" s="75" t="s">
        <v>160</v>
      </c>
      <c r="W5" s="72">
        <v>7</v>
      </c>
      <c r="X5" s="75">
        <v>8</v>
      </c>
    </row>
    <row r="6" spans="1:29" s="17" customFormat="1" ht="16.5" thickBot="1" x14ac:dyDescent="0.3">
      <c r="A6" s="571"/>
      <c r="B6" s="574"/>
      <c r="C6" s="591"/>
      <c r="D6" s="593"/>
      <c r="E6" s="593"/>
      <c r="F6" s="621"/>
      <c r="G6" s="580"/>
      <c r="H6" s="612"/>
      <c r="I6" s="624"/>
      <c r="J6" s="624"/>
      <c r="K6" s="624"/>
      <c r="L6" s="624"/>
      <c r="M6" s="619"/>
      <c r="N6" s="603" t="s">
        <v>266</v>
      </c>
      <c r="O6" s="604"/>
      <c r="P6" s="605"/>
      <c r="Q6" s="605"/>
      <c r="R6" s="605"/>
      <c r="S6" s="605"/>
      <c r="T6" s="605"/>
      <c r="U6" s="605"/>
      <c r="V6" s="605"/>
      <c r="W6" s="605"/>
      <c r="X6" s="606"/>
    </row>
    <row r="7" spans="1:29" s="17" customFormat="1" ht="16.5" thickBot="1" x14ac:dyDescent="0.3">
      <c r="A7" s="572"/>
      <c r="B7" s="575"/>
      <c r="C7" s="592"/>
      <c r="D7" s="594"/>
      <c r="E7" s="594"/>
      <c r="F7" s="622"/>
      <c r="G7" s="581"/>
      <c r="H7" s="613"/>
      <c r="I7" s="625"/>
      <c r="J7" s="625"/>
      <c r="K7" s="625"/>
      <c r="L7" s="625"/>
      <c r="M7" s="620"/>
      <c r="N7" s="72">
        <v>15</v>
      </c>
      <c r="O7" s="73">
        <v>9</v>
      </c>
      <c r="P7" s="75">
        <v>9</v>
      </c>
      <c r="Q7" s="72">
        <v>15</v>
      </c>
      <c r="R7" s="73">
        <v>9</v>
      </c>
      <c r="S7" s="75">
        <v>9</v>
      </c>
      <c r="T7" s="72">
        <v>15</v>
      </c>
      <c r="U7" s="73">
        <v>9</v>
      </c>
      <c r="V7" s="75">
        <v>9</v>
      </c>
      <c r="W7" s="72">
        <v>15</v>
      </c>
      <c r="X7" s="75">
        <v>13</v>
      </c>
    </row>
    <row r="8" spans="1:29" s="17" customFormat="1" ht="16.5" thickBot="1" x14ac:dyDescent="0.3">
      <c r="A8" s="77">
        <v>1</v>
      </c>
      <c r="B8" s="78">
        <v>2</v>
      </c>
      <c r="C8" s="79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80">
        <v>13</v>
      </c>
      <c r="N8" s="72">
        <v>14</v>
      </c>
      <c r="O8" s="81">
        <v>15</v>
      </c>
      <c r="P8" s="72">
        <v>16</v>
      </c>
      <c r="Q8" s="81">
        <v>17</v>
      </c>
      <c r="R8" s="72">
        <v>18</v>
      </c>
      <c r="S8" s="81">
        <v>19</v>
      </c>
      <c r="T8" s="72">
        <v>20</v>
      </c>
      <c r="U8" s="81">
        <v>21</v>
      </c>
      <c r="V8" s="72">
        <v>22</v>
      </c>
      <c r="W8" s="81">
        <v>23</v>
      </c>
      <c r="X8" s="78">
        <v>24</v>
      </c>
      <c r="Y8" s="51">
        <v>25</v>
      </c>
      <c r="Z8" s="18">
        <v>26</v>
      </c>
      <c r="AA8" s="51">
        <v>27</v>
      </c>
      <c r="AB8" s="18">
        <v>28</v>
      </c>
      <c r="AC8" s="51">
        <v>29</v>
      </c>
    </row>
    <row r="9" spans="1:29" s="17" customFormat="1" ht="16.5" thickBot="1" x14ac:dyDescent="0.3">
      <c r="A9" s="607" t="s">
        <v>87</v>
      </c>
      <c r="B9" s="608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10"/>
    </row>
    <row r="10" spans="1:29" s="17" customFormat="1" ht="16.5" thickBot="1" x14ac:dyDescent="0.3">
      <c r="A10" s="626" t="s">
        <v>88</v>
      </c>
      <c r="B10" s="627"/>
      <c r="C10" s="627"/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27"/>
      <c r="W10" s="627"/>
      <c r="X10" s="627"/>
    </row>
    <row r="11" spans="1:29" s="19" customFormat="1" x14ac:dyDescent="0.25">
      <c r="A11" s="286" t="s">
        <v>89</v>
      </c>
      <c r="B11" s="82" t="s">
        <v>16</v>
      </c>
      <c r="C11" s="47"/>
      <c r="D11" s="83"/>
      <c r="E11" s="84"/>
      <c r="F11" s="85"/>
      <c r="G11" s="86">
        <f>G12+G13</f>
        <v>7.5</v>
      </c>
      <c r="H11" s="87">
        <f>SUM(H12:H13)</f>
        <v>225</v>
      </c>
      <c r="I11" s="88">
        <f>SUM(I12:I13)</f>
        <v>81</v>
      </c>
      <c r="J11" s="89"/>
      <c r="K11" s="89"/>
      <c r="L11" s="89">
        <f>SUM(L12:L13)</f>
        <v>81</v>
      </c>
      <c r="M11" s="90">
        <f>SUM(M12:M13)</f>
        <v>144</v>
      </c>
      <c r="N11" s="91"/>
      <c r="O11" s="92"/>
      <c r="P11" s="93"/>
      <c r="Q11" s="94"/>
      <c r="R11" s="92"/>
      <c r="S11" s="93"/>
      <c r="T11" s="94"/>
      <c r="U11" s="92"/>
      <c r="V11" s="93"/>
      <c r="W11" s="94"/>
      <c r="X11" s="93"/>
    </row>
    <row r="12" spans="1:29" s="19" customFormat="1" x14ac:dyDescent="0.25">
      <c r="A12" s="95" t="s">
        <v>90</v>
      </c>
      <c r="B12" s="96" t="s">
        <v>16</v>
      </c>
      <c r="C12" s="97"/>
      <c r="D12" s="98">
        <v>1</v>
      </c>
      <c r="E12" s="99"/>
      <c r="F12" s="100"/>
      <c r="G12" s="101">
        <v>4</v>
      </c>
      <c r="H12" s="102">
        <f t="shared" ref="H12:H21" si="0">G12*30</f>
        <v>120</v>
      </c>
      <c r="I12" s="103">
        <f>J12+K12+L12</f>
        <v>45</v>
      </c>
      <c r="J12" s="104"/>
      <c r="K12" s="104"/>
      <c r="L12" s="104">
        <v>45</v>
      </c>
      <c r="M12" s="105">
        <f>H12-I12</f>
        <v>75</v>
      </c>
      <c r="N12" s="106">
        <f>I12/15</f>
        <v>3</v>
      </c>
      <c r="O12" s="107"/>
      <c r="P12" s="108"/>
      <c r="Q12" s="109"/>
      <c r="R12" s="107"/>
      <c r="S12" s="108"/>
      <c r="T12" s="109"/>
      <c r="U12" s="107"/>
      <c r="V12" s="108"/>
      <c r="W12" s="109"/>
      <c r="X12" s="108"/>
    </row>
    <row r="13" spans="1:29" s="19" customFormat="1" x14ac:dyDescent="0.25">
      <c r="A13" s="95" t="s">
        <v>91</v>
      </c>
      <c r="B13" s="96" t="s">
        <v>16</v>
      </c>
      <c r="C13" s="97"/>
      <c r="D13" s="98" t="s">
        <v>123</v>
      </c>
      <c r="E13" s="99"/>
      <c r="F13" s="100"/>
      <c r="G13" s="101">
        <v>3.5</v>
      </c>
      <c r="H13" s="102">
        <f t="shared" si="0"/>
        <v>105</v>
      </c>
      <c r="I13" s="103">
        <f>J13+K13+L13</f>
        <v>36</v>
      </c>
      <c r="J13" s="104"/>
      <c r="K13" s="104"/>
      <c r="L13" s="104">
        <v>36</v>
      </c>
      <c r="M13" s="105">
        <f>H13-I13</f>
        <v>69</v>
      </c>
      <c r="N13" s="106"/>
      <c r="O13" s="107">
        <f>I13/18</f>
        <v>2</v>
      </c>
      <c r="P13" s="108">
        <f>I13/18</f>
        <v>2</v>
      </c>
      <c r="Q13" s="109"/>
      <c r="R13" s="107"/>
      <c r="S13" s="108"/>
      <c r="T13" s="109"/>
      <c r="U13" s="107"/>
      <c r="V13" s="108"/>
      <c r="W13" s="109"/>
      <c r="X13" s="108"/>
    </row>
    <row r="14" spans="1:29" s="19" customFormat="1" x14ac:dyDescent="0.25">
      <c r="A14" s="117" t="s">
        <v>271</v>
      </c>
      <c r="B14" s="118" t="s">
        <v>249</v>
      </c>
      <c r="C14" s="360"/>
      <c r="D14" s="119" t="s">
        <v>162</v>
      </c>
      <c r="E14" s="120"/>
      <c r="F14" s="121"/>
      <c r="G14" s="122">
        <v>2</v>
      </c>
      <c r="H14" s="123">
        <f t="shared" si="0"/>
        <v>60</v>
      </c>
      <c r="I14" s="103">
        <f>J14+K14+L14</f>
        <v>30</v>
      </c>
      <c r="J14" s="124">
        <v>15</v>
      </c>
      <c r="K14" s="124"/>
      <c r="L14" s="124">
        <v>15</v>
      </c>
      <c r="M14" s="125">
        <f t="shared" ref="M14:M21" si="1">H14-I14</f>
        <v>30</v>
      </c>
      <c r="N14" s="138">
        <v>2</v>
      </c>
      <c r="O14" s="107"/>
      <c r="P14" s="108"/>
      <c r="Q14" s="109"/>
      <c r="R14" s="107"/>
      <c r="S14" s="108"/>
      <c r="T14" s="109"/>
      <c r="U14" s="107"/>
      <c r="V14" s="108"/>
      <c r="W14" s="109"/>
      <c r="X14" s="126"/>
    </row>
    <row r="15" spans="1:29" s="19" customFormat="1" x14ac:dyDescent="0.25">
      <c r="A15" s="117" t="s">
        <v>92</v>
      </c>
      <c r="B15" s="118" t="s">
        <v>154</v>
      </c>
      <c r="C15" s="97">
        <v>1</v>
      </c>
      <c r="D15" s="119"/>
      <c r="E15" s="120"/>
      <c r="F15" s="121"/>
      <c r="G15" s="122">
        <v>7</v>
      </c>
      <c r="H15" s="123">
        <f>G15*30</f>
        <v>210</v>
      </c>
      <c r="I15" s="97">
        <f>J15+L15</f>
        <v>75</v>
      </c>
      <c r="J15" s="124">
        <v>45</v>
      </c>
      <c r="K15" s="124"/>
      <c r="L15" s="124">
        <v>30</v>
      </c>
      <c r="M15" s="125">
        <f t="shared" si="1"/>
        <v>135</v>
      </c>
      <c r="N15" s="106">
        <f>I15/15</f>
        <v>5</v>
      </c>
      <c r="O15" s="70"/>
      <c r="P15" s="70"/>
      <c r="Q15" s="127"/>
      <c r="R15" s="107"/>
      <c r="S15" s="108"/>
      <c r="T15" s="109"/>
      <c r="U15" s="107"/>
      <c r="V15" s="108"/>
      <c r="W15" s="109"/>
      <c r="X15" s="126"/>
    </row>
    <row r="16" spans="1:29" s="19" customFormat="1" ht="31.5" x14ac:dyDescent="0.25">
      <c r="A16" s="117" t="s">
        <v>161</v>
      </c>
      <c r="B16" s="118" t="s">
        <v>94</v>
      </c>
      <c r="C16" s="97"/>
      <c r="D16" s="124"/>
      <c r="E16" s="128"/>
      <c r="F16" s="129"/>
      <c r="G16" s="122">
        <f>G17+G18</f>
        <v>7</v>
      </c>
      <c r="H16" s="123">
        <f t="shared" si="0"/>
        <v>210</v>
      </c>
      <c r="I16" s="97">
        <f>I17+I18</f>
        <v>81</v>
      </c>
      <c r="J16" s="124">
        <f>J17+J18</f>
        <v>33</v>
      </c>
      <c r="K16" s="124"/>
      <c r="L16" s="124">
        <f>L17+L18</f>
        <v>48</v>
      </c>
      <c r="M16" s="125">
        <f t="shared" si="1"/>
        <v>129</v>
      </c>
      <c r="N16" s="106"/>
      <c r="O16" s="107"/>
      <c r="P16" s="126"/>
      <c r="Q16" s="109"/>
      <c r="R16" s="107"/>
      <c r="S16" s="108"/>
      <c r="T16" s="109"/>
      <c r="U16" s="107"/>
      <c r="V16" s="108"/>
      <c r="W16" s="109"/>
      <c r="X16" s="108"/>
    </row>
    <row r="17" spans="1:29" s="19" customFormat="1" ht="31.5" x14ac:dyDescent="0.25">
      <c r="A17" s="130" t="s">
        <v>272</v>
      </c>
      <c r="B17" s="131" t="s">
        <v>94</v>
      </c>
      <c r="C17" s="97"/>
      <c r="D17" s="124">
        <v>1</v>
      </c>
      <c r="E17" s="128"/>
      <c r="F17" s="129"/>
      <c r="G17" s="132">
        <v>3.5</v>
      </c>
      <c r="H17" s="102">
        <f t="shared" si="0"/>
        <v>105</v>
      </c>
      <c r="I17" s="103">
        <f>J17+L17</f>
        <v>45</v>
      </c>
      <c r="J17" s="104">
        <v>15</v>
      </c>
      <c r="K17" s="104"/>
      <c r="L17" s="104">
        <v>30</v>
      </c>
      <c r="M17" s="105">
        <f t="shared" si="1"/>
        <v>60</v>
      </c>
      <c r="N17" s="106">
        <v>3</v>
      </c>
      <c r="O17" s="107"/>
      <c r="P17" s="126"/>
      <c r="Q17" s="109"/>
      <c r="R17" s="107"/>
      <c r="S17" s="108"/>
      <c r="T17" s="109"/>
      <c r="U17" s="107"/>
      <c r="V17" s="108"/>
      <c r="W17" s="109"/>
      <c r="X17" s="108"/>
    </row>
    <row r="18" spans="1:29" s="19" customFormat="1" ht="31.5" x14ac:dyDescent="0.25">
      <c r="A18" s="130" t="s">
        <v>273</v>
      </c>
      <c r="B18" s="131" t="s">
        <v>94</v>
      </c>
      <c r="C18" s="97"/>
      <c r="D18" s="124" t="s">
        <v>123</v>
      </c>
      <c r="E18" s="128"/>
      <c r="F18" s="129"/>
      <c r="G18" s="132">
        <v>3.5</v>
      </c>
      <c r="H18" s="102">
        <f t="shared" si="0"/>
        <v>105</v>
      </c>
      <c r="I18" s="103">
        <f>J18+L18</f>
        <v>36</v>
      </c>
      <c r="J18" s="104">
        <v>18</v>
      </c>
      <c r="K18" s="104"/>
      <c r="L18" s="104">
        <v>18</v>
      </c>
      <c r="M18" s="105">
        <f t="shared" si="1"/>
        <v>69</v>
      </c>
      <c r="N18" s="106"/>
      <c r="O18" s="107">
        <v>2</v>
      </c>
      <c r="P18" s="126">
        <v>2</v>
      </c>
      <c r="Q18" s="109"/>
      <c r="R18" s="107"/>
      <c r="S18" s="108"/>
      <c r="T18" s="109"/>
      <c r="U18" s="107"/>
      <c r="V18" s="108"/>
      <c r="W18" s="109"/>
      <c r="X18" s="108"/>
    </row>
    <row r="19" spans="1:29" ht="18" customHeight="1" x14ac:dyDescent="0.25">
      <c r="A19" s="133" t="s">
        <v>93</v>
      </c>
      <c r="B19" s="134" t="s">
        <v>174</v>
      </c>
      <c r="C19" s="135">
        <v>1</v>
      </c>
      <c r="D19" s="124"/>
      <c r="E19" s="124"/>
      <c r="F19" s="125"/>
      <c r="G19" s="136">
        <v>4</v>
      </c>
      <c r="H19" s="123">
        <f t="shared" si="0"/>
        <v>120</v>
      </c>
      <c r="I19" s="97">
        <f t="shared" ref="I19" si="2">J19+K19+L19</f>
        <v>60</v>
      </c>
      <c r="J19" s="124">
        <v>30</v>
      </c>
      <c r="K19" s="124"/>
      <c r="L19" s="124">
        <v>30</v>
      </c>
      <c r="M19" s="125">
        <f t="shared" si="1"/>
        <v>60</v>
      </c>
      <c r="N19" s="106">
        <f>I19/15</f>
        <v>4</v>
      </c>
      <c r="O19" s="107"/>
      <c r="P19" s="108"/>
      <c r="Q19" s="109"/>
      <c r="R19" s="107"/>
      <c r="S19" s="108"/>
      <c r="T19" s="109"/>
      <c r="U19" s="107"/>
      <c r="V19" s="108"/>
      <c r="W19" s="109"/>
      <c r="X19" s="108"/>
    </row>
    <row r="20" spans="1:29" s="19" customFormat="1" x14ac:dyDescent="0.25">
      <c r="A20" s="117" t="s">
        <v>95</v>
      </c>
      <c r="B20" s="118" t="s">
        <v>27</v>
      </c>
      <c r="C20" s="97">
        <v>2</v>
      </c>
      <c r="D20" s="124"/>
      <c r="E20" s="128"/>
      <c r="F20" s="129"/>
      <c r="G20" s="122">
        <v>4</v>
      </c>
      <c r="H20" s="123">
        <f>G20*30</f>
        <v>120</v>
      </c>
      <c r="I20" s="97">
        <f>J20+L20</f>
        <v>54</v>
      </c>
      <c r="J20" s="124">
        <v>18</v>
      </c>
      <c r="K20" s="124"/>
      <c r="L20" s="124">
        <v>36</v>
      </c>
      <c r="M20" s="125">
        <f t="shared" si="1"/>
        <v>66</v>
      </c>
      <c r="N20" s="106"/>
      <c r="O20" s="107">
        <v>3</v>
      </c>
      <c r="P20" s="126">
        <v>3</v>
      </c>
      <c r="Q20" s="109"/>
      <c r="R20" s="107"/>
      <c r="S20" s="108"/>
      <c r="T20" s="109"/>
      <c r="U20" s="107"/>
      <c r="V20" s="108"/>
      <c r="W20" s="109"/>
      <c r="X20" s="108"/>
    </row>
    <row r="21" spans="1:29" s="19" customFormat="1" ht="32.25" thickBot="1" x14ac:dyDescent="0.3">
      <c r="A21" s="117" t="s">
        <v>274</v>
      </c>
      <c r="B21" s="137" t="s">
        <v>29</v>
      </c>
      <c r="C21" s="135"/>
      <c r="D21" s="124" t="s">
        <v>125</v>
      </c>
      <c r="E21" s="128"/>
      <c r="F21" s="125"/>
      <c r="G21" s="122">
        <v>4</v>
      </c>
      <c r="H21" s="123">
        <f t="shared" si="0"/>
        <v>120</v>
      </c>
      <c r="I21" s="97">
        <f>J21+K21+L21</f>
        <v>45</v>
      </c>
      <c r="J21" s="124">
        <v>15</v>
      </c>
      <c r="K21" s="124">
        <v>15</v>
      </c>
      <c r="L21" s="124">
        <v>15</v>
      </c>
      <c r="M21" s="125">
        <f t="shared" si="1"/>
        <v>75</v>
      </c>
      <c r="N21" s="138"/>
      <c r="O21" s="139"/>
      <c r="P21" s="105"/>
      <c r="Q21" s="103"/>
      <c r="R21" s="139"/>
      <c r="S21" s="105"/>
      <c r="T21" s="103">
        <f>I21/15</f>
        <v>3</v>
      </c>
      <c r="U21" s="139"/>
      <c r="V21" s="105"/>
      <c r="W21" s="103"/>
      <c r="X21" s="105"/>
    </row>
    <row r="22" spans="1:29" s="17" customFormat="1" ht="16.5" thickBot="1" x14ac:dyDescent="0.3">
      <c r="A22" s="628" t="s">
        <v>96</v>
      </c>
      <c r="B22" s="629"/>
      <c r="C22" s="284"/>
      <c r="D22" s="34"/>
      <c r="E22" s="283"/>
      <c r="F22" s="283"/>
      <c r="G22" s="71">
        <f>G11+G14+G15+G16+G19+G20+G21</f>
        <v>35.5</v>
      </c>
      <c r="H22" s="71">
        <f>H11+H14+H15+H16+H19+H20+H21</f>
        <v>1065</v>
      </c>
      <c r="I22" s="71">
        <f t="shared" ref="I22:M22" si="3">I11+I14+I15+I16+I19+I20+I21</f>
        <v>426</v>
      </c>
      <c r="J22" s="71">
        <f t="shared" si="3"/>
        <v>156</v>
      </c>
      <c r="K22" s="71">
        <f t="shared" si="3"/>
        <v>15</v>
      </c>
      <c r="L22" s="71">
        <f t="shared" si="3"/>
        <v>255</v>
      </c>
      <c r="M22" s="71">
        <f t="shared" si="3"/>
        <v>639</v>
      </c>
      <c r="N22" s="35">
        <f t="shared" ref="N22:AC22" si="4">SUM(N11:N21)</f>
        <v>17</v>
      </c>
      <c r="O22" s="35">
        <f t="shared" si="4"/>
        <v>7</v>
      </c>
      <c r="P22" s="35">
        <f t="shared" si="4"/>
        <v>7</v>
      </c>
      <c r="Q22" s="35">
        <f t="shared" si="4"/>
        <v>0</v>
      </c>
      <c r="R22" s="35">
        <f t="shared" si="4"/>
        <v>0</v>
      </c>
      <c r="S22" s="35">
        <f t="shared" si="4"/>
        <v>0</v>
      </c>
      <c r="T22" s="35">
        <f t="shared" si="4"/>
        <v>3</v>
      </c>
      <c r="U22" s="35">
        <f t="shared" si="4"/>
        <v>0</v>
      </c>
      <c r="V22" s="35">
        <f t="shared" si="4"/>
        <v>0</v>
      </c>
      <c r="W22" s="35">
        <f t="shared" si="4"/>
        <v>0</v>
      </c>
      <c r="X22" s="35">
        <f t="shared" si="4"/>
        <v>0</v>
      </c>
      <c r="Y22" s="35">
        <f t="shared" si="4"/>
        <v>0</v>
      </c>
      <c r="Z22" s="35">
        <f t="shared" si="4"/>
        <v>0</v>
      </c>
      <c r="AA22" s="35">
        <f t="shared" si="4"/>
        <v>0</v>
      </c>
      <c r="AB22" s="35">
        <f t="shared" si="4"/>
        <v>0</v>
      </c>
      <c r="AC22" s="35">
        <f t="shared" si="4"/>
        <v>0</v>
      </c>
    </row>
    <row r="23" spans="1:29" ht="16.5" customHeight="1" x14ac:dyDescent="0.25">
      <c r="A23" s="630" t="s">
        <v>97</v>
      </c>
      <c r="B23" s="630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</row>
    <row r="24" spans="1:29" x14ac:dyDescent="0.25">
      <c r="A24" s="140" t="s">
        <v>98</v>
      </c>
      <c r="B24" s="141" t="s">
        <v>216</v>
      </c>
      <c r="C24" s="97"/>
      <c r="D24" s="124"/>
      <c r="E24" s="128"/>
      <c r="F24" s="129"/>
      <c r="G24" s="122">
        <f>G25+G27+G26</f>
        <v>14.5</v>
      </c>
      <c r="H24" s="142">
        <f t="shared" ref="H24:M24" si="5">H25+H27+H26</f>
        <v>435</v>
      </c>
      <c r="I24" s="142">
        <f t="shared" si="5"/>
        <v>129</v>
      </c>
      <c r="J24" s="142">
        <f t="shared" si="5"/>
        <v>87</v>
      </c>
      <c r="K24" s="142">
        <f t="shared" si="5"/>
        <v>0</v>
      </c>
      <c r="L24" s="142">
        <f t="shared" si="5"/>
        <v>72</v>
      </c>
      <c r="M24" s="142">
        <f t="shared" si="5"/>
        <v>306</v>
      </c>
      <c r="N24" s="106"/>
      <c r="O24" s="107"/>
      <c r="P24" s="143"/>
      <c r="Q24" s="109"/>
      <c r="R24" s="107"/>
      <c r="S24" s="108"/>
      <c r="T24" s="109"/>
      <c r="U24" s="107"/>
      <c r="V24" s="108"/>
      <c r="W24" s="109"/>
      <c r="X24" s="108"/>
    </row>
    <row r="25" spans="1:29" ht="26.25" customHeight="1" x14ac:dyDescent="0.25">
      <c r="A25" s="50" t="s">
        <v>275</v>
      </c>
      <c r="B25" s="144" t="s">
        <v>216</v>
      </c>
      <c r="C25" s="41"/>
      <c r="D25" s="23" t="s">
        <v>124</v>
      </c>
      <c r="E25" s="23"/>
      <c r="F25" s="42"/>
      <c r="G25" s="145">
        <v>6</v>
      </c>
      <c r="H25" s="102">
        <f>G25*30</f>
        <v>180</v>
      </c>
      <c r="I25" s="103">
        <v>30</v>
      </c>
      <c r="J25" s="104">
        <v>30</v>
      </c>
      <c r="K25" s="104"/>
      <c r="L25" s="104">
        <v>30</v>
      </c>
      <c r="M25" s="105">
        <f>H25-I25</f>
        <v>150</v>
      </c>
      <c r="N25" s="27">
        <v>4</v>
      </c>
      <c r="O25" s="55"/>
      <c r="P25" s="26"/>
      <c r="Q25" s="25"/>
      <c r="R25" s="55"/>
      <c r="S25" s="26"/>
      <c r="T25" s="25"/>
      <c r="U25" s="55"/>
      <c r="V25" s="26"/>
      <c r="W25" s="27"/>
      <c r="X25" s="26"/>
    </row>
    <row r="26" spans="1:29" ht="26.25" customHeight="1" x14ac:dyDescent="0.25">
      <c r="A26" s="50" t="s">
        <v>276</v>
      </c>
      <c r="B26" s="144" t="s">
        <v>216</v>
      </c>
      <c r="C26" s="41"/>
      <c r="D26" s="23" t="s">
        <v>123</v>
      </c>
      <c r="E26" s="24"/>
      <c r="F26" s="42"/>
      <c r="G26" s="145">
        <v>5</v>
      </c>
      <c r="H26" s="102">
        <f>G26*30</f>
        <v>150</v>
      </c>
      <c r="I26" s="103">
        <f>J26+K26+L26</f>
        <v>54</v>
      </c>
      <c r="J26" s="104">
        <v>27</v>
      </c>
      <c r="K26" s="104"/>
      <c r="L26" s="104">
        <v>27</v>
      </c>
      <c r="M26" s="105">
        <f>H26-I26</f>
        <v>96</v>
      </c>
      <c r="N26" s="27"/>
      <c r="O26" s="55">
        <v>3</v>
      </c>
      <c r="P26" s="26">
        <v>3</v>
      </c>
      <c r="Q26" s="25"/>
      <c r="R26" s="55"/>
      <c r="S26" s="26"/>
      <c r="T26" s="25"/>
      <c r="U26" s="55"/>
      <c r="V26" s="26"/>
      <c r="W26" s="27"/>
      <c r="X26" s="26"/>
    </row>
    <row r="27" spans="1:29" x14ac:dyDescent="0.25">
      <c r="A27" s="50" t="s">
        <v>277</v>
      </c>
      <c r="B27" s="144" t="s">
        <v>216</v>
      </c>
      <c r="C27" s="41">
        <v>3</v>
      </c>
      <c r="D27" s="146"/>
      <c r="E27" s="147"/>
      <c r="F27" s="42"/>
      <c r="G27" s="145">
        <v>3.5</v>
      </c>
      <c r="H27" s="102">
        <f>G27*30</f>
        <v>105</v>
      </c>
      <c r="I27" s="103">
        <f>J27+L27</f>
        <v>45</v>
      </c>
      <c r="J27" s="104">
        <v>30</v>
      </c>
      <c r="K27" s="104"/>
      <c r="L27" s="104">
        <v>15</v>
      </c>
      <c r="M27" s="105">
        <f>H27-I27</f>
        <v>60</v>
      </c>
      <c r="N27" s="27"/>
      <c r="O27" s="55"/>
      <c r="P27" s="26"/>
      <c r="Q27" s="25">
        <v>3</v>
      </c>
      <c r="R27" s="55"/>
      <c r="S27" s="148"/>
      <c r="T27" s="25"/>
      <c r="U27" s="55"/>
      <c r="V27" s="26"/>
      <c r="W27" s="27"/>
      <c r="X27" s="26"/>
    </row>
    <row r="28" spans="1:29" x14ac:dyDescent="0.25">
      <c r="A28" s="140" t="s">
        <v>278</v>
      </c>
      <c r="B28" s="141" t="s">
        <v>217</v>
      </c>
      <c r="C28" s="97"/>
      <c r="D28" s="124"/>
      <c r="E28" s="128"/>
      <c r="F28" s="129"/>
      <c r="G28" s="122">
        <f t="shared" ref="G28:M28" si="6">G29+G30</f>
        <v>8</v>
      </c>
      <c r="H28" s="149">
        <f t="shared" si="6"/>
        <v>240</v>
      </c>
      <c r="I28" s="150">
        <f t="shared" si="6"/>
        <v>99</v>
      </c>
      <c r="J28" s="285">
        <f t="shared" si="6"/>
        <v>57</v>
      </c>
      <c r="K28" s="285">
        <f t="shared" si="6"/>
        <v>0</v>
      </c>
      <c r="L28" s="285">
        <f t="shared" si="6"/>
        <v>42</v>
      </c>
      <c r="M28" s="151">
        <f t="shared" si="6"/>
        <v>141</v>
      </c>
      <c r="N28" s="106"/>
      <c r="O28" s="107"/>
      <c r="P28" s="143"/>
      <c r="Q28" s="109"/>
      <c r="R28" s="107"/>
      <c r="S28" s="108"/>
      <c r="T28" s="109"/>
      <c r="U28" s="107"/>
      <c r="V28" s="108"/>
      <c r="W28" s="109"/>
      <c r="X28" s="108"/>
    </row>
    <row r="29" spans="1:29" ht="22.5" customHeight="1" x14ac:dyDescent="0.25">
      <c r="A29" s="50" t="s">
        <v>279</v>
      </c>
      <c r="B29" s="152" t="s">
        <v>217</v>
      </c>
      <c r="C29" s="41"/>
      <c r="D29" s="23" t="s">
        <v>124</v>
      </c>
      <c r="E29" s="23"/>
      <c r="F29" s="42"/>
      <c r="G29" s="145">
        <v>3.5</v>
      </c>
      <c r="H29" s="102">
        <f>G29*30</f>
        <v>105</v>
      </c>
      <c r="I29" s="103">
        <f>J29+K29+L29</f>
        <v>45</v>
      </c>
      <c r="J29" s="104">
        <v>30</v>
      </c>
      <c r="K29" s="104"/>
      <c r="L29" s="104">
        <v>15</v>
      </c>
      <c r="M29" s="105">
        <f>H29-I29</f>
        <v>60</v>
      </c>
      <c r="N29" s="27">
        <v>3</v>
      </c>
      <c r="O29" s="55"/>
      <c r="P29" s="26"/>
      <c r="Q29" s="25"/>
      <c r="R29" s="55"/>
      <c r="S29" s="26"/>
      <c r="T29" s="25"/>
      <c r="U29" s="55"/>
      <c r="V29" s="26"/>
      <c r="W29" s="27"/>
      <c r="X29" s="26"/>
    </row>
    <row r="30" spans="1:29" x14ac:dyDescent="0.25">
      <c r="A30" s="50" t="s">
        <v>280</v>
      </c>
      <c r="B30" s="152" t="s">
        <v>217</v>
      </c>
      <c r="C30" s="41">
        <v>2</v>
      </c>
      <c r="D30" s="146"/>
      <c r="E30" s="147"/>
      <c r="F30" s="42"/>
      <c r="G30" s="145">
        <v>4.5</v>
      </c>
      <c r="H30" s="102">
        <f>G30*30</f>
        <v>135</v>
      </c>
      <c r="I30" s="103">
        <f>J30+L30</f>
        <v>54</v>
      </c>
      <c r="J30" s="104">
        <v>27</v>
      </c>
      <c r="K30" s="104"/>
      <c r="L30" s="104">
        <v>27</v>
      </c>
      <c r="M30" s="105">
        <f>H30-I30</f>
        <v>81</v>
      </c>
      <c r="N30" s="27"/>
      <c r="O30" s="55">
        <v>3</v>
      </c>
      <c r="P30" s="26">
        <v>3</v>
      </c>
      <c r="Q30" s="25"/>
      <c r="R30" s="55"/>
      <c r="S30" s="148"/>
      <c r="T30" s="25"/>
      <c r="U30" s="55"/>
      <c r="V30" s="26"/>
      <c r="W30" s="27"/>
      <c r="X30" s="26"/>
    </row>
    <row r="31" spans="1:29" x14ac:dyDescent="0.25">
      <c r="A31" s="140" t="s">
        <v>113</v>
      </c>
      <c r="B31" s="141" t="s">
        <v>169</v>
      </c>
      <c r="C31" s="97"/>
      <c r="D31" s="124"/>
      <c r="E31" s="128"/>
      <c r="F31" s="129"/>
      <c r="G31" s="122">
        <f>G32+G35+G33+G34</f>
        <v>23.5</v>
      </c>
      <c r="H31" s="142">
        <f t="shared" ref="H31:L31" si="7">H32+H35+H33+H34</f>
        <v>705</v>
      </c>
      <c r="I31" s="142">
        <f t="shared" si="7"/>
        <v>267</v>
      </c>
      <c r="J31" s="142">
        <f t="shared" si="7"/>
        <v>141</v>
      </c>
      <c r="K31" s="142">
        <f t="shared" si="7"/>
        <v>0</v>
      </c>
      <c r="L31" s="142">
        <f t="shared" si="7"/>
        <v>126</v>
      </c>
      <c r="M31" s="142">
        <f>M32+M35+M33+M34</f>
        <v>438</v>
      </c>
      <c r="N31" s="106"/>
      <c r="O31" s="107"/>
      <c r="P31" s="143"/>
      <c r="Q31" s="109"/>
      <c r="R31" s="107"/>
      <c r="S31" s="108"/>
      <c r="T31" s="109"/>
      <c r="U31" s="107"/>
      <c r="V31" s="108"/>
      <c r="W31" s="109"/>
      <c r="X31" s="108"/>
    </row>
    <row r="32" spans="1:29" ht="26.25" customHeight="1" x14ac:dyDescent="0.25">
      <c r="A32" s="50" t="s">
        <v>281</v>
      </c>
      <c r="B32" s="144" t="s">
        <v>170</v>
      </c>
      <c r="C32" s="41">
        <v>2</v>
      </c>
      <c r="D32" s="23"/>
      <c r="E32" s="23"/>
      <c r="F32" s="42"/>
      <c r="G32" s="145">
        <v>5</v>
      </c>
      <c r="H32" s="102">
        <f>G32*30</f>
        <v>150</v>
      </c>
      <c r="I32" s="103">
        <f t="shared" ref="I32:I36" si="8">J32+K32+L32</f>
        <v>54</v>
      </c>
      <c r="J32" s="104">
        <v>27</v>
      </c>
      <c r="K32" s="104"/>
      <c r="L32" s="104">
        <v>27</v>
      </c>
      <c r="M32" s="105">
        <f>H32-I32</f>
        <v>96</v>
      </c>
      <c r="N32" s="27"/>
      <c r="O32" s="55">
        <v>3</v>
      </c>
      <c r="P32" s="26">
        <v>3</v>
      </c>
      <c r="Q32" s="25"/>
      <c r="R32" s="55"/>
      <c r="S32" s="26"/>
      <c r="T32" s="25"/>
      <c r="U32" s="55"/>
      <c r="V32" s="26"/>
      <c r="W32" s="27"/>
      <c r="X32" s="26"/>
    </row>
    <row r="33" spans="1:24" ht="26.25" customHeight="1" x14ac:dyDescent="0.25">
      <c r="A33" s="50" t="s">
        <v>282</v>
      </c>
      <c r="B33" s="144" t="s">
        <v>170</v>
      </c>
      <c r="C33" s="41"/>
      <c r="D33" s="23" t="s">
        <v>150</v>
      </c>
      <c r="E33" s="24"/>
      <c r="F33" s="42"/>
      <c r="G33" s="145">
        <v>8</v>
      </c>
      <c r="H33" s="102">
        <f>G33*30</f>
        <v>240</v>
      </c>
      <c r="I33" s="103">
        <f t="shared" si="8"/>
        <v>105</v>
      </c>
      <c r="J33" s="104">
        <v>60</v>
      </c>
      <c r="K33" s="104"/>
      <c r="L33" s="104">
        <v>45</v>
      </c>
      <c r="M33" s="105">
        <f>H33-I33</f>
        <v>135</v>
      </c>
      <c r="N33" s="27"/>
      <c r="O33" s="55"/>
      <c r="P33" s="26"/>
      <c r="Q33" s="25">
        <v>7</v>
      </c>
      <c r="R33" s="55"/>
      <c r="S33" s="26"/>
      <c r="T33" s="25"/>
      <c r="U33" s="55"/>
      <c r="V33" s="26"/>
      <c r="W33" s="27"/>
      <c r="X33" s="26"/>
    </row>
    <row r="34" spans="1:24" ht="26.25" customHeight="1" x14ac:dyDescent="0.25">
      <c r="A34" s="50" t="s">
        <v>283</v>
      </c>
      <c r="B34" s="144" t="s">
        <v>170</v>
      </c>
      <c r="C34" s="41">
        <v>4</v>
      </c>
      <c r="D34" s="23"/>
      <c r="E34" s="24"/>
      <c r="F34" s="42"/>
      <c r="G34" s="145">
        <v>9</v>
      </c>
      <c r="H34" s="102">
        <f>G34*30</f>
        <v>270</v>
      </c>
      <c r="I34" s="103">
        <f t="shared" si="8"/>
        <v>108</v>
      </c>
      <c r="J34" s="104">
        <v>54</v>
      </c>
      <c r="K34" s="104"/>
      <c r="L34" s="104">
        <v>54</v>
      </c>
      <c r="M34" s="105">
        <f>H34-I34</f>
        <v>162</v>
      </c>
      <c r="N34" s="27"/>
      <c r="O34" s="55"/>
      <c r="P34" s="26"/>
      <c r="Q34" s="25"/>
      <c r="R34" s="55">
        <v>6</v>
      </c>
      <c r="S34" s="26">
        <v>6</v>
      </c>
      <c r="T34" s="25"/>
      <c r="U34" s="55"/>
      <c r="V34" s="26"/>
      <c r="W34" s="27"/>
      <c r="X34" s="26"/>
    </row>
    <row r="35" spans="1:24" x14ac:dyDescent="0.25">
      <c r="A35" s="50" t="s">
        <v>284</v>
      </c>
      <c r="B35" s="144" t="s">
        <v>176</v>
      </c>
      <c r="C35" s="41"/>
      <c r="D35" s="146"/>
      <c r="E35" s="147"/>
      <c r="F35" s="42" t="s">
        <v>122</v>
      </c>
      <c r="G35" s="145">
        <v>1.5</v>
      </c>
      <c r="H35" s="102">
        <f>G35*30</f>
        <v>45</v>
      </c>
      <c r="I35" s="103">
        <f t="shared" si="8"/>
        <v>0</v>
      </c>
      <c r="J35" s="104"/>
      <c r="K35" s="104"/>
      <c r="L35" s="104"/>
      <c r="M35" s="105">
        <f>H35-I35</f>
        <v>45</v>
      </c>
      <c r="N35" s="27"/>
      <c r="O35" s="55"/>
      <c r="P35" s="26"/>
      <c r="Q35" s="25"/>
      <c r="R35" s="55" t="s">
        <v>309</v>
      </c>
      <c r="S35" s="55"/>
      <c r="T35" s="25"/>
      <c r="U35" s="55"/>
      <c r="V35" s="26"/>
      <c r="W35" s="27"/>
      <c r="X35" s="26"/>
    </row>
    <row r="36" spans="1:24" ht="18" customHeight="1" thickBot="1" x14ac:dyDescent="0.3">
      <c r="A36" s="133" t="s">
        <v>114</v>
      </c>
      <c r="B36" s="134" t="s">
        <v>209</v>
      </c>
      <c r="C36" s="135">
        <v>3</v>
      </c>
      <c r="D36" s="124"/>
      <c r="E36" s="124"/>
      <c r="F36" s="125"/>
      <c r="G36" s="136">
        <v>4</v>
      </c>
      <c r="H36" s="123">
        <f t="shared" ref="H36" si="9">G36*30</f>
        <v>120</v>
      </c>
      <c r="I36" s="97">
        <f t="shared" si="8"/>
        <v>45</v>
      </c>
      <c r="J36" s="124">
        <v>30</v>
      </c>
      <c r="K36" s="124"/>
      <c r="L36" s="124">
        <v>15</v>
      </c>
      <c r="M36" s="125">
        <f t="shared" ref="M36" si="10">H36-I36</f>
        <v>75</v>
      </c>
      <c r="N36" s="106"/>
      <c r="O36" s="107"/>
      <c r="P36" s="108"/>
      <c r="Q36" s="109">
        <v>3</v>
      </c>
      <c r="R36" s="107"/>
      <c r="S36" s="108"/>
      <c r="T36" s="109"/>
      <c r="U36" s="107"/>
      <c r="V36" s="108"/>
      <c r="W36" s="109"/>
      <c r="X36" s="108"/>
    </row>
    <row r="37" spans="1:24" ht="16.5" customHeight="1" x14ac:dyDescent="0.25">
      <c r="A37" s="49" t="s">
        <v>115</v>
      </c>
      <c r="B37" s="153" t="s">
        <v>208</v>
      </c>
      <c r="C37" s="39"/>
      <c r="D37" s="36" t="s">
        <v>150</v>
      </c>
      <c r="E37" s="36"/>
      <c r="F37" s="40"/>
      <c r="G37" s="48">
        <v>3.5</v>
      </c>
      <c r="H37" s="43">
        <f>G37*30</f>
        <v>105</v>
      </c>
      <c r="I37" s="45">
        <f>J37+K37+L37</f>
        <v>45</v>
      </c>
      <c r="J37" s="37">
        <v>15</v>
      </c>
      <c r="K37" s="37">
        <v>30</v>
      </c>
      <c r="L37" s="37"/>
      <c r="M37" s="52">
        <f>H37-I37</f>
        <v>60</v>
      </c>
      <c r="N37" s="44"/>
      <c r="O37" s="54"/>
      <c r="P37" s="38"/>
      <c r="Q37" s="53">
        <v>3</v>
      </c>
      <c r="R37" s="56"/>
      <c r="S37" s="38"/>
      <c r="T37" s="47"/>
      <c r="U37" s="57"/>
      <c r="V37" s="38"/>
      <c r="W37" s="46"/>
      <c r="X37" s="38"/>
    </row>
    <row r="38" spans="1:24" x14ac:dyDescent="0.25">
      <c r="A38" s="140" t="s">
        <v>116</v>
      </c>
      <c r="B38" s="154" t="s">
        <v>218</v>
      </c>
      <c r="C38" s="97"/>
      <c r="D38" s="124"/>
      <c r="E38" s="128"/>
      <c r="F38" s="129"/>
      <c r="G38" s="122">
        <f t="shared" ref="G38:M38" si="11">G39+G40</f>
        <v>15</v>
      </c>
      <c r="H38" s="149">
        <f t="shared" si="11"/>
        <v>450</v>
      </c>
      <c r="I38" s="150">
        <f t="shared" si="11"/>
        <v>180</v>
      </c>
      <c r="J38" s="285">
        <f t="shared" si="11"/>
        <v>99</v>
      </c>
      <c r="K38" s="285">
        <f t="shared" si="11"/>
        <v>0</v>
      </c>
      <c r="L38" s="285">
        <f t="shared" si="11"/>
        <v>81</v>
      </c>
      <c r="M38" s="151">
        <f t="shared" si="11"/>
        <v>270</v>
      </c>
      <c r="N38" s="106"/>
      <c r="O38" s="107"/>
      <c r="P38" s="143"/>
      <c r="Q38" s="109"/>
      <c r="R38" s="107"/>
      <c r="S38" s="108"/>
      <c r="T38" s="109"/>
      <c r="U38" s="107"/>
      <c r="V38" s="108"/>
      <c r="W38" s="109"/>
      <c r="X38" s="108"/>
    </row>
    <row r="39" spans="1:24" ht="23.25" customHeight="1" x14ac:dyDescent="0.25">
      <c r="A39" s="50" t="s">
        <v>285</v>
      </c>
      <c r="B39" s="144" t="s">
        <v>218</v>
      </c>
      <c r="C39" s="41"/>
      <c r="D39" s="23" t="s">
        <v>150</v>
      </c>
      <c r="E39" s="23"/>
      <c r="F39" s="42"/>
      <c r="G39" s="145">
        <v>7</v>
      </c>
      <c r="H39" s="102">
        <f>G39*30</f>
        <v>210</v>
      </c>
      <c r="I39" s="103">
        <f>J39+K39+L39</f>
        <v>90</v>
      </c>
      <c r="J39" s="104">
        <v>45</v>
      </c>
      <c r="K39" s="104"/>
      <c r="L39" s="104">
        <v>45</v>
      </c>
      <c r="M39" s="105">
        <f>H39-I39</f>
        <v>120</v>
      </c>
      <c r="N39" s="27"/>
      <c r="O39" s="55"/>
      <c r="P39" s="26"/>
      <c r="Q39" s="25">
        <v>6</v>
      </c>
      <c r="R39" s="55"/>
      <c r="S39" s="26"/>
      <c r="T39" s="25"/>
      <c r="U39" s="55"/>
      <c r="V39" s="26"/>
      <c r="W39" s="27"/>
      <c r="X39" s="26"/>
    </row>
    <row r="40" spans="1:24" x14ac:dyDescent="0.25">
      <c r="A40" s="50" t="s">
        <v>286</v>
      </c>
      <c r="B40" s="144" t="s">
        <v>218</v>
      </c>
      <c r="C40" s="41">
        <v>4</v>
      </c>
      <c r="D40" s="146"/>
      <c r="E40" s="147"/>
      <c r="F40" s="42"/>
      <c r="G40" s="145">
        <v>8</v>
      </c>
      <c r="H40" s="102">
        <f>G40*30</f>
        <v>240</v>
      </c>
      <c r="I40" s="103">
        <f>J40+L40</f>
        <v>90</v>
      </c>
      <c r="J40" s="104">
        <v>54</v>
      </c>
      <c r="K40" s="104"/>
      <c r="L40" s="104">
        <v>36</v>
      </c>
      <c r="M40" s="105">
        <f>H40-I40</f>
        <v>150</v>
      </c>
      <c r="N40" s="27"/>
      <c r="O40" s="55"/>
      <c r="P40" s="26"/>
      <c r="Q40" s="25"/>
      <c r="R40" s="55">
        <v>5</v>
      </c>
      <c r="S40" s="55">
        <v>5</v>
      </c>
      <c r="T40" s="25"/>
      <c r="U40" s="55"/>
      <c r="V40" s="26"/>
      <c r="W40" s="27"/>
      <c r="X40" s="26"/>
    </row>
    <row r="41" spans="1:24" ht="18" customHeight="1" x14ac:dyDescent="0.25">
      <c r="A41" s="133" t="s">
        <v>117</v>
      </c>
      <c r="B41" s="134" t="s">
        <v>200</v>
      </c>
      <c r="C41" s="135">
        <v>5</v>
      </c>
      <c r="D41" s="124"/>
      <c r="E41" s="124"/>
      <c r="F41" s="125"/>
      <c r="G41" s="136">
        <v>5</v>
      </c>
      <c r="H41" s="123">
        <f t="shared" ref="H41" si="12">G41*30</f>
        <v>150</v>
      </c>
      <c r="I41" s="97">
        <f t="shared" ref="I41" si="13">J41+K41+L41</f>
        <v>60</v>
      </c>
      <c r="J41" s="124">
        <v>30</v>
      </c>
      <c r="K41" s="124"/>
      <c r="L41" s="124">
        <v>30</v>
      </c>
      <c r="M41" s="125">
        <f t="shared" ref="M41" si="14">H41-I41</f>
        <v>90</v>
      </c>
      <c r="N41" s="106"/>
      <c r="O41" s="107"/>
      <c r="P41" s="108"/>
      <c r="Q41" s="109"/>
      <c r="R41" s="107"/>
      <c r="S41" s="108"/>
      <c r="T41" s="109">
        <v>4</v>
      </c>
      <c r="U41" s="107"/>
      <c r="V41" s="108"/>
      <c r="W41" s="109"/>
      <c r="X41" s="108"/>
    </row>
    <row r="42" spans="1:24" ht="31.5" x14ac:dyDescent="0.25">
      <c r="A42" s="140" t="s">
        <v>118</v>
      </c>
      <c r="B42" s="141" t="s">
        <v>172</v>
      </c>
      <c r="C42" s="97"/>
      <c r="D42" s="124"/>
      <c r="E42" s="128"/>
      <c r="F42" s="129"/>
      <c r="G42" s="122">
        <f>G43+G44</f>
        <v>11</v>
      </c>
      <c r="H42" s="142">
        <f t="shared" ref="H42:M42" si="15">H43+H44</f>
        <v>330</v>
      </c>
      <c r="I42" s="142">
        <f t="shared" si="15"/>
        <v>147</v>
      </c>
      <c r="J42" s="142">
        <f t="shared" si="15"/>
        <v>66</v>
      </c>
      <c r="K42" s="142">
        <f t="shared" si="15"/>
        <v>0</v>
      </c>
      <c r="L42" s="142">
        <f t="shared" si="15"/>
        <v>81</v>
      </c>
      <c r="M42" s="142">
        <f t="shared" si="15"/>
        <v>183</v>
      </c>
      <c r="N42" s="138"/>
      <c r="O42" s="139"/>
      <c r="P42" s="155"/>
      <c r="Q42" s="103"/>
      <c r="R42" s="139"/>
      <c r="S42" s="105"/>
      <c r="T42" s="103"/>
      <c r="U42" s="139"/>
      <c r="V42" s="105"/>
      <c r="W42" s="103"/>
      <c r="X42" s="105"/>
    </row>
    <row r="43" spans="1:24" ht="31.5" x14ac:dyDescent="0.25">
      <c r="A43" s="140" t="s">
        <v>141</v>
      </c>
      <c r="B43" s="152" t="s">
        <v>172</v>
      </c>
      <c r="C43" s="103"/>
      <c r="D43" s="104" t="s">
        <v>125</v>
      </c>
      <c r="E43" s="128"/>
      <c r="F43" s="129"/>
      <c r="G43" s="132">
        <v>6</v>
      </c>
      <c r="H43" s="102">
        <f>G43*30</f>
        <v>180</v>
      </c>
      <c r="I43" s="103">
        <f>J43+K43+L43</f>
        <v>75</v>
      </c>
      <c r="J43" s="104">
        <v>30</v>
      </c>
      <c r="K43" s="104"/>
      <c r="L43" s="104">
        <v>45</v>
      </c>
      <c r="M43" s="105">
        <f>H43-I43</f>
        <v>105</v>
      </c>
      <c r="N43" s="138"/>
      <c r="O43" s="139"/>
      <c r="P43" s="155"/>
      <c r="Q43" s="103"/>
      <c r="R43" s="139"/>
      <c r="S43" s="105"/>
      <c r="T43" s="103">
        <v>5</v>
      </c>
      <c r="U43" s="139"/>
      <c r="V43" s="105"/>
      <c r="W43" s="103"/>
      <c r="X43" s="105"/>
    </row>
    <row r="44" spans="1:24" ht="31.5" x14ac:dyDescent="0.25">
      <c r="A44" s="140" t="s">
        <v>142</v>
      </c>
      <c r="B44" s="152" t="s">
        <v>172</v>
      </c>
      <c r="C44" s="103">
        <v>6</v>
      </c>
      <c r="D44" s="104"/>
      <c r="E44" s="128"/>
      <c r="F44" s="129"/>
      <c r="G44" s="132">
        <v>5</v>
      </c>
      <c r="H44" s="102">
        <f>G44*30</f>
        <v>150</v>
      </c>
      <c r="I44" s="103">
        <f>J44+K44+L44</f>
        <v>72</v>
      </c>
      <c r="J44" s="104">
        <v>36</v>
      </c>
      <c r="K44" s="104"/>
      <c r="L44" s="104">
        <v>36</v>
      </c>
      <c r="M44" s="105">
        <f>H44-I44</f>
        <v>78</v>
      </c>
      <c r="N44" s="138"/>
      <c r="O44" s="139"/>
      <c r="P44" s="155"/>
      <c r="Q44" s="103"/>
      <c r="R44" s="139"/>
      <c r="S44" s="105"/>
      <c r="T44" s="103"/>
      <c r="U44" s="139">
        <v>4</v>
      </c>
      <c r="V44" s="105">
        <v>4</v>
      </c>
      <c r="W44" s="103"/>
      <c r="X44" s="105"/>
    </row>
    <row r="45" spans="1:24" x14ac:dyDescent="0.25">
      <c r="A45" s="140" t="s">
        <v>287</v>
      </c>
      <c r="B45" s="156" t="s">
        <v>198</v>
      </c>
      <c r="C45" s="135">
        <v>5</v>
      </c>
      <c r="D45" s="124"/>
      <c r="E45" s="128"/>
      <c r="F45" s="125"/>
      <c r="G45" s="122">
        <v>6</v>
      </c>
      <c r="H45" s="157">
        <f>G45*30</f>
        <v>180</v>
      </c>
      <c r="I45" s="97">
        <f>J45+L45</f>
        <v>90</v>
      </c>
      <c r="J45" s="124">
        <v>45</v>
      </c>
      <c r="K45" s="124"/>
      <c r="L45" s="124">
        <v>45</v>
      </c>
      <c r="M45" s="125">
        <f>H45-I45</f>
        <v>90</v>
      </c>
      <c r="N45" s="138"/>
      <c r="O45" s="139"/>
      <c r="P45" s="105"/>
      <c r="Q45" s="103"/>
      <c r="R45" s="139"/>
      <c r="S45" s="158"/>
      <c r="T45" s="159">
        <v>6</v>
      </c>
      <c r="U45" s="104"/>
      <c r="V45" s="105"/>
      <c r="W45" s="103"/>
      <c r="X45" s="134"/>
    </row>
    <row r="46" spans="1:24" x14ac:dyDescent="0.25">
      <c r="A46" s="140" t="s">
        <v>119</v>
      </c>
      <c r="B46" s="134" t="s">
        <v>167</v>
      </c>
      <c r="C46" s="135">
        <v>5</v>
      </c>
      <c r="D46" s="124"/>
      <c r="E46" s="128"/>
      <c r="F46" s="125"/>
      <c r="G46" s="122">
        <v>5</v>
      </c>
      <c r="H46" s="123">
        <f>G46*30</f>
        <v>150</v>
      </c>
      <c r="I46" s="97">
        <f>J46+K46+L46</f>
        <v>75</v>
      </c>
      <c r="J46" s="124">
        <v>45</v>
      </c>
      <c r="K46" s="124"/>
      <c r="L46" s="124">
        <v>30</v>
      </c>
      <c r="M46" s="125">
        <f>H46-I46</f>
        <v>75</v>
      </c>
      <c r="N46" s="138"/>
      <c r="O46" s="139"/>
      <c r="P46" s="105"/>
      <c r="Q46" s="103"/>
      <c r="R46" s="139"/>
      <c r="S46" s="105"/>
      <c r="T46" s="103">
        <v>5</v>
      </c>
      <c r="U46" s="139"/>
      <c r="V46" s="105"/>
      <c r="W46" s="103"/>
      <c r="X46" s="105"/>
    </row>
    <row r="47" spans="1:24" x14ac:dyDescent="0.25">
      <c r="A47" s="140" t="s">
        <v>288</v>
      </c>
      <c r="B47" s="134" t="s">
        <v>175</v>
      </c>
      <c r="C47" s="135">
        <v>6</v>
      </c>
      <c r="D47" s="124"/>
      <c r="E47" s="128"/>
      <c r="F47" s="125"/>
      <c r="G47" s="122">
        <v>5.5</v>
      </c>
      <c r="H47" s="123">
        <f>G47*30</f>
        <v>165</v>
      </c>
      <c r="I47" s="97">
        <f>J47+K47+L47</f>
        <v>72</v>
      </c>
      <c r="J47" s="124">
        <v>36</v>
      </c>
      <c r="K47" s="124">
        <v>36</v>
      </c>
      <c r="L47" s="124"/>
      <c r="M47" s="125">
        <f>H47-I47</f>
        <v>93</v>
      </c>
      <c r="N47" s="138"/>
      <c r="O47" s="139"/>
      <c r="P47" s="105"/>
      <c r="Q47" s="103"/>
      <c r="R47" s="139"/>
      <c r="S47" s="105"/>
      <c r="T47" s="103"/>
      <c r="U47" s="139">
        <v>4</v>
      </c>
      <c r="V47" s="105">
        <v>4</v>
      </c>
      <c r="W47" s="103"/>
      <c r="X47" s="105"/>
    </row>
    <row r="48" spans="1:24" x14ac:dyDescent="0.25">
      <c r="A48" s="140" t="s">
        <v>289</v>
      </c>
      <c r="B48" s="134" t="s">
        <v>191</v>
      </c>
      <c r="C48" s="97"/>
      <c r="D48" s="124"/>
      <c r="E48" s="128"/>
      <c r="F48" s="129"/>
      <c r="G48" s="122">
        <f>G49+G50</f>
        <v>6</v>
      </c>
      <c r="H48" s="142">
        <f t="shared" ref="H48:M48" si="16">H49+H50</f>
        <v>180</v>
      </c>
      <c r="I48" s="142">
        <f t="shared" si="16"/>
        <v>60</v>
      </c>
      <c r="J48" s="142">
        <f t="shared" si="16"/>
        <v>30</v>
      </c>
      <c r="K48" s="142">
        <f t="shared" si="16"/>
        <v>0</v>
      </c>
      <c r="L48" s="142">
        <f t="shared" si="16"/>
        <v>30</v>
      </c>
      <c r="M48" s="142">
        <f t="shared" si="16"/>
        <v>120</v>
      </c>
      <c r="N48" s="138"/>
      <c r="O48" s="139"/>
      <c r="P48" s="155"/>
      <c r="Q48" s="103"/>
      <c r="R48" s="139"/>
      <c r="S48" s="105"/>
      <c r="T48" s="103"/>
      <c r="U48" s="139"/>
      <c r="V48" s="105"/>
      <c r="W48" s="103"/>
      <c r="X48" s="105"/>
    </row>
    <row r="49" spans="1:29" x14ac:dyDescent="0.25">
      <c r="A49" s="140" t="s">
        <v>290</v>
      </c>
      <c r="B49" s="160" t="s">
        <v>191</v>
      </c>
      <c r="C49" s="135"/>
      <c r="D49" s="124" t="s">
        <v>126</v>
      </c>
      <c r="E49" s="128"/>
      <c r="F49" s="125"/>
      <c r="G49" s="132">
        <v>4.5</v>
      </c>
      <c r="H49" s="102">
        <f>G49*30</f>
        <v>135</v>
      </c>
      <c r="I49" s="103">
        <f>J49+K49+L49</f>
        <v>60</v>
      </c>
      <c r="J49" s="104">
        <v>30</v>
      </c>
      <c r="K49" s="104"/>
      <c r="L49" s="104">
        <v>30</v>
      </c>
      <c r="M49" s="105">
        <f>H49-I49</f>
        <v>75</v>
      </c>
      <c r="N49" s="138"/>
      <c r="O49" s="139"/>
      <c r="P49" s="105"/>
      <c r="Q49" s="103"/>
      <c r="R49" s="139"/>
      <c r="S49" s="105"/>
      <c r="T49" s="103"/>
      <c r="U49" s="139"/>
      <c r="V49" s="105"/>
      <c r="W49" s="103">
        <v>4</v>
      </c>
      <c r="X49" s="105"/>
    </row>
    <row r="50" spans="1:29" ht="31.5" x14ac:dyDescent="0.25">
      <c r="A50" s="140" t="s">
        <v>291</v>
      </c>
      <c r="B50" s="160" t="s">
        <v>190</v>
      </c>
      <c r="C50" s="103"/>
      <c r="D50" s="104"/>
      <c r="E50" s="128"/>
      <c r="F50" s="151" t="s">
        <v>126</v>
      </c>
      <c r="G50" s="132">
        <v>1.5</v>
      </c>
      <c r="H50" s="102">
        <f>G50*30</f>
        <v>45</v>
      </c>
      <c r="I50" s="103">
        <f>J50+K50+L50</f>
        <v>0</v>
      </c>
      <c r="J50" s="104"/>
      <c r="K50" s="104"/>
      <c r="L50" s="104"/>
      <c r="M50" s="105">
        <f>H50-I50</f>
        <v>45</v>
      </c>
      <c r="N50" s="138"/>
      <c r="O50" s="139"/>
      <c r="P50" s="155"/>
      <c r="Q50" s="103"/>
      <c r="R50" s="139"/>
      <c r="S50" s="105"/>
      <c r="T50" s="103"/>
      <c r="U50" s="139"/>
      <c r="V50" s="105"/>
      <c r="W50" s="103" t="s">
        <v>309</v>
      </c>
      <c r="X50" s="105"/>
    </row>
    <row r="51" spans="1:29" x14ac:dyDescent="0.25">
      <c r="A51" s="140" t="s">
        <v>292</v>
      </c>
      <c r="B51" s="141" t="s">
        <v>189</v>
      </c>
      <c r="C51" s="97"/>
      <c r="D51" s="124"/>
      <c r="E51" s="128"/>
      <c r="F51" s="129"/>
      <c r="G51" s="122">
        <f>G52+G53</f>
        <v>6.5</v>
      </c>
      <c r="H51" s="142">
        <f t="shared" ref="H51:M51" si="17">H52+H53</f>
        <v>195</v>
      </c>
      <c r="I51" s="142">
        <f t="shared" si="17"/>
        <v>60</v>
      </c>
      <c r="J51" s="142">
        <f t="shared" si="17"/>
        <v>30</v>
      </c>
      <c r="K51" s="142">
        <f t="shared" si="17"/>
        <v>0</v>
      </c>
      <c r="L51" s="142">
        <f t="shared" si="17"/>
        <v>30</v>
      </c>
      <c r="M51" s="142">
        <f t="shared" si="17"/>
        <v>135</v>
      </c>
      <c r="N51" s="138"/>
      <c r="O51" s="139"/>
      <c r="P51" s="155"/>
      <c r="Q51" s="103"/>
      <c r="R51" s="139"/>
      <c r="S51" s="105"/>
      <c r="T51" s="103"/>
      <c r="U51" s="139"/>
      <c r="V51" s="105"/>
      <c r="W51" s="103"/>
      <c r="X51" s="105"/>
    </row>
    <row r="52" spans="1:29" x14ac:dyDescent="0.25">
      <c r="A52" s="140" t="s">
        <v>293</v>
      </c>
      <c r="B52" s="160" t="s">
        <v>189</v>
      </c>
      <c r="C52" s="161">
        <v>7</v>
      </c>
      <c r="D52" s="104"/>
      <c r="E52" s="158"/>
      <c r="F52" s="105"/>
      <c r="G52" s="132">
        <v>5</v>
      </c>
      <c r="H52" s="102">
        <f>G52*30</f>
        <v>150</v>
      </c>
      <c r="I52" s="103">
        <f>J52+K52+L52</f>
        <v>60</v>
      </c>
      <c r="J52" s="104">
        <v>30</v>
      </c>
      <c r="K52" s="104"/>
      <c r="L52" s="104">
        <v>30</v>
      </c>
      <c r="M52" s="105">
        <f>H52-I52</f>
        <v>90</v>
      </c>
      <c r="N52" s="138"/>
      <c r="O52" s="139"/>
      <c r="P52" s="105"/>
      <c r="Q52" s="103"/>
      <c r="R52" s="139"/>
      <c r="S52" s="105"/>
      <c r="T52" s="103"/>
      <c r="U52" s="139"/>
      <c r="V52" s="105"/>
      <c r="W52" s="103">
        <v>4</v>
      </c>
      <c r="X52" s="105"/>
    </row>
    <row r="53" spans="1:29" ht="31.5" x14ac:dyDescent="0.25">
      <c r="A53" s="140" t="s">
        <v>294</v>
      </c>
      <c r="B53" s="152" t="s">
        <v>182</v>
      </c>
      <c r="C53" s="103"/>
      <c r="D53" s="104"/>
      <c r="E53" s="158"/>
      <c r="F53" s="162" t="s">
        <v>120</v>
      </c>
      <c r="G53" s="163">
        <v>1.5</v>
      </c>
      <c r="H53" s="102">
        <f>G53*30</f>
        <v>45</v>
      </c>
      <c r="I53" s="103">
        <f>J53+K53+L53</f>
        <v>0</v>
      </c>
      <c r="J53" s="104"/>
      <c r="K53" s="104"/>
      <c r="L53" s="104"/>
      <c r="M53" s="105">
        <f>H53-I53</f>
        <v>45</v>
      </c>
      <c r="N53" s="138"/>
      <c r="O53" s="139"/>
      <c r="P53" s="155"/>
      <c r="Q53" s="103"/>
      <c r="R53" s="139"/>
      <c r="S53" s="105"/>
      <c r="T53" s="103"/>
      <c r="U53" s="139"/>
      <c r="V53" s="105"/>
      <c r="W53" s="103"/>
      <c r="X53" s="105" t="s">
        <v>309</v>
      </c>
    </row>
    <row r="54" spans="1:29" ht="16.5" thickBot="1" x14ac:dyDescent="0.3">
      <c r="A54" s="140" t="s">
        <v>295</v>
      </c>
      <c r="B54" s="156" t="s">
        <v>183</v>
      </c>
      <c r="C54" s="135"/>
      <c r="D54" s="124" t="s">
        <v>120</v>
      </c>
      <c r="E54" s="128"/>
      <c r="F54" s="125"/>
      <c r="G54" s="122">
        <v>4.5</v>
      </c>
      <c r="H54" s="157">
        <f>G54*30</f>
        <v>135</v>
      </c>
      <c r="I54" s="97">
        <f>J54+L54</f>
        <v>48</v>
      </c>
      <c r="J54" s="124">
        <v>16</v>
      </c>
      <c r="K54" s="124"/>
      <c r="L54" s="124">
        <v>32</v>
      </c>
      <c r="M54" s="125">
        <f>H54-I54</f>
        <v>87</v>
      </c>
      <c r="N54" s="138"/>
      <c r="O54" s="139"/>
      <c r="P54" s="105"/>
      <c r="Q54" s="103"/>
      <c r="R54" s="139"/>
      <c r="S54" s="158"/>
      <c r="T54" s="164"/>
      <c r="U54" s="104"/>
      <c r="V54" s="105"/>
      <c r="W54" s="103"/>
      <c r="X54" s="165">
        <v>3</v>
      </c>
    </row>
    <row r="55" spans="1:29" ht="16.5" thickBot="1" x14ac:dyDescent="0.3">
      <c r="A55" s="628" t="s">
        <v>128</v>
      </c>
      <c r="B55" s="632"/>
      <c r="C55" s="632"/>
      <c r="D55" s="632"/>
      <c r="E55" s="632"/>
      <c r="F55" s="629"/>
      <c r="G55" s="166">
        <f>G24+G28+G31+G36+G37+G38+G41+G42+G45+G46+G47+G48+G51+G54</f>
        <v>118</v>
      </c>
      <c r="H55" s="167">
        <f t="shared" ref="H55:M55" si="18">H24+H28+H31+H36+H37+H38+H41+H42+H45+H46+H47+H48+H51+H54</f>
        <v>3540</v>
      </c>
      <c r="I55" s="167">
        <f t="shared" si="18"/>
        <v>1377</v>
      </c>
      <c r="J55" s="167">
        <f t="shared" si="18"/>
        <v>727</v>
      </c>
      <c r="K55" s="167">
        <f t="shared" si="18"/>
        <v>66</v>
      </c>
      <c r="L55" s="167">
        <f t="shared" si="18"/>
        <v>614</v>
      </c>
      <c r="M55" s="167">
        <f t="shared" si="18"/>
        <v>2163</v>
      </c>
      <c r="N55" s="167">
        <f>SUM(N24:N54)</f>
        <v>7</v>
      </c>
      <c r="O55" s="167">
        <f t="shared" ref="O55:Q55" si="19">SUM(O24:O54)</f>
        <v>9</v>
      </c>
      <c r="P55" s="167">
        <f t="shared" si="19"/>
        <v>9</v>
      </c>
      <c r="Q55" s="167">
        <f t="shared" si="19"/>
        <v>22</v>
      </c>
      <c r="R55" s="167">
        <f>SUM(R24:R54)</f>
        <v>11</v>
      </c>
      <c r="S55" s="167">
        <f t="shared" ref="S55:W55" si="20">SUM(S24:S54)</f>
        <v>11</v>
      </c>
      <c r="T55" s="167">
        <f t="shared" si="20"/>
        <v>20</v>
      </c>
      <c r="U55" s="167">
        <f t="shared" si="20"/>
        <v>8</v>
      </c>
      <c r="V55" s="167">
        <f t="shared" si="20"/>
        <v>8</v>
      </c>
      <c r="W55" s="167">
        <f t="shared" si="20"/>
        <v>8</v>
      </c>
      <c r="X55" s="167">
        <v>3</v>
      </c>
      <c r="Y55" s="21">
        <f t="shared" ref="Y55:AC55" si="21">SUM(Y37:Y54)</f>
        <v>0</v>
      </c>
      <c r="Z55" s="21">
        <f t="shared" si="21"/>
        <v>0</v>
      </c>
      <c r="AA55" s="21">
        <f t="shared" si="21"/>
        <v>0</v>
      </c>
      <c r="AB55" s="21">
        <f t="shared" si="21"/>
        <v>0</v>
      </c>
      <c r="AC55" s="21">
        <f t="shared" si="21"/>
        <v>0</v>
      </c>
    </row>
    <row r="56" spans="1:29" ht="16.5" thickBot="1" x14ac:dyDescent="0.3">
      <c r="A56" s="633" t="s">
        <v>129</v>
      </c>
      <c r="B56" s="634"/>
      <c r="C56" s="634"/>
      <c r="D56" s="634"/>
      <c r="E56" s="634"/>
      <c r="F56" s="634"/>
      <c r="G56" s="634"/>
      <c r="H56" s="634"/>
      <c r="I56" s="598"/>
      <c r="J56" s="598"/>
      <c r="K56" s="598"/>
      <c r="L56" s="598"/>
      <c r="M56" s="598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5"/>
    </row>
    <row r="57" spans="1:29" s="17" customFormat="1" ht="20.25" customHeight="1" x14ac:dyDescent="0.25">
      <c r="A57" s="286" t="s">
        <v>103</v>
      </c>
      <c r="B57" s="168" t="s">
        <v>165</v>
      </c>
      <c r="C57" s="168"/>
      <c r="D57" s="169" t="s">
        <v>123</v>
      </c>
      <c r="E57" s="168"/>
      <c r="F57" s="168"/>
      <c r="G57" s="169">
        <v>4.5</v>
      </c>
      <c r="H57" s="170">
        <f>G57*30</f>
        <v>135</v>
      </c>
      <c r="I57" s="47"/>
      <c r="J57" s="171"/>
      <c r="K57" s="171"/>
      <c r="L57" s="171"/>
      <c r="M57" s="38">
        <f>H57-I57</f>
        <v>135</v>
      </c>
      <c r="N57" s="172"/>
      <c r="O57" s="359"/>
      <c r="P57" s="173"/>
      <c r="Q57" s="174"/>
      <c r="R57" s="175"/>
      <c r="S57" s="173"/>
      <c r="T57" s="174"/>
      <c r="U57" s="175"/>
      <c r="V57" s="173"/>
      <c r="W57" s="174"/>
      <c r="X57" s="173"/>
    </row>
    <row r="58" spans="1:29" s="17" customFormat="1" x14ac:dyDescent="0.25">
      <c r="A58" s="117" t="s">
        <v>104</v>
      </c>
      <c r="B58" s="168" t="s">
        <v>205</v>
      </c>
      <c r="C58" s="176"/>
      <c r="D58" s="177" t="s">
        <v>122</v>
      </c>
      <c r="E58" s="178"/>
      <c r="F58" s="179"/>
      <c r="G58" s="180">
        <v>4.5</v>
      </c>
      <c r="H58" s="170">
        <f>G58*30</f>
        <v>135</v>
      </c>
      <c r="I58" s="97"/>
      <c r="J58" s="124"/>
      <c r="K58" s="124"/>
      <c r="L58" s="124"/>
      <c r="M58" s="125">
        <f>H58-I58</f>
        <v>135</v>
      </c>
      <c r="N58" s="181"/>
      <c r="O58" s="182"/>
      <c r="P58" s="183"/>
      <c r="Q58" s="184"/>
      <c r="R58" s="185"/>
      <c r="S58" s="183"/>
      <c r="T58" s="184"/>
      <c r="U58" s="182"/>
      <c r="V58" s="183"/>
      <c r="W58" s="184"/>
      <c r="X58" s="183"/>
    </row>
    <row r="59" spans="1:29" s="17" customFormat="1" x14ac:dyDescent="0.25">
      <c r="A59" s="117" t="s">
        <v>105</v>
      </c>
      <c r="B59" s="186" t="s">
        <v>196</v>
      </c>
      <c r="C59" s="11"/>
      <c r="D59" s="187" t="s">
        <v>121</v>
      </c>
      <c r="E59" s="12"/>
      <c r="F59" s="188"/>
      <c r="G59" s="189">
        <v>4.5</v>
      </c>
      <c r="H59" s="170">
        <f>G59*30</f>
        <v>135</v>
      </c>
      <c r="I59" s="97"/>
      <c r="J59" s="124"/>
      <c r="K59" s="124"/>
      <c r="L59" s="124"/>
      <c r="M59" s="125">
        <f>H59-I59</f>
        <v>135</v>
      </c>
      <c r="N59" s="181"/>
      <c r="O59" s="182"/>
      <c r="P59" s="183"/>
      <c r="Q59" s="184"/>
      <c r="R59" s="182"/>
      <c r="S59" s="183"/>
      <c r="T59" s="184"/>
      <c r="U59" s="185"/>
      <c r="V59" s="183"/>
      <c r="W59" s="184"/>
      <c r="X59" s="183"/>
    </row>
    <row r="60" spans="1:29" s="17" customFormat="1" ht="16.5" thickBot="1" x14ac:dyDescent="0.3">
      <c r="A60" s="190" t="s">
        <v>151</v>
      </c>
      <c r="B60" s="191" t="s">
        <v>184</v>
      </c>
      <c r="C60" s="192"/>
      <c r="D60" s="193" t="s">
        <v>120</v>
      </c>
      <c r="E60" s="194"/>
      <c r="F60" s="195"/>
      <c r="G60" s="196">
        <v>6</v>
      </c>
      <c r="H60" s="197">
        <f>G60*30</f>
        <v>180</v>
      </c>
      <c r="I60" s="198"/>
      <c r="J60" s="199"/>
      <c r="K60" s="199"/>
      <c r="L60" s="199"/>
      <c r="M60" s="200">
        <f>H60-I60</f>
        <v>180</v>
      </c>
      <c r="N60" s="201"/>
      <c r="O60" s="202"/>
      <c r="P60" s="203"/>
      <c r="Q60" s="204"/>
      <c r="R60" s="202"/>
      <c r="S60" s="203"/>
      <c r="T60" s="204"/>
      <c r="U60" s="202"/>
      <c r="V60" s="203"/>
      <c r="W60" s="204"/>
      <c r="X60" s="203"/>
    </row>
    <row r="61" spans="1:29" s="17" customFormat="1" ht="16.5" thickBot="1" x14ac:dyDescent="0.3">
      <c r="A61" s="597" t="s">
        <v>130</v>
      </c>
      <c r="B61" s="598"/>
      <c r="C61" s="598"/>
      <c r="D61" s="598"/>
      <c r="E61" s="598"/>
      <c r="F61" s="599"/>
      <c r="G61" s="205">
        <f>SUM(G57:G60)</f>
        <v>19.5</v>
      </c>
      <c r="H61" s="206">
        <f>SUM(H57:H60)</f>
        <v>585</v>
      </c>
      <c r="I61" s="207">
        <f t="shared" ref="I61:X61" si="22">SUM(I57:I60)</f>
        <v>0</v>
      </c>
      <c r="J61" s="207">
        <f t="shared" si="22"/>
        <v>0</v>
      </c>
      <c r="K61" s="207">
        <f t="shared" si="22"/>
        <v>0</v>
      </c>
      <c r="L61" s="207">
        <f t="shared" si="22"/>
        <v>0</v>
      </c>
      <c r="M61" s="207">
        <f t="shared" si="22"/>
        <v>585</v>
      </c>
      <c r="N61" s="206">
        <f t="shared" si="22"/>
        <v>0</v>
      </c>
      <c r="O61" s="206">
        <f t="shared" si="22"/>
        <v>0</v>
      </c>
      <c r="P61" s="206">
        <f t="shared" si="22"/>
        <v>0</v>
      </c>
      <c r="Q61" s="206">
        <f t="shared" si="22"/>
        <v>0</v>
      </c>
      <c r="R61" s="206">
        <f t="shared" si="22"/>
        <v>0</v>
      </c>
      <c r="S61" s="206">
        <f t="shared" si="22"/>
        <v>0</v>
      </c>
      <c r="T61" s="206">
        <f t="shared" si="22"/>
        <v>0</v>
      </c>
      <c r="U61" s="206">
        <f t="shared" si="22"/>
        <v>0</v>
      </c>
      <c r="V61" s="206">
        <f t="shared" si="22"/>
        <v>0</v>
      </c>
      <c r="W61" s="206">
        <f t="shared" si="22"/>
        <v>0</v>
      </c>
      <c r="X61" s="206">
        <f t="shared" si="22"/>
        <v>0</v>
      </c>
    </row>
    <row r="62" spans="1:29" x14ac:dyDescent="0.25">
      <c r="A62" s="597" t="s">
        <v>259</v>
      </c>
      <c r="B62" s="598"/>
      <c r="C62" s="598"/>
      <c r="D62" s="598"/>
      <c r="E62" s="598"/>
      <c r="F62" s="598"/>
      <c r="G62" s="598"/>
      <c r="H62" s="598"/>
      <c r="I62" s="598"/>
      <c r="J62" s="598"/>
      <c r="K62" s="598"/>
      <c r="L62" s="598"/>
      <c r="M62" s="598"/>
      <c r="N62" s="598"/>
      <c r="O62" s="598"/>
      <c r="P62" s="598"/>
      <c r="Q62" s="598"/>
      <c r="R62" s="598"/>
      <c r="S62" s="598"/>
      <c r="T62" s="598"/>
      <c r="U62" s="598"/>
      <c r="V62" s="598"/>
      <c r="W62" s="598"/>
      <c r="X62" s="599"/>
    </row>
    <row r="63" spans="1:29" s="17" customFormat="1" ht="32.25" thickBot="1" x14ac:dyDescent="0.3">
      <c r="A63" s="208" t="s">
        <v>106</v>
      </c>
      <c r="B63" s="209" t="s">
        <v>267</v>
      </c>
      <c r="C63" s="210">
        <v>8</v>
      </c>
      <c r="D63" s="211"/>
      <c r="E63" s="211"/>
      <c r="F63" s="212"/>
      <c r="G63" s="213">
        <v>3</v>
      </c>
      <c r="H63" s="214">
        <f>G63*30</f>
        <v>90</v>
      </c>
      <c r="I63" s="215">
        <f>J63+K63+L63</f>
        <v>0</v>
      </c>
      <c r="J63" s="216"/>
      <c r="K63" s="216"/>
      <c r="L63" s="216"/>
      <c r="M63" s="217">
        <f>H63-I63</f>
        <v>90</v>
      </c>
      <c r="N63" s="218"/>
      <c r="O63" s="219"/>
      <c r="P63" s="220"/>
      <c r="Q63" s="221"/>
      <c r="R63" s="219"/>
      <c r="S63" s="220"/>
      <c r="T63" s="221"/>
      <c r="U63" s="219"/>
      <c r="V63" s="220"/>
      <c r="W63" s="221"/>
      <c r="X63" s="222"/>
    </row>
    <row r="64" spans="1:29" s="17" customFormat="1" ht="16.5" thickBot="1" x14ac:dyDescent="0.3">
      <c r="A64" s="637" t="s">
        <v>131</v>
      </c>
      <c r="B64" s="638"/>
      <c r="C64" s="638"/>
      <c r="D64" s="638"/>
      <c r="E64" s="638"/>
      <c r="F64" s="639"/>
      <c r="G64" s="223">
        <f>SUM(G63:G63)</f>
        <v>3</v>
      </c>
      <c r="H64" s="224">
        <f t="shared" ref="H64:X64" si="23">SUM(H63:H63)</f>
        <v>90</v>
      </c>
      <c r="I64" s="224">
        <f t="shared" si="23"/>
        <v>0</v>
      </c>
      <c r="J64" s="224">
        <f t="shared" si="23"/>
        <v>0</v>
      </c>
      <c r="K64" s="224">
        <f t="shared" si="23"/>
        <v>0</v>
      </c>
      <c r="L64" s="224">
        <f t="shared" si="23"/>
        <v>0</v>
      </c>
      <c r="M64" s="224">
        <f t="shared" si="23"/>
        <v>90</v>
      </c>
      <c r="N64" s="224">
        <f t="shared" si="23"/>
        <v>0</v>
      </c>
      <c r="O64" s="224">
        <f t="shared" si="23"/>
        <v>0</v>
      </c>
      <c r="P64" s="224">
        <f t="shared" si="23"/>
        <v>0</v>
      </c>
      <c r="Q64" s="224">
        <f t="shared" si="23"/>
        <v>0</v>
      </c>
      <c r="R64" s="224">
        <f t="shared" si="23"/>
        <v>0</v>
      </c>
      <c r="S64" s="224">
        <f t="shared" si="23"/>
        <v>0</v>
      </c>
      <c r="T64" s="224">
        <f t="shared" si="23"/>
        <v>0</v>
      </c>
      <c r="U64" s="224">
        <f t="shared" si="23"/>
        <v>0</v>
      </c>
      <c r="V64" s="224">
        <f t="shared" si="23"/>
        <v>0</v>
      </c>
      <c r="W64" s="224">
        <f t="shared" si="23"/>
        <v>0</v>
      </c>
      <c r="X64" s="224">
        <f t="shared" si="23"/>
        <v>0</v>
      </c>
    </row>
    <row r="65" spans="1:29" ht="16.5" thickBot="1" x14ac:dyDescent="0.3">
      <c r="A65" s="640" t="s">
        <v>132</v>
      </c>
      <c r="B65" s="641"/>
      <c r="C65" s="641"/>
      <c r="D65" s="641"/>
      <c r="E65" s="641"/>
      <c r="F65" s="641"/>
      <c r="G65" s="225">
        <f>G64+G61+G55+G22</f>
        <v>176</v>
      </c>
      <c r="H65" s="226">
        <f>H64+H61+H55+H22</f>
        <v>5280</v>
      </c>
      <c r="I65" s="226">
        <f t="shared" ref="I65:X65" si="24">I64+I61+I55+I22</f>
        <v>1803</v>
      </c>
      <c r="J65" s="226">
        <f t="shared" si="24"/>
        <v>883</v>
      </c>
      <c r="K65" s="226">
        <f t="shared" si="24"/>
        <v>81</v>
      </c>
      <c r="L65" s="226">
        <f t="shared" si="24"/>
        <v>869</v>
      </c>
      <c r="M65" s="226">
        <f t="shared" si="24"/>
        <v>3477</v>
      </c>
      <c r="N65" s="226">
        <f t="shared" si="24"/>
        <v>24</v>
      </c>
      <c r="O65" s="226">
        <f t="shared" si="24"/>
        <v>16</v>
      </c>
      <c r="P65" s="226">
        <f t="shared" si="24"/>
        <v>16</v>
      </c>
      <c r="Q65" s="226">
        <f t="shared" si="24"/>
        <v>22</v>
      </c>
      <c r="R65" s="226">
        <f t="shared" si="24"/>
        <v>11</v>
      </c>
      <c r="S65" s="226">
        <f t="shared" si="24"/>
        <v>11</v>
      </c>
      <c r="T65" s="226">
        <f t="shared" si="24"/>
        <v>23</v>
      </c>
      <c r="U65" s="226">
        <f t="shared" si="24"/>
        <v>8</v>
      </c>
      <c r="V65" s="226">
        <f t="shared" si="24"/>
        <v>8</v>
      </c>
      <c r="W65" s="226">
        <f t="shared" si="24"/>
        <v>8</v>
      </c>
      <c r="X65" s="226">
        <f t="shared" si="24"/>
        <v>3</v>
      </c>
      <c r="Y65" s="17">
        <f>30*G65</f>
        <v>5280</v>
      </c>
    </row>
    <row r="66" spans="1:29" x14ac:dyDescent="0.25">
      <c r="A66" s="642" t="s">
        <v>99</v>
      </c>
      <c r="B66" s="643"/>
      <c r="C66" s="643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643"/>
      <c r="O66" s="643"/>
      <c r="P66" s="643"/>
      <c r="Q66" s="643"/>
      <c r="R66" s="643"/>
      <c r="S66" s="643"/>
      <c r="T66" s="643"/>
      <c r="U66" s="643"/>
      <c r="V66" s="643"/>
      <c r="W66" s="643"/>
      <c r="X66" s="644"/>
    </row>
    <row r="67" spans="1:29" ht="16.5" thickBot="1" x14ac:dyDescent="0.3">
      <c r="A67" s="645" t="s">
        <v>100</v>
      </c>
      <c r="B67" s="646"/>
      <c r="C67" s="646"/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646"/>
      <c r="Q67" s="646"/>
      <c r="R67" s="646"/>
      <c r="S67" s="646"/>
      <c r="T67" s="646"/>
      <c r="U67" s="646"/>
      <c r="V67" s="646"/>
      <c r="W67" s="646"/>
      <c r="X67" s="647"/>
    </row>
    <row r="68" spans="1:29" x14ac:dyDescent="0.25">
      <c r="A68" s="356" t="s">
        <v>296</v>
      </c>
      <c r="B68" s="227" t="s">
        <v>220</v>
      </c>
      <c r="C68" s="228">
        <v>3</v>
      </c>
      <c r="D68" s="229"/>
      <c r="E68" s="229"/>
      <c r="F68" s="230"/>
      <c r="G68" s="231">
        <v>4</v>
      </c>
      <c r="H68" s="231">
        <f t="shared" ref="H68:H76" si="25">G68*30</f>
        <v>120</v>
      </c>
      <c r="I68" s="232">
        <f>J68+L68</f>
        <v>45</v>
      </c>
      <c r="J68" s="233">
        <v>30</v>
      </c>
      <c r="K68" s="233"/>
      <c r="L68" s="233">
        <v>15</v>
      </c>
      <c r="M68" s="234">
        <f>H68-I68</f>
        <v>75</v>
      </c>
      <c r="N68" s="228"/>
      <c r="O68" s="235"/>
      <c r="P68" s="236"/>
      <c r="Q68" s="228">
        <v>3</v>
      </c>
      <c r="R68" s="235"/>
      <c r="S68" s="236"/>
      <c r="T68" s="228"/>
      <c r="U68" s="235"/>
      <c r="V68" s="236"/>
      <c r="W68" s="228"/>
      <c r="X68" s="236"/>
    </row>
    <row r="69" spans="1:29" x14ac:dyDescent="0.25">
      <c r="A69" s="357"/>
      <c r="B69" s="227" t="s">
        <v>219</v>
      </c>
      <c r="C69" s="228"/>
      <c r="D69" s="229"/>
      <c r="E69" s="229"/>
      <c r="F69" s="230"/>
      <c r="G69" s="231">
        <v>4</v>
      </c>
      <c r="H69" s="231">
        <f t="shared" si="25"/>
        <v>120</v>
      </c>
      <c r="I69" s="232">
        <f>J69+L69</f>
        <v>45</v>
      </c>
      <c r="J69" s="233">
        <v>30</v>
      </c>
      <c r="K69" s="233"/>
      <c r="L69" s="233">
        <v>15</v>
      </c>
      <c r="M69" s="234">
        <f>H69-I69</f>
        <v>75</v>
      </c>
      <c r="N69" s="228"/>
      <c r="O69" s="235"/>
      <c r="P69" s="236"/>
      <c r="Q69" s="228">
        <v>3</v>
      </c>
      <c r="R69" s="235"/>
      <c r="S69" s="236"/>
      <c r="T69" s="228"/>
      <c r="U69" s="235"/>
      <c r="V69" s="236"/>
      <c r="W69" s="228"/>
      <c r="X69" s="236"/>
    </row>
    <row r="70" spans="1:29" x14ac:dyDescent="0.25">
      <c r="A70" s="358"/>
      <c r="B70" s="227" t="s">
        <v>264</v>
      </c>
      <c r="C70" s="228"/>
      <c r="D70" s="229"/>
      <c r="E70" s="229"/>
      <c r="F70" s="230"/>
      <c r="G70" s="231">
        <v>4</v>
      </c>
      <c r="H70" s="231">
        <f t="shared" si="25"/>
        <v>120</v>
      </c>
      <c r="I70" s="238"/>
      <c r="J70" s="239"/>
      <c r="K70" s="239"/>
      <c r="L70" s="239"/>
      <c r="M70" s="240"/>
      <c r="N70" s="241"/>
      <c r="O70" s="242"/>
      <c r="P70" s="230"/>
      <c r="Q70" s="228"/>
      <c r="R70" s="235"/>
      <c r="S70" s="236"/>
      <c r="T70" s="228"/>
      <c r="U70" s="235"/>
      <c r="V70" s="236"/>
      <c r="W70" s="228"/>
      <c r="X70" s="236"/>
    </row>
    <row r="71" spans="1:29" x14ac:dyDescent="0.25">
      <c r="A71" s="356" t="s">
        <v>297</v>
      </c>
      <c r="B71" s="227" t="s">
        <v>153</v>
      </c>
      <c r="C71" s="228"/>
      <c r="D71" s="229">
        <v>4</v>
      </c>
      <c r="E71" s="229"/>
      <c r="F71" s="230"/>
      <c r="G71" s="231">
        <v>3.5</v>
      </c>
      <c r="H71" s="231">
        <f t="shared" si="25"/>
        <v>105</v>
      </c>
      <c r="I71" s="232">
        <f>J71+K71+L71</f>
        <v>36</v>
      </c>
      <c r="J71" s="233">
        <v>18</v>
      </c>
      <c r="K71" s="233"/>
      <c r="L71" s="233">
        <v>18</v>
      </c>
      <c r="M71" s="234">
        <f>H71-I71</f>
        <v>69</v>
      </c>
      <c r="N71" s="228"/>
      <c r="O71" s="235"/>
      <c r="P71" s="236"/>
      <c r="Q71" s="228"/>
      <c r="R71" s="235">
        <v>2</v>
      </c>
      <c r="S71" s="236">
        <v>2</v>
      </c>
      <c r="T71" s="228"/>
      <c r="U71" s="235"/>
      <c r="V71" s="236"/>
      <c r="W71" s="228"/>
      <c r="X71" s="236"/>
    </row>
    <row r="72" spans="1:29" x14ac:dyDescent="0.25">
      <c r="A72" s="357"/>
      <c r="B72" s="227" t="s">
        <v>223</v>
      </c>
      <c r="C72" s="228"/>
      <c r="D72" s="229"/>
      <c r="E72" s="229"/>
      <c r="F72" s="230"/>
      <c r="G72" s="231">
        <v>3.5</v>
      </c>
      <c r="H72" s="231">
        <f t="shared" si="25"/>
        <v>105</v>
      </c>
      <c r="I72" s="232">
        <f>J72+K72+L72</f>
        <v>36</v>
      </c>
      <c r="J72" s="233">
        <v>18</v>
      </c>
      <c r="K72" s="233"/>
      <c r="L72" s="233">
        <v>18</v>
      </c>
      <c r="M72" s="234">
        <f>H72-I72</f>
        <v>69</v>
      </c>
      <c r="N72" s="228"/>
      <c r="O72" s="235"/>
      <c r="P72" s="236"/>
      <c r="Q72" s="228"/>
      <c r="R72" s="235">
        <v>2</v>
      </c>
      <c r="S72" s="236">
        <v>2</v>
      </c>
      <c r="T72" s="228"/>
      <c r="U72" s="235"/>
      <c r="V72" s="236"/>
      <c r="W72" s="228"/>
      <c r="X72" s="236"/>
    </row>
    <row r="73" spans="1:29" x14ac:dyDescent="0.25">
      <c r="A73" s="358"/>
      <c r="B73" s="227" t="s">
        <v>264</v>
      </c>
      <c r="C73" s="228"/>
      <c r="D73" s="229"/>
      <c r="E73" s="229"/>
      <c r="F73" s="230"/>
      <c r="G73" s="231">
        <v>3.5</v>
      </c>
      <c r="H73" s="231">
        <f t="shared" si="25"/>
        <v>105</v>
      </c>
      <c r="I73" s="238"/>
      <c r="J73" s="239"/>
      <c r="K73" s="239"/>
      <c r="L73" s="239"/>
      <c r="M73" s="240"/>
      <c r="N73" s="241"/>
      <c r="O73" s="242"/>
      <c r="P73" s="230"/>
      <c r="Q73" s="228"/>
      <c r="R73" s="235"/>
      <c r="S73" s="236"/>
      <c r="T73" s="228"/>
      <c r="U73" s="235"/>
      <c r="V73" s="236"/>
      <c r="W73" s="228"/>
      <c r="X73" s="236"/>
    </row>
    <row r="74" spans="1:29" x14ac:dyDescent="0.25">
      <c r="A74" s="356" t="s">
        <v>102</v>
      </c>
      <c r="B74" s="227" t="s">
        <v>243</v>
      </c>
      <c r="C74" s="228"/>
      <c r="D74" s="229" t="s">
        <v>120</v>
      </c>
      <c r="E74" s="229"/>
      <c r="F74" s="230"/>
      <c r="G74" s="231">
        <v>5</v>
      </c>
      <c r="H74" s="231">
        <f t="shared" si="25"/>
        <v>150</v>
      </c>
      <c r="I74" s="232">
        <f>J74+K74+L74</f>
        <v>48</v>
      </c>
      <c r="J74" s="233"/>
      <c r="K74" s="233"/>
      <c r="L74" s="233">
        <v>48</v>
      </c>
      <c r="M74" s="234">
        <f>H74-I74</f>
        <v>102</v>
      </c>
      <c r="N74" s="228"/>
      <c r="O74" s="235"/>
      <c r="P74" s="236"/>
      <c r="Q74" s="228"/>
      <c r="R74" s="235"/>
      <c r="S74" s="236"/>
      <c r="T74" s="228"/>
      <c r="U74" s="235"/>
      <c r="V74" s="236"/>
      <c r="W74" s="228"/>
      <c r="X74" s="236">
        <v>3</v>
      </c>
    </row>
    <row r="75" spans="1:29" x14ac:dyDescent="0.25">
      <c r="A75" s="358"/>
      <c r="B75" s="227" t="s">
        <v>244</v>
      </c>
      <c r="C75" s="228"/>
      <c r="D75" s="229"/>
      <c r="E75" s="229"/>
      <c r="F75" s="230"/>
      <c r="G75" s="231">
        <v>5</v>
      </c>
      <c r="H75" s="231">
        <f t="shared" si="25"/>
        <v>150</v>
      </c>
      <c r="I75" s="232">
        <v>48</v>
      </c>
      <c r="J75" s="233"/>
      <c r="K75" s="233"/>
      <c r="L75" s="233">
        <v>48</v>
      </c>
      <c r="M75" s="234">
        <f>H75-I75</f>
        <v>102</v>
      </c>
      <c r="N75" s="228"/>
      <c r="O75" s="235"/>
      <c r="P75" s="236"/>
      <c r="Q75" s="228"/>
      <c r="R75" s="235"/>
      <c r="S75" s="236"/>
      <c r="T75" s="228"/>
      <c r="U75" s="235"/>
      <c r="V75" s="236"/>
      <c r="W75" s="228"/>
      <c r="X75" s="236">
        <v>3</v>
      </c>
    </row>
    <row r="76" spans="1:29" ht="19.5" customHeight="1" thickBot="1" x14ac:dyDescent="0.3">
      <c r="A76" s="357"/>
      <c r="B76" s="227" t="s">
        <v>264</v>
      </c>
      <c r="C76" s="228"/>
      <c r="D76" s="229"/>
      <c r="E76" s="229"/>
      <c r="F76" s="230"/>
      <c r="G76" s="231">
        <v>5</v>
      </c>
      <c r="H76" s="231">
        <f t="shared" si="25"/>
        <v>150</v>
      </c>
      <c r="I76" s="238"/>
      <c r="J76" s="239"/>
      <c r="K76" s="239"/>
      <c r="L76" s="239"/>
      <c r="M76" s="240"/>
      <c r="N76" s="241"/>
      <c r="O76" s="242"/>
      <c r="P76" s="230"/>
      <c r="Q76" s="228"/>
      <c r="R76" s="235"/>
      <c r="S76" s="236"/>
      <c r="T76" s="228"/>
      <c r="U76" s="235"/>
      <c r="V76" s="236"/>
      <c r="W76" s="228"/>
      <c r="X76" s="236"/>
    </row>
    <row r="77" spans="1:29" ht="16.5" customHeight="1" thickBot="1" x14ac:dyDescent="0.3">
      <c r="A77" s="628" t="s">
        <v>101</v>
      </c>
      <c r="B77" s="632"/>
      <c r="C77" s="632"/>
      <c r="D77" s="632"/>
      <c r="E77" s="632"/>
      <c r="F77" s="629"/>
      <c r="G77" s="243">
        <f>SUM(G68:G76)/3</f>
        <v>12.5</v>
      </c>
      <c r="H77" s="243">
        <f>SUM(H68:H76)/3</f>
        <v>375</v>
      </c>
      <c r="I77" s="244">
        <f>SUM(I68:I76)/2</f>
        <v>129</v>
      </c>
      <c r="J77" s="244">
        <f t="shared" ref="J77:M77" si="26">SUM(J68:J76)/2</f>
        <v>48</v>
      </c>
      <c r="K77" s="244">
        <f t="shared" si="26"/>
        <v>0</v>
      </c>
      <c r="L77" s="244">
        <f t="shared" si="26"/>
        <v>81</v>
      </c>
      <c r="M77" s="244">
        <f t="shared" si="26"/>
        <v>246</v>
      </c>
      <c r="N77" s="244">
        <f t="shared" ref="N77" si="27">SUM(N68:N76)/2</f>
        <v>0</v>
      </c>
      <c r="O77" s="244">
        <f t="shared" ref="O77" si="28">SUM(O68:O76)/2</f>
        <v>0</v>
      </c>
      <c r="P77" s="244">
        <f t="shared" ref="P77" si="29">SUM(P68:P76)/2</f>
        <v>0</v>
      </c>
      <c r="Q77" s="244">
        <f t="shared" ref="Q77" si="30">SUM(Q68:Q76)/2</f>
        <v>3</v>
      </c>
      <c r="R77" s="244">
        <f t="shared" ref="R77" si="31">SUM(R68:R76)/2</f>
        <v>2</v>
      </c>
      <c r="S77" s="244">
        <f t="shared" ref="S77" si="32">SUM(S68:S76)/2</f>
        <v>2</v>
      </c>
      <c r="T77" s="244">
        <f t="shared" ref="T77" si="33">SUM(T68:T76)/2</f>
        <v>0</v>
      </c>
      <c r="U77" s="244">
        <f t="shared" ref="U77" si="34">SUM(U68:U76)/2</f>
        <v>0</v>
      </c>
      <c r="V77" s="244">
        <f t="shared" ref="V77" si="35">SUM(V68:V76)/2</f>
        <v>0</v>
      </c>
      <c r="W77" s="244">
        <f t="shared" ref="W77" si="36">SUM(W68:W76)/2</f>
        <v>0</v>
      </c>
      <c r="X77" s="244">
        <f t="shared" ref="X77" si="37">SUM(X68:X76)/2</f>
        <v>3</v>
      </c>
      <c r="Y77" s="22">
        <f>SUM(Y68:Y72)</f>
        <v>0</v>
      </c>
      <c r="Z77" s="22">
        <f>SUM(Z68:Z72)</f>
        <v>0</v>
      </c>
      <c r="AA77" s="22">
        <f>SUM(AA68:AA72)</f>
        <v>0</v>
      </c>
      <c r="AB77" s="22">
        <f>SUM(AB68:AB72)</f>
        <v>0</v>
      </c>
      <c r="AC77" s="22">
        <f>SUM(AC68:AC72)</f>
        <v>0</v>
      </c>
    </row>
    <row r="78" spans="1:29" ht="16.5" thickBot="1" x14ac:dyDescent="0.3">
      <c r="A78" s="645" t="s">
        <v>143</v>
      </c>
      <c r="B78" s="646"/>
      <c r="C78" s="646"/>
      <c r="D78" s="646"/>
      <c r="E78" s="646"/>
      <c r="F78" s="646"/>
      <c r="G78" s="646"/>
      <c r="H78" s="646"/>
      <c r="I78" s="627"/>
      <c r="J78" s="627"/>
      <c r="K78" s="627"/>
      <c r="L78" s="627"/>
      <c r="M78" s="627"/>
      <c r="N78" s="646"/>
      <c r="O78" s="646"/>
      <c r="P78" s="646"/>
      <c r="Q78" s="646"/>
      <c r="R78" s="646"/>
      <c r="S78" s="646"/>
      <c r="T78" s="646"/>
      <c r="U78" s="646"/>
      <c r="V78" s="646"/>
      <c r="W78" s="646"/>
      <c r="X78" s="647"/>
    </row>
    <row r="79" spans="1:29" x14ac:dyDescent="0.25">
      <c r="A79" s="356" t="s">
        <v>298</v>
      </c>
      <c r="B79" s="227" t="s">
        <v>221</v>
      </c>
      <c r="C79" s="228"/>
      <c r="D79" s="229">
        <v>4</v>
      </c>
      <c r="E79" s="229"/>
      <c r="F79" s="230"/>
      <c r="G79" s="231">
        <v>3.5</v>
      </c>
      <c r="H79" s="231">
        <f t="shared" ref="H79:H100" si="38">G79*30</f>
        <v>105</v>
      </c>
      <c r="I79" s="232">
        <f t="shared" ref="I79:I91" si="39">J79+K79+L79</f>
        <v>36</v>
      </c>
      <c r="J79" s="233">
        <v>18</v>
      </c>
      <c r="K79" s="233"/>
      <c r="L79" s="233">
        <v>18</v>
      </c>
      <c r="M79" s="234">
        <f t="shared" ref="M79:M100" si="40">H79-I79</f>
        <v>69</v>
      </c>
      <c r="N79" s="228"/>
      <c r="O79" s="235"/>
      <c r="P79" s="236"/>
      <c r="Q79" s="228"/>
      <c r="R79" s="235">
        <v>2</v>
      </c>
      <c r="S79" s="236">
        <v>2</v>
      </c>
      <c r="T79" s="228"/>
      <c r="U79" s="235"/>
      <c r="V79" s="236"/>
      <c r="W79" s="228"/>
      <c r="X79" s="236"/>
    </row>
    <row r="80" spans="1:29" x14ac:dyDescent="0.25">
      <c r="A80" s="237"/>
      <c r="B80" s="227" t="s">
        <v>222</v>
      </c>
      <c r="C80" s="228"/>
      <c r="D80" s="229"/>
      <c r="E80" s="229"/>
      <c r="F80" s="230"/>
      <c r="G80" s="231">
        <v>3.5</v>
      </c>
      <c r="H80" s="231">
        <f t="shared" si="38"/>
        <v>105</v>
      </c>
      <c r="I80" s="232">
        <f t="shared" si="39"/>
        <v>36</v>
      </c>
      <c r="J80" s="233">
        <v>18</v>
      </c>
      <c r="K80" s="233"/>
      <c r="L80" s="233">
        <v>18</v>
      </c>
      <c r="M80" s="234">
        <f t="shared" si="40"/>
        <v>69</v>
      </c>
      <c r="N80" s="228"/>
      <c r="O80" s="235"/>
      <c r="P80" s="236"/>
      <c r="Q80" s="228"/>
      <c r="R80" s="235">
        <v>2</v>
      </c>
      <c r="S80" s="236">
        <v>2</v>
      </c>
      <c r="T80" s="228"/>
      <c r="U80" s="235"/>
      <c r="V80" s="236"/>
      <c r="W80" s="228"/>
      <c r="X80" s="236"/>
    </row>
    <row r="81" spans="1:24" x14ac:dyDescent="0.25">
      <c r="A81" s="356" t="s">
        <v>299</v>
      </c>
      <c r="B81" s="227" t="s">
        <v>224</v>
      </c>
      <c r="C81" s="228"/>
      <c r="D81" s="229" t="s">
        <v>125</v>
      </c>
      <c r="E81" s="229"/>
      <c r="F81" s="230"/>
      <c r="G81" s="231">
        <v>4</v>
      </c>
      <c r="H81" s="231">
        <f t="shared" si="38"/>
        <v>120</v>
      </c>
      <c r="I81" s="232">
        <f t="shared" si="39"/>
        <v>60</v>
      </c>
      <c r="J81" s="233">
        <v>30</v>
      </c>
      <c r="K81" s="233"/>
      <c r="L81" s="233">
        <v>30</v>
      </c>
      <c r="M81" s="234">
        <f t="shared" si="40"/>
        <v>60</v>
      </c>
      <c r="N81" s="228"/>
      <c r="O81" s="235"/>
      <c r="P81" s="236"/>
      <c r="Q81" s="228"/>
      <c r="R81" s="235"/>
      <c r="S81" s="236"/>
      <c r="T81" s="228">
        <v>4</v>
      </c>
      <c r="U81" s="235"/>
      <c r="V81" s="236"/>
      <c r="W81" s="228"/>
      <c r="X81" s="236"/>
    </row>
    <row r="82" spans="1:24" x14ac:dyDescent="0.25">
      <c r="A82" s="237"/>
      <c r="B82" s="227" t="s">
        <v>225</v>
      </c>
      <c r="C82" s="228"/>
      <c r="D82" s="229"/>
      <c r="E82" s="229"/>
      <c r="F82" s="230"/>
      <c r="G82" s="231">
        <v>4</v>
      </c>
      <c r="H82" s="231">
        <f t="shared" si="38"/>
        <v>120</v>
      </c>
      <c r="I82" s="232">
        <f t="shared" si="39"/>
        <v>60</v>
      </c>
      <c r="J82" s="233">
        <v>30</v>
      </c>
      <c r="K82" s="233"/>
      <c r="L82" s="233">
        <v>30</v>
      </c>
      <c r="M82" s="234">
        <f t="shared" si="40"/>
        <v>60</v>
      </c>
      <c r="N82" s="228"/>
      <c r="O82" s="235"/>
      <c r="P82" s="236"/>
      <c r="Q82" s="228"/>
      <c r="R82" s="235"/>
      <c r="S82" s="236"/>
      <c r="T82" s="228">
        <v>4</v>
      </c>
      <c r="U82" s="235"/>
      <c r="V82" s="236"/>
      <c r="W82" s="228"/>
      <c r="X82" s="236"/>
    </row>
    <row r="83" spans="1:24" x14ac:dyDescent="0.25">
      <c r="A83" s="356" t="s">
        <v>300</v>
      </c>
      <c r="B83" s="227" t="s">
        <v>226</v>
      </c>
      <c r="C83" s="228">
        <v>6</v>
      </c>
      <c r="D83" s="229"/>
      <c r="E83" s="229"/>
      <c r="F83" s="230"/>
      <c r="G83" s="231">
        <v>5</v>
      </c>
      <c r="H83" s="231">
        <f t="shared" si="38"/>
        <v>150</v>
      </c>
      <c r="I83" s="232">
        <f t="shared" si="39"/>
        <v>72</v>
      </c>
      <c r="J83" s="233">
        <v>36</v>
      </c>
      <c r="K83" s="233"/>
      <c r="L83" s="233">
        <v>36</v>
      </c>
      <c r="M83" s="234">
        <f t="shared" si="40"/>
        <v>78</v>
      </c>
      <c r="N83" s="228"/>
      <c r="O83" s="235"/>
      <c r="P83" s="236"/>
      <c r="Q83" s="228"/>
      <c r="R83" s="235"/>
      <c r="S83" s="236"/>
      <c r="T83" s="228"/>
      <c r="U83" s="235">
        <v>4</v>
      </c>
      <c r="V83" s="236">
        <v>4</v>
      </c>
      <c r="W83" s="228"/>
      <c r="X83" s="236"/>
    </row>
    <row r="84" spans="1:24" x14ac:dyDescent="0.25">
      <c r="A84" s="237"/>
      <c r="B84" s="227" t="s">
        <v>227</v>
      </c>
      <c r="C84" s="228"/>
      <c r="D84" s="229"/>
      <c r="E84" s="229"/>
      <c r="F84" s="230"/>
      <c r="G84" s="231">
        <v>5</v>
      </c>
      <c r="H84" s="231">
        <f t="shared" si="38"/>
        <v>150</v>
      </c>
      <c r="I84" s="232">
        <f t="shared" si="39"/>
        <v>72</v>
      </c>
      <c r="J84" s="233">
        <v>36</v>
      </c>
      <c r="K84" s="233"/>
      <c r="L84" s="233">
        <v>36</v>
      </c>
      <c r="M84" s="234">
        <f t="shared" si="40"/>
        <v>78</v>
      </c>
      <c r="N84" s="228"/>
      <c r="O84" s="235"/>
      <c r="P84" s="236"/>
      <c r="Q84" s="228"/>
      <c r="R84" s="235"/>
      <c r="S84" s="236"/>
      <c r="T84" s="228"/>
      <c r="U84" s="235">
        <v>4</v>
      </c>
      <c r="V84" s="236">
        <v>4</v>
      </c>
      <c r="W84" s="228"/>
      <c r="X84" s="236"/>
    </row>
    <row r="85" spans="1:24" x14ac:dyDescent="0.25">
      <c r="A85" s="356" t="s">
        <v>301</v>
      </c>
      <c r="B85" s="227" t="s">
        <v>228</v>
      </c>
      <c r="C85" s="228"/>
      <c r="D85" s="229" t="s">
        <v>121</v>
      </c>
      <c r="E85" s="229"/>
      <c r="F85" s="230"/>
      <c r="G85" s="231">
        <v>5</v>
      </c>
      <c r="H85" s="231">
        <f t="shared" si="38"/>
        <v>150</v>
      </c>
      <c r="I85" s="232">
        <f t="shared" si="39"/>
        <v>72</v>
      </c>
      <c r="J85" s="233">
        <v>36</v>
      </c>
      <c r="K85" s="233"/>
      <c r="L85" s="233">
        <v>36</v>
      </c>
      <c r="M85" s="234">
        <f t="shared" si="40"/>
        <v>78</v>
      </c>
      <c r="N85" s="228"/>
      <c r="O85" s="235"/>
      <c r="P85" s="236"/>
      <c r="Q85" s="228"/>
      <c r="R85" s="235"/>
      <c r="S85" s="236"/>
      <c r="T85" s="228"/>
      <c r="U85" s="235">
        <v>4</v>
      </c>
      <c r="V85" s="236">
        <v>4</v>
      </c>
      <c r="W85" s="228"/>
      <c r="X85" s="236"/>
    </row>
    <row r="86" spans="1:24" x14ac:dyDescent="0.25">
      <c r="A86" s="237"/>
      <c r="B86" s="227" t="s">
        <v>168</v>
      </c>
      <c r="C86" s="228"/>
      <c r="D86" s="229"/>
      <c r="E86" s="229"/>
      <c r="F86" s="230"/>
      <c r="G86" s="231">
        <v>5</v>
      </c>
      <c r="H86" s="231">
        <f t="shared" si="38"/>
        <v>150</v>
      </c>
      <c r="I86" s="232">
        <f t="shared" si="39"/>
        <v>72</v>
      </c>
      <c r="J86" s="233">
        <v>36</v>
      </c>
      <c r="K86" s="233"/>
      <c r="L86" s="233">
        <v>36</v>
      </c>
      <c r="M86" s="234">
        <f t="shared" si="40"/>
        <v>78</v>
      </c>
      <c r="N86" s="228"/>
      <c r="O86" s="235"/>
      <c r="P86" s="236"/>
      <c r="Q86" s="228"/>
      <c r="R86" s="235"/>
      <c r="S86" s="236"/>
      <c r="T86" s="228"/>
      <c r="U86" s="235">
        <v>4</v>
      </c>
      <c r="V86" s="236">
        <v>4</v>
      </c>
      <c r="W86" s="228"/>
      <c r="X86" s="236"/>
    </row>
    <row r="87" spans="1:24" x14ac:dyDescent="0.25">
      <c r="A87" s="356" t="s">
        <v>302</v>
      </c>
      <c r="B87" s="227" t="s">
        <v>229</v>
      </c>
      <c r="C87" s="228"/>
      <c r="D87" s="229">
        <v>6</v>
      </c>
      <c r="E87" s="229"/>
      <c r="F87" s="230"/>
      <c r="G87" s="231">
        <v>5</v>
      </c>
      <c r="H87" s="231">
        <f t="shared" si="38"/>
        <v>150</v>
      </c>
      <c r="I87" s="232">
        <f t="shared" si="39"/>
        <v>72</v>
      </c>
      <c r="J87" s="233">
        <v>36</v>
      </c>
      <c r="K87" s="233"/>
      <c r="L87" s="233">
        <v>36</v>
      </c>
      <c r="M87" s="234">
        <f t="shared" si="40"/>
        <v>78</v>
      </c>
      <c r="N87" s="228"/>
      <c r="O87" s="235"/>
      <c r="P87" s="236"/>
      <c r="Q87" s="228"/>
      <c r="R87" s="235"/>
      <c r="S87" s="236"/>
      <c r="T87" s="228"/>
      <c r="U87" s="235">
        <v>4</v>
      </c>
      <c r="V87" s="236">
        <v>4</v>
      </c>
      <c r="W87" s="228"/>
      <c r="X87" s="236"/>
    </row>
    <row r="88" spans="1:24" x14ac:dyDescent="0.25">
      <c r="A88" s="237"/>
      <c r="B88" s="227" t="s">
        <v>230</v>
      </c>
      <c r="C88" s="228"/>
      <c r="D88" s="229"/>
      <c r="E88" s="229"/>
      <c r="F88" s="230"/>
      <c r="G88" s="231">
        <v>5</v>
      </c>
      <c r="H88" s="231">
        <f t="shared" si="38"/>
        <v>150</v>
      </c>
      <c r="I88" s="232">
        <f t="shared" si="39"/>
        <v>72</v>
      </c>
      <c r="J88" s="233">
        <v>36</v>
      </c>
      <c r="K88" s="233"/>
      <c r="L88" s="233">
        <v>36</v>
      </c>
      <c r="M88" s="234">
        <f t="shared" si="40"/>
        <v>78</v>
      </c>
      <c r="N88" s="228"/>
      <c r="O88" s="235"/>
      <c r="P88" s="236"/>
      <c r="Q88" s="228"/>
      <c r="R88" s="235"/>
      <c r="S88" s="236"/>
      <c r="T88" s="228"/>
      <c r="U88" s="235">
        <v>4</v>
      </c>
      <c r="V88" s="236">
        <v>4</v>
      </c>
      <c r="W88" s="228"/>
      <c r="X88" s="236"/>
    </row>
    <row r="89" spans="1:24" ht="31.5" x14ac:dyDescent="0.25">
      <c r="A89" s="356" t="s">
        <v>302</v>
      </c>
      <c r="B89" s="227" t="s">
        <v>232</v>
      </c>
      <c r="C89" s="228">
        <v>7</v>
      </c>
      <c r="D89" s="229"/>
      <c r="E89" s="229"/>
      <c r="F89" s="230"/>
      <c r="G89" s="231">
        <v>5</v>
      </c>
      <c r="H89" s="231">
        <f t="shared" si="38"/>
        <v>150</v>
      </c>
      <c r="I89" s="232">
        <f t="shared" si="39"/>
        <v>60</v>
      </c>
      <c r="J89" s="233">
        <v>30</v>
      </c>
      <c r="K89" s="233"/>
      <c r="L89" s="233">
        <v>30</v>
      </c>
      <c r="M89" s="234">
        <f t="shared" si="40"/>
        <v>90</v>
      </c>
      <c r="N89" s="228"/>
      <c r="O89" s="235"/>
      <c r="P89" s="236"/>
      <c r="Q89" s="228"/>
      <c r="R89" s="235"/>
      <c r="S89" s="236"/>
      <c r="T89" s="228"/>
      <c r="U89" s="235"/>
      <c r="V89" s="236"/>
      <c r="W89" s="228">
        <v>4</v>
      </c>
      <c r="X89" s="236"/>
    </row>
    <row r="90" spans="1:24" ht="31.5" x14ac:dyDescent="0.25">
      <c r="A90" s="237"/>
      <c r="B90" s="227" t="s">
        <v>231</v>
      </c>
      <c r="C90" s="228"/>
      <c r="D90" s="229"/>
      <c r="E90" s="229"/>
      <c r="F90" s="230"/>
      <c r="G90" s="231">
        <v>5</v>
      </c>
      <c r="H90" s="231">
        <f t="shared" si="38"/>
        <v>150</v>
      </c>
      <c r="I90" s="232">
        <f t="shared" si="39"/>
        <v>60</v>
      </c>
      <c r="J90" s="233">
        <v>30</v>
      </c>
      <c r="K90" s="233"/>
      <c r="L90" s="233">
        <v>30</v>
      </c>
      <c r="M90" s="234">
        <f t="shared" si="40"/>
        <v>90</v>
      </c>
      <c r="N90" s="228"/>
      <c r="O90" s="235"/>
      <c r="P90" s="236"/>
      <c r="Q90" s="228"/>
      <c r="R90" s="235"/>
      <c r="S90" s="236"/>
      <c r="T90" s="228"/>
      <c r="U90" s="235"/>
      <c r="V90" s="236"/>
      <c r="W90" s="228">
        <v>4</v>
      </c>
      <c r="X90" s="236"/>
    </row>
    <row r="91" spans="1:24" ht="31.5" x14ac:dyDescent="0.25">
      <c r="A91" s="356" t="s">
        <v>303</v>
      </c>
      <c r="B91" s="227" t="s">
        <v>233</v>
      </c>
      <c r="C91" s="228"/>
      <c r="D91" s="229" t="s">
        <v>126</v>
      </c>
      <c r="E91" s="229"/>
      <c r="F91" s="230"/>
      <c r="G91" s="231">
        <v>4</v>
      </c>
      <c r="H91" s="231">
        <f t="shared" si="38"/>
        <v>120</v>
      </c>
      <c r="I91" s="232">
        <f t="shared" si="39"/>
        <v>45</v>
      </c>
      <c r="J91" s="233"/>
      <c r="K91" s="233"/>
      <c r="L91" s="233">
        <v>45</v>
      </c>
      <c r="M91" s="234">
        <f t="shared" si="40"/>
        <v>75</v>
      </c>
      <c r="N91" s="228"/>
      <c r="O91" s="235"/>
      <c r="P91" s="236"/>
      <c r="Q91" s="228"/>
      <c r="R91" s="235"/>
      <c r="S91" s="236"/>
      <c r="T91" s="228"/>
      <c r="U91" s="235"/>
      <c r="V91" s="236"/>
      <c r="W91" s="228">
        <v>3</v>
      </c>
      <c r="X91" s="236"/>
    </row>
    <row r="92" spans="1:24" x14ac:dyDescent="0.25">
      <c r="A92" s="237"/>
      <c r="B92" s="227" t="s">
        <v>234</v>
      </c>
      <c r="C92" s="228"/>
      <c r="D92" s="229"/>
      <c r="E92" s="229"/>
      <c r="F92" s="230"/>
      <c r="G92" s="231">
        <v>4</v>
      </c>
      <c r="H92" s="231">
        <f t="shared" si="38"/>
        <v>120</v>
      </c>
      <c r="I92" s="232">
        <v>45</v>
      </c>
      <c r="J92" s="233"/>
      <c r="K92" s="233"/>
      <c r="L92" s="233">
        <v>45</v>
      </c>
      <c r="M92" s="234">
        <f t="shared" si="40"/>
        <v>75</v>
      </c>
      <c r="N92" s="228"/>
      <c r="O92" s="235"/>
      <c r="P92" s="236"/>
      <c r="Q92" s="228"/>
      <c r="R92" s="235"/>
      <c r="S92" s="236"/>
      <c r="T92" s="228"/>
      <c r="U92" s="235"/>
      <c r="V92" s="236"/>
      <c r="W92" s="228">
        <v>3</v>
      </c>
      <c r="X92" s="236"/>
    </row>
    <row r="93" spans="1:24" x14ac:dyDescent="0.25">
      <c r="A93" s="356" t="s">
        <v>304</v>
      </c>
      <c r="B93" s="227" t="s">
        <v>235</v>
      </c>
      <c r="C93" s="228"/>
      <c r="D93" s="229" t="s">
        <v>126</v>
      </c>
      <c r="E93" s="229"/>
      <c r="F93" s="230"/>
      <c r="G93" s="231">
        <v>5</v>
      </c>
      <c r="H93" s="231">
        <f t="shared" si="38"/>
        <v>150</v>
      </c>
      <c r="I93" s="232">
        <f t="shared" ref="I93:I100" si="41">J93+K93+L93</f>
        <v>60</v>
      </c>
      <c r="J93" s="233">
        <v>30</v>
      </c>
      <c r="K93" s="233"/>
      <c r="L93" s="233">
        <v>30</v>
      </c>
      <c r="M93" s="234">
        <f t="shared" si="40"/>
        <v>90</v>
      </c>
      <c r="N93" s="228"/>
      <c r="O93" s="235"/>
      <c r="P93" s="236"/>
      <c r="Q93" s="228"/>
      <c r="R93" s="235"/>
      <c r="S93" s="236"/>
      <c r="T93" s="228"/>
      <c r="U93" s="235"/>
      <c r="V93" s="236"/>
      <c r="W93" s="228">
        <v>4</v>
      </c>
      <c r="X93" s="236"/>
    </row>
    <row r="94" spans="1:24" x14ac:dyDescent="0.25">
      <c r="A94" s="237"/>
      <c r="B94" s="227" t="s">
        <v>236</v>
      </c>
      <c r="C94" s="228"/>
      <c r="D94" s="229"/>
      <c r="E94" s="229"/>
      <c r="F94" s="230"/>
      <c r="G94" s="231">
        <v>5</v>
      </c>
      <c r="H94" s="231">
        <f t="shared" si="38"/>
        <v>150</v>
      </c>
      <c r="I94" s="232">
        <f t="shared" si="41"/>
        <v>60</v>
      </c>
      <c r="J94" s="233">
        <v>30</v>
      </c>
      <c r="K94" s="233"/>
      <c r="L94" s="233">
        <v>30</v>
      </c>
      <c r="M94" s="234">
        <f t="shared" si="40"/>
        <v>90</v>
      </c>
      <c r="N94" s="228"/>
      <c r="O94" s="235"/>
      <c r="P94" s="236"/>
      <c r="Q94" s="228"/>
      <c r="R94" s="235"/>
      <c r="S94" s="236"/>
      <c r="T94" s="228"/>
      <c r="U94" s="235"/>
      <c r="V94" s="236"/>
      <c r="W94" s="228">
        <v>4</v>
      </c>
      <c r="X94" s="236"/>
    </row>
    <row r="95" spans="1:24" x14ac:dyDescent="0.25">
      <c r="A95" s="356" t="s">
        <v>305</v>
      </c>
      <c r="B95" s="227" t="s">
        <v>237</v>
      </c>
      <c r="C95" s="228"/>
      <c r="D95" s="229" t="s">
        <v>126</v>
      </c>
      <c r="E95" s="229"/>
      <c r="F95" s="230"/>
      <c r="G95" s="231">
        <v>5</v>
      </c>
      <c r="H95" s="231">
        <f t="shared" si="38"/>
        <v>150</v>
      </c>
      <c r="I95" s="232">
        <f t="shared" si="41"/>
        <v>60</v>
      </c>
      <c r="J95" s="233">
        <v>30</v>
      </c>
      <c r="K95" s="233"/>
      <c r="L95" s="233">
        <v>30</v>
      </c>
      <c r="M95" s="234">
        <f t="shared" si="40"/>
        <v>90</v>
      </c>
      <c r="N95" s="228"/>
      <c r="O95" s="235"/>
      <c r="P95" s="236"/>
      <c r="Q95" s="228"/>
      <c r="R95" s="235"/>
      <c r="S95" s="236"/>
      <c r="T95" s="228"/>
      <c r="U95" s="235"/>
      <c r="V95" s="236"/>
      <c r="W95" s="228">
        <v>4</v>
      </c>
      <c r="X95" s="236"/>
    </row>
    <row r="96" spans="1:24" x14ac:dyDescent="0.25">
      <c r="A96" s="237"/>
      <c r="B96" s="227" t="s">
        <v>238</v>
      </c>
      <c r="C96" s="228"/>
      <c r="D96" s="229"/>
      <c r="E96" s="229"/>
      <c r="F96" s="230"/>
      <c r="G96" s="231">
        <v>5</v>
      </c>
      <c r="H96" s="231">
        <f t="shared" si="38"/>
        <v>150</v>
      </c>
      <c r="I96" s="232">
        <f t="shared" si="41"/>
        <v>60</v>
      </c>
      <c r="J96" s="233">
        <v>30</v>
      </c>
      <c r="K96" s="233"/>
      <c r="L96" s="233">
        <v>30</v>
      </c>
      <c r="M96" s="234">
        <f t="shared" si="40"/>
        <v>90</v>
      </c>
      <c r="N96" s="228"/>
      <c r="O96" s="235"/>
      <c r="P96" s="236"/>
      <c r="Q96" s="228"/>
      <c r="R96" s="235"/>
      <c r="S96" s="236"/>
      <c r="T96" s="228"/>
      <c r="U96" s="235"/>
      <c r="V96" s="236"/>
      <c r="W96" s="228">
        <v>4</v>
      </c>
      <c r="X96" s="236"/>
    </row>
    <row r="97" spans="1:29" x14ac:dyDescent="0.25">
      <c r="A97" s="356" t="s">
        <v>306</v>
      </c>
      <c r="B97" s="227" t="s">
        <v>239</v>
      </c>
      <c r="C97" s="228"/>
      <c r="D97" s="229" t="s">
        <v>120</v>
      </c>
      <c r="E97" s="229"/>
      <c r="F97" s="230"/>
      <c r="G97" s="231">
        <v>5</v>
      </c>
      <c r="H97" s="231">
        <f t="shared" si="38"/>
        <v>150</v>
      </c>
      <c r="I97" s="232">
        <f t="shared" si="41"/>
        <v>64</v>
      </c>
      <c r="J97" s="233">
        <v>32</v>
      </c>
      <c r="K97" s="233"/>
      <c r="L97" s="233">
        <v>32</v>
      </c>
      <c r="M97" s="234">
        <f t="shared" si="40"/>
        <v>86</v>
      </c>
      <c r="N97" s="228"/>
      <c r="O97" s="235"/>
      <c r="P97" s="236"/>
      <c r="Q97" s="228"/>
      <c r="R97" s="235"/>
      <c r="S97" s="236"/>
      <c r="T97" s="228"/>
      <c r="U97" s="235"/>
      <c r="V97" s="236"/>
      <c r="W97" s="228"/>
      <c r="X97" s="236">
        <v>4</v>
      </c>
    </row>
    <row r="98" spans="1:29" x14ac:dyDescent="0.25">
      <c r="A98" s="237"/>
      <c r="B98" s="227" t="s">
        <v>240</v>
      </c>
      <c r="C98" s="228"/>
      <c r="D98" s="229"/>
      <c r="E98" s="229"/>
      <c r="F98" s="230"/>
      <c r="G98" s="231">
        <v>5</v>
      </c>
      <c r="H98" s="231">
        <f t="shared" si="38"/>
        <v>150</v>
      </c>
      <c r="I98" s="232">
        <f t="shared" si="41"/>
        <v>64</v>
      </c>
      <c r="J98" s="233">
        <v>32</v>
      </c>
      <c r="K98" s="233"/>
      <c r="L98" s="233">
        <v>32</v>
      </c>
      <c r="M98" s="234">
        <f t="shared" si="40"/>
        <v>86</v>
      </c>
      <c r="N98" s="228"/>
      <c r="O98" s="235"/>
      <c r="P98" s="236"/>
      <c r="Q98" s="228"/>
      <c r="R98" s="235"/>
      <c r="S98" s="236"/>
      <c r="T98" s="228"/>
      <c r="U98" s="235"/>
      <c r="V98" s="236"/>
      <c r="W98" s="228"/>
      <c r="X98" s="236">
        <v>4</v>
      </c>
    </row>
    <row r="99" spans="1:29" x14ac:dyDescent="0.25">
      <c r="A99" s="356" t="s">
        <v>307</v>
      </c>
      <c r="B99" s="227" t="s">
        <v>241</v>
      </c>
      <c r="C99" s="228"/>
      <c r="D99" s="229" t="s">
        <v>120</v>
      </c>
      <c r="E99" s="229"/>
      <c r="F99" s="230"/>
      <c r="G99" s="231">
        <v>5</v>
      </c>
      <c r="H99" s="231">
        <f t="shared" si="38"/>
        <v>150</v>
      </c>
      <c r="I99" s="232">
        <f t="shared" si="41"/>
        <v>64</v>
      </c>
      <c r="J99" s="233">
        <v>32</v>
      </c>
      <c r="K99" s="233"/>
      <c r="L99" s="233">
        <v>32</v>
      </c>
      <c r="M99" s="234">
        <f t="shared" si="40"/>
        <v>86</v>
      </c>
      <c r="N99" s="228"/>
      <c r="O99" s="235"/>
      <c r="P99" s="236"/>
      <c r="Q99" s="228"/>
      <c r="R99" s="235"/>
      <c r="S99" s="236"/>
      <c r="T99" s="228"/>
      <c r="U99" s="235"/>
      <c r="V99" s="236"/>
      <c r="W99" s="228"/>
      <c r="X99" s="236">
        <v>4</v>
      </c>
    </row>
    <row r="100" spans="1:29" ht="16.5" thickBot="1" x14ac:dyDescent="0.3">
      <c r="A100" s="237"/>
      <c r="B100" s="227" t="s">
        <v>242</v>
      </c>
      <c r="C100" s="228"/>
      <c r="D100" s="229"/>
      <c r="E100" s="229"/>
      <c r="F100" s="230"/>
      <c r="G100" s="231">
        <v>5</v>
      </c>
      <c r="H100" s="231">
        <f t="shared" si="38"/>
        <v>150</v>
      </c>
      <c r="I100" s="232">
        <f t="shared" si="41"/>
        <v>64</v>
      </c>
      <c r="J100" s="233">
        <v>32</v>
      </c>
      <c r="K100" s="233"/>
      <c r="L100" s="233">
        <v>32</v>
      </c>
      <c r="M100" s="234">
        <f t="shared" si="40"/>
        <v>86</v>
      </c>
      <c r="N100" s="228"/>
      <c r="O100" s="235"/>
      <c r="P100" s="236"/>
      <c r="Q100" s="228"/>
      <c r="R100" s="235"/>
      <c r="S100" s="236"/>
      <c r="T100" s="228"/>
      <c r="U100" s="235"/>
      <c r="V100" s="236"/>
      <c r="W100" s="228"/>
      <c r="X100" s="236">
        <v>4</v>
      </c>
    </row>
    <row r="101" spans="1:29" ht="16.5" thickBot="1" x14ac:dyDescent="0.3">
      <c r="A101" s="628" t="s">
        <v>127</v>
      </c>
      <c r="B101" s="632"/>
      <c r="C101" s="632"/>
      <c r="D101" s="632"/>
      <c r="E101" s="632"/>
      <c r="F101" s="629"/>
      <c r="G101" s="166">
        <f t="shared" ref="G101:M101" si="42">SUM(G79:G100)/2</f>
        <v>51.5</v>
      </c>
      <c r="H101" s="166">
        <f t="shared" si="42"/>
        <v>1545</v>
      </c>
      <c r="I101" s="166">
        <f t="shared" si="42"/>
        <v>665</v>
      </c>
      <c r="J101" s="166">
        <f t="shared" si="42"/>
        <v>310</v>
      </c>
      <c r="K101" s="166">
        <f t="shared" si="42"/>
        <v>0</v>
      </c>
      <c r="L101" s="166">
        <f t="shared" si="42"/>
        <v>355</v>
      </c>
      <c r="M101" s="166">
        <f t="shared" si="42"/>
        <v>880</v>
      </c>
      <c r="N101" s="167">
        <f t="shared" ref="N101:S101" si="43">SUM(N79:N100)/2</f>
        <v>0</v>
      </c>
      <c r="O101" s="167">
        <f t="shared" si="43"/>
        <v>0</v>
      </c>
      <c r="P101" s="167">
        <f t="shared" si="43"/>
        <v>0</v>
      </c>
      <c r="Q101" s="167">
        <f t="shared" si="43"/>
        <v>0</v>
      </c>
      <c r="R101" s="167">
        <f t="shared" si="43"/>
        <v>2</v>
      </c>
      <c r="S101" s="167">
        <f t="shared" si="43"/>
        <v>2</v>
      </c>
      <c r="T101" s="167">
        <f t="shared" ref="T101" si="44">SUM(T79:T100)/2</f>
        <v>4</v>
      </c>
      <c r="U101" s="167">
        <f t="shared" ref="U101" si="45">SUM(U79:U100)/2</f>
        <v>12</v>
      </c>
      <c r="V101" s="167">
        <f t="shared" ref="V101" si="46">SUM(V79:V100)/2</f>
        <v>12</v>
      </c>
      <c r="W101" s="167">
        <f t="shared" ref="W101" si="47">SUM(W79:W100)/2</f>
        <v>15</v>
      </c>
      <c r="X101" s="167">
        <f t="shared" ref="X101" si="48">SUM(X79:X100)/2</f>
        <v>8</v>
      </c>
      <c r="Y101" s="21">
        <f t="shared" ref="Y101:AC101" si="49">SUM(Y79:Y100)</f>
        <v>0</v>
      </c>
      <c r="Z101" s="21">
        <f t="shared" si="49"/>
        <v>0</v>
      </c>
      <c r="AA101" s="21">
        <f t="shared" si="49"/>
        <v>0</v>
      </c>
      <c r="AB101" s="21">
        <f t="shared" si="49"/>
        <v>0</v>
      </c>
      <c r="AC101" s="21">
        <f t="shared" si="49"/>
        <v>0</v>
      </c>
    </row>
    <row r="102" spans="1:29" ht="16.5" thickBot="1" x14ac:dyDescent="0.3">
      <c r="A102" s="648" t="s">
        <v>133</v>
      </c>
      <c r="B102" s="649"/>
      <c r="C102" s="649"/>
      <c r="D102" s="649"/>
      <c r="E102" s="649"/>
      <c r="F102" s="650"/>
      <c r="G102" s="245">
        <f>G101+G77</f>
        <v>64</v>
      </c>
      <c r="H102" s="246">
        <f t="shared" ref="H102:AC102" si="50">H101+H77</f>
        <v>1920</v>
      </c>
      <c r="I102" s="246">
        <f t="shared" si="50"/>
        <v>794</v>
      </c>
      <c r="J102" s="246">
        <f t="shared" si="50"/>
        <v>358</v>
      </c>
      <c r="K102" s="246">
        <f t="shared" si="50"/>
        <v>0</v>
      </c>
      <c r="L102" s="246">
        <f t="shared" si="50"/>
        <v>436</v>
      </c>
      <c r="M102" s="246">
        <f t="shared" si="50"/>
        <v>1126</v>
      </c>
      <c r="N102" s="167">
        <f t="shared" si="50"/>
        <v>0</v>
      </c>
      <c r="O102" s="167">
        <f t="shared" si="50"/>
        <v>0</v>
      </c>
      <c r="P102" s="167">
        <f t="shared" si="50"/>
        <v>0</v>
      </c>
      <c r="Q102" s="167">
        <f t="shared" si="50"/>
        <v>3</v>
      </c>
      <c r="R102" s="167">
        <f t="shared" si="50"/>
        <v>4</v>
      </c>
      <c r="S102" s="167">
        <f t="shared" si="50"/>
        <v>4</v>
      </c>
      <c r="T102" s="167">
        <f t="shared" si="50"/>
        <v>4</v>
      </c>
      <c r="U102" s="167">
        <f t="shared" si="50"/>
        <v>12</v>
      </c>
      <c r="V102" s="167">
        <f t="shared" si="50"/>
        <v>12</v>
      </c>
      <c r="W102" s="167">
        <f t="shared" si="50"/>
        <v>15</v>
      </c>
      <c r="X102" s="167">
        <f t="shared" si="50"/>
        <v>11</v>
      </c>
      <c r="Y102" s="21">
        <f t="shared" si="50"/>
        <v>0</v>
      </c>
      <c r="Z102" s="21">
        <f t="shared" si="50"/>
        <v>0</v>
      </c>
      <c r="AA102" s="21">
        <f t="shared" si="50"/>
        <v>0</v>
      </c>
      <c r="AB102" s="21">
        <f t="shared" si="50"/>
        <v>0</v>
      </c>
      <c r="AC102" s="21">
        <f t="shared" si="50"/>
        <v>0</v>
      </c>
    </row>
    <row r="103" spans="1:29" s="17" customFormat="1" ht="16.5" thickBot="1" x14ac:dyDescent="0.3">
      <c r="A103" s="651" t="s">
        <v>134</v>
      </c>
      <c r="B103" s="651"/>
      <c r="C103" s="651"/>
      <c r="D103" s="651"/>
      <c r="E103" s="651"/>
      <c r="F103" s="651"/>
      <c r="G103" s="245">
        <f t="shared" ref="G103:M103" si="51">G102+G65</f>
        <v>240</v>
      </c>
      <c r="H103" s="246">
        <f>H102+H65</f>
        <v>7200</v>
      </c>
      <c r="I103" s="246">
        <f t="shared" si="51"/>
        <v>2597</v>
      </c>
      <c r="J103" s="246">
        <f t="shared" si="51"/>
        <v>1241</v>
      </c>
      <c r="K103" s="246">
        <f t="shared" si="51"/>
        <v>81</v>
      </c>
      <c r="L103" s="246">
        <f t="shared" si="51"/>
        <v>1305</v>
      </c>
      <c r="M103" s="246">
        <f t="shared" si="51"/>
        <v>4603</v>
      </c>
      <c r="N103" s="167">
        <f t="shared" ref="N103:X103" si="52">N65+N102</f>
        <v>24</v>
      </c>
      <c r="O103" s="167">
        <f t="shared" si="52"/>
        <v>16</v>
      </c>
      <c r="P103" s="167">
        <f t="shared" si="52"/>
        <v>16</v>
      </c>
      <c r="Q103" s="167">
        <f t="shared" si="52"/>
        <v>25</v>
      </c>
      <c r="R103" s="167">
        <f t="shared" si="52"/>
        <v>15</v>
      </c>
      <c r="S103" s="167">
        <f t="shared" si="52"/>
        <v>15</v>
      </c>
      <c r="T103" s="167">
        <f t="shared" si="52"/>
        <v>27</v>
      </c>
      <c r="U103" s="167">
        <f t="shared" si="52"/>
        <v>20</v>
      </c>
      <c r="V103" s="167">
        <f t="shared" si="52"/>
        <v>20</v>
      </c>
      <c r="W103" s="167">
        <f t="shared" si="52"/>
        <v>23</v>
      </c>
      <c r="X103" s="167">
        <f t="shared" si="52"/>
        <v>14</v>
      </c>
      <c r="AA103" s="28">
        <v>22</v>
      </c>
      <c r="AB103" s="28">
        <v>22</v>
      </c>
      <c r="AC103" s="28">
        <v>22</v>
      </c>
    </row>
    <row r="104" spans="1:29" s="17" customFormat="1" ht="16.5" thickBot="1" x14ac:dyDescent="0.3">
      <c r="A104" s="652" t="s">
        <v>107</v>
      </c>
      <c r="B104" s="652"/>
      <c r="C104" s="652"/>
      <c r="D104" s="652"/>
      <c r="E104" s="652"/>
      <c r="F104" s="652"/>
      <c r="G104" s="652"/>
      <c r="H104" s="652"/>
      <c r="I104" s="652"/>
      <c r="J104" s="652"/>
      <c r="K104" s="652"/>
      <c r="L104" s="652"/>
      <c r="M104" s="652"/>
      <c r="N104" s="167">
        <f>N103</f>
        <v>24</v>
      </c>
      <c r="O104" s="167">
        <f t="shared" ref="O104:AC104" si="53">O103</f>
        <v>16</v>
      </c>
      <c r="P104" s="167">
        <f t="shared" si="53"/>
        <v>16</v>
      </c>
      <c r="Q104" s="167">
        <f t="shared" si="53"/>
        <v>25</v>
      </c>
      <c r="R104" s="167">
        <f t="shared" si="53"/>
        <v>15</v>
      </c>
      <c r="S104" s="167">
        <f t="shared" si="53"/>
        <v>15</v>
      </c>
      <c r="T104" s="167">
        <f t="shared" si="53"/>
        <v>27</v>
      </c>
      <c r="U104" s="167">
        <f t="shared" si="53"/>
        <v>20</v>
      </c>
      <c r="V104" s="167">
        <f t="shared" si="53"/>
        <v>20</v>
      </c>
      <c r="W104" s="167">
        <f t="shared" si="53"/>
        <v>23</v>
      </c>
      <c r="X104" s="167">
        <f t="shared" si="53"/>
        <v>14</v>
      </c>
      <c r="Y104" s="21">
        <f t="shared" si="53"/>
        <v>0</v>
      </c>
      <c r="Z104" s="21">
        <f t="shared" si="53"/>
        <v>0</v>
      </c>
      <c r="AA104" s="21">
        <f t="shared" si="53"/>
        <v>22</v>
      </c>
      <c r="AB104" s="21">
        <f t="shared" si="53"/>
        <v>22</v>
      </c>
      <c r="AC104" s="21">
        <f t="shared" si="53"/>
        <v>22</v>
      </c>
    </row>
    <row r="105" spans="1:29" s="17" customFormat="1" ht="16.5" thickBot="1" x14ac:dyDescent="0.3">
      <c r="A105" s="636" t="s">
        <v>108</v>
      </c>
      <c r="B105" s="636"/>
      <c r="C105" s="636"/>
      <c r="D105" s="636"/>
      <c r="E105" s="636"/>
      <c r="F105" s="636"/>
      <c r="G105" s="636"/>
      <c r="H105" s="636"/>
      <c r="I105" s="636"/>
      <c r="J105" s="636"/>
      <c r="K105" s="636"/>
      <c r="L105" s="636"/>
      <c r="M105" s="636"/>
      <c r="N105" s="167">
        <v>2</v>
      </c>
      <c r="O105" s="247"/>
      <c r="P105" s="248">
        <v>3</v>
      </c>
      <c r="Q105" s="248">
        <v>3</v>
      </c>
      <c r="R105" s="248"/>
      <c r="S105" s="248">
        <v>2</v>
      </c>
      <c r="T105" s="248">
        <v>3</v>
      </c>
      <c r="U105" s="248"/>
      <c r="V105" s="248">
        <v>3</v>
      </c>
      <c r="W105" s="248">
        <v>2</v>
      </c>
      <c r="X105" s="248">
        <v>2</v>
      </c>
    </row>
    <row r="106" spans="1:29" s="17" customFormat="1" ht="16.5" thickBot="1" x14ac:dyDescent="0.3">
      <c r="A106" s="636" t="s">
        <v>109</v>
      </c>
      <c r="B106" s="636"/>
      <c r="C106" s="636"/>
      <c r="D106" s="636"/>
      <c r="E106" s="636"/>
      <c r="F106" s="636"/>
      <c r="G106" s="636"/>
      <c r="H106" s="636"/>
      <c r="I106" s="636"/>
      <c r="J106" s="636"/>
      <c r="K106" s="636"/>
      <c r="L106" s="636"/>
      <c r="M106" s="636"/>
      <c r="N106" s="226">
        <v>5</v>
      </c>
      <c r="O106" s="249"/>
      <c r="P106" s="250">
        <v>4</v>
      </c>
      <c r="Q106" s="250">
        <v>3</v>
      </c>
      <c r="R106" s="250"/>
      <c r="S106" s="250">
        <v>4</v>
      </c>
      <c r="T106" s="250">
        <v>3</v>
      </c>
      <c r="U106" s="250"/>
      <c r="V106" s="250">
        <v>3</v>
      </c>
      <c r="W106" s="250">
        <v>5</v>
      </c>
      <c r="X106" s="250">
        <v>5</v>
      </c>
    </row>
    <row r="107" spans="1:29" s="17" customFormat="1" ht="16.5" thickBot="1" x14ac:dyDescent="0.3">
      <c r="A107" s="636" t="s">
        <v>110</v>
      </c>
      <c r="B107" s="636"/>
      <c r="C107" s="636"/>
      <c r="D107" s="636"/>
      <c r="E107" s="636"/>
      <c r="F107" s="636"/>
      <c r="G107" s="636"/>
      <c r="H107" s="636"/>
      <c r="I107" s="636"/>
      <c r="J107" s="636"/>
      <c r="K107" s="636"/>
      <c r="L107" s="636"/>
      <c r="M107" s="636"/>
      <c r="N107" s="251"/>
      <c r="O107" s="252"/>
      <c r="P107" s="252"/>
      <c r="Q107" s="253"/>
      <c r="R107" s="253"/>
      <c r="S107" s="253"/>
      <c r="T107" s="253"/>
      <c r="U107" s="253"/>
      <c r="V107" s="253"/>
      <c r="W107" s="253"/>
      <c r="X107" s="253"/>
    </row>
    <row r="108" spans="1:29" s="17" customFormat="1" ht="16.5" thickBot="1" x14ac:dyDescent="0.3">
      <c r="A108" s="653" t="s">
        <v>111</v>
      </c>
      <c r="B108" s="653"/>
      <c r="C108" s="653"/>
      <c r="D108" s="653"/>
      <c r="E108" s="653"/>
      <c r="F108" s="653"/>
      <c r="G108" s="653"/>
      <c r="H108" s="653"/>
      <c r="I108" s="653"/>
      <c r="J108" s="653"/>
      <c r="K108" s="653"/>
      <c r="L108" s="653"/>
      <c r="M108" s="653"/>
      <c r="N108" s="254"/>
      <c r="O108" s="252"/>
      <c r="P108" s="252"/>
      <c r="Q108" s="255"/>
      <c r="R108" s="255"/>
      <c r="S108" s="256">
        <v>1</v>
      </c>
      <c r="T108" s="256"/>
      <c r="U108" s="255"/>
      <c r="V108" s="256"/>
      <c r="W108" s="256">
        <v>1</v>
      </c>
      <c r="X108" s="255">
        <v>1</v>
      </c>
    </row>
    <row r="109" spans="1:29" s="17" customFormat="1" ht="16.5" thickBot="1" x14ac:dyDescent="0.3">
      <c r="A109" s="654" t="s">
        <v>136</v>
      </c>
      <c r="B109" s="655"/>
      <c r="C109" s="655"/>
      <c r="D109" s="655"/>
      <c r="E109" s="655"/>
      <c r="F109" s="655"/>
      <c r="G109" s="655"/>
      <c r="H109" s="655"/>
      <c r="I109" s="655"/>
      <c r="J109" s="655"/>
      <c r="K109" s="655"/>
      <c r="L109" s="655"/>
      <c r="M109" s="656"/>
      <c r="N109" s="657" t="s">
        <v>135</v>
      </c>
      <c r="O109" s="658"/>
      <c r="P109" s="659"/>
      <c r="Q109" s="665">
        <f>G65/G103*100</f>
        <v>73.333333333333329</v>
      </c>
      <c r="R109" s="666"/>
      <c r="S109" s="667"/>
      <c r="T109" s="665" t="s">
        <v>31</v>
      </c>
      <c r="U109" s="666"/>
      <c r="V109" s="667"/>
      <c r="W109" s="665">
        <f>G102/G103*100</f>
        <v>26.666666666666668</v>
      </c>
      <c r="X109" s="667"/>
      <c r="Y109" s="29">
        <f>SUM(N109:X109)</f>
        <v>100</v>
      </c>
    </row>
    <row r="110" spans="1:29" s="17" customFormat="1" x14ac:dyDescent="0.25">
      <c r="A110" s="289"/>
      <c r="B110" s="289"/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90"/>
      <c r="O110" s="290"/>
      <c r="P110" s="290"/>
      <c r="Q110" s="291"/>
      <c r="R110" s="291"/>
      <c r="S110" s="291"/>
      <c r="T110" s="290"/>
      <c r="U110" s="290"/>
      <c r="V110" s="290"/>
      <c r="W110" s="290"/>
      <c r="X110" s="290"/>
    </row>
    <row r="111" spans="1:29" s="17" customFormat="1" x14ac:dyDescent="0.25">
      <c r="A111" s="79"/>
      <c r="B111" s="292"/>
      <c r="C111" s="664" t="s">
        <v>67</v>
      </c>
      <c r="D111" s="664"/>
      <c r="E111" s="664"/>
      <c r="F111" s="664"/>
      <c r="G111" s="664"/>
      <c r="H111" s="664"/>
      <c r="I111" s="664"/>
      <c r="J111" s="664"/>
      <c r="K111" s="664"/>
      <c r="L111" s="293"/>
      <c r="M111" s="293"/>
    </row>
    <row r="112" spans="1:29" x14ac:dyDescent="0.25">
      <c r="A112" s="294"/>
      <c r="B112" s="20"/>
      <c r="C112" s="295"/>
      <c r="D112" s="296"/>
      <c r="E112" s="296"/>
      <c r="F112" s="295"/>
      <c r="G112" s="295"/>
      <c r="H112" s="295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x14ac:dyDescent="0.25">
      <c r="A113" s="297" t="s">
        <v>162</v>
      </c>
      <c r="B113" s="298" t="s">
        <v>18</v>
      </c>
      <c r="C113" s="257"/>
      <c r="D113" s="258"/>
      <c r="E113" s="258"/>
      <c r="F113" s="299"/>
      <c r="G113" s="300">
        <f>G114+G115</f>
        <v>13.5</v>
      </c>
      <c r="H113" s="300">
        <f t="shared" ref="H113:M113" si="54">H114+H115</f>
        <v>405</v>
      </c>
      <c r="I113" s="300">
        <f t="shared" si="54"/>
        <v>264</v>
      </c>
      <c r="J113" s="300">
        <f t="shared" si="54"/>
        <v>4</v>
      </c>
      <c r="K113" s="300"/>
      <c r="L113" s="300">
        <f t="shared" si="54"/>
        <v>260</v>
      </c>
      <c r="M113" s="300">
        <f t="shared" si="54"/>
        <v>141</v>
      </c>
      <c r="N113" s="110"/>
      <c r="O113" s="111"/>
      <c r="P113" s="112"/>
      <c r="Q113" s="113"/>
      <c r="R113" s="111"/>
      <c r="S113" s="112"/>
      <c r="T113" s="113"/>
      <c r="U113" s="111"/>
      <c r="V113" s="112"/>
      <c r="W113" s="113"/>
      <c r="X113" s="112"/>
    </row>
    <row r="114" spans="1:24" x14ac:dyDescent="0.25">
      <c r="A114" s="301" t="s">
        <v>250</v>
      </c>
      <c r="B114" s="302" t="s">
        <v>18</v>
      </c>
      <c r="C114" s="257"/>
      <c r="D114" s="259" t="s">
        <v>251</v>
      </c>
      <c r="E114" s="260"/>
      <c r="F114" s="261"/>
      <c r="G114" s="303">
        <v>6.5</v>
      </c>
      <c r="H114" s="304">
        <f t="shared" ref="H114:H115" si="55">G114*30</f>
        <v>195</v>
      </c>
      <c r="I114" s="305">
        <f>J114+K114+L114</f>
        <v>132</v>
      </c>
      <c r="J114" s="178">
        <v>4</v>
      </c>
      <c r="K114" s="178"/>
      <c r="L114" s="178">
        <v>128</v>
      </c>
      <c r="M114" s="306">
        <f>H114-I114</f>
        <v>63</v>
      </c>
      <c r="N114" s="106">
        <v>4</v>
      </c>
      <c r="O114" s="107">
        <v>4</v>
      </c>
      <c r="P114" s="108">
        <v>4</v>
      </c>
      <c r="Q114" s="109"/>
      <c r="R114" s="107"/>
      <c r="S114" s="108"/>
      <c r="T114" s="114"/>
      <c r="U114" s="115"/>
      <c r="V114" s="116"/>
      <c r="W114" s="114"/>
      <c r="X114" s="116"/>
    </row>
    <row r="115" spans="1:24" x14ac:dyDescent="0.25">
      <c r="A115" s="301" t="s">
        <v>252</v>
      </c>
      <c r="B115" s="302" t="s">
        <v>18</v>
      </c>
      <c r="C115" s="257"/>
      <c r="D115" s="98" t="s">
        <v>253</v>
      </c>
      <c r="E115" s="260"/>
      <c r="F115" s="261"/>
      <c r="G115" s="262">
        <v>7</v>
      </c>
      <c r="H115" s="263">
        <f t="shared" si="55"/>
        <v>210</v>
      </c>
      <c r="I115" s="103">
        <f t="shared" ref="I115" si="56">J115+K115+L115</f>
        <v>132</v>
      </c>
      <c r="J115" s="12"/>
      <c r="K115" s="12"/>
      <c r="L115" s="12">
        <v>132</v>
      </c>
      <c r="M115" s="264">
        <f>H115-I115</f>
        <v>78</v>
      </c>
      <c r="N115" s="106"/>
      <c r="O115" s="107"/>
      <c r="P115" s="108"/>
      <c r="Q115" s="109">
        <v>4</v>
      </c>
      <c r="R115" s="107">
        <v>4</v>
      </c>
      <c r="S115" s="108">
        <v>4</v>
      </c>
      <c r="T115" s="114"/>
      <c r="U115" s="115"/>
      <c r="V115" s="116"/>
      <c r="W115" s="114"/>
      <c r="X115" s="116"/>
    </row>
    <row r="116" spans="1:24" x14ac:dyDescent="0.25">
      <c r="A116" s="301" t="s">
        <v>254</v>
      </c>
      <c r="B116" s="302" t="s">
        <v>18</v>
      </c>
      <c r="C116" s="257"/>
      <c r="D116" s="260" t="s">
        <v>255</v>
      </c>
      <c r="E116" s="265"/>
      <c r="F116" s="261"/>
      <c r="G116" s="262"/>
      <c r="H116" s="263"/>
      <c r="I116" s="307"/>
      <c r="J116" s="12"/>
      <c r="K116" s="12"/>
      <c r="L116" s="12"/>
      <c r="M116" s="264">
        <f t="shared" ref="M116" si="57">H116-I116</f>
        <v>0</v>
      </c>
      <c r="N116" s="106"/>
      <c r="O116" s="107"/>
      <c r="P116" s="108"/>
      <c r="Q116" s="109"/>
      <c r="R116" s="107"/>
      <c r="S116" s="108"/>
      <c r="T116" s="308" t="s">
        <v>256</v>
      </c>
      <c r="U116" s="309" t="s">
        <v>256</v>
      </c>
      <c r="V116" s="310" t="s">
        <v>256</v>
      </c>
      <c r="W116" s="308" t="s">
        <v>256</v>
      </c>
      <c r="X116" s="116"/>
    </row>
    <row r="117" spans="1:24" ht="47.25" x14ac:dyDescent="0.25">
      <c r="A117" s="297" t="s">
        <v>313</v>
      </c>
      <c r="B117" s="362" t="s">
        <v>314</v>
      </c>
      <c r="C117" s="187"/>
      <c r="D117" s="363"/>
      <c r="E117" s="258"/>
      <c r="F117" s="364"/>
      <c r="G117" s="365">
        <f>SUM(G118:G121)</f>
        <v>18</v>
      </c>
      <c r="H117" s="365">
        <f t="shared" ref="H117:M117" si="58">SUM(H118:H121)</f>
        <v>540</v>
      </c>
      <c r="I117" s="365">
        <f t="shared" si="58"/>
        <v>294</v>
      </c>
      <c r="J117" s="365">
        <f t="shared" si="58"/>
        <v>0</v>
      </c>
      <c r="K117" s="365">
        <f t="shared" si="58"/>
        <v>0</v>
      </c>
      <c r="L117" s="365">
        <f t="shared" si="58"/>
        <v>294</v>
      </c>
      <c r="M117" s="365">
        <f t="shared" si="58"/>
        <v>246</v>
      </c>
      <c r="N117" s="127"/>
      <c r="O117" s="127"/>
      <c r="P117" s="127"/>
      <c r="Q117" s="127"/>
      <c r="R117" s="127"/>
      <c r="S117" s="127"/>
      <c r="T117" s="366"/>
      <c r="U117" s="366"/>
      <c r="V117" s="366"/>
      <c r="W117" s="366"/>
      <c r="X117" s="367"/>
    </row>
    <row r="118" spans="1:24" x14ac:dyDescent="0.25">
      <c r="A118" s="301"/>
      <c r="B118" s="368" t="s">
        <v>315</v>
      </c>
      <c r="C118" s="369">
        <v>2</v>
      </c>
      <c r="D118" s="369" t="s">
        <v>162</v>
      </c>
      <c r="E118" s="258"/>
      <c r="F118" s="364"/>
      <c r="G118" s="370">
        <v>6</v>
      </c>
      <c r="H118" s="12">
        <f>G118*30</f>
        <v>180</v>
      </c>
      <c r="I118" s="305">
        <f>J118+K118+L118</f>
        <v>99</v>
      </c>
      <c r="J118" s="12"/>
      <c r="K118" s="12"/>
      <c r="L118" s="12">
        <v>99</v>
      </c>
      <c r="M118" s="264">
        <f>H118-I118</f>
        <v>81</v>
      </c>
      <c r="N118" s="127">
        <v>3</v>
      </c>
      <c r="O118" s="127">
        <v>3</v>
      </c>
      <c r="P118" s="127">
        <v>3</v>
      </c>
      <c r="Q118" s="127"/>
      <c r="R118" s="127"/>
      <c r="S118" s="127"/>
      <c r="T118" s="366"/>
      <c r="U118" s="366"/>
      <c r="V118" s="366"/>
      <c r="W118" s="366"/>
      <c r="X118" s="367"/>
    </row>
    <row r="119" spans="1:24" x14ac:dyDescent="0.25">
      <c r="A119" s="301"/>
      <c r="B119" s="368" t="s">
        <v>315</v>
      </c>
      <c r="C119" s="369">
        <v>4</v>
      </c>
      <c r="D119" s="369" t="s">
        <v>316</v>
      </c>
      <c r="E119" s="258"/>
      <c r="F119" s="364"/>
      <c r="G119" s="370">
        <v>6</v>
      </c>
      <c r="H119" s="12">
        <f t="shared" ref="H119:H121" si="59">G119*30</f>
        <v>180</v>
      </c>
      <c r="I119" s="305">
        <f t="shared" ref="I119:I121" si="60">J119+K119+L119</f>
        <v>99</v>
      </c>
      <c r="J119" s="12"/>
      <c r="K119" s="12"/>
      <c r="L119" s="12">
        <v>99</v>
      </c>
      <c r="M119" s="264">
        <f t="shared" ref="M119:M121" si="61">H119-I119</f>
        <v>81</v>
      </c>
      <c r="N119" s="127"/>
      <c r="O119" s="127"/>
      <c r="P119" s="127"/>
      <c r="Q119" s="127">
        <v>3</v>
      </c>
      <c r="R119" s="127">
        <v>3</v>
      </c>
      <c r="S119" s="127">
        <v>3</v>
      </c>
      <c r="T119" s="366"/>
      <c r="U119" s="366"/>
      <c r="V119" s="366"/>
      <c r="W119" s="366"/>
      <c r="X119" s="367"/>
    </row>
    <row r="120" spans="1:24" x14ac:dyDescent="0.25">
      <c r="A120" s="301"/>
      <c r="B120" s="368" t="s">
        <v>315</v>
      </c>
      <c r="C120" s="369">
        <v>6</v>
      </c>
      <c r="D120" s="369" t="s">
        <v>317</v>
      </c>
      <c r="E120" s="258"/>
      <c r="F120" s="364"/>
      <c r="G120" s="370">
        <v>4</v>
      </c>
      <c r="H120" s="12">
        <f t="shared" si="59"/>
        <v>120</v>
      </c>
      <c r="I120" s="305">
        <f t="shared" si="60"/>
        <v>66</v>
      </c>
      <c r="J120" s="12"/>
      <c r="K120" s="12"/>
      <c r="L120" s="12">
        <v>66</v>
      </c>
      <c r="M120" s="264">
        <f t="shared" si="61"/>
        <v>54</v>
      </c>
      <c r="N120" s="127"/>
      <c r="O120" s="127"/>
      <c r="P120" s="127"/>
      <c r="Q120" s="127"/>
      <c r="R120" s="127"/>
      <c r="S120" s="127"/>
      <c r="T120" s="366">
        <v>2</v>
      </c>
      <c r="U120" s="366">
        <v>2</v>
      </c>
      <c r="V120" s="366">
        <v>2</v>
      </c>
      <c r="W120" s="366"/>
      <c r="X120" s="367"/>
    </row>
    <row r="121" spans="1:24" x14ac:dyDescent="0.25">
      <c r="A121" s="301"/>
      <c r="B121" s="368" t="s">
        <v>315</v>
      </c>
      <c r="C121" s="369">
        <v>7</v>
      </c>
      <c r="D121" s="369"/>
      <c r="E121" s="258"/>
      <c r="F121" s="364"/>
      <c r="G121" s="370">
        <v>2</v>
      </c>
      <c r="H121" s="12">
        <f t="shared" si="59"/>
        <v>60</v>
      </c>
      <c r="I121" s="305">
        <f t="shared" si="60"/>
        <v>30</v>
      </c>
      <c r="J121" s="12"/>
      <c r="K121" s="12"/>
      <c r="L121" s="12">
        <v>30</v>
      </c>
      <c r="M121" s="264">
        <f t="shared" si="61"/>
        <v>30</v>
      </c>
      <c r="N121" s="127"/>
      <c r="O121" s="127"/>
      <c r="P121" s="127"/>
      <c r="Q121" s="127"/>
      <c r="R121" s="127"/>
      <c r="S121" s="127"/>
      <c r="T121" s="366"/>
      <c r="U121" s="366"/>
      <c r="V121" s="366"/>
      <c r="W121" s="366">
        <v>2</v>
      </c>
      <c r="X121" s="367"/>
    </row>
    <row r="122" spans="1:24" x14ac:dyDescent="0.25">
      <c r="A122" s="371"/>
      <c r="B122" s="372"/>
      <c r="C122" s="373"/>
      <c r="D122" s="374"/>
      <c r="E122" s="375"/>
      <c r="F122" s="376"/>
      <c r="G122" s="377"/>
      <c r="H122" s="13"/>
      <c r="I122" s="378"/>
      <c r="J122" s="13"/>
      <c r="K122" s="13"/>
      <c r="L122" s="13"/>
      <c r="M122" s="378"/>
      <c r="N122" s="379"/>
      <c r="O122" s="379"/>
      <c r="P122" s="379"/>
      <c r="Q122" s="379"/>
      <c r="R122" s="379"/>
      <c r="S122" s="379"/>
      <c r="T122" s="380"/>
      <c r="U122" s="380"/>
      <c r="V122" s="380"/>
      <c r="W122" s="380"/>
      <c r="X122" s="381"/>
    </row>
    <row r="123" spans="1:24" x14ac:dyDescent="0.25">
      <c r="A123" s="294" t="s">
        <v>67</v>
      </c>
      <c r="B123" s="20"/>
      <c r="C123" s="295"/>
      <c r="D123" s="296"/>
      <c r="E123" s="296"/>
      <c r="F123" s="295"/>
      <c r="G123" s="295"/>
      <c r="H123" s="295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x14ac:dyDescent="0.25">
      <c r="A124" s="294"/>
      <c r="B124" s="20"/>
      <c r="C124" s="295"/>
      <c r="D124" s="296"/>
      <c r="E124" s="296"/>
      <c r="F124" s="295"/>
      <c r="G124" s="295"/>
      <c r="H124" s="295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x14ac:dyDescent="0.25">
      <c r="A125" s="294"/>
      <c r="B125" s="20"/>
      <c r="C125" s="295"/>
      <c r="D125" s="296"/>
      <c r="E125" s="296"/>
      <c r="F125" s="295"/>
      <c r="G125" s="295"/>
      <c r="H125" s="295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s="17" customFormat="1" x14ac:dyDescent="0.25">
      <c r="B126" s="361" t="s">
        <v>112</v>
      </c>
      <c r="C126" s="361"/>
      <c r="D126" s="660"/>
      <c r="E126" s="660"/>
      <c r="F126" s="660"/>
      <c r="G126" s="660"/>
      <c r="H126" s="361"/>
      <c r="I126" s="662" t="s">
        <v>177</v>
      </c>
      <c r="J126" s="662"/>
      <c r="K126" s="662"/>
    </row>
    <row r="127" spans="1:24" s="17" customFormat="1" x14ac:dyDescent="0.25"/>
    <row r="128" spans="1:24" s="17" customFormat="1" x14ac:dyDescent="0.25">
      <c r="B128" s="311" t="s">
        <v>152</v>
      </c>
      <c r="C128" s="311"/>
      <c r="D128" s="660"/>
      <c r="E128" s="660"/>
      <c r="F128" s="661"/>
      <c r="G128" s="661"/>
      <c r="H128" s="311"/>
      <c r="I128" s="662" t="s">
        <v>178</v>
      </c>
      <c r="J128" s="663"/>
      <c r="K128" s="663"/>
    </row>
    <row r="129" spans="2:11" s="17" customFormat="1" x14ac:dyDescent="0.25"/>
    <row r="130" spans="2:11" s="17" customFormat="1" x14ac:dyDescent="0.25">
      <c r="B130" s="311" t="s">
        <v>318</v>
      </c>
      <c r="C130" s="311"/>
      <c r="D130" s="660"/>
      <c r="E130" s="660"/>
      <c r="F130" s="661"/>
      <c r="G130" s="661"/>
      <c r="H130" s="311"/>
      <c r="I130" s="662" t="s">
        <v>178</v>
      </c>
      <c r="J130" s="663"/>
      <c r="K130" s="663"/>
    </row>
  </sheetData>
  <mergeCells count="58">
    <mergeCell ref="D130:G130"/>
    <mergeCell ref="I130:K130"/>
    <mergeCell ref="C111:K111"/>
    <mergeCell ref="T109:V109"/>
    <mergeCell ref="W109:X109"/>
    <mergeCell ref="D126:G126"/>
    <mergeCell ref="I126:K126"/>
    <mergeCell ref="D128:G128"/>
    <mergeCell ref="I128:K128"/>
    <mergeCell ref="Q109:S109"/>
    <mergeCell ref="A106:M106"/>
    <mergeCell ref="A107:M107"/>
    <mergeCell ref="A108:M108"/>
    <mergeCell ref="A109:M109"/>
    <mergeCell ref="N109:P109"/>
    <mergeCell ref="A105:M105"/>
    <mergeCell ref="A62:X62"/>
    <mergeCell ref="A64:F64"/>
    <mergeCell ref="A65:F65"/>
    <mergeCell ref="A66:X66"/>
    <mergeCell ref="A67:X67"/>
    <mergeCell ref="A77:F77"/>
    <mergeCell ref="A78:X78"/>
    <mergeCell ref="A101:F101"/>
    <mergeCell ref="A102:F102"/>
    <mergeCell ref="A103:F103"/>
    <mergeCell ref="A104:M104"/>
    <mergeCell ref="A10:X10"/>
    <mergeCell ref="A22:B22"/>
    <mergeCell ref="A23:X23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9"/>
  <sheetViews>
    <sheetView view="pageBreakPreview" topLeftCell="A61" zoomScaleNormal="100" zoomScaleSheetLayoutView="100" workbookViewId="0">
      <selection activeCell="C80" sqref="C80"/>
    </sheetView>
  </sheetViews>
  <sheetFormatPr defaultRowHeight="15" x14ac:dyDescent="0.25"/>
  <cols>
    <col min="1" max="1" width="3.85546875" style="61" customWidth="1"/>
    <col min="2" max="2" width="4.5703125" style="61" customWidth="1"/>
    <col min="3" max="3" width="46.140625" style="62" customWidth="1"/>
    <col min="4" max="4" width="9.140625" style="58"/>
    <col min="5" max="5" width="7.140625" style="58" customWidth="1"/>
    <col min="6" max="6" width="7.28515625" style="58" customWidth="1"/>
    <col min="7" max="7" width="5.140625" style="58" customWidth="1"/>
    <col min="8" max="8" width="4.42578125" style="58" customWidth="1"/>
    <col min="9" max="9" width="5" style="58" customWidth="1"/>
    <col min="10" max="10" width="5.5703125" style="58" customWidth="1"/>
    <col min="11" max="11" width="7" style="58" customWidth="1"/>
    <col min="12" max="12" width="6.5703125" style="58" customWidth="1"/>
    <col min="13" max="13" width="9.140625" style="58"/>
    <col min="14" max="14" width="6" style="58" customWidth="1"/>
    <col min="15" max="15" width="3.28515625" style="58" customWidth="1"/>
    <col min="16" max="16" width="4.5703125" style="60" customWidth="1"/>
    <col min="17" max="17" width="58.140625" style="60" customWidth="1"/>
    <col min="18" max="18" width="9.140625" style="60"/>
    <col min="19" max="19" width="7.140625" style="60" customWidth="1"/>
    <col min="20" max="20" width="7.28515625" style="60" customWidth="1"/>
    <col min="21" max="23" width="4.42578125" style="60" customWidth="1"/>
    <col min="24" max="24" width="5.5703125" style="60" customWidth="1"/>
    <col min="25" max="25" width="7" style="60" customWidth="1"/>
    <col min="26" max="26" width="7.42578125" style="60" customWidth="1"/>
    <col min="27" max="28" width="9.140625" style="60"/>
    <col min="29" max="29" width="3.85546875" style="60" customWidth="1"/>
    <col min="30" max="30" width="4.5703125" style="60" customWidth="1"/>
    <col min="31" max="31" width="33.28515625" style="60" customWidth="1"/>
    <col min="32" max="32" width="9.140625" style="60"/>
    <col min="33" max="33" width="7.140625" style="60" customWidth="1"/>
    <col min="34" max="34" width="7.28515625" style="60" customWidth="1"/>
    <col min="35" max="35" width="4.42578125" style="60" customWidth="1"/>
    <col min="36" max="37" width="4.42578125" style="59" customWidth="1"/>
    <col min="38" max="38" width="5.5703125" style="59" customWidth="1"/>
    <col min="39" max="39" width="7" style="59" customWidth="1"/>
    <col min="40" max="41" width="9.140625" style="59"/>
    <col min="42" max="16384" width="9.140625" style="58"/>
  </cols>
  <sheetData>
    <row r="1" spans="1:41" x14ac:dyDescent="0.25">
      <c r="A1" s="266"/>
      <c r="B1" s="266"/>
      <c r="C1" s="668" t="s">
        <v>246</v>
      </c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288"/>
      <c r="O1" s="288"/>
      <c r="AJ1" s="58"/>
      <c r="AK1" s="58"/>
      <c r="AL1" s="58"/>
      <c r="AM1" s="58"/>
      <c r="AN1" s="58"/>
      <c r="AO1" s="58"/>
    </row>
    <row r="2" spans="1:41" x14ac:dyDescent="0.25">
      <c r="A2" s="266"/>
      <c r="B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AJ2" s="58"/>
      <c r="AK2" s="58"/>
      <c r="AL2" s="58"/>
      <c r="AM2" s="58"/>
      <c r="AN2" s="58"/>
      <c r="AO2" s="58"/>
    </row>
    <row r="3" spans="1:41" x14ac:dyDescent="0.25">
      <c r="A3" s="266"/>
      <c r="B3" s="266"/>
      <c r="C3" s="62" t="s">
        <v>144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AJ3" s="58"/>
      <c r="AK3" s="58"/>
      <c r="AL3" s="58"/>
      <c r="AM3" s="58"/>
      <c r="AN3" s="58"/>
      <c r="AO3" s="58"/>
    </row>
    <row r="4" spans="1:41" x14ac:dyDescent="0.25">
      <c r="A4" s="266"/>
      <c r="B4" s="266"/>
      <c r="C4" s="669" t="s">
        <v>0</v>
      </c>
      <c r="D4" s="670" t="s">
        <v>1</v>
      </c>
      <c r="E4" s="671" t="s">
        <v>2</v>
      </c>
      <c r="F4" s="671"/>
      <c r="G4" s="671"/>
      <c r="H4" s="671"/>
      <c r="I4" s="671"/>
      <c r="J4" s="672"/>
      <c r="K4" s="670" t="s">
        <v>3</v>
      </c>
      <c r="L4" s="670" t="s">
        <v>4</v>
      </c>
      <c r="M4" s="670" t="s">
        <v>5</v>
      </c>
      <c r="N4" s="68"/>
      <c r="O4" s="68"/>
      <c r="AJ4" s="58"/>
      <c r="AK4" s="58"/>
      <c r="AL4" s="58"/>
      <c r="AM4" s="58"/>
      <c r="AN4" s="58"/>
      <c r="AO4" s="58"/>
    </row>
    <row r="5" spans="1:41" x14ac:dyDescent="0.25">
      <c r="A5" s="266"/>
      <c r="B5" s="266"/>
      <c r="C5" s="669"/>
      <c r="D5" s="670"/>
      <c r="E5" s="670" t="s">
        <v>6</v>
      </c>
      <c r="F5" s="673" t="s">
        <v>7</v>
      </c>
      <c r="G5" s="673"/>
      <c r="H5" s="673"/>
      <c r="I5" s="673"/>
      <c r="J5" s="670" t="s">
        <v>8</v>
      </c>
      <c r="K5" s="670"/>
      <c r="L5" s="670"/>
      <c r="M5" s="670"/>
      <c r="N5" s="68"/>
      <c r="O5" s="68"/>
      <c r="AJ5" s="58"/>
      <c r="AK5" s="58"/>
      <c r="AL5" s="58"/>
      <c r="AM5" s="58"/>
      <c r="AN5" s="58"/>
      <c r="AO5" s="58"/>
    </row>
    <row r="6" spans="1:41" x14ac:dyDescent="0.25">
      <c r="A6" s="266"/>
      <c r="B6" s="266"/>
      <c r="C6" s="669"/>
      <c r="D6" s="670"/>
      <c r="E6" s="672"/>
      <c r="F6" s="670" t="s">
        <v>9</v>
      </c>
      <c r="G6" s="671" t="s">
        <v>10</v>
      </c>
      <c r="H6" s="672"/>
      <c r="I6" s="672"/>
      <c r="J6" s="672"/>
      <c r="K6" s="670"/>
      <c r="L6" s="670"/>
      <c r="M6" s="670"/>
      <c r="N6" s="68"/>
      <c r="O6" s="68"/>
      <c r="AJ6" s="58"/>
      <c r="AK6" s="58"/>
      <c r="AL6" s="58"/>
      <c r="AM6" s="58"/>
      <c r="AN6" s="58"/>
      <c r="AO6" s="58"/>
    </row>
    <row r="7" spans="1:41" x14ac:dyDescent="0.25">
      <c r="A7" s="266"/>
      <c r="B7" s="266"/>
      <c r="C7" s="669"/>
      <c r="D7" s="670"/>
      <c r="E7" s="672"/>
      <c r="F7" s="674"/>
      <c r="G7" s="670" t="s">
        <v>11</v>
      </c>
      <c r="H7" s="670" t="s">
        <v>12</v>
      </c>
      <c r="I7" s="670" t="s">
        <v>13</v>
      </c>
      <c r="J7" s="672"/>
      <c r="K7" s="670"/>
      <c r="L7" s="670"/>
      <c r="M7" s="670"/>
      <c r="N7" s="68"/>
      <c r="O7" s="68"/>
      <c r="AJ7" s="58"/>
      <c r="AK7" s="58"/>
      <c r="AL7" s="58"/>
      <c r="AM7" s="58"/>
      <c r="AN7" s="58"/>
      <c r="AO7" s="58"/>
    </row>
    <row r="8" spans="1:41" x14ac:dyDescent="0.25">
      <c r="A8" s="266"/>
      <c r="B8" s="266"/>
      <c r="C8" s="669"/>
      <c r="D8" s="670"/>
      <c r="E8" s="672"/>
      <c r="F8" s="674"/>
      <c r="G8" s="670"/>
      <c r="H8" s="670"/>
      <c r="I8" s="670"/>
      <c r="J8" s="672"/>
      <c r="K8" s="670"/>
      <c r="L8" s="670"/>
      <c r="M8" s="670"/>
      <c r="N8" s="68"/>
      <c r="O8" s="68"/>
      <c r="AJ8" s="58"/>
      <c r="AK8" s="58"/>
      <c r="AL8" s="58"/>
      <c r="AM8" s="58"/>
      <c r="AN8" s="58"/>
      <c r="AO8" s="58"/>
    </row>
    <row r="9" spans="1:41" x14ac:dyDescent="0.25">
      <c r="A9" s="266"/>
      <c r="B9" s="266"/>
      <c r="C9" s="669"/>
      <c r="D9" s="670"/>
      <c r="E9" s="672"/>
      <c r="F9" s="674"/>
      <c r="G9" s="670"/>
      <c r="H9" s="670"/>
      <c r="I9" s="670"/>
      <c r="J9" s="672"/>
      <c r="K9" s="670"/>
      <c r="L9" s="670"/>
      <c r="M9" s="670"/>
      <c r="N9" s="68"/>
      <c r="O9" s="68"/>
      <c r="AJ9" s="58"/>
      <c r="AK9" s="58"/>
      <c r="AL9" s="58"/>
      <c r="AM9" s="58"/>
      <c r="AN9" s="58"/>
      <c r="AO9" s="58"/>
    </row>
    <row r="10" spans="1:41" x14ac:dyDescent="0.25">
      <c r="A10" s="266"/>
      <c r="B10" s="266"/>
      <c r="C10" s="669"/>
      <c r="D10" s="670"/>
      <c r="E10" s="672"/>
      <c r="F10" s="674"/>
      <c r="G10" s="670"/>
      <c r="H10" s="670"/>
      <c r="I10" s="670"/>
      <c r="J10" s="672"/>
      <c r="K10" s="670"/>
      <c r="L10" s="670"/>
      <c r="M10" s="670"/>
      <c r="N10" s="68"/>
      <c r="O10" s="68"/>
      <c r="AJ10" s="58"/>
      <c r="AK10" s="58"/>
      <c r="AL10" s="58"/>
      <c r="AM10" s="58"/>
      <c r="AN10" s="58"/>
      <c r="AO10" s="58"/>
    </row>
    <row r="11" spans="1:41" x14ac:dyDescent="0.25">
      <c r="A11" s="266" t="s">
        <v>17</v>
      </c>
      <c r="B11" s="266" t="s">
        <v>15</v>
      </c>
      <c r="C11" s="268" t="s">
        <v>214</v>
      </c>
      <c r="D11" s="69">
        <v>4</v>
      </c>
      <c r="E11" s="269">
        <f t="shared" ref="E11:E17" si="0">D11*30</f>
        <v>120</v>
      </c>
      <c r="F11" s="269">
        <f t="shared" ref="F11:F17" si="1">G11+H11+I11</f>
        <v>45</v>
      </c>
      <c r="G11" s="269"/>
      <c r="H11" s="269"/>
      <c r="I11" s="269">
        <v>45</v>
      </c>
      <c r="J11" s="269">
        <f t="shared" ref="J11:J17" si="2">E11-F11</f>
        <v>75</v>
      </c>
      <c r="K11" s="270">
        <f t="shared" ref="K11:K17" si="3">F11/15</f>
        <v>3</v>
      </c>
      <c r="L11" s="269" t="s">
        <v>17</v>
      </c>
      <c r="M11" s="270">
        <f t="shared" ref="M11:M17" si="4">F11/E11*100</f>
        <v>37.5</v>
      </c>
      <c r="N11" s="312"/>
      <c r="O11" s="313"/>
      <c r="AJ11" s="58"/>
      <c r="AK11" s="58"/>
      <c r="AL11" s="58"/>
      <c r="AM11" s="58"/>
      <c r="AN11" s="58"/>
      <c r="AO11" s="58"/>
    </row>
    <row r="12" spans="1:41" x14ac:dyDescent="0.25">
      <c r="A12" s="266" t="s">
        <v>17</v>
      </c>
      <c r="B12" s="266" t="s">
        <v>15</v>
      </c>
      <c r="C12" s="268" t="s">
        <v>249</v>
      </c>
      <c r="D12" s="270">
        <v>2</v>
      </c>
      <c r="E12" s="269">
        <f t="shared" si="0"/>
        <v>60</v>
      </c>
      <c r="F12" s="269">
        <f t="shared" si="1"/>
        <v>30</v>
      </c>
      <c r="G12" s="269">
        <v>15</v>
      </c>
      <c r="H12" s="269"/>
      <c r="I12" s="269">
        <v>15</v>
      </c>
      <c r="J12" s="269">
        <f t="shared" si="2"/>
        <v>30</v>
      </c>
      <c r="K12" s="270">
        <v>2</v>
      </c>
      <c r="L12" s="269" t="s">
        <v>17</v>
      </c>
      <c r="M12" s="270">
        <f t="shared" si="4"/>
        <v>50</v>
      </c>
      <c r="N12" s="312"/>
      <c r="O12" s="313"/>
      <c r="AJ12" s="58"/>
      <c r="AK12" s="58"/>
      <c r="AL12" s="58"/>
      <c r="AM12" s="58"/>
      <c r="AN12" s="58"/>
      <c r="AO12" s="58"/>
    </row>
    <row r="13" spans="1:41" x14ac:dyDescent="0.25">
      <c r="A13" s="266" t="s">
        <v>17</v>
      </c>
      <c r="B13" s="266" t="s">
        <v>15</v>
      </c>
      <c r="C13" s="268" t="s">
        <v>154</v>
      </c>
      <c r="D13" s="270">
        <v>7</v>
      </c>
      <c r="E13" s="269">
        <f t="shared" si="0"/>
        <v>210</v>
      </c>
      <c r="F13" s="269">
        <f t="shared" si="1"/>
        <v>75</v>
      </c>
      <c r="G13" s="269">
        <v>45</v>
      </c>
      <c r="H13" s="269"/>
      <c r="I13" s="269">
        <v>30</v>
      </c>
      <c r="J13" s="269">
        <f t="shared" si="2"/>
        <v>135</v>
      </c>
      <c r="K13" s="270">
        <f t="shared" si="3"/>
        <v>5</v>
      </c>
      <c r="L13" s="269" t="s">
        <v>19</v>
      </c>
      <c r="M13" s="270">
        <f t="shared" si="4"/>
        <v>35.714285714285715</v>
      </c>
      <c r="N13" s="312"/>
      <c r="O13" s="313"/>
      <c r="AJ13" s="58"/>
      <c r="AK13" s="58"/>
      <c r="AL13" s="58"/>
      <c r="AM13" s="58"/>
      <c r="AN13" s="58"/>
      <c r="AO13" s="58"/>
    </row>
    <row r="14" spans="1:41" x14ac:dyDescent="0.25">
      <c r="A14" s="266" t="s">
        <v>17</v>
      </c>
      <c r="B14" s="266" t="s">
        <v>15</v>
      </c>
      <c r="C14" s="268" t="s">
        <v>213</v>
      </c>
      <c r="D14" s="270">
        <v>3.5</v>
      </c>
      <c r="E14" s="269">
        <f t="shared" si="0"/>
        <v>105</v>
      </c>
      <c r="F14" s="269">
        <f t="shared" si="1"/>
        <v>45</v>
      </c>
      <c r="G14" s="269">
        <v>15</v>
      </c>
      <c r="H14" s="269"/>
      <c r="I14" s="269">
        <v>30</v>
      </c>
      <c r="J14" s="269">
        <f t="shared" si="2"/>
        <v>60</v>
      </c>
      <c r="K14" s="270">
        <f t="shared" si="3"/>
        <v>3</v>
      </c>
      <c r="L14" s="269" t="s">
        <v>17</v>
      </c>
      <c r="M14" s="270">
        <f t="shared" si="4"/>
        <v>42.857142857142854</v>
      </c>
      <c r="N14" s="312"/>
      <c r="O14" s="313"/>
      <c r="AJ14" s="58"/>
      <c r="AK14" s="58"/>
      <c r="AL14" s="58"/>
      <c r="AM14" s="58"/>
      <c r="AN14" s="58"/>
      <c r="AO14" s="58"/>
    </row>
    <row r="15" spans="1:41" x14ac:dyDescent="0.25">
      <c r="A15" s="266" t="s">
        <v>13</v>
      </c>
      <c r="B15" s="266" t="s">
        <v>15</v>
      </c>
      <c r="C15" s="268" t="s">
        <v>268</v>
      </c>
      <c r="D15" s="270">
        <v>6</v>
      </c>
      <c r="E15" s="269">
        <f t="shared" si="0"/>
        <v>180</v>
      </c>
      <c r="F15" s="269">
        <f t="shared" si="1"/>
        <v>60</v>
      </c>
      <c r="G15" s="269">
        <v>30</v>
      </c>
      <c r="H15" s="269"/>
      <c r="I15" s="269">
        <v>30</v>
      </c>
      <c r="J15" s="269">
        <f t="shared" si="2"/>
        <v>120</v>
      </c>
      <c r="K15" s="270">
        <v>4</v>
      </c>
      <c r="L15" s="269" t="s">
        <v>26</v>
      </c>
      <c r="M15" s="270">
        <f t="shared" si="4"/>
        <v>33.333333333333329</v>
      </c>
      <c r="N15" s="312"/>
      <c r="O15" s="313"/>
      <c r="AJ15" s="58"/>
      <c r="AK15" s="58"/>
      <c r="AL15" s="58"/>
      <c r="AM15" s="58"/>
      <c r="AN15" s="58"/>
      <c r="AO15" s="58"/>
    </row>
    <row r="16" spans="1:41" x14ac:dyDescent="0.25">
      <c r="A16" s="266" t="s">
        <v>17</v>
      </c>
      <c r="B16" s="266" t="s">
        <v>15</v>
      </c>
      <c r="C16" s="268" t="s">
        <v>20</v>
      </c>
      <c r="D16" s="270">
        <v>4</v>
      </c>
      <c r="E16" s="269">
        <f t="shared" si="0"/>
        <v>120</v>
      </c>
      <c r="F16" s="269">
        <f t="shared" si="1"/>
        <v>60</v>
      </c>
      <c r="G16" s="269">
        <v>30</v>
      </c>
      <c r="H16" s="269"/>
      <c r="I16" s="269">
        <v>30</v>
      </c>
      <c r="J16" s="269">
        <f t="shared" si="2"/>
        <v>60</v>
      </c>
      <c r="K16" s="270">
        <f t="shared" si="3"/>
        <v>4</v>
      </c>
      <c r="L16" s="269" t="s">
        <v>19</v>
      </c>
      <c r="M16" s="270">
        <f t="shared" si="4"/>
        <v>50</v>
      </c>
      <c r="N16" s="312"/>
      <c r="O16" s="313"/>
      <c r="AJ16" s="58"/>
      <c r="AK16" s="58"/>
      <c r="AL16" s="58"/>
      <c r="AM16" s="58"/>
      <c r="AN16" s="58"/>
      <c r="AO16" s="58"/>
    </row>
    <row r="17" spans="1:41" x14ac:dyDescent="0.25">
      <c r="A17" s="266" t="s">
        <v>13</v>
      </c>
      <c r="B17" s="266" t="s">
        <v>15</v>
      </c>
      <c r="C17" s="268" t="s">
        <v>215</v>
      </c>
      <c r="D17" s="270">
        <v>3.5</v>
      </c>
      <c r="E17" s="269">
        <f t="shared" si="0"/>
        <v>105</v>
      </c>
      <c r="F17" s="269">
        <f t="shared" si="1"/>
        <v>45</v>
      </c>
      <c r="G17" s="269">
        <v>30</v>
      </c>
      <c r="H17" s="269"/>
      <c r="I17" s="269">
        <v>15</v>
      </c>
      <c r="J17" s="269">
        <f t="shared" si="2"/>
        <v>60</v>
      </c>
      <c r="K17" s="270">
        <f t="shared" si="3"/>
        <v>3</v>
      </c>
      <c r="L17" s="269" t="s">
        <v>26</v>
      </c>
      <c r="M17" s="270">
        <f t="shared" si="4"/>
        <v>42.857142857142854</v>
      </c>
      <c r="N17" s="312"/>
      <c r="O17" s="313"/>
      <c r="AJ17" s="58"/>
      <c r="AK17" s="58"/>
      <c r="AL17" s="58"/>
      <c r="AM17" s="58"/>
      <c r="AN17" s="58"/>
      <c r="AO17" s="58"/>
    </row>
    <row r="18" spans="1:41" x14ac:dyDescent="0.25">
      <c r="A18" s="266"/>
      <c r="B18" s="266"/>
      <c r="C18" s="67" t="s">
        <v>21</v>
      </c>
      <c r="D18" s="66">
        <f t="shared" ref="D18:K18" si="5">SUM(D11:D17)</f>
        <v>30</v>
      </c>
      <c r="E18" s="287">
        <f t="shared" si="5"/>
        <v>900</v>
      </c>
      <c r="F18" s="287">
        <f t="shared" si="5"/>
        <v>360</v>
      </c>
      <c r="G18" s="287">
        <f t="shared" si="5"/>
        <v>165</v>
      </c>
      <c r="H18" s="287">
        <f t="shared" si="5"/>
        <v>0</v>
      </c>
      <c r="I18" s="287">
        <f t="shared" si="5"/>
        <v>195</v>
      </c>
      <c r="J18" s="287">
        <f t="shared" si="5"/>
        <v>540</v>
      </c>
      <c r="K18" s="287">
        <f t="shared" si="5"/>
        <v>24</v>
      </c>
      <c r="L18" s="287"/>
      <c r="M18" s="287"/>
      <c r="N18" s="65"/>
      <c r="O18" s="65"/>
      <c r="AJ18" s="58"/>
      <c r="AK18" s="58"/>
      <c r="AL18" s="58"/>
      <c r="AM18" s="58"/>
      <c r="AN18" s="58"/>
      <c r="AO18" s="58"/>
    </row>
    <row r="19" spans="1:41" x14ac:dyDescent="0.25">
      <c r="A19" s="266"/>
      <c r="B19" s="266"/>
      <c r="C19" s="64" t="s">
        <v>22</v>
      </c>
      <c r="D19" s="63">
        <f>30-D18</f>
        <v>0</v>
      </c>
      <c r="E19" s="65"/>
      <c r="F19" s="65"/>
      <c r="G19" s="65"/>
      <c r="H19" s="65"/>
      <c r="I19" s="65"/>
      <c r="J19" s="65"/>
      <c r="K19" s="65"/>
      <c r="L19" s="65"/>
      <c r="M19" s="267"/>
      <c r="N19" s="267"/>
      <c r="O19" s="267"/>
      <c r="AJ19" s="58"/>
      <c r="AK19" s="58"/>
      <c r="AL19" s="58"/>
      <c r="AM19" s="58"/>
      <c r="AN19" s="58"/>
      <c r="AO19" s="58"/>
    </row>
    <row r="20" spans="1:41" x14ac:dyDescent="0.25">
      <c r="A20" s="266"/>
      <c r="B20" s="266"/>
      <c r="C20" s="62" t="s">
        <v>23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AJ20" s="58"/>
      <c r="AK20" s="58"/>
      <c r="AL20" s="58"/>
      <c r="AM20" s="58"/>
      <c r="AN20" s="58"/>
      <c r="AO20" s="58"/>
    </row>
    <row r="21" spans="1:41" x14ac:dyDescent="0.25">
      <c r="A21" s="266"/>
      <c r="B21" s="266"/>
      <c r="C21" s="669" t="s">
        <v>0</v>
      </c>
      <c r="D21" s="670" t="s">
        <v>1</v>
      </c>
      <c r="E21" s="671" t="s">
        <v>2</v>
      </c>
      <c r="F21" s="671"/>
      <c r="G21" s="671"/>
      <c r="H21" s="671"/>
      <c r="I21" s="671"/>
      <c r="J21" s="672"/>
      <c r="K21" s="670" t="s">
        <v>3</v>
      </c>
      <c r="L21" s="670" t="s">
        <v>4</v>
      </c>
      <c r="M21" s="670" t="s">
        <v>5</v>
      </c>
      <c r="N21" s="68"/>
      <c r="O21" s="68"/>
      <c r="AJ21" s="58"/>
      <c r="AK21" s="58"/>
      <c r="AL21" s="58"/>
      <c r="AM21" s="58"/>
      <c r="AN21" s="58"/>
      <c r="AO21" s="58"/>
    </row>
    <row r="22" spans="1:41" x14ac:dyDescent="0.25">
      <c r="A22" s="266"/>
      <c r="B22" s="266"/>
      <c r="C22" s="669"/>
      <c r="D22" s="670"/>
      <c r="E22" s="670" t="s">
        <v>6</v>
      </c>
      <c r="F22" s="673" t="s">
        <v>7</v>
      </c>
      <c r="G22" s="673"/>
      <c r="H22" s="673"/>
      <c r="I22" s="673"/>
      <c r="J22" s="670" t="s">
        <v>24</v>
      </c>
      <c r="K22" s="670"/>
      <c r="L22" s="670"/>
      <c r="M22" s="670"/>
      <c r="N22" s="68"/>
      <c r="O22" s="68"/>
      <c r="AJ22" s="58"/>
      <c r="AK22" s="58"/>
      <c r="AL22" s="58"/>
      <c r="AM22" s="58"/>
      <c r="AN22" s="58"/>
      <c r="AO22" s="58"/>
    </row>
    <row r="23" spans="1:41" x14ac:dyDescent="0.25">
      <c r="A23" s="266"/>
      <c r="B23" s="266"/>
      <c r="C23" s="669"/>
      <c r="D23" s="670"/>
      <c r="E23" s="672"/>
      <c r="F23" s="670" t="s">
        <v>9</v>
      </c>
      <c r="G23" s="671" t="s">
        <v>10</v>
      </c>
      <c r="H23" s="672"/>
      <c r="I23" s="672"/>
      <c r="J23" s="672"/>
      <c r="K23" s="670"/>
      <c r="L23" s="670"/>
      <c r="M23" s="670"/>
      <c r="N23" s="68"/>
      <c r="O23" s="68"/>
      <c r="AJ23" s="58"/>
      <c r="AK23" s="58"/>
      <c r="AL23" s="58"/>
      <c r="AM23" s="58"/>
      <c r="AN23" s="58"/>
      <c r="AO23" s="58"/>
    </row>
    <row r="24" spans="1:41" x14ac:dyDescent="0.25">
      <c r="A24" s="266"/>
      <c r="B24" s="266"/>
      <c r="C24" s="669"/>
      <c r="D24" s="670"/>
      <c r="E24" s="672"/>
      <c r="F24" s="674"/>
      <c r="G24" s="670" t="s">
        <v>11</v>
      </c>
      <c r="H24" s="670" t="s">
        <v>12</v>
      </c>
      <c r="I24" s="670" t="s">
        <v>13</v>
      </c>
      <c r="J24" s="672"/>
      <c r="K24" s="670"/>
      <c r="L24" s="670"/>
      <c r="M24" s="670"/>
      <c r="N24" s="68"/>
      <c r="O24" s="68"/>
      <c r="AJ24" s="58"/>
      <c r="AK24" s="58"/>
      <c r="AL24" s="58"/>
      <c r="AM24" s="58"/>
      <c r="AN24" s="58"/>
      <c r="AO24" s="58"/>
    </row>
    <row r="25" spans="1:41" x14ac:dyDescent="0.25">
      <c r="A25" s="266"/>
      <c r="B25" s="266"/>
      <c r="C25" s="669"/>
      <c r="D25" s="670"/>
      <c r="E25" s="672"/>
      <c r="F25" s="674"/>
      <c r="G25" s="670"/>
      <c r="H25" s="670"/>
      <c r="I25" s="670"/>
      <c r="J25" s="672"/>
      <c r="K25" s="670"/>
      <c r="L25" s="670"/>
      <c r="M25" s="670"/>
      <c r="N25" s="68"/>
      <c r="O25" s="68"/>
      <c r="AJ25" s="58"/>
      <c r="AK25" s="58"/>
      <c r="AL25" s="58"/>
      <c r="AM25" s="58"/>
      <c r="AN25" s="58"/>
      <c r="AO25" s="58"/>
    </row>
    <row r="26" spans="1:41" x14ac:dyDescent="0.25">
      <c r="A26" s="266"/>
      <c r="B26" s="266"/>
      <c r="C26" s="669"/>
      <c r="D26" s="670"/>
      <c r="E26" s="672"/>
      <c r="F26" s="674"/>
      <c r="G26" s="670"/>
      <c r="H26" s="670"/>
      <c r="I26" s="670"/>
      <c r="J26" s="672"/>
      <c r="K26" s="670"/>
      <c r="L26" s="670"/>
      <c r="M26" s="670"/>
      <c r="N26" s="68"/>
      <c r="O26" s="68"/>
      <c r="AJ26" s="58"/>
      <c r="AK26" s="58"/>
      <c r="AL26" s="58"/>
      <c r="AM26" s="58"/>
      <c r="AN26" s="58"/>
      <c r="AO26" s="58"/>
    </row>
    <row r="27" spans="1:41" x14ac:dyDescent="0.25">
      <c r="A27" s="266"/>
      <c r="B27" s="266"/>
      <c r="C27" s="669"/>
      <c r="D27" s="670"/>
      <c r="E27" s="672"/>
      <c r="F27" s="674"/>
      <c r="G27" s="670"/>
      <c r="H27" s="670"/>
      <c r="I27" s="670"/>
      <c r="J27" s="672"/>
      <c r="K27" s="670"/>
      <c r="L27" s="670"/>
      <c r="M27" s="670"/>
      <c r="N27" s="68"/>
      <c r="O27" s="68"/>
      <c r="AJ27" s="58"/>
      <c r="AK27" s="58"/>
      <c r="AL27" s="58"/>
      <c r="AM27" s="58"/>
      <c r="AN27" s="58"/>
      <c r="AO27" s="58"/>
    </row>
    <row r="28" spans="1:41" x14ac:dyDescent="0.25">
      <c r="A28" s="266" t="s">
        <v>13</v>
      </c>
      <c r="B28" s="266" t="s">
        <v>15</v>
      </c>
      <c r="C28" s="268" t="s">
        <v>165</v>
      </c>
      <c r="D28" s="69">
        <v>4.5</v>
      </c>
      <c r="E28" s="269">
        <f t="shared" ref="E28:E34" si="6">D28*30</f>
        <v>135</v>
      </c>
      <c r="F28" s="269"/>
      <c r="G28" s="269"/>
      <c r="H28" s="269"/>
      <c r="I28" s="269"/>
      <c r="J28" s="269">
        <f t="shared" ref="J28:J34" si="7">E28-F28</f>
        <v>135</v>
      </c>
      <c r="K28" s="270">
        <f t="shared" ref="K28:K34" si="8">F28/18</f>
        <v>0</v>
      </c>
      <c r="L28" s="269" t="s">
        <v>26</v>
      </c>
      <c r="M28" s="270">
        <f t="shared" ref="M28:M34" si="9">F28/E28*100</f>
        <v>0</v>
      </c>
      <c r="N28" s="312"/>
      <c r="O28" s="313"/>
      <c r="AJ28" s="58"/>
      <c r="AK28" s="58"/>
      <c r="AL28" s="58"/>
      <c r="AM28" s="58"/>
      <c r="AN28" s="58"/>
      <c r="AO28" s="58"/>
    </row>
    <row r="29" spans="1:41" x14ac:dyDescent="0.25">
      <c r="A29" s="266" t="s">
        <v>17</v>
      </c>
      <c r="B29" s="266" t="s">
        <v>15</v>
      </c>
      <c r="C29" s="268" t="s">
        <v>214</v>
      </c>
      <c r="D29" s="270">
        <v>3.5</v>
      </c>
      <c r="E29" s="269">
        <f t="shared" si="6"/>
        <v>105</v>
      </c>
      <c r="F29" s="269">
        <f t="shared" ref="F29:F34" si="10">G29+H29+I29</f>
        <v>36</v>
      </c>
      <c r="G29" s="269"/>
      <c r="H29" s="269"/>
      <c r="I29" s="269">
        <v>36</v>
      </c>
      <c r="J29" s="269">
        <f t="shared" si="7"/>
        <v>69</v>
      </c>
      <c r="K29" s="270">
        <f t="shared" si="8"/>
        <v>2</v>
      </c>
      <c r="L29" s="269" t="s">
        <v>26</v>
      </c>
      <c r="M29" s="270">
        <f t="shared" si="9"/>
        <v>34.285714285714285</v>
      </c>
      <c r="N29" s="312"/>
      <c r="O29" s="313"/>
      <c r="AJ29" s="58"/>
      <c r="AK29" s="58"/>
      <c r="AL29" s="58"/>
      <c r="AM29" s="58"/>
      <c r="AN29" s="58"/>
      <c r="AO29" s="58"/>
    </row>
    <row r="30" spans="1:41" x14ac:dyDescent="0.25">
      <c r="A30" s="266" t="s">
        <v>17</v>
      </c>
      <c r="B30" s="266" t="s">
        <v>15</v>
      </c>
      <c r="C30" s="268" t="s">
        <v>213</v>
      </c>
      <c r="D30" s="270">
        <v>3.5</v>
      </c>
      <c r="E30" s="269">
        <f t="shared" si="6"/>
        <v>105</v>
      </c>
      <c r="F30" s="269">
        <f t="shared" si="10"/>
        <v>36</v>
      </c>
      <c r="G30" s="269">
        <v>18</v>
      </c>
      <c r="H30" s="269"/>
      <c r="I30" s="269">
        <v>18</v>
      </c>
      <c r="J30" s="269">
        <f t="shared" si="7"/>
        <v>69</v>
      </c>
      <c r="K30" s="270">
        <f t="shared" si="8"/>
        <v>2</v>
      </c>
      <c r="L30" s="269" t="s">
        <v>26</v>
      </c>
      <c r="M30" s="270">
        <f t="shared" si="9"/>
        <v>34.285714285714285</v>
      </c>
      <c r="N30" s="312"/>
      <c r="O30" s="313"/>
      <c r="AJ30" s="58"/>
      <c r="AK30" s="58"/>
      <c r="AL30" s="58"/>
      <c r="AM30" s="58"/>
      <c r="AN30" s="58"/>
      <c r="AO30" s="58"/>
    </row>
    <row r="31" spans="1:41" x14ac:dyDescent="0.25">
      <c r="A31" s="266" t="s">
        <v>13</v>
      </c>
      <c r="B31" s="266" t="s">
        <v>15</v>
      </c>
      <c r="C31" s="268" t="s">
        <v>269</v>
      </c>
      <c r="D31" s="270">
        <v>5</v>
      </c>
      <c r="E31" s="269">
        <f t="shared" si="6"/>
        <v>150</v>
      </c>
      <c r="F31" s="269">
        <f t="shared" si="10"/>
        <v>54</v>
      </c>
      <c r="G31" s="269">
        <v>27</v>
      </c>
      <c r="H31" s="269"/>
      <c r="I31" s="269">
        <v>27</v>
      </c>
      <c r="J31" s="269">
        <f t="shared" si="7"/>
        <v>96</v>
      </c>
      <c r="K31" s="270">
        <v>3</v>
      </c>
      <c r="L31" s="269" t="s">
        <v>26</v>
      </c>
      <c r="M31" s="270">
        <f t="shared" si="9"/>
        <v>36</v>
      </c>
      <c r="N31" s="312"/>
      <c r="O31" s="313"/>
      <c r="AJ31" s="58"/>
      <c r="AK31" s="58"/>
      <c r="AL31" s="58"/>
      <c r="AM31" s="58"/>
      <c r="AN31" s="58"/>
      <c r="AO31" s="58"/>
    </row>
    <row r="32" spans="1:41" x14ac:dyDescent="0.25">
      <c r="A32" s="266" t="s">
        <v>13</v>
      </c>
      <c r="B32" s="266" t="s">
        <v>15</v>
      </c>
      <c r="C32" s="268" t="s">
        <v>212</v>
      </c>
      <c r="D32" s="270">
        <v>4.5</v>
      </c>
      <c r="E32" s="269">
        <f t="shared" si="6"/>
        <v>135</v>
      </c>
      <c r="F32" s="269">
        <f t="shared" si="10"/>
        <v>54</v>
      </c>
      <c r="G32" s="269">
        <v>27</v>
      </c>
      <c r="H32" s="269"/>
      <c r="I32" s="269">
        <v>27</v>
      </c>
      <c r="J32" s="269">
        <f t="shared" si="7"/>
        <v>81</v>
      </c>
      <c r="K32" s="270">
        <v>3</v>
      </c>
      <c r="L32" s="269" t="s">
        <v>19</v>
      </c>
      <c r="M32" s="270">
        <f t="shared" si="9"/>
        <v>40</v>
      </c>
      <c r="N32" s="312"/>
      <c r="O32" s="313"/>
      <c r="AJ32" s="58"/>
      <c r="AK32" s="58"/>
      <c r="AL32" s="58"/>
      <c r="AM32" s="58"/>
      <c r="AN32" s="58"/>
      <c r="AO32" s="58"/>
    </row>
    <row r="33" spans="1:41" x14ac:dyDescent="0.25">
      <c r="A33" s="266" t="s">
        <v>17</v>
      </c>
      <c r="B33" s="266" t="s">
        <v>15</v>
      </c>
      <c r="C33" s="268" t="s">
        <v>27</v>
      </c>
      <c r="D33" s="270">
        <v>4</v>
      </c>
      <c r="E33" s="269">
        <f t="shared" si="6"/>
        <v>120</v>
      </c>
      <c r="F33" s="269">
        <f t="shared" si="10"/>
        <v>54</v>
      </c>
      <c r="G33" s="269">
        <v>18</v>
      </c>
      <c r="H33" s="269"/>
      <c r="I33" s="269">
        <v>36</v>
      </c>
      <c r="J33" s="269">
        <f t="shared" si="7"/>
        <v>66</v>
      </c>
      <c r="K33" s="270">
        <f t="shared" si="8"/>
        <v>3</v>
      </c>
      <c r="L33" s="269" t="s">
        <v>19</v>
      </c>
      <c r="M33" s="270">
        <f t="shared" si="9"/>
        <v>45</v>
      </c>
      <c r="N33" s="312"/>
      <c r="O33" s="313"/>
      <c r="AJ33" s="58"/>
      <c r="AK33" s="58"/>
      <c r="AL33" s="58"/>
      <c r="AM33" s="58"/>
      <c r="AN33" s="58"/>
      <c r="AO33" s="58"/>
    </row>
    <row r="34" spans="1:41" x14ac:dyDescent="0.25">
      <c r="A34" s="266" t="s">
        <v>13</v>
      </c>
      <c r="B34" s="266" t="s">
        <v>15</v>
      </c>
      <c r="C34" s="268" t="s">
        <v>211</v>
      </c>
      <c r="D34" s="270">
        <v>5</v>
      </c>
      <c r="E34" s="269">
        <f t="shared" si="6"/>
        <v>150</v>
      </c>
      <c r="F34" s="269">
        <f t="shared" si="10"/>
        <v>54</v>
      </c>
      <c r="G34" s="269">
        <v>27</v>
      </c>
      <c r="H34" s="269"/>
      <c r="I34" s="269">
        <v>27</v>
      </c>
      <c r="J34" s="269">
        <f t="shared" si="7"/>
        <v>96</v>
      </c>
      <c r="K34" s="270">
        <f t="shared" si="8"/>
        <v>3</v>
      </c>
      <c r="L34" s="269" t="s">
        <v>19</v>
      </c>
      <c r="M34" s="270">
        <f t="shared" si="9"/>
        <v>36</v>
      </c>
      <c r="N34" s="312"/>
      <c r="O34" s="313"/>
      <c r="AJ34" s="58"/>
      <c r="AK34" s="58"/>
      <c r="AL34" s="58"/>
      <c r="AM34" s="58"/>
      <c r="AN34" s="58"/>
      <c r="AO34" s="58"/>
    </row>
    <row r="35" spans="1:41" x14ac:dyDescent="0.25">
      <c r="A35" s="266"/>
      <c r="B35" s="266"/>
      <c r="C35" s="67" t="s">
        <v>21</v>
      </c>
      <c r="D35" s="66">
        <f t="shared" ref="D35:K35" si="11">SUM(D28:D34)</f>
        <v>30</v>
      </c>
      <c r="E35" s="287">
        <f t="shared" si="11"/>
        <v>900</v>
      </c>
      <c r="F35" s="287">
        <f t="shared" si="11"/>
        <v>288</v>
      </c>
      <c r="G35" s="287">
        <f t="shared" si="11"/>
        <v>117</v>
      </c>
      <c r="H35" s="287">
        <f t="shared" si="11"/>
        <v>0</v>
      </c>
      <c r="I35" s="287">
        <f t="shared" si="11"/>
        <v>171</v>
      </c>
      <c r="J35" s="287">
        <f t="shared" si="11"/>
        <v>612</v>
      </c>
      <c r="K35" s="287">
        <f t="shared" si="11"/>
        <v>16</v>
      </c>
      <c r="L35" s="287"/>
      <c r="M35" s="287"/>
      <c r="N35" s="65"/>
      <c r="O35" s="65"/>
      <c r="AJ35" s="58"/>
      <c r="AK35" s="58"/>
      <c r="AL35" s="58"/>
      <c r="AM35" s="58"/>
      <c r="AN35" s="58"/>
      <c r="AO35" s="58"/>
    </row>
    <row r="36" spans="1:41" x14ac:dyDescent="0.25">
      <c r="A36" s="266"/>
      <c r="B36" s="266"/>
      <c r="C36" s="64" t="s">
        <v>22</v>
      </c>
      <c r="D36" s="63">
        <f>30-D35</f>
        <v>0</v>
      </c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AJ36" s="58"/>
      <c r="AK36" s="58"/>
      <c r="AL36" s="58"/>
      <c r="AM36" s="58"/>
      <c r="AN36" s="58"/>
      <c r="AO36" s="58"/>
    </row>
    <row r="37" spans="1:41" x14ac:dyDescent="0.25">
      <c r="A37" s="266"/>
      <c r="B37" s="266"/>
      <c r="C37" s="62" t="s">
        <v>145</v>
      </c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AJ37" s="58"/>
      <c r="AK37" s="58"/>
      <c r="AL37" s="58"/>
      <c r="AM37" s="58"/>
      <c r="AN37" s="58"/>
      <c r="AO37" s="58"/>
    </row>
    <row r="38" spans="1:41" x14ac:dyDescent="0.25">
      <c r="A38" s="266"/>
      <c r="B38" s="266"/>
      <c r="C38" s="669" t="s">
        <v>0</v>
      </c>
      <c r="D38" s="670" t="s">
        <v>1</v>
      </c>
      <c r="E38" s="671" t="s">
        <v>2</v>
      </c>
      <c r="F38" s="671"/>
      <c r="G38" s="671"/>
      <c r="H38" s="671"/>
      <c r="I38" s="671"/>
      <c r="J38" s="672"/>
      <c r="K38" s="670" t="s">
        <v>3</v>
      </c>
      <c r="L38" s="670" t="s">
        <v>4</v>
      </c>
      <c r="M38" s="670" t="s">
        <v>5</v>
      </c>
      <c r="N38" s="68"/>
      <c r="O38" s="68"/>
      <c r="AJ38" s="58"/>
      <c r="AK38" s="58"/>
      <c r="AL38" s="58"/>
      <c r="AM38" s="58"/>
      <c r="AN38" s="58"/>
      <c r="AO38" s="58"/>
    </row>
    <row r="39" spans="1:41" x14ac:dyDescent="0.25">
      <c r="A39" s="266"/>
      <c r="B39" s="266"/>
      <c r="C39" s="669"/>
      <c r="D39" s="670"/>
      <c r="E39" s="670" t="s">
        <v>6</v>
      </c>
      <c r="F39" s="673" t="s">
        <v>7</v>
      </c>
      <c r="G39" s="673"/>
      <c r="H39" s="673"/>
      <c r="I39" s="673"/>
      <c r="J39" s="670" t="s">
        <v>24</v>
      </c>
      <c r="K39" s="670"/>
      <c r="L39" s="670"/>
      <c r="M39" s="670"/>
      <c r="N39" s="68"/>
      <c r="O39" s="68"/>
      <c r="AJ39" s="58"/>
      <c r="AK39" s="58"/>
      <c r="AL39" s="58"/>
      <c r="AM39" s="58"/>
      <c r="AN39" s="58"/>
      <c r="AO39" s="58"/>
    </row>
    <row r="40" spans="1:41" x14ac:dyDescent="0.25">
      <c r="A40" s="266"/>
      <c r="B40" s="266"/>
      <c r="C40" s="669"/>
      <c r="D40" s="670"/>
      <c r="E40" s="672"/>
      <c r="F40" s="670" t="s">
        <v>9</v>
      </c>
      <c r="G40" s="671" t="s">
        <v>10</v>
      </c>
      <c r="H40" s="672"/>
      <c r="I40" s="672"/>
      <c r="J40" s="672"/>
      <c r="K40" s="670"/>
      <c r="L40" s="670"/>
      <c r="M40" s="670"/>
      <c r="N40" s="68"/>
      <c r="O40" s="68"/>
      <c r="AJ40" s="58"/>
      <c r="AK40" s="58"/>
      <c r="AL40" s="58"/>
      <c r="AM40" s="58"/>
      <c r="AN40" s="58"/>
      <c r="AO40" s="58"/>
    </row>
    <row r="41" spans="1:41" x14ac:dyDescent="0.25">
      <c r="A41" s="266"/>
      <c r="B41" s="266"/>
      <c r="C41" s="669"/>
      <c r="D41" s="670"/>
      <c r="E41" s="672"/>
      <c r="F41" s="674"/>
      <c r="G41" s="670" t="s">
        <v>11</v>
      </c>
      <c r="H41" s="670" t="s">
        <v>12</v>
      </c>
      <c r="I41" s="670" t="s">
        <v>13</v>
      </c>
      <c r="J41" s="672"/>
      <c r="K41" s="670"/>
      <c r="L41" s="670"/>
      <c r="M41" s="670"/>
      <c r="N41" s="68"/>
      <c r="O41" s="68"/>
      <c r="AJ41" s="58"/>
      <c r="AK41" s="58"/>
      <c r="AL41" s="58"/>
      <c r="AM41" s="58"/>
      <c r="AN41" s="58"/>
      <c r="AO41" s="58"/>
    </row>
    <row r="42" spans="1:41" x14ac:dyDescent="0.25">
      <c r="A42" s="266"/>
      <c r="B42" s="266"/>
      <c r="C42" s="669"/>
      <c r="D42" s="670"/>
      <c r="E42" s="672"/>
      <c r="F42" s="674"/>
      <c r="G42" s="670"/>
      <c r="H42" s="670"/>
      <c r="I42" s="670"/>
      <c r="J42" s="672"/>
      <c r="K42" s="670"/>
      <c r="L42" s="670"/>
      <c r="M42" s="670"/>
      <c r="N42" s="68"/>
      <c r="O42" s="68"/>
      <c r="AJ42" s="58"/>
      <c r="AK42" s="58"/>
      <c r="AL42" s="58"/>
      <c r="AM42" s="58"/>
      <c r="AN42" s="58"/>
      <c r="AO42" s="58"/>
    </row>
    <row r="43" spans="1:41" x14ac:dyDescent="0.25">
      <c r="A43" s="266"/>
      <c r="B43" s="266"/>
      <c r="C43" s="669"/>
      <c r="D43" s="670"/>
      <c r="E43" s="672"/>
      <c r="F43" s="674"/>
      <c r="G43" s="670"/>
      <c r="H43" s="670"/>
      <c r="I43" s="670"/>
      <c r="J43" s="672"/>
      <c r="K43" s="670"/>
      <c r="L43" s="670"/>
      <c r="M43" s="670"/>
      <c r="N43" s="68"/>
      <c r="O43" s="68"/>
      <c r="AJ43" s="58"/>
      <c r="AK43" s="58"/>
      <c r="AL43" s="58"/>
      <c r="AM43" s="58"/>
      <c r="AN43" s="58"/>
      <c r="AO43" s="58"/>
    </row>
    <row r="44" spans="1:41" x14ac:dyDescent="0.25">
      <c r="A44" s="266"/>
      <c r="B44" s="266"/>
      <c r="C44" s="669"/>
      <c r="D44" s="670"/>
      <c r="E44" s="672"/>
      <c r="F44" s="674"/>
      <c r="G44" s="670"/>
      <c r="H44" s="670"/>
      <c r="I44" s="670"/>
      <c r="J44" s="672"/>
      <c r="K44" s="670"/>
      <c r="L44" s="670"/>
      <c r="M44" s="670"/>
      <c r="N44" s="68"/>
      <c r="O44" s="68"/>
      <c r="AJ44" s="58"/>
      <c r="AK44" s="58"/>
      <c r="AL44" s="58"/>
      <c r="AM44" s="58"/>
      <c r="AN44" s="58"/>
      <c r="AO44" s="58"/>
    </row>
    <row r="45" spans="1:41" x14ac:dyDescent="0.25">
      <c r="A45" s="266" t="s">
        <v>13</v>
      </c>
      <c r="B45" s="266" t="s">
        <v>15</v>
      </c>
      <c r="C45" s="268" t="s">
        <v>210</v>
      </c>
      <c r="D45" s="270">
        <v>8</v>
      </c>
      <c r="E45" s="269">
        <f t="shared" ref="E45:E50" si="12">D45*30</f>
        <v>240</v>
      </c>
      <c r="F45" s="269">
        <f t="shared" ref="F45:F50" si="13">G45+H45+I45</f>
        <v>105</v>
      </c>
      <c r="G45" s="269">
        <v>60</v>
      </c>
      <c r="H45" s="269"/>
      <c r="I45" s="269">
        <v>45</v>
      </c>
      <c r="J45" s="269">
        <f t="shared" ref="J45:J50" si="14">E45-F45</f>
        <v>135</v>
      </c>
      <c r="K45" s="270">
        <f t="shared" ref="K45:K50" si="15">F45/15</f>
        <v>7</v>
      </c>
      <c r="L45" s="269" t="s">
        <v>26</v>
      </c>
      <c r="M45" s="270">
        <f t="shared" ref="M45:M50" si="16">F45/E45*100</f>
        <v>43.75</v>
      </c>
      <c r="N45" s="312"/>
      <c r="O45" s="313"/>
      <c r="AJ45" s="58"/>
      <c r="AK45" s="58"/>
      <c r="AL45" s="58"/>
      <c r="AM45" s="58"/>
      <c r="AN45" s="58"/>
      <c r="AO45" s="58"/>
    </row>
    <row r="46" spans="1:41" x14ac:dyDescent="0.25">
      <c r="A46" s="266" t="s">
        <v>13</v>
      </c>
      <c r="B46" s="266" t="s">
        <v>15</v>
      </c>
      <c r="C46" s="268" t="s">
        <v>209</v>
      </c>
      <c r="D46" s="270">
        <v>4</v>
      </c>
      <c r="E46" s="269">
        <f t="shared" si="12"/>
        <v>120</v>
      </c>
      <c r="F46" s="269">
        <f t="shared" si="13"/>
        <v>45</v>
      </c>
      <c r="G46" s="269">
        <v>30</v>
      </c>
      <c r="H46" s="269"/>
      <c r="I46" s="269">
        <v>15</v>
      </c>
      <c r="J46" s="269">
        <f t="shared" si="14"/>
        <v>75</v>
      </c>
      <c r="K46" s="270">
        <f t="shared" si="15"/>
        <v>3</v>
      </c>
      <c r="L46" s="269" t="s">
        <v>19</v>
      </c>
      <c r="M46" s="270">
        <f t="shared" si="16"/>
        <v>37.5</v>
      </c>
      <c r="N46" s="312"/>
      <c r="O46" s="313"/>
      <c r="AJ46" s="58"/>
      <c r="AK46" s="58"/>
      <c r="AL46" s="58"/>
      <c r="AM46" s="58"/>
      <c r="AN46" s="58"/>
      <c r="AO46" s="58"/>
    </row>
    <row r="47" spans="1:41" x14ac:dyDescent="0.25">
      <c r="A47" s="266" t="s">
        <v>13</v>
      </c>
      <c r="B47" s="266" t="s">
        <v>15</v>
      </c>
      <c r="C47" s="268" t="s">
        <v>208</v>
      </c>
      <c r="D47" s="270">
        <v>3.5</v>
      </c>
      <c r="E47" s="269">
        <f t="shared" si="12"/>
        <v>105</v>
      </c>
      <c r="F47" s="269">
        <f t="shared" si="13"/>
        <v>45</v>
      </c>
      <c r="G47" s="269">
        <v>15</v>
      </c>
      <c r="H47" s="269">
        <v>30</v>
      </c>
      <c r="I47" s="269"/>
      <c r="J47" s="269">
        <f t="shared" si="14"/>
        <v>60</v>
      </c>
      <c r="K47" s="270">
        <f t="shared" si="15"/>
        <v>3</v>
      </c>
      <c r="L47" s="269" t="s">
        <v>26</v>
      </c>
      <c r="M47" s="270">
        <f t="shared" si="16"/>
        <v>42.857142857142854</v>
      </c>
      <c r="N47" s="312"/>
      <c r="O47" s="313"/>
      <c r="AJ47" s="58"/>
      <c r="AK47" s="58"/>
      <c r="AL47" s="58"/>
      <c r="AM47" s="58"/>
      <c r="AN47" s="58"/>
      <c r="AO47" s="58"/>
    </row>
    <row r="48" spans="1:41" x14ac:dyDescent="0.25">
      <c r="A48" s="266" t="s">
        <v>13</v>
      </c>
      <c r="B48" s="266" t="s">
        <v>15</v>
      </c>
      <c r="C48" s="268" t="s">
        <v>207</v>
      </c>
      <c r="D48" s="270">
        <v>7</v>
      </c>
      <c r="E48" s="269">
        <f t="shared" si="12"/>
        <v>210</v>
      </c>
      <c r="F48" s="269">
        <f t="shared" si="13"/>
        <v>90</v>
      </c>
      <c r="G48" s="269">
        <v>45</v>
      </c>
      <c r="H48" s="269"/>
      <c r="I48" s="269">
        <v>45</v>
      </c>
      <c r="J48" s="269">
        <f t="shared" si="14"/>
        <v>120</v>
      </c>
      <c r="K48" s="270">
        <f t="shared" si="15"/>
        <v>6</v>
      </c>
      <c r="L48" s="269" t="s">
        <v>26</v>
      </c>
      <c r="M48" s="270">
        <f t="shared" si="16"/>
        <v>42.857142857142854</v>
      </c>
      <c r="N48" s="312"/>
      <c r="O48" s="313"/>
      <c r="AJ48" s="58"/>
      <c r="AK48" s="58"/>
      <c r="AL48" s="58"/>
      <c r="AM48" s="58"/>
      <c r="AN48" s="58"/>
      <c r="AO48" s="58"/>
    </row>
    <row r="49" spans="1:41" x14ac:dyDescent="0.25">
      <c r="A49" s="266" t="s">
        <v>13</v>
      </c>
      <c r="B49" s="266" t="s">
        <v>15</v>
      </c>
      <c r="C49" s="268" t="s">
        <v>206</v>
      </c>
      <c r="D49" s="270">
        <v>3.5</v>
      </c>
      <c r="E49" s="269">
        <f t="shared" si="12"/>
        <v>105</v>
      </c>
      <c r="F49" s="269">
        <f t="shared" si="13"/>
        <v>45</v>
      </c>
      <c r="G49" s="269">
        <v>30</v>
      </c>
      <c r="H49" s="269"/>
      <c r="I49" s="269">
        <v>15</v>
      </c>
      <c r="J49" s="269">
        <f t="shared" si="14"/>
        <v>60</v>
      </c>
      <c r="K49" s="270">
        <f t="shared" si="15"/>
        <v>3</v>
      </c>
      <c r="L49" s="269" t="s">
        <v>19</v>
      </c>
      <c r="M49" s="270">
        <f t="shared" si="16"/>
        <v>42.857142857142854</v>
      </c>
      <c r="N49" s="312"/>
      <c r="O49" s="313"/>
      <c r="AJ49" s="58"/>
      <c r="AK49" s="58"/>
      <c r="AL49" s="58"/>
      <c r="AM49" s="58"/>
      <c r="AN49" s="58"/>
      <c r="AO49" s="58"/>
    </row>
    <row r="50" spans="1:41" x14ac:dyDescent="0.25">
      <c r="A50" s="266" t="s">
        <v>17</v>
      </c>
      <c r="B50" s="266" t="s">
        <v>28</v>
      </c>
      <c r="C50" s="268" t="s">
        <v>140</v>
      </c>
      <c r="D50" s="270">
        <v>4</v>
      </c>
      <c r="E50" s="269">
        <f t="shared" si="12"/>
        <v>120</v>
      </c>
      <c r="F50" s="269">
        <f t="shared" si="13"/>
        <v>45</v>
      </c>
      <c r="G50" s="269">
        <v>30</v>
      </c>
      <c r="H50" s="269"/>
      <c r="I50" s="269">
        <v>15</v>
      </c>
      <c r="J50" s="269">
        <f t="shared" si="14"/>
        <v>75</v>
      </c>
      <c r="K50" s="270">
        <f t="shared" si="15"/>
        <v>3</v>
      </c>
      <c r="L50" s="269" t="s">
        <v>19</v>
      </c>
      <c r="M50" s="270">
        <f t="shared" si="16"/>
        <v>37.5</v>
      </c>
      <c r="N50" s="312"/>
      <c r="O50" s="313"/>
      <c r="AJ50" s="58"/>
      <c r="AK50" s="58"/>
      <c r="AL50" s="58"/>
      <c r="AM50" s="58"/>
      <c r="AN50" s="58"/>
      <c r="AO50" s="58"/>
    </row>
    <row r="51" spans="1:41" x14ac:dyDescent="0.25">
      <c r="A51" s="266"/>
      <c r="B51" s="266"/>
      <c r="C51" s="67" t="s">
        <v>21</v>
      </c>
      <c r="D51" s="66">
        <f t="shared" ref="D51:L51" si="17">SUM(D45:D50)</f>
        <v>30</v>
      </c>
      <c r="E51" s="287">
        <f t="shared" si="17"/>
        <v>900</v>
      </c>
      <c r="F51" s="287">
        <f t="shared" si="17"/>
        <v>375</v>
      </c>
      <c r="G51" s="287">
        <f t="shared" si="17"/>
        <v>210</v>
      </c>
      <c r="H51" s="287">
        <f t="shared" si="17"/>
        <v>30</v>
      </c>
      <c r="I51" s="287">
        <f t="shared" si="17"/>
        <v>135</v>
      </c>
      <c r="J51" s="287">
        <f t="shared" si="17"/>
        <v>525</v>
      </c>
      <c r="K51" s="287">
        <f t="shared" si="17"/>
        <v>25</v>
      </c>
      <c r="L51" s="287">
        <f t="shared" si="17"/>
        <v>0</v>
      </c>
      <c r="M51" s="287"/>
      <c r="N51" s="65"/>
      <c r="O51" s="65"/>
      <c r="AJ51" s="58"/>
      <c r="AK51" s="58"/>
      <c r="AL51" s="58"/>
      <c r="AM51" s="58"/>
      <c r="AN51" s="58"/>
      <c r="AO51" s="58"/>
    </row>
    <row r="52" spans="1:41" x14ac:dyDescent="0.25">
      <c r="A52" s="266"/>
      <c r="B52" s="266"/>
      <c r="C52" s="64" t="s">
        <v>22</v>
      </c>
      <c r="D52" s="63">
        <f>30-D51</f>
        <v>0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AJ52" s="58"/>
      <c r="AK52" s="58"/>
      <c r="AL52" s="58"/>
      <c r="AM52" s="58"/>
      <c r="AN52" s="58"/>
      <c r="AO52" s="58"/>
    </row>
    <row r="53" spans="1:41" x14ac:dyDescent="0.25">
      <c r="A53" s="266"/>
      <c r="B53" s="266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AJ53" s="58"/>
      <c r="AK53" s="58"/>
      <c r="AL53" s="58"/>
      <c r="AM53" s="58"/>
      <c r="AN53" s="58"/>
      <c r="AO53" s="58"/>
    </row>
    <row r="54" spans="1:41" x14ac:dyDescent="0.25">
      <c r="A54" s="266"/>
      <c r="B54" s="266"/>
      <c r="C54" s="62" t="s">
        <v>146</v>
      </c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AJ54" s="58"/>
      <c r="AK54" s="58"/>
      <c r="AL54" s="58"/>
      <c r="AM54" s="58"/>
      <c r="AN54" s="58"/>
      <c r="AO54" s="58"/>
    </row>
    <row r="55" spans="1:41" x14ac:dyDescent="0.25">
      <c r="A55" s="266"/>
      <c r="B55" s="266"/>
      <c r="C55" s="669" t="s">
        <v>0</v>
      </c>
      <c r="D55" s="670" t="s">
        <v>1</v>
      </c>
      <c r="E55" s="671" t="s">
        <v>2</v>
      </c>
      <c r="F55" s="671"/>
      <c r="G55" s="671"/>
      <c r="H55" s="671"/>
      <c r="I55" s="671"/>
      <c r="J55" s="672"/>
      <c r="K55" s="670" t="s">
        <v>3</v>
      </c>
      <c r="L55" s="670" t="s">
        <v>4</v>
      </c>
      <c r="M55" s="670" t="s">
        <v>5</v>
      </c>
      <c r="N55" s="68"/>
      <c r="O55" s="68"/>
      <c r="AJ55" s="58"/>
      <c r="AK55" s="58"/>
      <c r="AL55" s="58"/>
      <c r="AM55" s="58"/>
      <c r="AN55" s="58"/>
      <c r="AO55" s="58"/>
    </row>
    <row r="56" spans="1:41" x14ac:dyDescent="0.25">
      <c r="A56" s="266"/>
      <c r="B56" s="266"/>
      <c r="C56" s="669"/>
      <c r="D56" s="670"/>
      <c r="E56" s="670" t="s">
        <v>6</v>
      </c>
      <c r="F56" s="673" t="s">
        <v>7</v>
      </c>
      <c r="G56" s="673"/>
      <c r="H56" s="673"/>
      <c r="I56" s="673"/>
      <c r="J56" s="670" t="s">
        <v>24</v>
      </c>
      <c r="K56" s="670"/>
      <c r="L56" s="670"/>
      <c r="M56" s="670"/>
      <c r="N56" s="68"/>
      <c r="O56" s="68"/>
      <c r="AJ56" s="58"/>
      <c r="AK56" s="58"/>
      <c r="AL56" s="58"/>
      <c r="AM56" s="58"/>
      <c r="AN56" s="58"/>
      <c r="AO56" s="58"/>
    </row>
    <row r="57" spans="1:41" x14ac:dyDescent="0.25">
      <c r="A57" s="266"/>
      <c r="B57" s="266"/>
      <c r="C57" s="669"/>
      <c r="D57" s="670"/>
      <c r="E57" s="672"/>
      <c r="F57" s="670" t="s">
        <v>9</v>
      </c>
      <c r="G57" s="671" t="s">
        <v>10</v>
      </c>
      <c r="H57" s="672"/>
      <c r="I57" s="672"/>
      <c r="J57" s="672"/>
      <c r="K57" s="670"/>
      <c r="L57" s="670"/>
      <c r="M57" s="670"/>
      <c r="N57" s="68"/>
      <c r="O57" s="68"/>
      <c r="AJ57" s="58"/>
      <c r="AK57" s="58"/>
      <c r="AL57" s="58"/>
      <c r="AM57" s="58"/>
      <c r="AN57" s="58"/>
      <c r="AO57" s="58"/>
    </row>
    <row r="58" spans="1:41" x14ac:dyDescent="0.25">
      <c r="A58" s="266"/>
      <c r="B58" s="266"/>
      <c r="C58" s="669"/>
      <c r="D58" s="670"/>
      <c r="E58" s="672"/>
      <c r="F58" s="674"/>
      <c r="G58" s="670" t="s">
        <v>11</v>
      </c>
      <c r="H58" s="670" t="s">
        <v>12</v>
      </c>
      <c r="I58" s="670" t="s">
        <v>13</v>
      </c>
      <c r="J58" s="672"/>
      <c r="K58" s="670"/>
      <c r="L58" s="670"/>
      <c r="M58" s="670"/>
      <c r="N58" s="68"/>
      <c r="O58" s="68"/>
      <c r="AJ58" s="58"/>
      <c r="AK58" s="58"/>
      <c r="AL58" s="58"/>
      <c r="AM58" s="58"/>
      <c r="AN58" s="58"/>
      <c r="AO58" s="58"/>
    </row>
    <row r="59" spans="1:41" x14ac:dyDescent="0.25">
      <c r="A59" s="266"/>
      <c r="B59" s="266"/>
      <c r="C59" s="669"/>
      <c r="D59" s="670"/>
      <c r="E59" s="672"/>
      <c r="F59" s="674"/>
      <c r="G59" s="670"/>
      <c r="H59" s="670"/>
      <c r="I59" s="670"/>
      <c r="J59" s="672"/>
      <c r="K59" s="670"/>
      <c r="L59" s="670"/>
      <c r="M59" s="670"/>
      <c r="N59" s="68"/>
      <c r="O59" s="68"/>
      <c r="AJ59" s="58"/>
      <c r="AK59" s="58"/>
      <c r="AL59" s="58"/>
      <c r="AM59" s="58"/>
      <c r="AN59" s="58"/>
      <c r="AO59" s="58"/>
    </row>
    <row r="60" spans="1:41" x14ac:dyDescent="0.25">
      <c r="A60" s="266"/>
      <c r="B60" s="266"/>
      <c r="C60" s="669"/>
      <c r="D60" s="670"/>
      <c r="E60" s="672"/>
      <c r="F60" s="674"/>
      <c r="G60" s="670"/>
      <c r="H60" s="670"/>
      <c r="I60" s="670"/>
      <c r="J60" s="672"/>
      <c r="K60" s="670"/>
      <c r="L60" s="670"/>
      <c r="M60" s="670"/>
      <c r="N60" s="68"/>
      <c r="O60" s="68"/>
      <c r="AJ60" s="58"/>
      <c r="AK60" s="58"/>
      <c r="AL60" s="58"/>
      <c r="AM60" s="58"/>
      <c r="AN60" s="58"/>
      <c r="AO60" s="58"/>
    </row>
    <row r="61" spans="1:41" x14ac:dyDescent="0.25">
      <c r="A61" s="266"/>
      <c r="B61" s="266"/>
      <c r="C61" s="669"/>
      <c r="D61" s="670"/>
      <c r="E61" s="672"/>
      <c r="F61" s="674"/>
      <c r="G61" s="670"/>
      <c r="H61" s="670"/>
      <c r="I61" s="670"/>
      <c r="J61" s="672"/>
      <c r="K61" s="670"/>
      <c r="L61" s="670"/>
      <c r="M61" s="670"/>
      <c r="N61" s="68"/>
      <c r="O61" s="68"/>
      <c r="AJ61" s="58"/>
      <c r="AK61" s="58"/>
      <c r="AL61" s="58"/>
      <c r="AM61" s="58"/>
      <c r="AN61" s="58"/>
      <c r="AO61" s="58"/>
    </row>
    <row r="62" spans="1:41" x14ac:dyDescent="0.25">
      <c r="A62" s="266" t="s">
        <v>13</v>
      </c>
      <c r="B62" s="266" t="s">
        <v>15</v>
      </c>
      <c r="C62" s="67" t="s">
        <v>205</v>
      </c>
      <c r="D62" s="69">
        <v>4.5</v>
      </c>
      <c r="E62" s="269">
        <f t="shared" ref="E62:E67" si="18">D62*30</f>
        <v>135</v>
      </c>
      <c r="F62" s="269"/>
      <c r="G62" s="269"/>
      <c r="H62" s="269"/>
      <c r="I62" s="269"/>
      <c r="J62" s="269">
        <f t="shared" ref="J62:J67" si="19">E62-F62</f>
        <v>135</v>
      </c>
      <c r="K62" s="270">
        <f t="shared" ref="K62:K67" si="20">F62/18</f>
        <v>0</v>
      </c>
      <c r="L62" s="269" t="s">
        <v>26</v>
      </c>
      <c r="M62" s="270">
        <f t="shared" ref="M62:M67" si="21">F62/E62*100</f>
        <v>0</v>
      </c>
      <c r="N62" s="312"/>
      <c r="O62" s="313"/>
      <c r="AJ62" s="58"/>
      <c r="AK62" s="58"/>
      <c r="AL62" s="58"/>
      <c r="AM62" s="58"/>
      <c r="AN62" s="58"/>
      <c r="AO62" s="58"/>
    </row>
    <row r="63" spans="1:41" x14ac:dyDescent="0.25">
      <c r="A63" s="266" t="s">
        <v>13</v>
      </c>
      <c r="B63" s="266" t="s">
        <v>15</v>
      </c>
      <c r="C63" s="268" t="s">
        <v>204</v>
      </c>
      <c r="D63" s="270">
        <v>9</v>
      </c>
      <c r="E63" s="269">
        <f t="shared" si="18"/>
        <v>270</v>
      </c>
      <c r="F63" s="269">
        <f t="shared" ref="F63:F67" si="22">G63+H63+I63</f>
        <v>108</v>
      </c>
      <c r="G63" s="269">
        <v>54</v>
      </c>
      <c r="H63" s="269"/>
      <c r="I63" s="269">
        <v>54</v>
      </c>
      <c r="J63" s="269">
        <f t="shared" si="19"/>
        <v>162</v>
      </c>
      <c r="K63" s="270">
        <f t="shared" si="20"/>
        <v>6</v>
      </c>
      <c r="L63" s="269" t="s">
        <v>19</v>
      </c>
      <c r="M63" s="270">
        <f t="shared" si="21"/>
        <v>40</v>
      </c>
      <c r="N63" s="312"/>
      <c r="O63" s="313"/>
      <c r="AJ63" s="58"/>
      <c r="AK63" s="58"/>
      <c r="AL63" s="58"/>
      <c r="AM63" s="58"/>
      <c r="AN63" s="58"/>
      <c r="AO63" s="58"/>
    </row>
    <row r="64" spans="1:41" x14ac:dyDescent="0.25">
      <c r="A64" s="266" t="s">
        <v>13</v>
      </c>
      <c r="B64" s="266" t="s">
        <v>15</v>
      </c>
      <c r="C64" s="268" t="s">
        <v>176</v>
      </c>
      <c r="D64" s="270">
        <v>1.5</v>
      </c>
      <c r="E64" s="269">
        <f t="shared" si="18"/>
        <v>45</v>
      </c>
      <c r="F64" s="269">
        <f t="shared" si="22"/>
        <v>0</v>
      </c>
      <c r="G64" s="269"/>
      <c r="H64" s="269"/>
      <c r="I64" s="269"/>
      <c r="J64" s="269">
        <f t="shared" si="19"/>
        <v>45</v>
      </c>
      <c r="K64" s="270">
        <f t="shared" si="20"/>
        <v>0</v>
      </c>
      <c r="L64" s="269" t="s">
        <v>26</v>
      </c>
      <c r="M64" s="270">
        <f t="shared" si="21"/>
        <v>0</v>
      </c>
      <c r="N64" s="312"/>
      <c r="O64" s="313"/>
      <c r="AJ64" s="58"/>
      <c r="AK64" s="58"/>
      <c r="AL64" s="58"/>
      <c r="AM64" s="58"/>
      <c r="AN64" s="58"/>
      <c r="AO64" s="58"/>
    </row>
    <row r="65" spans="1:41" x14ac:dyDescent="0.25">
      <c r="A65" s="266" t="s">
        <v>13</v>
      </c>
      <c r="B65" s="266" t="s">
        <v>15</v>
      </c>
      <c r="C65" s="268" t="s">
        <v>203</v>
      </c>
      <c r="D65" s="270">
        <v>8</v>
      </c>
      <c r="E65" s="269">
        <f t="shared" si="18"/>
        <v>240</v>
      </c>
      <c r="F65" s="269">
        <f t="shared" si="22"/>
        <v>90</v>
      </c>
      <c r="G65" s="269">
        <v>54</v>
      </c>
      <c r="H65" s="269"/>
      <c r="I65" s="269">
        <v>36</v>
      </c>
      <c r="J65" s="269">
        <f t="shared" si="19"/>
        <v>150</v>
      </c>
      <c r="K65" s="270">
        <f t="shared" si="20"/>
        <v>5</v>
      </c>
      <c r="L65" s="269" t="s">
        <v>19</v>
      </c>
      <c r="M65" s="270">
        <f t="shared" si="21"/>
        <v>37.5</v>
      </c>
      <c r="N65" s="312"/>
      <c r="O65" s="313"/>
      <c r="AJ65" s="58"/>
      <c r="AK65" s="58"/>
      <c r="AL65" s="58"/>
      <c r="AM65" s="58"/>
      <c r="AN65" s="58"/>
      <c r="AO65" s="58"/>
    </row>
    <row r="66" spans="1:41" x14ac:dyDescent="0.25">
      <c r="A66" s="266" t="s">
        <v>13</v>
      </c>
      <c r="B66" s="266" t="s">
        <v>28</v>
      </c>
      <c r="C66" s="268" t="s">
        <v>202</v>
      </c>
      <c r="D66" s="270">
        <v>3.5</v>
      </c>
      <c r="E66" s="269">
        <f t="shared" si="18"/>
        <v>105</v>
      </c>
      <c r="F66" s="269">
        <f t="shared" si="22"/>
        <v>36</v>
      </c>
      <c r="G66" s="269">
        <v>18</v>
      </c>
      <c r="H66" s="269"/>
      <c r="I66" s="269">
        <v>18</v>
      </c>
      <c r="J66" s="269">
        <f t="shared" si="19"/>
        <v>69</v>
      </c>
      <c r="K66" s="270">
        <f t="shared" si="20"/>
        <v>2</v>
      </c>
      <c r="L66" s="269" t="s">
        <v>17</v>
      </c>
      <c r="M66" s="270">
        <f t="shared" si="21"/>
        <v>34.285714285714285</v>
      </c>
      <c r="N66" s="312"/>
      <c r="O66" s="313"/>
      <c r="AJ66" s="58"/>
      <c r="AK66" s="58"/>
      <c r="AL66" s="58"/>
      <c r="AM66" s="58"/>
      <c r="AN66" s="58"/>
      <c r="AO66" s="58"/>
    </row>
    <row r="67" spans="1:41" x14ac:dyDescent="0.25">
      <c r="A67" s="266" t="s">
        <v>17</v>
      </c>
      <c r="B67" s="266" t="s">
        <v>28</v>
      </c>
      <c r="C67" s="268" t="s">
        <v>201</v>
      </c>
      <c r="D67" s="270">
        <v>3.5</v>
      </c>
      <c r="E67" s="269">
        <f t="shared" si="18"/>
        <v>105</v>
      </c>
      <c r="F67" s="269">
        <f t="shared" si="22"/>
        <v>36</v>
      </c>
      <c r="G67" s="269">
        <v>18</v>
      </c>
      <c r="H67" s="269"/>
      <c r="I67" s="269">
        <v>18</v>
      </c>
      <c r="J67" s="269">
        <f t="shared" si="19"/>
        <v>69</v>
      </c>
      <c r="K67" s="270">
        <f t="shared" si="20"/>
        <v>2</v>
      </c>
      <c r="L67" s="269" t="s">
        <v>17</v>
      </c>
      <c r="M67" s="270">
        <f t="shared" si="21"/>
        <v>34.285714285714285</v>
      </c>
      <c r="N67" s="312"/>
      <c r="O67" s="313"/>
      <c r="AJ67" s="58"/>
      <c r="AK67" s="58"/>
      <c r="AL67" s="58"/>
      <c r="AM67" s="58"/>
      <c r="AN67" s="58"/>
      <c r="AO67" s="58"/>
    </row>
    <row r="68" spans="1:41" x14ac:dyDescent="0.25">
      <c r="A68" s="266"/>
      <c r="B68" s="266"/>
      <c r="C68" s="67" t="s">
        <v>21</v>
      </c>
      <c r="D68" s="66">
        <f t="shared" ref="D68:K68" si="23">SUM(D62:D67)</f>
        <v>30</v>
      </c>
      <c r="E68" s="287">
        <f t="shared" si="23"/>
        <v>900</v>
      </c>
      <c r="F68" s="287">
        <f t="shared" si="23"/>
        <v>270</v>
      </c>
      <c r="G68" s="287">
        <f t="shared" si="23"/>
        <v>144</v>
      </c>
      <c r="H68" s="287">
        <f t="shared" si="23"/>
        <v>0</v>
      </c>
      <c r="I68" s="287">
        <f t="shared" si="23"/>
        <v>126</v>
      </c>
      <c r="J68" s="287">
        <f t="shared" si="23"/>
        <v>630</v>
      </c>
      <c r="K68" s="287">
        <f t="shared" si="23"/>
        <v>15</v>
      </c>
      <c r="L68" s="287"/>
      <c r="M68" s="287"/>
      <c r="N68" s="65"/>
      <c r="O68" s="65"/>
      <c r="AJ68" s="58"/>
      <c r="AK68" s="58"/>
      <c r="AL68" s="58"/>
      <c r="AM68" s="58"/>
      <c r="AN68" s="58"/>
      <c r="AO68" s="58"/>
    </row>
    <row r="69" spans="1:41" x14ac:dyDescent="0.25">
      <c r="A69" s="266"/>
      <c r="B69" s="266"/>
      <c r="C69" s="64" t="s">
        <v>22</v>
      </c>
      <c r="D69" s="63">
        <f>30-D68</f>
        <v>0</v>
      </c>
      <c r="E69" s="65"/>
      <c r="F69" s="65"/>
      <c r="G69" s="65"/>
      <c r="H69" s="65"/>
      <c r="I69" s="65"/>
      <c r="J69" s="65"/>
      <c r="K69" s="65"/>
      <c r="L69" s="65"/>
      <c r="M69" s="267"/>
      <c r="N69" s="267"/>
      <c r="O69" s="267"/>
      <c r="AJ69" s="58"/>
      <c r="AK69" s="58"/>
      <c r="AL69" s="58"/>
      <c r="AM69" s="58"/>
      <c r="AN69" s="58"/>
      <c r="AO69" s="58"/>
    </row>
    <row r="70" spans="1:41" x14ac:dyDescent="0.25">
      <c r="A70" s="266"/>
      <c r="B70" s="266"/>
      <c r="C70" s="62" t="s">
        <v>147</v>
      </c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AJ70" s="58"/>
      <c r="AK70" s="58"/>
      <c r="AL70" s="58"/>
      <c r="AM70" s="58"/>
      <c r="AN70" s="58"/>
      <c r="AO70" s="58"/>
    </row>
    <row r="71" spans="1:41" x14ac:dyDescent="0.25">
      <c r="A71" s="266"/>
      <c r="B71" s="266"/>
      <c r="C71" s="669" t="s">
        <v>0</v>
      </c>
      <c r="D71" s="670" t="s">
        <v>1</v>
      </c>
      <c r="E71" s="671" t="s">
        <v>2</v>
      </c>
      <c r="F71" s="671"/>
      <c r="G71" s="671"/>
      <c r="H71" s="671"/>
      <c r="I71" s="671"/>
      <c r="J71" s="672"/>
      <c r="K71" s="670" t="s">
        <v>3</v>
      </c>
      <c r="L71" s="670" t="s">
        <v>4</v>
      </c>
      <c r="M71" s="670" t="s">
        <v>5</v>
      </c>
      <c r="N71" s="68"/>
      <c r="O71" s="68"/>
      <c r="AJ71" s="58"/>
      <c r="AK71" s="58"/>
      <c r="AL71" s="58"/>
      <c r="AM71" s="58"/>
      <c r="AN71" s="58"/>
      <c r="AO71" s="58"/>
    </row>
    <row r="72" spans="1:41" x14ac:dyDescent="0.25">
      <c r="A72" s="266"/>
      <c r="B72" s="266"/>
      <c r="C72" s="669"/>
      <c r="D72" s="670"/>
      <c r="E72" s="670" t="s">
        <v>6</v>
      </c>
      <c r="F72" s="673" t="s">
        <v>7</v>
      </c>
      <c r="G72" s="673"/>
      <c r="H72" s="673"/>
      <c r="I72" s="673"/>
      <c r="J72" s="670" t="s">
        <v>24</v>
      </c>
      <c r="K72" s="670"/>
      <c r="L72" s="670"/>
      <c r="M72" s="670"/>
      <c r="N72" s="68"/>
      <c r="O72" s="68"/>
      <c r="AJ72" s="58"/>
      <c r="AK72" s="58"/>
      <c r="AL72" s="58"/>
      <c r="AM72" s="58"/>
      <c r="AN72" s="58"/>
      <c r="AO72" s="58"/>
    </row>
    <row r="73" spans="1:41" x14ac:dyDescent="0.25">
      <c r="A73" s="266"/>
      <c r="B73" s="266"/>
      <c r="C73" s="669"/>
      <c r="D73" s="670"/>
      <c r="E73" s="672"/>
      <c r="F73" s="670" t="s">
        <v>9</v>
      </c>
      <c r="G73" s="671" t="s">
        <v>10</v>
      </c>
      <c r="H73" s="672"/>
      <c r="I73" s="672"/>
      <c r="J73" s="672"/>
      <c r="K73" s="670"/>
      <c r="L73" s="670"/>
      <c r="M73" s="670"/>
      <c r="N73" s="68"/>
      <c r="O73" s="68"/>
      <c r="AJ73" s="58"/>
      <c r="AK73" s="58"/>
      <c r="AL73" s="58"/>
      <c r="AM73" s="58"/>
      <c r="AN73" s="58"/>
      <c r="AO73" s="58"/>
    </row>
    <row r="74" spans="1:41" x14ac:dyDescent="0.25">
      <c r="A74" s="266"/>
      <c r="B74" s="266"/>
      <c r="C74" s="669"/>
      <c r="D74" s="670"/>
      <c r="E74" s="672"/>
      <c r="F74" s="674"/>
      <c r="G74" s="670" t="s">
        <v>11</v>
      </c>
      <c r="H74" s="670" t="s">
        <v>12</v>
      </c>
      <c r="I74" s="670" t="s">
        <v>13</v>
      </c>
      <c r="J74" s="672"/>
      <c r="K74" s="670"/>
      <c r="L74" s="670"/>
      <c r="M74" s="670"/>
      <c r="N74" s="68"/>
      <c r="O74" s="68"/>
      <c r="AJ74" s="58"/>
      <c r="AK74" s="58"/>
      <c r="AL74" s="58"/>
      <c r="AM74" s="58"/>
      <c r="AN74" s="58"/>
      <c r="AO74" s="58"/>
    </row>
    <row r="75" spans="1:41" x14ac:dyDescent="0.25">
      <c r="A75" s="266"/>
      <c r="B75" s="266"/>
      <c r="C75" s="669"/>
      <c r="D75" s="670"/>
      <c r="E75" s="672"/>
      <c r="F75" s="674"/>
      <c r="G75" s="670"/>
      <c r="H75" s="670"/>
      <c r="I75" s="670"/>
      <c r="J75" s="672"/>
      <c r="K75" s="670"/>
      <c r="L75" s="670"/>
      <c r="M75" s="670"/>
      <c r="N75" s="68"/>
      <c r="O75" s="68"/>
      <c r="AJ75" s="58"/>
      <c r="AK75" s="58"/>
      <c r="AL75" s="58"/>
      <c r="AM75" s="58"/>
      <c r="AN75" s="58"/>
      <c r="AO75" s="58"/>
    </row>
    <row r="76" spans="1:41" x14ac:dyDescent="0.25">
      <c r="A76" s="266"/>
      <c r="B76" s="266"/>
      <c r="C76" s="669"/>
      <c r="D76" s="670"/>
      <c r="E76" s="672"/>
      <c r="F76" s="674"/>
      <c r="G76" s="670"/>
      <c r="H76" s="670"/>
      <c r="I76" s="670"/>
      <c r="J76" s="672"/>
      <c r="K76" s="670"/>
      <c r="L76" s="670"/>
      <c r="M76" s="670"/>
      <c r="N76" s="68"/>
      <c r="O76" s="68"/>
      <c r="AJ76" s="58"/>
      <c r="AK76" s="58"/>
      <c r="AL76" s="58"/>
      <c r="AM76" s="58"/>
      <c r="AN76" s="58"/>
      <c r="AO76" s="58"/>
    </row>
    <row r="77" spans="1:41" x14ac:dyDescent="0.25">
      <c r="A77" s="266"/>
      <c r="B77" s="266"/>
      <c r="C77" s="669"/>
      <c r="D77" s="670"/>
      <c r="E77" s="672"/>
      <c r="F77" s="674"/>
      <c r="G77" s="670"/>
      <c r="H77" s="670"/>
      <c r="I77" s="670"/>
      <c r="J77" s="672"/>
      <c r="K77" s="670"/>
      <c r="L77" s="670"/>
      <c r="M77" s="670"/>
      <c r="N77" s="68"/>
      <c r="O77" s="68"/>
      <c r="AJ77" s="58"/>
      <c r="AK77" s="58"/>
      <c r="AL77" s="58"/>
      <c r="AM77" s="58"/>
      <c r="AN77" s="58"/>
      <c r="AO77" s="58"/>
    </row>
    <row r="78" spans="1:41" x14ac:dyDescent="0.25">
      <c r="A78" s="266" t="s">
        <v>13</v>
      </c>
      <c r="B78" s="266" t="s">
        <v>15</v>
      </c>
      <c r="C78" s="268" t="s">
        <v>200</v>
      </c>
      <c r="D78" s="69">
        <v>5</v>
      </c>
      <c r="E78" s="269">
        <f t="shared" ref="E78:E83" si="24">D78*30</f>
        <v>150</v>
      </c>
      <c r="F78" s="269">
        <f t="shared" ref="F78:F83" si="25">G78+H78+I78</f>
        <v>60</v>
      </c>
      <c r="G78" s="269">
        <v>30</v>
      </c>
      <c r="H78" s="269"/>
      <c r="I78" s="269">
        <v>30</v>
      </c>
      <c r="J78" s="269">
        <f t="shared" ref="J78:J83" si="26">E78-F78</f>
        <v>90</v>
      </c>
      <c r="K78" s="270">
        <f t="shared" ref="K78:K83" si="27">F78/15</f>
        <v>4</v>
      </c>
      <c r="L78" s="269" t="s">
        <v>19</v>
      </c>
      <c r="M78" s="270">
        <f t="shared" ref="M78:M83" si="28">F78/E78*100</f>
        <v>40</v>
      </c>
      <c r="N78" s="312"/>
      <c r="O78" s="313"/>
      <c r="AJ78" s="58"/>
      <c r="AK78" s="58"/>
      <c r="AL78" s="58"/>
      <c r="AM78" s="58"/>
      <c r="AN78" s="58"/>
      <c r="AO78" s="58"/>
    </row>
    <row r="79" spans="1:41" ht="26.25" x14ac:dyDescent="0.25">
      <c r="A79" s="266" t="s">
        <v>13</v>
      </c>
      <c r="B79" s="266" t="s">
        <v>15</v>
      </c>
      <c r="C79" s="268" t="s">
        <v>199</v>
      </c>
      <c r="D79" s="270">
        <v>6</v>
      </c>
      <c r="E79" s="269">
        <f t="shared" si="24"/>
        <v>180</v>
      </c>
      <c r="F79" s="269">
        <f t="shared" si="25"/>
        <v>75</v>
      </c>
      <c r="G79" s="269">
        <v>30</v>
      </c>
      <c r="H79" s="269"/>
      <c r="I79" s="269">
        <v>45</v>
      </c>
      <c r="J79" s="269">
        <f t="shared" si="26"/>
        <v>105</v>
      </c>
      <c r="K79" s="270">
        <f t="shared" si="27"/>
        <v>5</v>
      </c>
      <c r="L79" s="269" t="s">
        <v>26</v>
      </c>
      <c r="M79" s="270">
        <f t="shared" si="28"/>
        <v>41.666666666666671</v>
      </c>
      <c r="N79" s="312"/>
      <c r="O79" s="313"/>
      <c r="AJ79" s="58"/>
      <c r="AK79" s="58"/>
      <c r="AL79" s="58"/>
      <c r="AM79" s="58"/>
      <c r="AN79" s="58"/>
      <c r="AO79" s="58"/>
    </row>
    <row r="80" spans="1:41" x14ac:dyDescent="0.25">
      <c r="A80" s="266" t="s">
        <v>13</v>
      </c>
      <c r="B80" s="266" t="s">
        <v>15</v>
      </c>
      <c r="C80" s="268" t="s">
        <v>312</v>
      </c>
      <c r="D80" s="270">
        <v>6</v>
      </c>
      <c r="E80" s="269">
        <f t="shared" si="24"/>
        <v>180</v>
      </c>
      <c r="F80" s="269">
        <f t="shared" si="25"/>
        <v>90</v>
      </c>
      <c r="G80" s="269">
        <v>45</v>
      </c>
      <c r="H80" s="269"/>
      <c r="I80" s="269">
        <v>45</v>
      </c>
      <c r="J80" s="269">
        <f t="shared" si="26"/>
        <v>90</v>
      </c>
      <c r="K80" s="270">
        <f t="shared" si="27"/>
        <v>6</v>
      </c>
      <c r="L80" s="269" t="s">
        <v>19</v>
      </c>
      <c r="M80" s="270">
        <f t="shared" si="28"/>
        <v>50</v>
      </c>
      <c r="N80" s="312"/>
      <c r="O80" s="313"/>
      <c r="AJ80" s="58"/>
      <c r="AK80" s="58"/>
      <c r="AL80" s="58"/>
      <c r="AM80" s="58"/>
      <c r="AN80" s="58"/>
      <c r="AO80" s="58"/>
    </row>
    <row r="81" spans="1:41" x14ac:dyDescent="0.25">
      <c r="A81" s="266" t="s">
        <v>13</v>
      </c>
      <c r="B81" s="266" t="s">
        <v>15</v>
      </c>
      <c r="C81" s="268" t="s">
        <v>167</v>
      </c>
      <c r="D81" s="270">
        <v>5</v>
      </c>
      <c r="E81" s="269">
        <f t="shared" si="24"/>
        <v>150</v>
      </c>
      <c r="F81" s="269">
        <f t="shared" si="25"/>
        <v>75</v>
      </c>
      <c r="G81" s="269">
        <v>45</v>
      </c>
      <c r="H81" s="269"/>
      <c r="I81" s="269">
        <v>30</v>
      </c>
      <c r="J81" s="269">
        <f t="shared" si="26"/>
        <v>75</v>
      </c>
      <c r="K81" s="270">
        <f t="shared" si="27"/>
        <v>5</v>
      </c>
      <c r="L81" s="269" t="s">
        <v>19</v>
      </c>
      <c r="M81" s="270">
        <f t="shared" si="28"/>
        <v>50</v>
      </c>
      <c r="N81" s="312"/>
      <c r="O81" s="313"/>
      <c r="AJ81" s="58"/>
      <c r="AK81" s="58"/>
      <c r="AL81" s="58"/>
      <c r="AM81" s="58"/>
      <c r="AN81" s="58"/>
      <c r="AO81" s="58"/>
    </row>
    <row r="82" spans="1:41" x14ac:dyDescent="0.25">
      <c r="A82" s="266" t="s">
        <v>17</v>
      </c>
      <c r="B82" s="266" t="s">
        <v>15</v>
      </c>
      <c r="C82" s="271" t="s">
        <v>29</v>
      </c>
      <c r="D82" s="270">
        <v>4</v>
      </c>
      <c r="E82" s="269">
        <f t="shared" si="24"/>
        <v>120</v>
      </c>
      <c r="F82" s="269">
        <f t="shared" si="25"/>
        <v>45</v>
      </c>
      <c r="G82" s="269">
        <v>15</v>
      </c>
      <c r="H82" s="269">
        <v>15</v>
      </c>
      <c r="I82" s="269">
        <v>15</v>
      </c>
      <c r="J82" s="269">
        <f t="shared" si="26"/>
        <v>75</v>
      </c>
      <c r="K82" s="270">
        <f t="shared" si="27"/>
        <v>3</v>
      </c>
      <c r="L82" s="269" t="s">
        <v>26</v>
      </c>
      <c r="M82" s="270">
        <f t="shared" si="28"/>
        <v>37.5</v>
      </c>
      <c r="N82" s="312"/>
      <c r="O82" s="313"/>
      <c r="AJ82" s="58"/>
      <c r="AK82" s="58"/>
      <c r="AL82" s="58"/>
      <c r="AM82" s="58"/>
      <c r="AN82" s="58"/>
      <c r="AO82" s="58"/>
    </row>
    <row r="83" spans="1:41" ht="26.25" x14ac:dyDescent="0.25">
      <c r="A83" s="266" t="s">
        <v>13</v>
      </c>
      <c r="B83" s="266" t="s">
        <v>28</v>
      </c>
      <c r="C83" s="268" t="s">
        <v>197</v>
      </c>
      <c r="D83" s="270">
        <v>4</v>
      </c>
      <c r="E83" s="269">
        <f t="shared" si="24"/>
        <v>120</v>
      </c>
      <c r="F83" s="269">
        <f t="shared" si="25"/>
        <v>60</v>
      </c>
      <c r="G83" s="269">
        <v>30</v>
      </c>
      <c r="H83" s="269"/>
      <c r="I83" s="269">
        <v>30</v>
      </c>
      <c r="J83" s="269">
        <f t="shared" si="26"/>
        <v>60</v>
      </c>
      <c r="K83" s="270">
        <f t="shared" si="27"/>
        <v>4</v>
      </c>
      <c r="L83" s="269" t="s">
        <v>26</v>
      </c>
      <c r="M83" s="270">
        <f t="shared" si="28"/>
        <v>50</v>
      </c>
      <c r="N83" s="312"/>
      <c r="O83" s="313"/>
      <c r="AJ83" s="58"/>
      <c r="AK83" s="58"/>
      <c r="AL83" s="58"/>
      <c r="AM83" s="58"/>
      <c r="AN83" s="58"/>
      <c r="AO83" s="58"/>
    </row>
    <row r="84" spans="1:41" x14ac:dyDescent="0.25">
      <c r="A84" s="266"/>
      <c r="B84" s="266"/>
      <c r="C84" s="67" t="s">
        <v>21</v>
      </c>
      <c r="D84" s="66">
        <f t="shared" ref="D84:M84" si="29">SUM(D78:D83)</f>
        <v>30</v>
      </c>
      <c r="E84" s="287">
        <f t="shared" si="29"/>
        <v>900</v>
      </c>
      <c r="F84" s="287">
        <f t="shared" si="29"/>
        <v>405</v>
      </c>
      <c r="G84" s="287">
        <f t="shared" si="29"/>
        <v>195</v>
      </c>
      <c r="H84" s="287">
        <f t="shared" si="29"/>
        <v>15</v>
      </c>
      <c r="I84" s="287">
        <f t="shared" si="29"/>
        <v>195</v>
      </c>
      <c r="J84" s="287">
        <f t="shared" si="29"/>
        <v>495</v>
      </c>
      <c r="K84" s="287">
        <f t="shared" si="29"/>
        <v>27</v>
      </c>
      <c r="L84" s="287">
        <f t="shared" si="29"/>
        <v>0</v>
      </c>
      <c r="M84" s="287">
        <f t="shared" si="29"/>
        <v>269.16666666666669</v>
      </c>
      <c r="N84" s="65"/>
      <c r="O84" s="65"/>
      <c r="AJ84" s="58"/>
      <c r="AK84" s="58"/>
      <c r="AL84" s="58"/>
      <c r="AM84" s="58"/>
      <c r="AN84" s="58"/>
      <c r="AO84" s="58"/>
    </row>
    <row r="85" spans="1:41" ht="18" customHeight="1" x14ac:dyDescent="0.25">
      <c r="A85" s="266"/>
      <c r="B85" s="266"/>
      <c r="C85" s="64" t="s">
        <v>22</v>
      </c>
      <c r="D85" s="63">
        <f>30-D84</f>
        <v>0</v>
      </c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AJ85" s="58"/>
      <c r="AK85" s="58"/>
      <c r="AL85" s="58"/>
      <c r="AM85" s="58"/>
      <c r="AN85" s="58"/>
      <c r="AO85" s="58"/>
    </row>
    <row r="86" spans="1:41" x14ac:dyDescent="0.25">
      <c r="A86" s="266"/>
      <c r="B86" s="266"/>
      <c r="C86" s="62" t="s">
        <v>148</v>
      </c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AJ86" s="58"/>
      <c r="AK86" s="58"/>
      <c r="AL86" s="58"/>
      <c r="AM86" s="58"/>
      <c r="AN86" s="58"/>
      <c r="AO86" s="58"/>
    </row>
    <row r="87" spans="1:41" x14ac:dyDescent="0.25">
      <c r="A87" s="266"/>
      <c r="B87" s="266"/>
      <c r="C87" s="669" t="s">
        <v>0</v>
      </c>
      <c r="D87" s="670" t="s">
        <v>1</v>
      </c>
      <c r="E87" s="671" t="s">
        <v>2</v>
      </c>
      <c r="F87" s="671"/>
      <c r="G87" s="671"/>
      <c r="H87" s="671"/>
      <c r="I87" s="671"/>
      <c r="J87" s="672"/>
      <c r="K87" s="670" t="s">
        <v>3</v>
      </c>
      <c r="L87" s="670" t="s">
        <v>4</v>
      </c>
      <c r="M87" s="670" t="s">
        <v>5</v>
      </c>
      <c r="N87" s="68"/>
      <c r="O87" s="68"/>
      <c r="AJ87" s="58"/>
      <c r="AK87" s="58"/>
      <c r="AL87" s="58"/>
      <c r="AM87" s="58"/>
      <c r="AN87" s="58"/>
      <c r="AO87" s="58"/>
    </row>
    <row r="88" spans="1:41" x14ac:dyDescent="0.25">
      <c r="A88" s="266"/>
      <c r="B88" s="266"/>
      <c r="C88" s="669"/>
      <c r="D88" s="670"/>
      <c r="E88" s="670" t="s">
        <v>6</v>
      </c>
      <c r="F88" s="673" t="s">
        <v>7</v>
      </c>
      <c r="G88" s="673"/>
      <c r="H88" s="673"/>
      <c r="I88" s="673"/>
      <c r="J88" s="670" t="s">
        <v>24</v>
      </c>
      <c r="K88" s="670"/>
      <c r="L88" s="670"/>
      <c r="M88" s="670"/>
      <c r="N88" s="68"/>
      <c r="O88" s="68"/>
      <c r="AJ88" s="58"/>
      <c r="AK88" s="58"/>
      <c r="AL88" s="58"/>
      <c r="AM88" s="58"/>
      <c r="AN88" s="58"/>
      <c r="AO88" s="58"/>
    </row>
    <row r="89" spans="1:41" x14ac:dyDescent="0.25">
      <c r="A89" s="266"/>
      <c r="B89" s="266"/>
      <c r="C89" s="669"/>
      <c r="D89" s="670"/>
      <c r="E89" s="672"/>
      <c r="F89" s="670" t="s">
        <v>9</v>
      </c>
      <c r="G89" s="671" t="s">
        <v>10</v>
      </c>
      <c r="H89" s="672"/>
      <c r="I89" s="672"/>
      <c r="J89" s="672"/>
      <c r="K89" s="670"/>
      <c r="L89" s="670"/>
      <c r="M89" s="670"/>
      <c r="N89" s="68"/>
      <c r="O89" s="68"/>
      <c r="AJ89" s="58"/>
      <c r="AK89" s="58"/>
      <c r="AL89" s="58"/>
      <c r="AM89" s="58"/>
      <c r="AN89" s="58"/>
      <c r="AO89" s="58"/>
    </row>
    <row r="90" spans="1:41" x14ac:dyDescent="0.25">
      <c r="A90" s="266"/>
      <c r="B90" s="266"/>
      <c r="C90" s="669"/>
      <c r="D90" s="670"/>
      <c r="E90" s="672"/>
      <c r="F90" s="674"/>
      <c r="G90" s="670" t="s">
        <v>11</v>
      </c>
      <c r="H90" s="670" t="s">
        <v>12</v>
      </c>
      <c r="I90" s="670" t="s">
        <v>13</v>
      </c>
      <c r="J90" s="672"/>
      <c r="K90" s="670"/>
      <c r="L90" s="670"/>
      <c r="M90" s="670"/>
      <c r="N90" s="68"/>
      <c r="O90" s="68"/>
      <c r="AJ90" s="58"/>
      <c r="AK90" s="58"/>
      <c r="AL90" s="58"/>
      <c r="AM90" s="58"/>
      <c r="AN90" s="58"/>
      <c r="AO90" s="58"/>
    </row>
    <row r="91" spans="1:41" x14ac:dyDescent="0.25">
      <c r="A91" s="266"/>
      <c r="B91" s="266"/>
      <c r="C91" s="669"/>
      <c r="D91" s="670"/>
      <c r="E91" s="672"/>
      <c r="F91" s="674"/>
      <c r="G91" s="670"/>
      <c r="H91" s="670"/>
      <c r="I91" s="670"/>
      <c r="J91" s="672"/>
      <c r="K91" s="670"/>
      <c r="L91" s="670"/>
      <c r="M91" s="670"/>
      <c r="N91" s="68"/>
      <c r="O91" s="68"/>
      <c r="AJ91" s="58"/>
      <c r="AK91" s="58"/>
      <c r="AL91" s="58"/>
      <c r="AM91" s="58"/>
      <c r="AN91" s="58"/>
      <c r="AO91" s="58"/>
    </row>
    <row r="92" spans="1:41" x14ac:dyDescent="0.25">
      <c r="A92" s="266"/>
      <c r="B92" s="266"/>
      <c r="C92" s="669"/>
      <c r="D92" s="670"/>
      <c r="E92" s="672"/>
      <c r="F92" s="674"/>
      <c r="G92" s="670"/>
      <c r="H92" s="670"/>
      <c r="I92" s="670"/>
      <c r="J92" s="672"/>
      <c r="K92" s="670"/>
      <c r="L92" s="670"/>
      <c r="M92" s="670"/>
      <c r="N92" s="68"/>
      <c r="O92" s="68"/>
      <c r="AJ92" s="58"/>
      <c r="AK92" s="58"/>
      <c r="AL92" s="58"/>
      <c r="AM92" s="58"/>
      <c r="AN92" s="58"/>
      <c r="AO92" s="58"/>
    </row>
    <row r="93" spans="1:41" x14ac:dyDescent="0.25">
      <c r="A93" s="266"/>
      <c r="B93" s="266"/>
      <c r="C93" s="669"/>
      <c r="D93" s="670"/>
      <c r="E93" s="672"/>
      <c r="F93" s="674"/>
      <c r="G93" s="670"/>
      <c r="H93" s="670"/>
      <c r="I93" s="670"/>
      <c r="J93" s="672"/>
      <c r="K93" s="670"/>
      <c r="L93" s="670"/>
      <c r="M93" s="670"/>
      <c r="N93" s="68"/>
      <c r="O93" s="68"/>
      <c r="AJ93" s="58"/>
      <c r="AK93" s="58"/>
      <c r="AL93" s="58"/>
      <c r="AM93" s="58"/>
      <c r="AN93" s="58"/>
      <c r="AO93" s="58"/>
    </row>
    <row r="94" spans="1:41" x14ac:dyDescent="0.25">
      <c r="A94" s="266" t="s">
        <v>13</v>
      </c>
      <c r="B94" s="266" t="s">
        <v>15</v>
      </c>
      <c r="C94" s="67" t="s">
        <v>196</v>
      </c>
      <c r="D94" s="69">
        <v>4.5</v>
      </c>
      <c r="E94" s="269">
        <f t="shared" ref="E94:E99" si="30">D94*30</f>
        <v>135</v>
      </c>
      <c r="F94" s="269"/>
      <c r="G94" s="269"/>
      <c r="H94" s="269"/>
      <c r="I94" s="269"/>
      <c r="J94" s="269">
        <f t="shared" ref="J94:J99" si="31">E94-F94</f>
        <v>135</v>
      </c>
      <c r="K94" s="270">
        <f t="shared" ref="K94:K99" si="32">F94/18</f>
        <v>0</v>
      </c>
      <c r="L94" s="269" t="s">
        <v>26</v>
      </c>
      <c r="M94" s="270">
        <f t="shared" ref="M94:M100" si="33">F94/E94*100</f>
        <v>0</v>
      </c>
      <c r="N94" s="312"/>
      <c r="O94" s="313"/>
      <c r="AJ94" s="58"/>
      <c r="AK94" s="58"/>
      <c r="AL94" s="58"/>
      <c r="AM94" s="58"/>
      <c r="AN94" s="58"/>
      <c r="AO94" s="58"/>
    </row>
    <row r="95" spans="1:41" ht="26.25" x14ac:dyDescent="0.25">
      <c r="A95" s="266" t="s">
        <v>13</v>
      </c>
      <c r="B95" s="266" t="s">
        <v>15</v>
      </c>
      <c r="C95" s="268" t="s">
        <v>195</v>
      </c>
      <c r="D95" s="270">
        <v>5</v>
      </c>
      <c r="E95" s="269">
        <f t="shared" si="30"/>
        <v>150</v>
      </c>
      <c r="F95" s="269">
        <f t="shared" ref="F95:F99" si="34">G95+H95+I95</f>
        <v>72</v>
      </c>
      <c r="G95" s="269">
        <v>36</v>
      </c>
      <c r="H95" s="269"/>
      <c r="I95" s="269">
        <v>36</v>
      </c>
      <c r="J95" s="269">
        <f t="shared" si="31"/>
        <v>78</v>
      </c>
      <c r="K95" s="270">
        <f t="shared" si="32"/>
        <v>4</v>
      </c>
      <c r="L95" s="269" t="s">
        <v>19</v>
      </c>
      <c r="M95" s="270">
        <f t="shared" si="33"/>
        <v>48</v>
      </c>
      <c r="N95" s="312"/>
      <c r="O95" s="313"/>
      <c r="AJ95" s="58"/>
      <c r="AK95" s="58"/>
      <c r="AL95" s="58"/>
      <c r="AM95" s="58"/>
      <c r="AN95" s="58"/>
      <c r="AO95" s="58"/>
    </row>
    <row r="96" spans="1:41" x14ac:dyDescent="0.25">
      <c r="A96" s="266" t="s">
        <v>13</v>
      </c>
      <c r="B96" s="266" t="s">
        <v>15</v>
      </c>
      <c r="C96" s="268" t="s">
        <v>175</v>
      </c>
      <c r="D96" s="270">
        <v>5.5</v>
      </c>
      <c r="E96" s="269">
        <f t="shared" si="30"/>
        <v>165</v>
      </c>
      <c r="F96" s="269">
        <f t="shared" si="34"/>
        <v>72</v>
      </c>
      <c r="G96" s="269">
        <v>36</v>
      </c>
      <c r="H96" s="269">
        <v>36</v>
      </c>
      <c r="I96" s="269"/>
      <c r="J96" s="269">
        <f t="shared" si="31"/>
        <v>93</v>
      </c>
      <c r="K96" s="270">
        <f t="shared" si="32"/>
        <v>4</v>
      </c>
      <c r="L96" s="269" t="s">
        <v>19</v>
      </c>
      <c r="M96" s="270">
        <f t="shared" si="33"/>
        <v>43.636363636363633</v>
      </c>
      <c r="N96" s="312"/>
      <c r="O96" s="313"/>
      <c r="AJ96" s="58"/>
      <c r="AK96" s="58"/>
      <c r="AL96" s="58"/>
      <c r="AM96" s="58"/>
      <c r="AN96" s="58"/>
      <c r="AO96" s="58"/>
    </row>
    <row r="97" spans="1:41" x14ac:dyDescent="0.25">
      <c r="A97" s="266" t="s">
        <v>13</v>
      </c>
      <c r="B97" s="266" t="s">
        <v>28</v>
      </c>
      <c r="C97" s="268" t="s">
        <v>194</v>
      </c>
      <c r="D97" s="270">
        <v>5</v>
      </c>
      <c r="E97" s="269">
        <f t="shared" si="30"/>
        <v>150</v>
      </c>
      <c r="F97" s="269">
        <f t="shared" si="34"/>
        <v>72</v>
      </c>
      <c r="G97" s="269">
        <v>36</v>
      </c>
      <c r="H97" s="269"/>
      <c r="I97" s="269">
        <v>36</v>
      </c>
      <c r="J97" s="269">
        <f t="shared" si="31"/>
        <v>78</v>
      </c>
      <c r="K97" s="270">
        <f t="shared" si="32"/>
        <v>4</v>
      </c>
      <c r="L97" s="269" t="s">
        <v>19</v>
      </c>
      <c r="M97" s="270">
        <f t="shared" si="33"/>
        <v>48</v>
      </c>
      <c r="N97" s="312"/>
      <c r="O97" s="313"/>
      <c r="AJ97" s="58"/>
      <c r="AK97" s="58"/>
      <c r="AL97" s="58"/>
      <c r="AM97" s="58"/>
      <c r="AN97" s="58"/>
      <c r="AO97" s="58"/>
    </row>
    <row r="98" spans="1:41" x14ac:dyDescent="0.25">
      <c r="A98" s="266" t="s">
        <v>13</v>
      </c>
      <c r="B98" s="266" t="s">
        <v>28</v>
      </c>
      <c r="C98" s="268" t="s">
        <v>193</v>
      </c>
      <c r="D98" s="270">
        <v>5</v>
      </c>
      <c r="E98" s="269">
        <f t="shared" si="30"/>
        <v>150</v>
      </c>
      <c r="F98" s="269">
        <f t="shared" si="34"/>
        <v>72</v>
      </c>
      <c r="G98" s="269">
        <v>36</v>
      </c>
      <c r="H98" s="269"/>
      <c r="I98" s="269">
        <v>36</v>
      </c>
      <c r="J98" s="269">
        <f t="shared" si="31"/>
        <v>78</v>
      </c>
      <c r="K98" s="270">
        <f t="shared" si="32"/>
        <v>4</v>
      </c>
      <c r="L98" s="269" t="s">
        <v>26</v>
      </c>
      <c r="M98" s="270">
        <f t="shared" si="33"/>
        <v>48</v>
      </c>
      <c r="N98" s="312"/>
      <c r="O98" s="313"/>
      <c r="AJ98" s="58"/>
      <c r="AK98" s="58"/>
      <c r="AL98" s="58"/>
      <c r="AM98" s="58"/>
      <c r="AN98" s="58"/>
      <c r="AO98" s="58"/>
    </row>
    <row r="99" spans="1:41" x14ac:dyDescent="0.25">
      <c r="A99" s="266" t="s">
        <v>13</v>
      </c>
      <c r="B99" s="266" t="s">
        <v>28</v>
      </c>
      <c r="C99" s="279" t="s">
        <v>192</v>
      </c>
      <c r="D99" s="280">
        <v>5</v>
      </c>
      <c r="E99" s="269">
        <f t="shared" si="30"/>
        <v>150</v>
      </c>
      <c r="F99" s="269">
        <f t="shared" si="34"/>
        <v>72</v>
      </c>
      <c r="G99" s="269">
        <v>36</v>
      </c>
      <c r="H99" s="269"/>
      <c r="I99" s="269">
        <v>36</v>
      </c>
      <c r="J99" s="269">
        <f t="shared" si="31"/>
        <v>78</v>
      </c>
      <c r="K99" s="270">
        <f t="shared" si="32"/>
        <v>4</v>
      </c>
      <c r="L99" s="269" t="s">
        <v>17</v>
      </c>
      <c r="M99" s="270">
        <f t="shared" si="33"/>
        <v>48</v>
      </c>
      <c r="N99" s="312"/>
      <c r="O99" s="313"/>
      <c r="AJ99" s="58"/>
      <c r="AK99" s="58"/>
      <c r="AL99" s="58"/>
      <c r="AM99" s="58"/>
      <c r="AN99" s="58"/>
      <c r="AO99" s="58"/>
    </row>
    <row r="100" spans="1:41" x14ac:dyDescent="0.25">
      <c r="A100" s="266"/>
      <c r="B100" s="266"/>
      <c r="C100" s="67" t="s">
        <v>21</v>
      </c>
      <c r="D100" s="66">
        <f t="shared" ref="D100:K100" si="35">SUM(D94:D99)</f>
        <v>30</v>
      </c>
      <c r="E100" s="287">
        <f t="shared" si="35"/>
        <v>900</v>
      </c>
      <c r="F100" s="287">
        <f t="shared" si="35"/>
        <v>360</v>
      </c>
      <c r="G100" s="287">
        <f t="shared" si="35"/>
        <v>180</v>
      </c>
      <c r="H100" s="287">
        <f t="shared" si="35"/>
        <v>36</v>
      </c>
      <c r="I100" s="287">
        <f t="shared" si="35"/>
        <v>144</v>
      </c>
      <c r="J100" s="287">
        <f t="shared" si="35"/>
        <v>540</v>
      </c>
      <c r="K100" s="287">
        <f t="shared" si="35"/>
        <v>20</v>
      </c>
      <c r="L100" s="287"/>
      <c r="M100" s="270">
        <f t="shared" si="33"/>
        <v>40</v>
      </c>
      <c r="N100" s="312"/>
      <c r="O100" s="65"/>
      <c r="AJ100" s="58"/>
      <c r="AK100" s="58"/>
      <c r="AL100" s="58"/>
      <c r="AM100" s="58"/>
      <c r="AN100" s="58"/>
      <c r="AO100" s="58"/>
    </row>
    <row r="101" spans="1:41" x14ac:dyDescent="0.25">
      <c r="A101" s="266"/>
      <c r="B101" s="266"/>
      <c r="C101" s="64" t="s">
        <v>22</v>
      </c>
      <c r="D101" s="63">
        <f>30-D100</f>
        <v>0</v>
      </c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AJ101" s="58"/>
      <c r="AK101" s="58"/>
      <c r="AL101" s="58"/>
      <c r="AM101" s="58"/>
      <c r="AN101" s="58"/>
      <c r="AO101" s="58"/>
    </row>
    <row r="102" spans="1:41" x14ac:dyDescent="0.25">
      <c r="A102" s="266"/>
      <c r="B102" s="266"/>
      <c r="C102" s="64"/>
      <c r="D102" s="63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AJ102" s="58"/>
      <c r="AK102" s="58"/>
      <c r="AL102" s="58"/>
      <c r="AM102" s="58"/>
      <c r="AN102" s="58"/>
      <c r="AO102" s="58"/>
    </row>
    <row r="103" spans="1:41" x14ac:dyDescent="0.25">
      <c r="A103" s="266"/>
      <c r="B103" s="266"/>
      <c r="C103" s="64"/>
      <c r="D103" s="63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AJ103" s="58"/>
      <c r="AK103" s="58"/>
      <c r="AL103" s="58"/>
      <c r="AM103" s="58"/>
      <c r="AN103" s="58"/>
      <c r="AO103" s="58"/>
    </row>
    <row r="104" spans="1:41" x14ac:dyDescent="0.25">
      <c r="A104" s="266"/>
      <c r="B104" s="266"/>
      <c r="C104" s="6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AJ104" s="58"/>
      <c r="AK104" s="58"/>
      <c r="AL104" s="58"/>
      <c r="AM104" s="58"/>
      <c r="AN104" s="58"/>
      <c r="AO104" s="58"/>
    </row>
    <row r="105" spans="1:41" x14ac:dyDescent="0.25">
      <c r="A105" s="266"/>
      <c r="B105" s="266"/>
      <c r="C105" s="62" t="s">
        <v>149</v>
      </c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AJ105" s="58"/>
      <c r="AK105" s="58"/>
      <c r="AL105" s="58"/>
      <c r="AM105" s="58"/>
      <c r="AN105" s="58"/>
      <c r="AO105" s="58"/>
    </row>
    <row r="106" spans="1:41" x14ac:dyDescent="0.25">
      <c r="A106" s="266"/>
      <c r="B106" s="266"/>
      <c r="C106" s="669" t="s">
        <v>0</v>
      </c>
      <c r="D106" s="670" t="s">
        <v>1</v>
      </c>
      <c r="E106" s="671" t="s">
        <v>2</v>
      </c>
      <c r="F106" s="671"/>
      <c r="G106" s="671"/>
      <c r="H106" s="671"/>
      <c r="I106" s="671"/>
      <c r="J106" s="672"/>
      <c r="K106" s="670" t="s">
        <v>3</v>
      </c>
      <c r="L106" s="670" t="s">
        <v>4</v>
      </c>
      <c r="M106" s="670" t="s">
        <v>5</v>
      </c>
      <c r="N106" s="68"/>
      <c r="O106" s="68"/>
      <c r="AJ106" s="58"/>
      <c r="AK106" s="58"/>
      <c r="AL106" s="58"/>
      <c r="AM106" s="58"/>
      <c r="AN106" s="58"/>
      <c r="AO106" s="58"/>
    </row>
    <row r="107" spans="1:41" x14ac:dyDescent="0.25">
      <c r="A107" s="266"/>
      <c r="B107" s="266"/>
      <c r="C107" s="669"/>
      <c r="D107" s="670"/>
      <c r="E107" s="670" t="s">
        <v>6</v>
      </c>
      <c r="F107" s="673" t="s">
        <v>7</v>
      </c>
      <c r="G107" s="673"/>
      <c r="H107" s="673"/>
      <c r="I107" s="673"/>
      <c r="J107" s="670" t="s">
        <v>24</v>
      </c>
      <c r="K107" s="670"/>
      <c r="L107" s="670"/>
      <c r="M107" s="670"/>
      <c r="N107" s="68"/>
      <c r="O107" s="68"/>
      <c r="AJ107" s="58"/>
      <c r="AK107" s="58"/>
      <c r="AL107" s="58"/>
      <c r="AM107" s="58"/>
      <c r="AN107" s="58"/>
      <c r="AO107" s="58"/>
    </row>
    <row r="108" spans="1:41" x14ac:dyDescent="0.25">
      <c r="A108" s="266"/>
      <c r="B108" s="266"/>
      <c r="C108" s="669"/>
      <c r="D108" s="670"/>
      <c r="E108" s="672"/>
      <c r="F108" s="670" t="s">
        <v>9</v>
      </c>
      <c r="G108" s="671" t="s">
        <v>10</v>
      </c>
      <c r="H108" s="672"/>
      <c r="I108" s="672"/>
      <c r="J108" s="672"/>
      <c r="K108" s="670"/>
      <c r="L108" s="670"/>
      <c r="M108" s="670"/>
      <c r="N108" s="68"/>
      <c r="O108" s="68"/>
      <c r="AJ108" s="58"/>
      <c r="AK108" s="58"/>
      <c r="AL108" s="58"/>
      <c r="AM108" s="58"/>
      <c r="AN108" s="58"/>
      <c r="AO108" s="58"/>
    </row>
    <row r="109" spans="1:41" x14ac:dyDescent="0.25">
      <c r="A109" s="266"/>
      <c r="B109" s="266"/>
      <c r="C109" s="669"/>
      <c r="D109" s="670"/>
      <c r="E109" s="672"/>
      <c r="F109" s="674"/>
      <c r="G109" s="670" t="s">
        <v>11</v>
      </c>
      <c r="H109" s="670" t="s">
        <v>12</v>
      </c>
      <c r="I109" s="670" t="s">
        <v>13</v>
      </c>
      <c r="J109" s="672"/>
      <c r="K109" s="670"/>
      <c r="L109" s="670"/>
      <c r="M109" s="670"/>
      <c r="N109" s="68"/>
      <c r="O109" s="68"/>
      <c r="AJ109" s="58"/>
      <c r="AK109" s="58"/>
      <c r="AL109" s="58"/>
      <c r="AM109" s="58"/>
      <c r="AN109" s="58"/>
      <c r="AO109" s="58"/>
    </row>
    <row r="110" spans="1:41" x14ac:dyDescent="0.25">
      <c r="A110" s="266"/>
      <c r="B110" s="266"/>
      <c r="C110" s="669"/>
      <c r="D110" s="670"/>
      <c r="E110" s="672"/>
      <c r="F110" s="674"/>
      <c r="G110" s="670"/>
      <c r="H110" s="670"/>
      <c r="I110" s="670"/>
      <c r="J110" s="672"/>
      <c r="K110" s="670"/>
      <c r="L110" s="670"/>
      <c r="M110" s="670"/>
      <c r="N110" s="68"/>
      <c r="O110" s="68"/>
      <c r="AJ110" s="58"/>
      <c r="AK110" s="58"/>
      <c r="AL110" s="58"/>
      <c r="AM110" s="58"/>
      <c r="AN110" s="58"/>
      <c r="AO110" s="58"/>
    </row>
    <row r="111" spans="1:41" x14ac:dyDescent="0.25">
      <c r="A111" s="266"/>
      <c r="B111" s="266"/>
      <c r="C111" s="669"/>
      <c r="D111" s="670"/>
      <c r="E111" s="672"/>
      <c r="F111" s="674"/>
      <c r="G111" s="670"/>
      <c r="H111" s="670"/>
      <c r="I111" s="670"/>
      <c r="J111" s="672"/>
      <c r="K111" s="670"/>
      <c r="L111" s="670"/>
      <c r="M111" s="670"/>
      <c r="N111" s="68"/>
      <c r="O111" s="68"/>
      <c r="AJ111" s="58"/>
      <c r="AK111" s="58"/>
      <c r="AL111" s="58"/>
      <c r="AM111" s="58"/>
      <c r="AN111" s="58"/>
      <c r="AO111" s="58"/>
    </row>
    <row r="112" spans="1:41" x14ac:dyDescent="0.25">
      <c r="A112" s="266"/>
      <c r="B112" s="266"/>
      <c r="C112" s="669"/>
      <c r="D112" s="670"/>
      <c r="E112" s="672"/>
      <c r="F112" s="674"/>
      <c r="G112" s="670"/>
      <c r="H112" s="670"/>
      <c r="I112" s="670"/>
      <c r="J112" s="672"/>
      <c r="K112" s="670"/>
      <c r="L112" s="670"/>
      <c r="M112" s="670"/>
      <c r="N112" s="68"/>
      <c r="O112" s="68"/>
      <c r="AJ112" s="58"/>
      <c r="AK112" s="58"/>
      <c r="AL112" s="58"/>
      <c r="AM112" s="58"/>
      <c r="AN112" s="58"/>
      <c r="AO112" s="58"/>
    </row>
    <row r="113" spans="1:41" x14ac:dyDescent="0.25">
      <c r="A113" s="266" t="s">
        <v>13</v>
      </c>
      <c r="B113" s="266" t="s">
        <v>15</v>
      </c>
      <c r="C113" s="268" t="s">
        <v>191</v>
      </c>
      <c r="D113" s="69">
        <v>4.5</v>
      </c>
      <c r="E113" s="269">
        <f t="shared" ref="E113:E119" si="36">D113*30</f>
        <v>135</v>
      </c>
      <c r="F113" s="269">
        <f t="shared" ref="F113:F119" si="37">G113+H113+I113</f>
        <v>60</v>
      </c>
      <c r="G113" s="269">
        <v>30</v>
      </c>
      <c r="H113" s="269"/>
      <c r="I113" s="269">
        <v>30</v>
      </c>
      <c r="J113" s="269">
        <f t="shared" ref="J113:J119" si="38">E113-F113</f>
        <v>75</v>
      </c>
      <c r="K113" s="270">
        <f>F113/15</f>
        <v>4</v>
      </c>
      <c r="L113" s="269" t="s">
        <v>26</v>
      </c>
      <c r="M113" s="270">
        <f t="shared" ref="M113:M119" si="39">F113/E113*100</f>
        <v>44.444444444444443</v>
      </c>
      <c r="N113" s="312"/>
      <c r="O113" s="313"/>
      <c r="AJ113" s="58"/>
      <c r="AK113" s="58"/>
      <c r="AL113" s="58"/>
      <c r="AM113" s="58"/>
      <c r="AN113" s="58"/>
      <c r="AO113" s="58"/>
    </row>
    <row r="114" spans="1:41" x14ac:dyDescent="0.25">
      <c r="A114" s="266" t="s">
        <v>13</v>
      </c>
      <c r="B114" s="266" t="s">
        <v>15</v>
      </c>
      <c r="C114" s="268" t="s">
        <v>190</v>
      </c>
      <c r="D114" s="69">
        <v>1.5</v>
      </c>
      <c r="E114" s="269">
        <f t="shared" si="36"/>
        <v>45</v>
      </c>
      <c r="F114" s="269">
        <f t="shared" si="37"/>
        <v>0</v>
      </c>
      <c r="G114" s="269"/>
      <c r="H114" s="269"/>
      <c r="I114" s="269"/>
      <c r="J114" s="269">
        <f t="shared" si="38"/>
        <v>45</v>
      </c>
      <c r="K114" s="270">
        <f t="shared" ref="K114:K119" si="40">F114/15</f>
        <v>0</v>
      </c>
      <c r="L114" s="269" t="s">
        <v>26</v>
      </c>
      <c r="M114" s="270">
        <f t="shared" si="39"/>
        <v>0</v>
      </c>
      <c r="N114" s="312"/>
      <c r="O114" s="313"/>
      <c r="AJ114" s="58"/>
      <c r="AK114" s="58"/>
      <c r="AL114" s="58"/>
      <c r="AM114" s="58"/>
      <c r="AN114" s="58"/>
      <c r="AO114" s="58"/>
    </row>
    <row r="115" spans="1:41" x14ac:dyDescent="0.25">
      <c r="A115" s="266" t="s">
        <v>13</v>
      </c>
      <c r="B115" s="266" t="s">
        <v>15</v>
      </c>
      <c r="C115" s="268" t="s">
        <v>189</v>
      </c>
      <c r="D115" s="270">
        <v>5</v>
      </c>
      <c r="E115" s="269">
        <f t="shared" si="36"/>
        <v>150</v>
      </c>
      <c r="F115" s="269">
        <f t="shared" si="37"/>
        <v>60</v>
      </c>
      <c r="G115" s="269">
        <v>30</v>
      </c>
      <c r="H115" s="269"/>
      <c r="I115" s="269">
        <v>30</v>
      </c>
      <c r="J115" s="269">
        <f t="shared" si="38"/>
        <v>90</v>
      </c>
      <c r="K115" s="270">
        <f t="shared" si="40"/>
        <v>4</v>
      </c>
      <c r="L115" s="269" t="s">
        <v>19</v>
      </c>
      <c r="M115" s="270">
        <f t="shared" si="39"/>
        <v>40</v>
      </c>
      <c r="N115" s="312"/>
      <c r="O115" s="313"/>
      <c r="AJ115" s="58"/>
      <c r="AK115" s="58"/>
      <c r="AL115" s="58"/>
      <c r="AM115" s="58"/>
      <c r="AN115" s="58"/>
      <c r="AO115" s="58"/>
    </row>
    <row r="116" spans="1:41" ht="26.25" x14ac:dyDescent="0.25">
      <c r="A116" s="266" t="s">
        <v>13</v>
      </c>
      <c r="B116" s="266" t="s">
        <v>28</v>
      </c>
      <c r="C116" s="268" t="s">
        <v>188</v>
      </c>
      <c r="D116" s="270">
        <v>5</v>
      </c>
      <c r="E116" s="269">
        <f t="shared" si="36"/>
        <v>150</v>
      </c>
      <c r="F116" s="269">
        <f t="shared" si="37"/>
        <v>60</v>
      </c>
      <c r="G116" s="269">
        <v>30</v>
      </c>
      <c r="H116" s="269"/>
      <c r="I116" s="269">
        <v>30</v>
      </c>
      <c r="J116" s="269">
        <f t="shared" si="38"/>
        <v>90</v>
      </c>
      <c r="K116" s="270">
        <f t="shared" si="40"/>
        <v>4</v>
      </c>
      <c r="L116" s="269" t="s">
        <v>19</v>
      </c>
      <c r="M116" s="270">
        <f t="shared" si="39"/>
        <v>40</v>
      </c>
      <c r="N116" s="312"/>
      <c r="O116" s="313"/>
      <c r="AJ116" s="58"/>
      <c r="AK116" s="58"/>
      <c r="AL116" s="58"/>
      <c r="AM116" s="58"/>
      <c r="AN116" s="58"/>
      <c r="AO116" s="58"/>
    </row>
    <row r="117" spans="1:41" ht="24" customHeight="1" x14ac:dyDescent="0.25">
      <c r="A117" s="266" t="s">
        <v>13</v>
      </c>
      <c r="B117" s="266" t="s">
        <v>28</v>
      </c>
      <c r="C117" s="268" t="s">
        <v>187</v>
      </c>
      <c r="D117" s="270">
        <v>4</v>
      </c>
      <c r="E117" s="269">
        <f t="shared" si="36"/>
        <v>120</v>
      </c>
      <c r="F117" s="269">
        <f t="shared" si="37"/>
        <v>45</v>
      </c>
      <c r="G117" s="269"/>
      <c r="H117" s="269"/>
      <c r="I117" s="269">
        <v>45</v>
      </c>
      <c r="J117" s="269">
        <f t="shared" si="38"/>
        <v>75</v>
      </c>
      <c r="K117" s="270">
        <f t="shared" si="40"/>
        <v>3</v>
      </c>
      <c r="L117" s="269" t="s">
        <v>26</v>
      </c>
      <c r="M117" s="270">
        <f t="shared" si="39"/>
        <v>37.5</v>
      </c>
      <c r="N117" s="312"/>
      <c r="O117" s="313"/>
      <c r="AJ117" s="58"/>
      <c r="AK117" s="58"/>
      <c r="AL117" s="58"/>
      <c r="AM117" s="58"/>
      <c r="AN117" s="58"/>
      <c r="AO117" s="58"/>
    </row>
    <row r="118" spans="1:41" x14ac:dyDescent="0.25">
      <c r="A118" s="266" t="s">
        <v>13</v>
      </c>
      <c r="B118" s="266" t="s">
        <v>28</v>
      </c>
      <c r="C118" s="268" t="s">
        <v>186</v>
      </c>
      <c r="D118" s="270">
        <v>5</v>
      </c>
      <c r="E118" s="269">
        <f t="shared" si="36"/>
        <v>150</v>
      </c>
      <c r="F118" s="269">
        <f t="shared" si="37"/>
        <v>60</v>
      </c>
      <c r="G118" s="269">
        <v>30</v>
      </c>
      <c r="H118" s="269"/>
      <c r="I118" s="269">
        <v>30</v>
      </c>
      <c r="J118" s="269">
        <f t="shared" si="38"/>
        <v>90</v>
      </c>
      <c r="K118" s="270">
        <f t="shared" si="40"/>
        <v>4</v>
      </c>
      <c r="L118" s="269" t="s">
        <v>26</v>
      </c>
      <c r="M118" s="270">
        <f t="shared" si="39"/>
        <v>40</v>
      </c>
      <c r="N118" s="312"/>
      <c r="O118" s="313"/>
      <c r="AJ118" s="58"/>
      <c r="AK118" s="58"/>
      <c r="AL118" s="58"/>
      <c r="AM118" s="58"/>
      <c r="AN118" s="58"/>
      <c r="AO118" s="58"/>
    </row>
    <row r="119" spans="1:41" x14ac:dyDescent="0.25">
      <c r="A119" s="266" t="s">
        <v>13</v>
      </c>
      <c r="B119" s="266" t="s">
        <v>28</v>
      </c>
      <c r="C119" s="268" t="s">
        <v>185</v>
      </c>
      <c r="D119" s="270">
        <v>5</v>
      </c>
      <c r="E119" s="269">
        <f t="shared" si="36"/>
        <v>150</v>
      </c>
      <c r="F119" s="269">
        <f t="shared" si="37"/>
        <v>60</v>
      </c>
      <c r="G119" s="269">
        <v>30</v>
      </c>
      <c r="H119" s="269"/>
      <c r="I119" s="269">
        <v>30</v>
      </c>
      <c r="J119" s="269">
        <f t="shared" si="38"/>
        <v>90</v>
      </c>
      <c r="K119" s="270">
        <f t="shared" si="40"/>
        <v>4</v>
      </c>
      <c r="L119" s="269" t="s">
        <v>26</v>
      </c>
      <c r="M119" s="270">
        <f t="shared" si="39"/>
        <v>40</v>
      </c>
      <c r="N119" s="312"/>
      <c r="O119" s="313"/>
      <c r="AJ119" s="58"/>
      <c r="AK119" s="58"/>
      <c r="AL119" s="58"/>
      <c r="AM119" s="58"/>
      <c r="AN119" s="58"/>
      <c r="AO119" s="58"/>
    </row>
    <row r="120" spans="1:41" x14ac:dyDescent="0.25">
      <c r="A120" s="266"/>
      <c r="B120" s="266"/>
      <c r="C120" s="67" t="s">
        <v>21</v>
      </c>
      <c r="D120" s="66">
        <f t="shared" ref="D120:M120" si="41">SUM(D113:D119)</f>
        <v>30</v>
      </c>
      <c r="E120" s="287">
        <f t="shared" si="41"/>
        <v>900</v>
      </c>
      <c r="F120" s="287">
        <f t="shared" si="41"/>
        <v>345</v>
      </c>
      <c r="G120" s="287">
        <f>SUM(G113:G119)</f>
        <v>150</v>
      </c>
      <c r="H120" s="287">
        <f t="shared" si="41"/>
        <v>0</v>
      </c>
      <c r="I120" s="287">
        <f t="shared" si="41"/>
        <v>195</v>
      </c>
      <c r="J120" s="287">
        <f t="shared" si="41"/>
        <v>555</v>
      </c>
      <c r="K120" s="287">
        <f t="shared" si="41"/>
        <v>23</v>
      </c>
      <c r="L120" s="287">
        <f t="shared" si="41"/>
        <v>0</v>
      </c>
      <c r="M120" s="287">
        <f t="shared" si="41"/>
        <v>241.94444444444446</v>
      </c>
      <c r="N120" s="65"/>
      <c r="O120" s="65"/>
      <c r="AJ120" s="58"/>
      <c r="AK120" s="58"/>
      <c r="AL120" s="58"/>
      <c r="AM120" s="58"/>
      <c r="AN120" s="58"/>
      <c r="AO120" s="58"/>
    </row>
    <row r="121" spans="1:41" x14ac:dyDescent="0.25">
      <c r="A121" s="266"/>
      <c r="B121" s="266"/>
      <c r="C121" s="64" t="s">
        <v>22</v>
      </c>
      <c r="D121" s="63">
        <f>30-D120</f>
        <v>0</v>
      </c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AJ121" s="58"/>
      <c r="AK121" s="58"/>
      <c r="AL121" s="58"/>
      <c r="AM121" s="58"/>
      <c r="AN121" s="58"/>
      <c r="AO121" s="58"/>
    </row>
    <row r="122" spans="1:41" x14ac:dyDescent="0.25">
      <c r="A122" s="266"/>
      <c r="B122" s="266"/>
      <c r="C122" s="62" t="s">
        <v>270</v>
      </c>
      <c r="D122" s="267"/>
      <c r="E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AJ122" s="58"/>
      <c r="AK122" s="58"/>
      <c r="AL122" s="58"/>
      <c r="AM122" s="58"/>
      <c r="AN122" s="58"/>
      <c r="AO122" s="58"/>
    </row>
    <row r="123" spans="1:41" x14ac:dyDescent="0.25">
      <c r="A123" s="266"/>
      <c r="B123" s="266"/>
      <c r="C123" s="669" t="s">
        <v>0</v>
      </c>
      <c r="D123" s="670" t="s">
        <v>1</v>
      </c>
      <c r="E123" s="671" t="s">
        <v>2</v>
      </c>
      <c r="F123" s="671"/>
      <c r="G123" s="671"/>
      <c r="H123" s="671"/>
      <c r="I123" s="671"/>
      <c r="J123" s="672"/>
      <c r="K123" s="670" t="s">
        <v>3</v>
      </c>
      <c r="L123" s="670" t="s">
        <v>4</v>
      </c>
      <c r="M123" s="670" t="s">
        <v>5</v>
      </c>
      <c r="N123" s="68"/>
      <c r="O123" s="68"/>
      <c r="AJ123" s="58"/>
      <c r="AK123" s="58"/>
      <c r="AL123" s="58"/>
      <c r="AM123" s="58"/>
      <c r="AN123" s="58"/>
      <c r="AO123" s="58"/>
    </row>
    <row r="124" spans="1:41" x14ac:dyDescent="0.25">
      <c r="A124" s="266"/>
      <c r="B124" s="266"/>
      <c r="C124" s="669"/>
      <c r="D124" s="670"/>
      <c r="E124" s="670" t="s">
        <v>6</v>
      </c>
      <c r="F124" s="673" t="s">
        <v>7</v>
      </c>
      <c r="G124" s="673"/>
      <c r="H124" s="673"/>
      <c r="I124" s="673"/>
      <c r="J124" s="670" t="s">
        <v>24</v>
      </c>
      <c r="K124" s="670"/>
      <c r="L124" s="670"/>
      <c r="M124" s="670"/>
      <c r="N124" s="68"/>
      <c r="O124" s="68"/>
      <c r="AJ124" s="58"/>
      <c r="AK124" s="58"/>
      <c r="AL124" s="58"/>
      <c r="AM124" s="58"/>
      <c r="AN124" s="58"/>
      <c r="AO124" s="58"/>
    </row>
    <row r="125" spans="1:41" x14ac:dyDescent="0.25">
      <c r="A125" s="266"/>
      <c r="B125" s="266"/>
      <c r="C125" s="669"/>
      <c r="D125" s="670"/>
      <c r="E125" s="672"/>
      <c r="F125" s="670" t="s">
        <v>9</v>
      </c>
      <c r="G125" s="671" t="s">
        <v>10</v>
      </c>
      <c r="H125" s="672"/>
      <c r="I125" s="672"/>
      <c r="J125" s="672"/>
      <c r="K125" s="670"/>
      <c r="L125" s="670"/>
      <c r="M125" s="670"/>
      <c r="N125" s="68"/>
      <c r="O125" s="68"/>
      <c r="AJ125" s="58"/>
      <c r="AK125" s="58"/>
      <c r="AL125" s="58"/>
      <c r="AM125" s="58"/>
      <c r="AN125" s="58"/>
      <c r="AO125" s="58"/>
    </row>
    <row r="126" spans="1:41" x14ac:dyDescent="0.25">
      <c r="A126" s="266"/>
      <c r="B126" s="266"/>
      <c r="C126" s="669"/>
      <c r="D126" s="670"/>
      <c r="E126" s="672"/>
      <c r="F126" s="674"/>
      <c r="G126" s="670" t="s">
        <v>11</v>
      </c>
      <c r="H126" s="670" t="s">
        <v>12</v>
      </c>
      <c r="I126" s="670" t="s">
        <v>13</v>
      </c>
      <c r="J126" s="672"/>
      <c r="K126" s="670"/>
      <c r="L126" s="670"/>
      <c r="M126" s="670"/>
      <c r="N126" s="68"/>
      <c r="O126" s="68"/>
      <c r="AJ126" s="58"/>
      <c r="AK126" s="58"/>
      <c r="AL126" s="58"/>
      <c r="AM126" s="58"/>
      <c r="AN126" s="58"/>
      <c r="AO126" s="58"/>
    </row>
    <row r="127" spans="1:41" x14ac:dyDescent="0.25">
      <c r="A127" s="266"/>
      <c r="B127" s="266"/>
      <c r="C127" s="669"/>
      <c r="D127" s="670"/>
      <c r="E127" s="672"/>
      <c r="F127" s="674"/>
      <c r="G127" s="670"/>
      <c r="H127" s="670"/>
      <c r="I127" s="670"/>
      <c r="J127" s="672"/>
      <c r="K127" s="670"/>
      <c r="L127" s="670"/>
      <c r="M127" s="670"/>
      <c r="N127" s="68"/>
      <c r="O127" s="68"/>
      <c r="AJ127" s="58"/>
      <c r="AK127" s="58"/>
      <c r="AL127" s="58"/>
      <c r="AM127" s="58"/>
      <c r="AN127" s="58"/>
      <c r="AO127" s="58"/>
    </row>
    <row r="128" spans="1:41" x14ac:dyDescent="0.25">
      <c r="A128" s="266"/>
      <c r="B128" s="266"/>
      <c r="C128" s="669"/>
      <c r="D128" s="670"/>
      <c r="E128" s="672"/>
      <c r="F128" s="674"/>
      <c r="G128" s="670"/>
      <c r="H128" s="670"/>
      <c r="I128" s="670"/>
      <c r="J128" s="672"/>
      <c r="K128" s="670"/>
      <c r="L128" s="670"/>
      <c r="M128" s="670"/>
      <c r="N128" s="68"/>
      <c r="O128" s="68"/>
      <c r="AJ128" s="58"/>
      <c r="AK128" s="58"/>
      <c r="AL128" s="58"/>
      <c r="AM128" s="58"/>
      <c r="AN128" s="58"/>
      <c r="AO128" s="58"/>
    </row>
    <row r="129" spans="1:41" x14ac:dyDescent="0.25">
      <c r="A129" s="266"/>
      <c r="B129" s="266"/>
      <c r="C129" s="669"/>
      <c r="D129" s="670"/>
      <c r="E129" s="672"/>
      <c r="F129" s="674"/>
      <c r="G129" s="670"/>
      <c r="H129" s="670"/>
      <c r="I129" s="670"/>
      <c r="J129" s="672"/>
      <c r="K129" s="670"/>
      <c r="L129" s="670"/>
      <c r="M129" s="670"/>
      <c r="N129" s="68"/>
      <c r="O129" s="68"/>
      <c r="AJ129" s="58"/>
      <c r="AK129" s="58"/>
      <c r="AL129" s="58"/>
      <c r="AM129" s="58"/>
      <c r="AN129" s="58"/>
      <c r="AO129" s="58"/>
    </row>
    <row r="130" spans="1:41" x14ac:dyDescent="0.25">
      <c r="A130" s="266" t="s">
        <v>13</v>
      </c>
      <c r="B130" s="266" t="s">
        <v>15</v>
      </c>
      <c r="C130" s="67" t="s">
        <v>184</v>
      </c>
      <c r="D130" s="69">
        <v>6</v>
      </c>
      <c r="E130" s="269">
        <f t="shared" ref="E130:E136" si="42">D130*30</f>
        <v>180</v>
      </c>
      <c r="F130" s="269">
        <f t="shared" ref="F130:F137" si="43">G130+H130+I130</f>
        <v>0</v>
      </c>
      <c r="G130" s="269"/>
      <c r="H130" s="269"/>
      <c r="I130" s="269"/>
      <c r="J130" s="269">
        <f t="shared" ref="J130:J136" si="44">E130-F130</f>
        <v>180</v>
      </c>
      <c r="K130" s="270">
        <f>F130/16</f>
        <v>0</v>
      </c>
      <c r="L130" s="269" t="s">
        <v>26</v>
      </c>
      <c r="M130" s="270">
        <f t="shared" ref="M130:M136" si="45">F130/E130*100</f>
        <v>0</v>
      </c>
      <c r="N130" s="312"/>
      <c r="O130" s="313"/>
      <c r="AJ130" s="58"/>
      <c r="AK130" s="58"/>
      <c r="AL130" s="58"/>
      <c r="AM130" s="58"/>
      <c r="AN130" s="58"/>
      <c r="AO130" s="58"/>
    </row>
    <row r="131" spans="1:41" x14ac:dyDescent="0.25">
      <c r="A131" s="266" t="s">
        <v>13</v>
      </c>
      <c r="B131" s="266" t="s">
        <v>15</v>
      </c>
      <c r="C131" s="268" t="s">
        <v>173</v>
      </c>
      <c r="D131" s="270">
        <v>3</v>
      </c>
      <c r="E131" s="269">
        <f t="shared" si="42"/>
        <v>90</v>
      </c>
      <c r="F131" s="269">
        <f t="shared" si="43"/>
        <v>0</v>
      </c>
      <c r="G131" s="269"/>
      <c r="H131" s="269"/>
      <c r="I131" s="269"/>
      <c r="J131" s="269">
        <f t="shared" si="44"/>
        <v>90</v>
      </c>
      <c r="K131" s="270">
        <f t="shared" ref="K131:K136" si="46">F131/16</f>
        <v>0</v>
      </c>
      <c r="L131" s="269" t="s">
        <v>19</v>
      </c>
      <c r="M131" s="270">
        <f t="shared" si="45"/>
        <v>0</v>
      </c>
      <c r="N131" s="312"/>
      <c r="O131" s="313"/>
      <c r="AJ131" s="58"/>
      <c r="AK131" s="58"/>
      <c r="AL131" s="58"/>
      <c r="AM131" s="58"/>
      <c r="AN131" s="58"/>
      <c r="AO131" s="58"/>
    </row>
    <row r="132" spans="1:41" x14ac:dyDescent="0.25">
      <c r="A132" s="266" t="s">
        <v>13</v>
      </c>
      <c r="B132" s="266" t="s">
        <v>15</v>
      </c>
      <c r="C132" s="268" t="s">
        <v>183</v>
      </c>
      <c r="D132" s="270">
        <v>4.5</v>
      </c>
      <c r="E132" s="269">
        <f t="shared" si="42"/>
        <v>135</v>
      </c>
      <c r="F132" s="269">
        <f t="shared" si="43"/>
        <v>48</v>
      </c>
      <c r="G132" s="269">
        <v>16</v>
      </c>
      <c r="H132" s="269"/>
      <c r="I132" s="269">
        <v>32</v>
      </c>
      <c r="J132" s="269">
        <f t="shared" si="44"/>
        <v>87</v>
      </c>
      <c r="K132" s="270">
        <f t="shared" si="46"/>
        <v>3</v>
      </c>
      <c r="L132" s="269" t="s">
        <v>26</v>
      </c>
      <c r="M132" s="270">
        <f t="shared" si="45"/>
        <v>35.555555555555557</v>
      </c>
      <c r="N132" s="312"/>
      <c r="O132" s="313"/>
      <c r="AJ132" s="58"/>
      <c r="AK132" s="58"/>
      <c r="AL132" s="58"/>
      <c r="AM132" s="58"/>
      <c r="AN132" s="58"/>
      <c r="AO132" s="58"/>
    </row>
    <row r="133" spans="1:41" ht="26.25" x14ac:dyDescent="0.25">
      <c r="A133" s="266" t="s">
        <v>13</v>
      </c>
      <c r="B133" s="266" t="s">
        <v>15</v>
      </c>
      <c r="C133" s="268" t="s">
        <v>182</v>
      </c>
      <c r="D133" s="270">
        <v>1.5</v>
      </c>
      <c r="E133" s="269">
        <f t="shared" si="42"/>
        <v>45</v>
      </c>
      <c r="F133" s="269">
        <f t="shared" si="43"/>
        <v>0</v>
      </c>
      <c r="G133" s="269"/>
      <c r="H133" s="269"/>
      <c r="I133" s="269"/>
      <c r="J133" s="269">
        <f t="shared" si="44"/>
        <v>45</v>
      </c>
      <c r="K133" s="270">
        <f t="shared" si="46"/>
        <v>0</v>
      </c>
      <c r="L133" s="269" t="s">
        <v>26</v>
      </c>
      <c r="M133" s="270">
        <f t="shared" si="45"/>
        <v>0</v>
      </c>
      <c r="N133" s="312"/>
      <c r="O133" s="313"/>
      <c r="AJ133" s="58"/>
      <c r="AK133" s="58"/>
      <c r="AL133" s="58"/>
      <c r="AM133" s="58"/>
      <c r="AN133" s="58"/>
      <c r="AO133" s="58"/>
    </row>
    <row r="134" spans="1:41" ht="26.25" x14ac:dyDescent="0.25">
      <c r="A134" s="266" t="s">
        <v>17</v>
      </c>
      <c r="B134" s="266" t="s">
        <v>28</v>
      </c>
      <c r="C134" s="272" t="s">
        <v>181</v>
      </c>
      <c r="D134" s="270">
        <v>5</v>
      </c>
      <c r="E134" s="269">
        <f t="shared" si="42"/>
        <v>150</v>
      </c>
      <c r="F134" s="269">
        <f t="shared" si="43"/>
        <v>48</v>
      </c>
      <c r="G134" s="269"/>
      <c r="H134" s="269"/>
      <c r="I134" s="269">
        <v>48</v>
      </c>
      <c r="J134" s="269">
        <f t="shared" si="44"/>
        <v>102</v>
      </c>
      <c r="K134" s="270">
        <f t="shared" si="46"/>
        <v>3</v>
      </c>
      <c r="L134" s="269" t="s">
        <v>26</v>
      </c>
      <c r="M134" s="270">
        <f t="shared" si="45"/>
        <v>32</v>
      </c>
      <c r="N134" s="312"/>
      <c r="O134" s="313"/>
      <c r="AJ134" s="58"/>
      <c r="AK134" s="58"/>
      <c r="AL134" s="58"/>
      <c r="AM134" s="58"/>
      <c r="AN134" s="58"/>
      <c r="AO134" s="58"/>
    </row>
    <row r="135" spans="1:41" ht="26.25" x14ac:dyDescent="0.25">
      <c r="A135" s="266" t="s">
        <v>13</v>
      </c>
      <c r="B135" s="266" t="s">
        <v>28</v>
      </c>
      <c r="C135" s="268" t="s">
        <v>180</v>
      </c>
      <c r="D135" s="270">
        <v>5</v>
      </c>
      <c r="E135" s="269">
        <f t="shared" si="42"/>
        <v>150</v>
      </c>
      <c r="F135" s="269">
        <f t="shared" si="43"/>
        <v>64</v>
      </c>
      <c r="G135" s="269">
        <v>32</v>
      </c>
      <c r="H135" s="269"/>
      <c r="I135" s="269">
        <v>32</v>
      </c>
      <c r="J135" s="269">
        <f t="shared" si="44"/>
        <v>86</v>
      </c>
      <c r="K135" s="270">
        <f t="shared" si="46"/>
        <v>4</v>
      </c>
      <c r="L135" s="269" t="s">
        <v>26</v>
      </c>
      <c r="M135" s="270">
        <f t="shared" si="45"/>
        <v>42.666666666666671</v>
      </c>
      <c r="N135" s="312"/>
      <c r="O135" s="313"/>
      <c r="AJ135" s="58"/>
      <c r="AK135" s="58"/>
      <c r="AL135" s="58"/>
      <c r="AM135" s="58"/>
      <c r="AN135" s="58"/>
      <c r="AO135" s="58"/>
    </row>
    <row r="136" spans="1:41" x14ac:dyDescent="0.25">
      <c r="A136" s="266" t="s">
        <v>13</v>
      </c>
      <c r="B136" s="266" t="s">
        <v>28</v>
      </c>
      <c r="C136" s="268" t="s">
        <v>179</v>
      </c>
      <c r="D136" s="270">
        <v>5</v>
      </c>
      <c r="E136" s="269">
        <f t="shared" si="42"/>
        <v>150</v>
      </c>
      <c r="F136" s="269">
        <f t="shared" si="43"/>
        <v>64</v>
      </c>
      <c r="G136" s="269">
        <v>32</v>
      </c>
      <c r="H136" s="269"/>
      <c r="I136" s="269">
        <v>32</v>
      </c>
      <c r="J136" s="269">
        <f t="shared" si="44"/>
        <v>86</v>
      </c>
      <c r="K136" s="270">
        <f t="shared" si="46"/>
        <v>4</v>
      </c>
      <c r="L136" s="269" t="s">
        <v>19</v>
      </c>
      <c r="M136" s="270">
        <f t="shared" si="45"/>
        <v>42.666666666666671</v>
      </c>
      <c r="N136" s="312"/>
      <c r="O136" s="313"/>
      <c r="AJ136" s="58"/>
      <c r="AK136" s="58"/>
      <c r="AL136" s="58"/>
      <c r="AM136" s="58"/>
      <c r="AN136" s="58"/>
      <c r="AO136" s="58"/>
    </row>
    <row r="137" spans="1:41" x14ac:dyDescent="0.25">
      <c r="A137" s="266"/>
      <c r="B137" s="266"/>
      <c r="C137" s="67" t="s">
        <v>21</v>
      </c>
      <c r="D137" s="66">
        <f>SUM(D130:D136)</f>
        <v>30</v>
      </c>
      <c r="E137" s="287">
        <f>SUM(E130:E136)</f>
        <v>900</v>
      </c>
      <c r="F137" s="269">
        <f t="shared" si="43"/>
        <v>224</v>
      </c>
      <c r="G137" s="287">
        <f t="shared" ref="G137:M137" si="47">SUM(G130:G136)</f>
        <v>80</v>
      </c>
      <c r="H137" s="287">
        <f t="shared" si="47"/>
        <v>0</v>
      </c>
      <c r="I137" s="287">
        <f t="shared" si="47"/>
        <v>144</v>
      </c>
      <c r="J137" s="287">
        <f t="shared" si="47"/>
        <v>676</v>
      </c>
      <c r="K137" s="287">
        <f t="shared" si="47"/>
        <v>14</v>
      </c>
      <c r="L137" s="287">
        <f t="shared" si="47"/>
        <v>0</v>
      </c>
      <c r="M137" s="287">
        <f t="shared" si="47"/>
        <v>152.88888888888891</v>
      </c>
      <c r="N137" s="65"/>
      <c r="O137" s="65"/>
      <c r="AJ137" s="58"/>
      <c r="AK137" s="58"/>
      <c r="AL137" s="58"/>
      <c r="AM137" s="58"/>
      <c r="AN137" s="58"/>
      <c r="AO137" s="58"/>
    </row>
    <row r="138" spans="1:41" x14ac:dyDescent="0.25">
      <c r="A138" s="266"/>
      <c r="B138" s="266"/>
      <c r="C138" s="64" t="s">
        <v>22</v>
      </c>
      <c r="D138" s="63">
        <f>30-D137</f>
        <v>0</v>
      </c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AJ138" s="58"/>
      <c r="AK138" s="58"/>
      <c r="AL138" s="58"/>
      <c r="AM138" s="58"/>
      <c r="AN138" s="58"/>
      <c r="AO138" s="58"/>
    </row>
    <row r="139" spans="1:41" x14ac:dyDescent="0.25">
      <c r="A139" s="266"/>
      <c r="B139" s="266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AJ139" s="58"/>
      <c r="AK139" s="58"/>
      <c r="AL139" s="58"/>
      <c r="AM139" s="58"/>
      <c r="AN139" s="58"/>
      <c r="AO139" s="58"/>
    </row>
    <row r="140" spans="1:41" x14ac:dyDescent="0.25">
      <c r="A140" s="266"/>
      <c r="B140" s="266"/>
      <c r="C140" s="62" t="s">
        <v>21</v>
      </c>
      <c r="D140" s="282">
        <f>D141+D142</f>
        <v>240</v>
      </c>
      <c r="E140" s="273">
        <f>E141+E142</f>
        <v>7200</v>
      </c>
      <c r="F140" s="274">
        <f>E140/$E$140*100</f>
        <v>100</v>
      </c>
      <c r="G140" s="275"/>
      <c r="H140" s="276"/>
      <c r="I140" s="276"/>
      <c r="J140" s="276"/>
      <c r="K140" s="276"/>
      <c r="L140" s="276"/>
      <c r="M140" s="267"/>
      <c r="N140" s="267"/>
      <c r="O140" s="267"/>
      <c r="AJ140" s="58"/>
      <c r="AK140" s="58"/>
      <c r="AL140" s="58"/>
      <c r="AM140" s="58"/>
      <c r="AN140" s="58"/>
      <c r="AO140" s="58"/>
    </row>
    <row r="141" spans="1:41" x14ac:dyDescent="0.25">
      <c r="A141" s="266"/>
      <c r="B141" s="266" t="s">
        <v>15</v>
      </c>
      <c r="C141" s="62" t="s">
        <v>30</v>
      </c>
      <c r="D141" s="274">
        <f>SUMIF(B$11:B$136,B141,D$11:D$136)</f>
        <v>176</v>
      </c>
      <c r="E141" s="266">
        <f>D141*30</f>
        <v>5280</v>
      </c>
      <c r="F141" s="274">
        <f>E141/E$140*100</f>
        <v>73.333333333333329</v>
      </c>
      <c r="G141" s="266"/>
      <c r="H141" s="267"/>
      <c r="I141" s="277"/>
      <c r="J141" s="277"/>
      <c r="K141" s="277"/>
      <c r="L141" s="267"/>
      <c r="M141" s="267"/>
      <c r="N141" s="267"/>
      <c r="O141" s="267"/>
      <c r="AJ141" s="58"/>
      <c r="AK141" s="58"/>
      <c r="AL141" s="58"/>
      <c r="AM141" s="58"/>
      <c r="AN141" s="58"/>
      <c r="AO141" s="58"/>
    </row>
    <row r="142" spans="1:41" x14ac:dyDescent="0.25">
      <c r="A142" s="266"/>
      <c r="B142" s="266" t="s">
        <v>28</v>
      </c>
      <c r="C142" s="62" t="s">
        <v>31</v>
      </c>
      <c r="D142" s="274">
        <f>SUMIF(B$11:B$136,B142,D$11:D$136)</f>
        <v>64</v>
      </c>
      <c r="E142" s="266">
        <f>D142*30</f>
        <v>1920</v>
      </c>
      <c r="F142" s="274">
        <f>E142/E$140*100</f>
        <v>26.666666666666668</v>
      </c>
      <c r="G142" s="266"/>
      <c r="H142" s="267"/>
      <c r="I142" s="267"/>
      <c r="J142" s="267"/>
      <c r="K142" s="277"/>
      <c r="L142" s="277"/>
      <c r="M142" s="267"/>
      <c r="N142" s="267"/>
      <c r="O142" s="267"/>
      <c r="AJ142" s="58"/>
      <c r="AK142" s="58"/>
      <c r="AL142" s="58"/>
      <c r="AM142" s="58"/>
      <c r="AN142" s="58"/>
      <c r="AO142" s="58"/>
    </row>
    <row r="143" spans="1:41" x14ac:dyDescent="0.25">
      <c r="A143" s="266"/>
      <c r="B143" s="266"/>
      <c r="D143" s="266"/>
      <c r="E143" s="266"/>
      <c r="F143" s="266"/>
      <c r="G143" s="266"/>
      <c r="H143" s="267"/>
      <c r="I143" s="267"/>
      <c r="J143" s="267"/>
      <c r="K143" s="267"/>
      <c r="L143" s="267"/>
      <c r="M143" s="267"/>
      <c r="N143" s="267"/>
      <c r="O143" s="267"/>
      <c r="AJ143" s="58"/>
      <c r="AK143" s="58"/>
      <c r="AL143" s="58"/>
      <c r="AM143" s="58"/>
      <c r="AN143" s="58"/>
      <c r="AO143" s="58"/>
    </row>
    <row r="144" spans="1:41" x14ac:dyDescent="0.25">
      <c r="A144" s="266"/>
      <c r="B144" s="266"/>
      <c r="C144" s="62" t="s">
        <v>138</v>
      </c>
      <c r="D144" s="278">
        <f>D145+D146</f>
        <v>48</v>
      </c>
      <c r="E144" s="278">
        <f>E145+E146</f>
        <v>1440</v>
      </c>
      <c r="F144" s="274">
        <f>E144/$E$144*100</f>
        <v>100</v>
      </c>
      <c r="G144" s="266"/>
      <c r="H144" s="267"/>
      <c r="I144" s="267"/>
      <c r="J144" s="267"/>
      <c r="K144" s="267"/>
      <c r="L144" s="267"/>
      <c r="M144" s="267"/>
      <c r="N144" s="267"/>
      <c r="O144" s="267"/>
      <c r="AJ144" s="58"/>
      <c r="AK144" s="58"/>
      <c r="AL144" s="58"/>
      <c r="AM144" s="58"/>
      <c r="AN144" s="58"/>
      <c r="AO144" s="58"/>
    </row>
    <row r="145" spans="1:41" x14ac:dyDescent="0.25">
      <c r="A145" s="266" t="s">
        <v>17</v>
      </c>
      <c r="B145" s="266" t="s">
        <v>15</v>
      </c>
      <c r="C145" s="62" t="s">
        <v>30</v>
      </c>
      <c r="D145" s="266">
        <f>SUMIFS(D$11:D$136,A$11:A$136,A145,B$11:B$136,B145)</f>
        <v>35.5</v>
      </c>
      <c r="E145" s="266">
        <f>D145*30</f>
        <v>1065</v>
      </c>
      <c r="F145" s="274">
        <f>E145/E$144*100</f>
        <v>73.958333333333343</v>
      </c>
      <c r="G145" s="266"/>
      <c r="H145" s="267"/>
      <c r="I145" s="267"/>
      <c r="J145" s="267"/>
      <c r="K145" s="267"/>
      <c r="L145" s="267"/>
      <c r="M145" s="267"/>
      <c r="N145" s="267"/>
      <c r="O145" s="267"/>
      <c r="AJ145" s="58"/>
      <c r="AK145" s="58"/>
      <c r="AL145" s="58"/>
      <c r="AM145" s="58"/>
      <c r="AN145" s="58"/>
      <c r="AO145" s="58"/>
    </row>
    <row r="146" spans="1:41" x14ac:dyDescent="0.25">
      <c r="A146" s="266" t="s">
        <v>17</v>
      </c>
      <c r="B146" s="266" t="s">
        <v>28</v>
      </c>
      <c r="C146" s="62" t="s">
        <v>31</v>
      </c>
      <c r="D146" s="266">
        <f>SUMIFS(D$11:D$136,A$11:A$136,A146,B$11:B$136,B146)</f>
        <v>12.5</v>
      </c>
      <c r="E146" s="266">
        <f>D146*30</f>
        <v>375</v>
      </c>
      <c r="F146" s="274">
        <f>E146/E$144*100</f>
        <v>26.041666666666668</v>
      </c>
      <c r="G146" s="266"/>
      <c r="H146" s="267"/>
      <c r="I146" s="267"/>
      <c r="J146" s="267"/>
      <c r="K146" s="267"/>
      <c r="L146" s="267"/>
      <c r="M146" s="267"/>
      <c r="N146" s="267"/>
      <c r="O146" s="267"/>
      <c r="AJ146" s="58"/>
      <c r="AK146" s="58"/>
      <c r="AL146" s="58"/>
      <c r="AM146" s="58"/>
      <c r="AN146" s="58"/>
      <c r="AO146" s="58"/>
    </row>
    <row r="147" spans="1:41" x14ac:dyDescent="0.25">
      <c r="A147" s="266"/>
      <c r="B147" s="266"/>
      <c r="C147" s="62" t="s">
        <v>139</v>
      </c>
      <c r="D147" s="278">
        <f>D148+D149</f>
        <v>192</v>
      </c>
      <c r="E147" s="278">
        <f>E148+E149</f>
        <v>5760</v>
      </c>
      <c r="F147" s="278">
        <f>E147/$E$147*100</f>
        <v>100</v>
      </c>
      <c r="G147" s="267"/>
      <c r="H147" s="267"/>
      <c r="I147" s="267"/>
      <c r="J147" s="267"/>
      <c r="K147" s="267"/>
      <c r="L147" s="267"/>
      <c r="M147" s="267"/>
      <c r="N147" s="267"/>
      <c r="O147" s="267"/>
      <c r="AJ147" s="58"/>
      <c r="AK147" s="58"/>
      <c r="AL147" s="58"/>
      <c r="AM147" s="58"/>
      <c r="AN147" s="58"/>
      <c r="AO147" s="58"/>
    </row>
    <row r="148" spans="1:41" x14ac:dyDescent="0.25">
      <c r="A148" s="266" t="s">
        <v>13</v>
      </c>
      <c r="B148" s="266" t="s">
        <v>15</v>
      </c>
      <c r="C148" s="62" t="s">
        <v>30</v>
      </c>
      <c r="D148" s="266">
        <f>SUMIFS(D$11:D$136,A$11:A$136,A148,B$11:B$136,B148)</f>
        <v>140.5</v>
      </c>
      <c r="E148" s="266">
        <f>D148*30</f>
        <v>4215</v>
      </c>
      <c r="F148" s="281">
        <f>E148/E$147*100</f>
        <v>73.177083333333343</v>
      </c>
      <c r="G148" s="267"/>
      <c r="H148" s="267"/>
      <c r="I148" s="267"/>
      <c r="J148" s="267"/>
      <c r="K148" s="267"/>
      <c r="L148" s="267"/>
      <c r="M148" s="267"/>
      <c r="N148" s="267"/>
      <c r="O148" s="267"/>
      <c r="AJ148" s="58"/>
      <c r="AK148" s="58"/>
      <c r="AL148" s="58"/>
      <c r="AM148" s="58"/>
      <c r="AN148" s="58"/>
      <c r="AO148" s="58"/>
    </row>
    <row r="149" spans="1:41" x14ac:dyDescent="0.25">
      <c r="A149" s="266" t="s">
        <v>13</v>
      </c>
      <c r="B149" s="266" t="s">
        <v>28</v>
      </c>
      <c r="C149" s="62" t="s">
        <v>31</v>
      </c>
      <c r="D149" s="266">
        <f>SUMIFS(D$11:D$136,A$11:A$136,A149,B$11:B$136,B149)</f>
        <v>51.5</v>
      </c>
      <c r="E149" s="266">
        <f>D149*30</f>
        <v>1545</v>
      </c>
      <c r="F149" s="281">
        <f>E149/E$147*100</f>
        <v>26.822916666666668</v>
      </c>
      <c r="G149" s="267"/>
      <c r="H149" s="267"/>
      <c r="I149" s="267"/>
      <c r="J149" s="267"/>
      <c r="K149" s="267"/>
      <c r="L149" s="267"/>
      <c r="M149" s="267"/>
      <c r="N149" s="267"/>
      <c r="O149" s="267"/>
      <c r="AJ149" s="58"/>
      <c r="AK149" s="58"/>
      <c r="AL149" s="58"/>
      <c r="AM149" s="58"/>
      <c r="AN149" s="58"/>
      <c r="AO149" s="58"/>
    </row>
  </sheetData>
  <mergeCells count="113">
    <mergeCell ref="K123:K129"/>
    <mergeCell ref="L123:L129"/>
    <mergeCell ref="M106:M112"/>
    <mergeCell ref="E107:E112"/>
    <mergeCell ref="F107:I107"/>
    <mergeCell ref="J107:J112"/>
    <mergeCell ref="F108:F112"/>
    <mergeCell ref="G108:I108"/>
    <mergeCell ref="G109:G112"/>
    <mergeCell ref="H109:H112"/>
    <mergeCell ref="I109:I112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6:K112"/>
    <mergeCell ref="L106:L112"/>
    <mergeCell ref="C106:C112"/>
    <mergeCell ref="D106:D112"/>
    <mergeCell ref="E106:J106"/>
    <mergeCell ref="C87:C93"/>
    <mergeCell ref="D87:D93"/>
    <mergeCell ref="E87:J87"/>
    <mergeCell ref="I90:I93"/>
    <mergeCell ref="C123:C129"/>
    <mergeCell ref="D123:D129"/>
    <mergeCell ref="E123:J123"/>
    <mergeCell ref="I126:I129"/>
    <mergeCell ref="L71:L77"/>
    <mergeCell ref="K87:K93"/>
    <mergeCell ref="L87:L93"/>
    <mergeCell ref="M71:M77"/>
    <mergeCell ref="E72:E77"/>
    <mergeCell ref="F72:I72"/>
    <mergeCell ref="J72:J77"/>
    <mergeCell ref="F73:F77"/>
    <mergeCell ref="G73:I73"/>
    <mergeCell ref="G74:G77"/>
    <mergeCell ref="H74:H77"/>
    <mergeCell ref="I74:I77"/>
    <mergeCell ref="M87:M93"/>
    <mergeCell ref="E88:E93"/>
    <mergeCell ref="F88:I88"/>
    <mergeCell ref="J88:J93"/>
    <mergeCell ref="F89:F93"/>
    <mergeCell ref="G89:I89"/>
    <mergeCell ref="G90:G93"/>
    <mergeCell ref="H90:H93"/>
    <mergeCell ref="L55:L61"/>
    <mergeCell ref="M55:M61"/>
    <mergeCell ref="E56:E61"/>
    <mergeCell ref="F56:I56"/>
    <mergeCell ref="J56:J61"/>
    <mergeCell ref="F57:F61"/>
    <mergeCell ref="G57:I57"/>
    <mergeCell ref="G58:G61"/>
    <mergeCell ref="H58:H61"/>
    <mergeCell ref="I41:I44"/>
    <mergeCell ref="C55:C61"/>
    <mergeCell ref="D55:D61"/>
    <mergeCell ref="E55:J55"/>
    <mergeCell ref="I58:I61"/>
    <mergeCell ref="C38:C44"/>
    <mergeCell ref="D38:D44"/>
    <mergeCell ref="E38:J38"/>
    <mergeCell ref="K71:K77"/>
    <mergeCell ref="K55:K61"/>
    <mergeCell ref="C71:C77"/>
    <mergeCell ref="D71:D77"/>
    <mergeCell ref="E71:J71"/>
    <mergeCell ref="C21:C27"/>
    <mergeCell ref="D21:D27"/>
    <mergeCell ref="E21:J21"/>
    <mergeCell ref="I24:I27"/>
    <mergeCell ref="K38:K44"/>
    <mergeCell ref="L38:L44"/>
    <mergeCell ref="M38:M44"/>
    <mergeCell ref="E39:E44"/>
    <mergeCell ref="F39:I39"/>
    <mergeCell ref="J39:J44"/>
    <mergeCell ref="F40:F44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0:I40"/>
    <mergeCell ref="G41:G44"/>
    <mergeCell ref="H41:H44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 матем</vt:lpstr>
      <vt:lpstr>План матем</vt:lpstr>
      <vt:lpstr>семсемтр</vt:lpstr>
      <vt:lpstr>'План матем'!Область_печати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2008-01-01T00:45:21Z</cp:lastPrinted>
  <dcterms:created xsi:type="dcterms:W3CDTF">2018-09-25T13:00:18Z</dcterms:created>
  <dcterms:modified xsi:type="dcterms:W3CDTF">2020-05-07T07:05:05Z</dcterms:modified>
</cp:coreProperties>
</file>