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6 ПТ\"/>
    </mc:Choice>
  </mc:AlternateContent>
  <bookViews>
    <workbookView xWindow="0" yWindow="0" windowWidth="16185" windowHeight="11640" firstSheet="1" activeTab="2"/>
  </bookViews>
  <sheets>
    <sheet name="бюджет" sheetId="2" state="hidden" r:id="rId1"/>
    <sheet name="тит ЗО" sheetId="7" r:id="rId2"/>
    <sheet name="План 076 ОПП" sheetId="3" r:id="rId3"/>
    <sheet name="титулка 072 ОНП" sheetId="5" state="hidden" r:id="rId4"/>
    <sheet name="План 072 ОНП" sheetId="6" state="hidden" r:id="rId5"/>
    <sheet name="Семестровка" sheetId="4" state="hidden" r:id="rId6"/>
  </sheets>
  <externalReferences>
    <externalReference r:id="rId7"/>
    <externalReference r:id="rId8"/>
  </externalReferences>
  <definedNames>
    <definedName name="_xlnm.Print_Titles" localSheetId="4">'План 072 ОНП'!$9:$9</definedName>
    <definedName name="_xlnm.Print_Titles" localSheetId="2">'План 076 ОПП'!$9:$9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076 ОПП'!$A$1:$AA$76</definedName>
    <definedName name="_xlnm.Print_Area" localSheetId="5">Семестровка!$A$1:$M$59</definedName>
    <definedName name="_xlnm.Print_Area" localSheetId="1">'тит ЗО'!$A$1:$BA$32</definedName>
    <definedName name="_xlnm.Print_Area" localSheetId="3">'титулка 072 ОНП'!$A$1:$BE$34</definedName>
  </definedNames>
  <calcPr calcId="152511"/>
</workbook>
</file>

<file path=xl/calcChain.xml><?xml version="1.0" encoding="utf-8"?>
<calcChain xmlns="http://schemas.openxmlformats.org/spreadsheetml/2006/main">
  <c r="V52" i="3" l="1"/>
  <c r="V53" i="3"/>
  <c r="U52" i="3"/>
  <c r="T52" i="3"/>
  <c r="T53" i="3"/>
  <c r="S52" i="3"/>
  <c r="R52" i="3"/>
  <c r="R53" i="3"/>
  <c r="Q52" i="3"/>
  <c r="O52" i="3"/>
  <c r="H42" i="3"/>
  <c r="I42" i="3"/>
  <c r="M42" i="3"/>
  <c r="H44" i="3"/>
  <c r="I44" i="3"/>
  <c r="H46" i="3"/>
  <c r="I46" i="3"/>
  <c r="M46" i="3"/>
  <c r="H48" i="3"/>
  <c r="I48" i="3"/>
  <c r="M48" i="3" s="1"/>
  <c r="H50" i="3"/>
  <c r="I50" i="3"/>
  <c r="M50" i="3"/>
  <c r="K52" i="3"/>
  <c r="G42" i="3"/>
  <c r="G44" i="3"/>
  <c r="G46" i="3"/>
  <c r="G48" i="3"/>
  <c r="G50" i="3"/>
  <c r="G52" i="3"/>
  <c r="G53" i="3" s="1"/>
  <c r="P50" i="3"/>
  <c r="L50" i="3"/>
  <c r="J50" i="3"/>
  <c r="P48" i="3"/>
  <c r="L48" i="3"/>
  <c r="J48" i="3"/>
  <c r="J46" i="3"/>
  <c r="P44" i="3"/>
  <c r="L44" i="3"/>
  <c r="J44" i="3"/>
  <c r="N42" i="3"/>
  <c r="J42" i="3"/>
  <c r="H40" i="3"/>
  <c r="H64" i="3"/>
  <c r="M64" i="3"/>
  <c r="H37" i="3"/>
  <c r="I37" i="3"/>
  <c r="H20" i="3"/>
  <c r="I20" i="3"/>
  <c r="M20" i="3"/>
  <c r="H21" i="3"/>
  <c r="I21" i="3"/>
  <c r="M21" i="3" s="1"/>
  <c r="H22" i="3"/>
  <c r="I22" i="3"/>
  <c r="M22" i="3"/>
  <c r="H23" i="3"/>
  <c r="I23" i="3"/>
  <c r="M23" i="3" s="1"/>
  <c r="H24" i="3"/>
  <c r="I24" i="3"/>
  <c r="M24" i="3"/>
  <c r="G11" i="3"/>
  <c r="I11" i="3"/>
  <c r="G12" i="3"/>
  <c r="H12" i="3" s="1"/>
  <c r="I12" i="3"/>
  <c r="G37" i="3"/>
  <c r="G40" i="3" s="1"/>
  <c r="G20" i="3"/>
  <c r="G21" i="3"/>
  <c r="G22" i="3"/>
  <c r="G23" i="3"/>
  <c r="G24" i="3"/>
  <c r="G25" i="3"/>
  <c r="V40" i="3"/>
  <c r="U40" i="3"/>
  <c r="T40" i="3"/>
  <c r="S40" i="3"/>
  <c r="R40" i="3"/>
  <c r="Q40" i="3"/>
  <c r="P40" i="3"/>
  <c r="O40" i="3"/>
  <c r="O53" i="3" s="1"/>
  <c r="L40" i="3"/>
  <c r="K40" i="3"/>
  <c r="I39" i="3"/>
  <c r="N37" i="3"/>
  <c r="J37" i="3"/>
  <c r="V29" i="3"/>
  <c r="V33" i="3"/>
  <c r="V34" i="3"/>
  <c r="V54" i="3" s="1"/>
  <c r="U29" i="3"/>
  <c r="U33" i="3"/>
  <c r="T29" i="3"/>
  <c r="T33" i="3"/>
  <c r="T34" i="3"/>
  <c r="T54" i="3" s="1"/>
  <c r="S29" i="3"/>
  <c r="S33" i="3"/>
  <c r="R29" i="3"/>
  <c r="R33" i="3"/>
  <c r="R34" i="3"/>
  <c r="R54" i="3" s="1"/>
  <c r="Q29" i="3"/>
  <c r="Q33" i="3"/>
  <c r="O34" i="3"/>
  <c r="H28" i="3"/>
  <c r="I28" i="3"/>
  <c r="M28" i="3" s="1"/>
  <c r="M29" i="3"/>
  <c r="H32" i="3"/>
  <c r="M32" i="3"/>
  <c r="M33" i="3" s="1"/>
  <c r="K29" i="3"/>
  <c r="K33" i="3"/>
  <c r="I29" i="3"/>
  <c r="I33" i="3"/>
  <c r="H33" i="3"/>
  <c r="H29" i="3"/>
  <c r="G33" i="3"/>
  <c r="G29" i="3"/>
  <c r="P33" i="3"/>
  <c r="N33" i="3"/>
  <c r="L33" i="3"/>
  <c r="J33" i="3"/>
  <c r="P29" i="3"/>
  <c r="N29" i="3"/>
  <c r="L29" i="3"/>
  <c r="J29" i="3"/>
  <c r="V25" i="3"/>
  <c r="U25" i="3"/>
  <c r="T25" i="3"/>
  <c r="S25" i="3"/>
  <c r="R25" i="3"/>
  <c r="Q25" i="3"/>
  <c r="O25" i="3"/>
  <c r="K25" i="3"/>
  <c r="K34" i="3" s="1"/>
  <c r="P24" i="3"/>
  <c r="L24" i="3"/>
  <c r="P23" i="3"/>
  <c r="L23" i="3"/>
  <c r="J23" i="3"/>
  <c r="N22" i="3"/>
  <c r="L22" i="3"/>
  <c r="J22" i="3"/>
  <c r="N21" i="3"/>
  <c r="L21" i="3"/>
  <c r="J21" i="3"/>
  <c r="N20" i="3"/>
  <c r="L20" i="3"/>
  <c r="J20" i="3"/>
  <c r="F57" i="4"/>
  <c r="K57" i="4"/>
  <c r="E57" i="4"/>
  <c r="J57" i="4"/>
  <c r="F56" i="4"/>
  <c r="E56" i="4"/>
  <c r="K56" i="4"/>
  <c r="K43" i="4"/>
  <c r="E32" i="4"/>
  <c r="F32" i="4"/>
  <c r="E34" i="4"/>
  <c r="F34" i="4"/>
  <c r="J34" i="4"/>
  <c r="E35" i="4"/>
  <c r="F35" i="4"/>
  <c r="E36" i="4"/>
  <c r="F36" i="4"/>
  <c r="J36" i="4"/>
  <c r="E37" i="4"/>
  <c r="F37" i="4"/>
  <c r="E38" i="4"/>
  <c r="M38" i="4" s="1"/>
  <c r="F38" i="4"/>
  <c r="J38" i="4"/>
  <c r="E39" i="4"/>
  <c r="F39" i="4"/>
  <c r="I43" i="4"/>
  <c r="H43" i="4"/>
  <c r="G43" i="4"/>
  <c r="D43" i="4"/>
  <c r="M36" i="4"/>
  <c r="F17" i="4"/>
  <c r="J17" i="4" s="1"/>
  <c r="E17" i="4"/>
  <c r="M17" i="4"/>
  <c r="F16" i="4"/>
  <c r="J16" i="4" s="1"/>
  <c r="E16" i="4"/>
  <c r="M16" i="4"/>
  <c r="F15" i="4"/>
  <c r="J15" i="4" s="1"/>
  <c r="E15" i="4"/>
  <c r="M15" i="4"/>
  <c r="F14" i="4"/>
  <c r="J14" i="4" s="1"/>
  <c r="E14" i="4"/>
  <c r="M14" i="4"/>
  <c r="F13" i="4"/>
  <c r="J13" i="4" s="1"/>
  <c r="E13" i="4"/>
  <c r="M13" i="4"/>
  <c r="E12" i="4"/>
  <c r="F12" i="4"/>
  <c r="J12" i="4"/>
  <c r="F11" i="4"/>
  <c r="E11" i="4"/>
  <c r="M11" i="4" s="1"/>
  <c r="J11" i="4"/>
  <c r="F10" i="4"/>
  <c r="E10" i="4"/>
  <c r="V18" i="3"/>
  <c r="U18" i="3"/>
  <c r="T18" i="3"/>
  <c r="S18" i="3"/>
  <c r="R18" i="3"/>
  <c r="Q18" i="3"/>
  <c r="O18" i="3"/>
  <c r="M13" i="3"/>
  <c r="K18" i="3"/>
  <c r="H14" i="3"/>
  <c r="N12" i="3"/>
  <c r="L12" i="3"/>
  <c r="N11" i="3"/>
  <c r="J11" i="3"/>
  <c r="W31" i="7"/>
  <c r="T31" i="7"/>
  <c r="N31" i="7"/>
  <c r="Y38" i="4"/>
  <c r="X38" i="4"/>
  <c r="Y37" i="4"/>
  <c r="X37" i="4"/>
  <c r="Y39" i="4"/>
  <c r="X39" i="4"/>
  <c r="Y36" i="4"/>
  <c r="X36" i="4"/>
  <c r="Y35" i="4"/>
  <c r="X35" i="4"/>
  <c r="Y34" i="4"/>
  <c r="X34" i="4"/>
  <c r="Y33" i="4"/>
  <c r="X33" i="4"/>
  <c r="Y32" i="4"/>
  <c r="Y43" i="4" s="1"/>
  <c r="X32" i="4"/>
  <c r="X43" i="4" s="1"/>
  <c r="S21" i="4"/>
  <c r="T21" i="4"/>
  <c r="U21" i="4"/>
  <c r="V21" i="4"/>
  <c r="W21" i="4"/>
  <c r="R21" i="4"/>
  <c r="Y17" i="4"/>
  <c r="X17" i="4"/>
  <c r="Y16" i="4"/>
  <c r="X16" i="4"/>
  <c r="Y15" i="4"/>
  <c r="X15" i="4"/>
  <c r="Y14" i="4"/>
  <c r="X14" i="4"/>
  <c r="Y13" i="4"/>
  <c r="X13" i="4"/>
  <c r="Y11" i="4"/>
  <c r="X11" i="4"/>
  <c r="Y10" i="4"/>
  <c r="Y21" i="4" s="1"/>
  <c r="X10" i="4"/>
  <c r="X21" i="4" s="1"/>
  <c r="I54" i="6"/>
  <c r="H54" i="6"/>
  <c r="M54" i="6" s="1"/>
  <c r="G58" i="6"/>
  <c r="H46" i="6"/>
  <c r="O29" i="6"/>
  <c r="O39" i="6" s="1"/>
  <c r="P29" i="6"/>
  <c r="Q29" i="6"/>
  <c r="R29" i="6"/>
  <c r="S29" i="6"/>
  <c r="T29" i="6"/>
  <c r="U29" i="6"/>
  <c r="V29" i="6"/>
  <c r="W29" i="6"/>
  <c r="W39" i="6" s="1"/>
  <c r="X29" i="6"/>
  <c r="Y29" i="6"/>
  <c r="Y39" i="6" s="1"/>
  <c r="Z29" i="6"/>
  <c r="Z39" i="6"/>
  <c r="AA29" i="6"/>
  <c r="N29" i="6"/>
  <c r="O19" i="6"/>
  <c r="P19" i="6"/>
  <c r="P39" i="6" s="1"/>
  <c r="Q19" i="6"/>
  <c r="R19" i="6"/>
  <c r="R39" i="6" s="1"/>
  <c r="S19" i="6"/>
  <c r="T19" i="6"/>
  <c r="T39" i="6" s="1"/>
  <c r="T60" i="6" s="1"/>
  <c r="T61" i="6" s="1"/>
  <c r="U19" i="6"/>
  <c r="V19" i="6"/>
  <c r="W19" i="6"/>
  <c r="X19" i="6"/>
  <c r="X39" i="6" s="1"/>
  <c r="Y19" i="6"/>
  <c r="Z19" i="6"/>
  <c r="AA19" i="6"/>
  <c r="AA39" i="6" s="1"/>
  <c r="N19" i="6"/>
  <c r="J19" i="6"/>
  <c r="K19" i="6"/>
  <c r="G29" i="6"/>
  <c r="G34" i="6"/>
  <c r="H32" i="6"/>
  <c r="M32" i="6"/>
  <c r="I27" i="6"/>
  <c r="H27" i="6"/>
  <c r="I26" i="6"/>
  <c r="H26" i="6"/>
  <c r="M26" i="6" s="1"/>
  <c r="I25" i="6"/>
  <c r="H25" i="6"/>
  <c r="M25" i="6" s="1"/>
  <c r="I14" i="6"/>
  <c r="H14" i="6"/>
  <c r="L15" i="6"/>
  <c r="L19" i="6"/>
  <c r="I17" i="6"/>
  <c r="G15" i="6"/>
  <c r="G19" i="6" s="1"/>
  <c r="H17" i="6"/>
  <c r="AA61" i="6"/>
  <c r="Z61" i="6"/>
  <c r="Y61" i="6"/>
  <c r="V58" i="6"/>
  <c r="U58" i="6"/>
  <c r="T58" i="6"/>
  <c r="S58" i="6"/>
  <c r="S59" i="6"/>
  <c r="R58" i="6"/>
  <c r="Q58" i="6"/>
  <c r="P58" i="6"/>
  <c r="O58" i="6"/>
  <c r="O59" i="6" s="1"/>
  <c r="N58" i="6"/>
  <c r="N59" i="6" s="1"/>
  <c r="L58" i="6"/>
  <c r="K58" i="6"/>
  <c r="K59" i="6" s="1"/>
  <c r="K60" i="6" s="1"/>
  <c r="J58" i="6"/>
  <c r="J59" i="6"/>
  <c r="J60" i="6" s="1"/>
  <c r="I56" i="6"/>
  <c r="H56" i="6"/>
  <c r="M56" i="6" s="1"/>
  <c r="I52" i="6"/>
  <c r="H52" i="6"/>
  <c r="M52" i="6" s="1"/>
  <c r="I50" i="6"/>
  <c r="H50" i="6"/>
  <c r="M50" i="6" s="1"/>
  <c r="I48" i="6"/>
  <c r="H48" i="6"/>
  <c r="AA44" i="6"/>
  <c r="Z44" i="6"/>
  <c r="Y44" i="6"/>
  <c r="X44" i="6"/>
  <c r="W44" i="6"/>
  <c r="V44" i="6"/>
  <c r="V59" i="6" s="1"/>
  <c r="U44" i="6"/>
  <c r="T44" i="6"/>
  <c r="T59" i="6" s="1"/>
  <c r="S44" i="6"/>
  <c r="R44" i="6"/>
  <c r="R59" i="6" s="1"/>
  <c r="Q44" i="6"/>
  <c r="P44" i="6"/>
  <c r="P59" i="6" s="1"/>
  <c r="O44" i="6"/>
  <c r="N44" i="6"/>
  <c r="L44" i="6"/>
  <c r="K44" i="6"/>
  <c r="J44" i="6"/>
  <c r="G44" i="6"/>
  <c r="G59" i="6" s="1"/>
  <c r="I43" i="6"/>
  <c r="I42" i="6"/>
  <c r="M42" i="6" s="1"/>
  <c r="H42" i="6"/>
  <c r="H44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 s="1"/>
  <c r="H36" i="6"/>
  <c r="V34" i="6"/>
  <c r="U34" i="6"/>
  <c r="T34" i="6"/>
  <c r="S34" i="6"/>
  <c r="S39" i="6"/>
  <c r="S60" i="6" s="1"/>
  <c r="S61" i="6" s="1"/>
  <c r="R34" i="6"/>
  <c r="Q34" i="6"/>
  <c r="Q39" i="6" s="1"/>
  <c r="P34" i="6"/>
  <c r="N34" i="6"/>
  <c r="L34" i="6"/>
  <c r="K34" i="6"/>
  <c r="J34" i="6"/>
  <c r="I33" i="6"/>
  <c r="H33" i="6"/>
  <c r="I31" i="6"/>
  <c r="I34" i="6" s="1"/>
  <c r="H31" i="6"/>
  <c r="L29" i="6"/>
  <c r="L39" i="6" s="1"/>
  <c r="L60" i="6" s="1"/>
  <c r="K29" i="6"/>
  <c r="J29" i="6"/>
  <c r="J39" i="6" s="1"/>
  <c r="I28" i="6"/>
  <c r="H28" i="6"/>
  <c r="I24" i="6"/>
  <c r="H24" i="6"/>
  <c r="M24" i="6" s="1"/>
  <c r="I23" i="6"/>
  <c r="H23" i="6"/>
  <c r="M23" i="6" s="1"/>
  <c r="I22" i="6"/>
  <c r="H22" i="6"/>
  <c r="M22" i="6" s="1"/>
  <c r="I21" i="6"/>
  <c r="H21" i="6"/>
  <c r="I16" i="6"/>
  <c r="H16" i="6"/>
  <c r="I13" i="6"/>
  <c r="H13" i="6"/>
  <c r="M13" i="6"/>
  <c r="I12" i="6"/>
  <c r="H12" i="6"/>
  <c r="I11" i="6"/>
  <c r="H11" i="6"/>
  <c r="AA55" i="3"/>
  <c r="Z55" i="3"/>
  <c r="Y55" i="3"/>
  <c r="AA40" i="3"/>
  <c r="Z40" i="3"/>
  <c r="Y40" i="3"/>
  <c r="X40" i="3"/>
  <c r="W40" i="3"/>
  <c r="AA18" i="3"/>
  <c r="AA34" i="3" s="1"/>
  <c r="Z18" i="3"/>
  <c r="Z34" i="3" s="1"/>
  <c r="Y18" i="3"/>
  <c r="Y34" i="3" s="1"/>
  <c r="X18" i="3"/>
  <c r="X34" i="3" s="1"/>
  <c r="W18" i="3"/>
  <c r="AD100" i="4"/>
  <c r="AD99" i="4"/>
  <c r="AE99" i="4" s="1"/>
  <c r="AD97" i="4"/>
  <c r="AE97" i="4" s="1"/>
  <c r="AD96" i="4"/>
  <c r="AE96" i="4" s="1"/>
  <c r="AD93" i="4"/>
  <c r="AD92" i="4"/>
  <c r="AE92" i="4"/>
  <c r="AF38" i="4"/>
  <c r="AM38" i="4"/>
  <c r="AE38" i="4"/>
  <c r="AF58" i="4"/>
  <c r="AE58" i="4"/>
  <c r="AF39" i="4"/>
  <c r="AK39" i="4" s="1"/>
  <c r="AE39" i="4"/>
  <c r="AE43" i="4" s="1"/>
  <c r="AF37" i="4"/>
  <c r="AK37" i="4"/>
  <c r="AE37" i="4"/>
  <c r="AJ37" i="4"/>
  <c r="AF36" i="4"/>
  <c r="AK36" i="4" s="1"/>
  <c r="AE36" i="4"/>
  <c r="AM36" i="4"/>
  <c r="AF16" i="4"/>
  <c r="AK16" i="4"/>
  <c r="AE16" i="4"/>
  <c r="AF15" i="4"/>
  <c r="AE15" i="4"/>
  <c r="AF14" i="4"/>
  <c r="AK14" i="4" s="1"/>
  <c r="AE14" i="4"/>
  <c r="AJ14" i="4" s="1"/>
  <c r="AF13" i="4"/>
  <c r="AK13" i="4"/>
  <c r="AF17" i="4"/>
  <c r="AK17" i="4"/>
  <c r="AF34" i="4"/>
  <c r="AK34" i="4" s="1"/>
  <c r="AF35" i="4"/>
  <c r="AF40" i="4"/>
  <c r="AK40" i="4" s="1"/>
  <c r="AF41" i="4"/>
  <c r="AE34" i="4"/>
  <c r="AM34" i="4"/>
  <c r="AE35" i="4"/>
  <c r="AE40" i="4"/>
  <c r="AJ40" i="4" s="1"/>
  <c r="AE41" i="4"/>
  <c r="AE13" i="4"/>
  <c r="AM13" i="4" s="1"/>
  <c r="AE17" i="4"/>
  <c r="AF59" i="4"/>
  <c r="AK59" i="4" s="1"/>
  <c r="AF60" i="4"/>
  <c r="AK60" i="4" s="1"/>
  <c r="AF61" i="4"/>
  <c r="AK61" i="4" s="1"/>
  <c r="AF62" i="4"/>
  <c r="AK62" i="4" s="1"/>
  <c r="AF63" i="4"/>
  <c r="AK63" i="4" s="1"/>
  <c r="AF64" i="4"/>
  <c r="AK64" i="4" s="1"/>
  <c r="AF65" i="4"/>
  <c r="AK65" i="4" s="1"/>
  <c r="AF57" i="4"/>
  <c r="AK57" i="4" s="1"/>
  <c r="AF66" i="4"/>
  <c r="AK66" i="4" s="1"/>
  <c r="AE57" i="4"/>
  <c r="AK56" i="4"/>
  <c r="AF81" i="4"/>
  <c r="AJ81" i="4" s="1"/>
  <c r="AF82" i="4"/>
  <c r="AF83" i="4"/>
  <c r="AE83" i="4" s="1"/>
  <c r="AD83" i="4"/>
  <c r="AF80" i="4"/>
  <c r="AK80" i="4"/>
  <c r="AF79" i="4"/>
  <c r="AK79" i="4"/>
  <c r="AK87" i="4" s="1"/>
  <c r="AE81" i="4"/>
  <c r="AE82" i="4"/>
  <c r="AJ82" i="4" s="1"/>
  <c r="AE80" i="4"/>
  <c r="AJ80" i="4" s="1"/>
  <c r="D44" i="4"/>
  <c r="T34" i="5"/>
  <c r="Q34" i="5"/>
  <c r="N34" i="5"/>
  <c r="J34" i="5"/>
  <c r="G34" i="5"/>
  <c r="W31" i="5"/>
  <c r="C30" i="5"/>
  <c r="C34" i="5"/>
  <c r="AI87" i="4"/>
  <c r="AH87" i="4"/>
  <c r="AG87" i="4"/>
  <c r="J87" i="4"/>
  <c r="I87" i="4"/>
  <c r="H87" i="4"/>
  <c r="G87" i="4"/>
  <c r="AF86" i="4"/>
  <c r="AE86" i="4" s="1"/>
  <c r="AD86" i="4" s="1"/>
  <c r="F86" i="4"/>
  <c r="E86" i="4"/>
  <c r="D86" i="4" s="1"/>
  <c r="AF85" i="4"/>
  <c r="AE85" i="4" s="1"/>
  <c r="AD85" i="4" s="1"/>
  <c r="F85" i="4"/>
  <c r="E85" i="4"/>
  <c r="D85" i="4" s="1"/>
  <c r="AF84" i="4"/>
  <c r="AE84" i="4" s="1"/>
  <c r="AD84" i="4" s="1"/>
  <c r="AL91" i="4"/>
  <c r="AI67" i="4"/>
  <c r="AH67" i="4"/>
  <c r="AG67" i="4"/>
  <c r="AI43" i="4"/>
  <c r="AH43" i="4"/>
  <c r="AG43" i="4"/>
  <c r="AD43" i="4"/>
  <c r="AD44" i="4" s="1"/>
  <c r="AF33" i="4"/>
  <c r="AK33" i="4" s="1"/>
  <c r="AE33" i="4"/>
  <c r="AF32" i="4"/>
  <c r="AE32" i="4"/>
  <c r="AI21" i="4"/>
  <c r="AH21" i="4"/>
  <c r="AG21" i="4"/>
  <c r="AD21" i="4"/>
  <c r="AD22" i="4" s="1"/>
  <c r="AF20" i="4"/>
  <c r="AK20" i="4" s="1"/>
  <c r="AE20" i="4"/>
  <c r="AF19" i="4"/>
  <c r="AE19" i="4"/>
  <c r="AF18" i="4"/>
  <c r="AK18" i="4"/>
  <c r="AE18" i="4"/>
  <c r="AJ18" i="4"/>
  <c r="AF12" i="4"/>
  <c r="AK12" i="4"/>
  <c r="AE12" i="4"/>
  <c r="AF11" i="4"/>
  <c r="AE11" i="4"/>
  <c r="AF10" i="4"/>
  <c r="AK10" i="4" s="1"/>
  <c r="AE10" i="4"/>
  <c r="AJ10" i="4" s="1"/>
  <c r="U39" i="6"/>
  <c r="M12" i="6"/>
  <c r="M17" i="6"/>
  <c r="P60" i="6"/>
  <c r="P61" i="6" s="1"/>
  <c r="I58" i="6"/>
  <c r="M27" i="6"/>
  <c r="M28" i="6"/>
  <c r="M36" i="6"/>
  <c r="M38" i="6" s="1"/>
  <c r="M33" i="6"/>
  <c r="R60" i="6"/>
  <c r="R61" i="6" s="1"/>
  <c r="AD91" i="4"/>
  <c r="AF93" i="4" s="1"/>
  <c r="M14" i="6"/>
  <c r="M11" i="6"/>
  <c r="I29" i="6"/>
  <c r="I39" i="6" s="1"/>
  <c r="I15" i="6"/>
  <c r="K39" i="6"/>
  <c r="M48" i="6"/>
  <c r="M58" i="6" s="1"/>
  <c r="M59" i="6" s="1"/>
  <c r="L59" i="6"/>
  <c r="Q59" i="6"/>
  <c r="U59" i="6"/>
  <c r="U60" i="6"/>
  <c r="U61" i="6" s="1"/>
  <c r="M44" i="6"/>
  <c r="O60" i="6"/>
  <c r="O61" i="6"/>
  <c r="AJ58" i="4"/>
  <c r="AJ67" i="4" s="1"/>
  <c r="AJ34" i="4"/>
  <c r="G39" i="6"/>
  <c r="H34" i="6"/>
  <c r="W25" i="3"/>
  <c r="W34" i="3"/>
  <c r="AJ39" i="4"/>
  <c r="AJ38" i="4"/>
  <c r="AK58" i="4"/>
  <c r="AK38" i="4"/>
  <c r="AM40" i="4"/>
  <c r="AJ36" i="4"/>
  <c r="AM39" i="4"/>
  <c r="AM58" i="4"/>
  <c r="AM37" i="4"/>
  <c r="AM14" i="4"/>
  <c r="AM17" i="4"/>
  <c r="AJ16" i="4"/>
  <c r="AM16" i="4"/>
  <c r="AJ17" i="4"/>
  <c r="AJ15" i="4"/>
  <c r="AM57" i="4"/>
  <c r="AJ20" i="4"/>
  <c r="AJ57" i="4"/>
  <c r="AM33" i="4"/>
  <c r="AJ11" i="4"/>
  <c r="AM32" i="4"/>
  <c r="AM19" i="4"/>
  <c r="W30" i="5"/>
  <c r="W34" i="5" s="1"/>
  <c r="D87" i="4"/>
  <c r="D88" i="4" s="1"/>
  <c r="E87" i="4"/>
  <c r="F87" i="4"/>
  <c r="AM11" i="4"/>
  <c r="AK81" i="4"/>
  <c r="AK82" i="4"/>
  <c r="AK83" i="4"/>
  <c r="AK84" i="4"/>
  <c r="K85" i="4"/>
  <c r="AK85" i="4"/>
  <c r="K86" i="4"/>
  <c r="AK86" i="4"/>
  <c r="AJ12" i="4"/>
  <c r="AJ19" i="4"/>
  <c r="AJ32" i="4"/>
  <c r="AF87" i="4"/>
  <c r="AM18" i="4"/>
  <c r="AM12" i="4"/>
  <c r="AM10" i="4"/>
  <c r="AK11" i="4"/>
  <c r="AK19" i="4"/>
  <c r="AK32" i="4"/>
  <c r="AJ33" i="4"/>
  <c r="AF43" i="4"/>
  <c r="AD95" i="4"/>
  <c r="D97" i="4"/>
  <c r="D96" i="4"/>
  <c r="E96" i="4" s="1"/>
  <c r="Q60" i="6"/>
  <c r="Q61" i="6" s="1"/>
  <c r="AF92" i="4"/>
  <c r="I19" i="6"/>
  <c r="K87" i="4"/>
  <c r="AK67" i="4"/>
  <c r="F59" i="4"/>
  <c r="E59" i="4" s="1"/>
  <c r="F60" i="4"/>
  <c r="E60" i="4"/>
  <c r="D60" i="4" s="1"/>
  <c r="F61" i="4"/>
  <c r="K61" i="4" s="1"/>
  <c r="F62" i="4"/>
  <c r="E62" i="4" s="1"/>
  <c r="D62" i="4" s="1"/>
  <c r="F63" i="4"/>
  <c r="E63" i="4"/>
  <c r="D63" i="4" s="1"/>
  <c r="F64" i="4"/>
  <c r="E64" i="4" s="1"/>
  <c r="D64" i="4" s="1"/>
  <c r="F65" i="4"/>
  <c r="E65" i="4"/>
  <c r="D65" i="4" s="1"/>
  <c r="F66" i="4"/>
  <c r="E66" i="4" s="1"/>
  <c r="D66" i="4" s="1"/>
  <c r="L91" i="4"/>
  <c r="G67" i="4"/>
  <c r="H67" i="4"/>
  <c r="I67" i="4"/>
  <c r="G21" i="4"/>
  <c r="H21" i="4"/>
  <c r="I21" i="4"/>
  <c r="AE93" i="4"/>
  <c r="E61" i="4"/>
  <c r="D61" i="4" s="1"/>
  <c r="K65" i="4"/>
  <c r="K63" i="4"/>
  <c r="F67" i="4"/>
  <c r="K60" i="4"/>
  <c r="K66" i="4"/>
  <c r="F21" i="4"/>
  <c r="AE100" i="4"/>
  <c r="AD98" i="4"/>
  <c r="K21" i="4"/>
  <c r="D99" i="4"/>
  <c r="E99" i="4"/>
  <c r="D92" i="4"/>
  <c r="E97" i="4"/>
  <c r="D21" i="4"/>
  <c r="D22" i="4" s="1"/>
  <c r="D95" i="4"/>
  <c r="G97" i="4" s="1"/>
  <c r="E92" i="4"/>
  <c r="E21" i="4"/>
  <c r="AE79" i="4"/>
  <c r="AE87" i="4" s="1"/>
  <c r="AJ79" i="4"/>
  <c r="AJ87" i="4" s="1"/>
  <c r="AM79" i="4"/>
  <c r="AE60" i="4"/>
  <c r="AE65" i="4"/>
  <c r="AE63" i="4"/>
  <c r="AE66" i="4"/>
  <c r="AD67" i="4"/>
  <c r="AD68" i="4" s="1"/>
  <c r="AE62" i="4"/>
  <c r="AM62" i="4" s="1"/>
  <c r="AE64" i="4"/>
  <c r="AE59" i="4"/>
  <c r="AE61" i="4"/>
  <c r="AJ61" i="4"/>
  <c r="AJ60" i="4"/>
  <c r="AM60" i="4"/>
  <c r="AJ64" i="4"/>
  <c r="AM64" i="4"/>
  <c r="AJ62" i="4"/>
  <c r="AJ63" i="4"/>
  <c r="AJ65" i="4"/>
  <c r="AJ59" i="4"/>
  <c r="AE67" i="4"/>
  <c r="D59" i="4" l="1"/>
  <c r="E67" i="4"/>
  <c r="AD87" i="4"/>
  <c r="AD88" i="4" s="1"/>
  <c r="U66" i="6"/>
  <c r="G60" i="6"/>
  <c r="Q66" i="6" s="1"/>
  <c r="AK41" i="4"/>
  <c r="AM41" i="4"/>
  <c r="AK35" i="4"/>
  <c r="AK43" i="4" s="1"/>
  <c r="AJ35" i="4"/>
  <c r="H15" i="6"/>
  <c r="M15" i="6" s="1"/>
  <c r="H29" i="6"/>
  <c r="M21" i="6"/>
  <c r="M29" i="6" s="1"/>
  <c r="N39" i="6"/>
  <c r="N60" i="6" s="1"/>
  <c r="N61" i="6" s="1"/>
  <c r="I18" i="3"/>
  <c r="M25" i="3"/>
  <c r="H25" i="3"/>
  <c r="G54" i="3"/>
  <c r="U60" i="3" s="1"/>
  <c r="K53" i="3"/>
  <c r="K54" i="3" s="1"/>
  <c r="S53" i="3"/>
  <c r="AM59" i="4"/>
  <c r="AM65" i="4"/>
  <c r="AM63" i="4"/>
  <c r="AM61" i="4"/>
  <c r="AM66" i="4"/>
  <c r="K62" i="4"/>
  <c r="K59" i="4"/>
  <c r="K64" i="4"/>
  <c r="AF67" i="4"/>
  <c r="AF21" i="4"/>
  <c r="AM20" i="4"/>
  <c r="AE21" i="4"/>
  <c r="AE91" i="4" s="1"/>
  <c r="AJ13" i="4"/>
  <c r="AJ21" i="4" s="1"/>
  <c r="AM35" i="4"/>
  <c r="I44" i="6"/>
  <c r="I59" i="6" s="1"/>
  <c r="I60" i="6" s="1"/>
  <c r="M16" i="6"/>
  <c r="M19" i="6" s="1"/>
  <c r="AJ41" i="4"/>
  <c r="H58" i="6"/>
  <c r="H59" i="6" s="1"/>
  <c r="M10" i="4"/>
  <c r="J10" i="4"/>
  <c r="J21" i="4" s="1"/>
  <c r="J39" i="4"/>
  <c r="M39" i="4"/>
  <c r="J35" i="4"/>
  <c r="M35" i="4"/>
  <c r="F43" i="4"/>
  <c r="E43" i="4"/>
  <c r="M34" i="4"/>
  <c r="I25" i="3"/>
  <c r="I34" i="3" s="1"/>
  <c r="M44" i="3"/>
  <c r="I52" i="3"/>
  <c r="M52" i="3"/>
  <c r="M53" i="3" s="1"/>
  <c r="H52" i="3"/>
  <c r="H53" i="3" s="1"/>
  <c r="Q53" i="3"/>
  <c r="U53" i="3"/>
  <c r="AK15" i="4"/>
  <c r="AK21" i="4" s="1"/>
  <c r="AM15" i="4"/>
  <c r="M31" i="6"/>
  <c r="M34" i="6" s="1"/>
  <c r="H38" i="6"/>
  <c r="V39" i="6"/>
  <c r="V60" i="6" s="1"/>
  <c r="V61" i="6" s="1"/>
  <c r="J37" i="4"/>
  <c r="M37" i="4"/>
  <c r="J32" i="4"/>
  <c r="J43" i="4" s="1"/>
  <c r="M32" i="4"/>
  <c r="M56" i="4"/>
  <c r="J56" i="4"/>
  <c r="J67" i="4" s="1"/>
  <c r="Q34" i="3"/>
  <c r="S34" i="3"/>
  <c r="S54" i="3" s="1"/>
  <c r="U34" i="3"/>
  <c r="U54" i="3" s="1"/>
  <c r="O54" i="3"/>
  <c r="M12" i="3"/>
  <c r="H11" i="3"/>
  <c r="G18" i="3"/>
  <c r="G34" i="3" s="1"/>
  <c r="I40" i="3"/>
  <c r="M37" i="3"/>
  <c r="M40" i="3" s="1"/>
  <c r="M11" i="3" l="1"/>
  <c r="M18" i="3" s="1"/>
  <c r="H18" i="3"/>
  <c r="H34" i="3" s="1"/>
  <c r="M34" i="3"/>
  <c r="M54" i="3" s="1"/>
  <c r="D100" i="4"/>
  <c r="D93" i="4"/>
  <c r="E93" i="4" s="1"/>
  <c r="D67" i="4"/>
  <c r="Q60" i="3"/>
  <c r="W60" i="3" s="1"/>
  <c r="Q54" i="3"/>
  <c r="H54" i="3"/>
  <c r="I53" i="3"/>
  <c r="I54" i="3" s="1"/>
  <c r="K67" i="4"/>
  <c r="M39" i="6"/>
  <c r="M60" i="6" s="1"/>
  <c r="H19" i="6"/>
  <c r="H39" i="6" s="1"/>
  <c r="H60" i="6" s="1"/>
  <c r="AJ43" i="4"/>
  <c r="W66" i="6"/>
  <c r="E91" i="4"/>
  <c r="D68" i="4" l="1"/>
  <c r="D91" i="4"/>
  <c r="E100" i="4"/>
  <c r="F100" i="4" s="1"/>
  <c r="G100" i="4"/>
  <c r="D98" i="4"/>
  <c r="AF100" i="4"/>
  <c r="AF97" i="4"/>
  <c r="AF99" i="4"/>
  <c r="F92" i="4"/>
  <c r="F99" i="4"/>
  <c r="AF96" i="4"/>
  <c r="F97" i="4"/>
  <c r="F96" i="4"/>
  <c r="F93" i="4"/>
</calcChain>
</file>

<file path=xl/sharedStrings.xml><?xml version="1.0" encoding="utf-8"?>
<sst xmlns="http://schemas.openxmlformats.org/spreadsheetml/2006/main" count="1005" uniqueCount="325">
  <si>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</si>
  <si>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</si>
  <si>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</si>
  <si>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</si>
  <si>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</si>
  <si>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</si>
  <si>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</si>
  <si>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</si>
  <si>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</si>
  <si>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</si>
  <si>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</si>
  <si>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</si>
  <si>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</si>
  <si>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</si>
  <si>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</si>
  <si>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</si>
  <si>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</si>
  <si>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</si>
  <si>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</si>
  <si>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</si>
  <si>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</si>
  <si>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</si>
  <si>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</si>
  <si>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</si>
  <si>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</si>
  <si>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</si>
  <si>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</si>
  <si>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</si>
  <si>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</si>
  <si>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</si>
  <si>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</si>
  <si>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</si>
  <si>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</si>
  <si>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</si>
  <si>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</si>
  <si>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</si>
  <si>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</si>
  <si>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</si>
  <si>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</si>
  <si>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</si>
  <si>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</si>
  <si>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</si>
  <si>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</si>
  <si>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</si>
  <si>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</si>
  <si>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</si>
  <si>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</si>
  <si>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</si>
  <si>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</si>
  <si>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</si>
  <si>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</si>
  <si>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</si>
  <si>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</si>
  <si>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</si>
  <si>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</si>
  <si>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</si>
  <si>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</si>
  <si>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</si>
  <si>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</si>
  <si>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</si>
  <si>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</si>
  <si>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</si>
  <si>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</si>
  <si>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</si>
  <si>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</si>
  <si>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</si>
  <si>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</si>
  <si>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</si>
  <si>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</si>
  <si>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</si>
  <si>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</si>
  <si>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</si>
  <si>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</si>
  <si>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</si>
  <si>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</si>
  <si>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</si>
  <si>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</si>
  <si>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</si>
  <si>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</si>
  <si>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</si>
  <si>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</si>
  <si>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</si>
  <si>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</si>
  <si>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</si>
  <si>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</si>
  <si>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</si>
  <si>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</si>
  <si>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</si>
  <si>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</si>
  <si>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</si>
  <si>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</si>
  <si>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</si>
  <si>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</si>
  <si>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</si>
  <si>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</si>
  <si>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</si>
  <si>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</si>
  <si>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</si>
  <si>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</si>
  <si>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</si>
  <si>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</si>
  <si>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</si>
  <si>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</si>
  <si>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</si>
  <si>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</si>
  <si>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</si>
  <si>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</si>
  <si>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</si>
  <si>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</si>
  <si>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</si>
  <si>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</si>
  <si>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</si>
  <si>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</si>
  <si>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</si>
  <si>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</si>
  <si>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</si>
  <si>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</si>
  <si>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</si>
  <si>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</si>
  <si>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</si>
  <si>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</si>
  <si>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</si>
  <si>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</si>
  <si>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</si>
  <si>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</si>
  <si>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</si>
  <si>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</si>
  <si>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</si>
  <si>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</si>
  <si>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</si>
  <si>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</si>
  <si>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</si>
  <si>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</si>
  <si>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</si>
  <si>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</si>
  <si>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</si>
  <si>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</si>
  <si>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</si>
  <si>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</si>
  <si>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</si>
  <si>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</si>
  <si>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</si>
  <si>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</si>
  <si>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</si>
  <si>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</si>
  <si>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</si>
  <si>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</si>
  <si>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</si>
  <si>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</si>
  <si>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</si>
  <si>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</si>
  <si>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</si>
  <si>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</si>
  <si>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</si>
  <si>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</si>
  <si>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</si>
  <si>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</si>
  <si>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</si>
  <si>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</si>
  <si>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</si>
  <si>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</si>
  <si>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</si>
  <si>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</si>
  <si>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</si>
  <si>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</si>
  <si>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</si>
  <si>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</si>
  <si>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</si>
  <si>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</si>
  <si>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</si>
  <si>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</si>
  <si>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</si>
  <si>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</si>
  <si>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</si>
  <si>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</si>
  <si>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</si>
  <si>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</si>
  <si>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</si>
  <si>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</si>
  <si>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</si>
  <si>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</si>
  <si>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</si>
  <si>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</si>
  <si>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</si>
  <si>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</si>
  <si>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</si>
  <si>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</si>
  <si>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</si>
  <si>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</si>
  <si>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</si>
  <si>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</si>
  <si>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</si>
  <si>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</si>
  <si>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</si>
  <si>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</si>
  <si>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Н.Ю. Рекова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</si>
  <si>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</si>
  <si>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</si>
  <si>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</si>
  <si>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</si>
  <si>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</si>
  <si>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</si>
  <si>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</si>
  <si>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</si>
  <si>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С.В. Бурлуцький</t>
  </si>
  <si>
    <t>2.2.5</t>
  </si>
  <si>
    <t>1.2.8</t>
  </si>
  <si>
    <t>2.2.6</t>
  </si>
  <si>
    <t>Фінансовий менеджмент</t>
  </si>
  <si>
    <t>Ринок фінансових послуг</t>
  </si>
  <si>
    <t>Курсова робота "Фінансовий менеджмент"</t>
  </si>
  <si>
    <t>Фінансовий контролінг / Управління фінансами малого та середнього бізнесу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</si>
  <si>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</si>
  <si>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</si>
  <si>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</si>
  <si>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</si>
  <si>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</si>
  <si>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</si>
  <si>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</si>
  <si>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</si>
  <si>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</si>
  <si>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</si>
  <si>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</si>
  <si>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</si>
  <si>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</si>
  <si>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</si>
  <si>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</si>
  <si>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</si>
  <si>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</si>
  <si>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</si>
  <si>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</si>
  <si>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</si>
  <si>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</si>
  <si>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</si>
  <si>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</si>
  <si>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</si>
  <si>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</si>
  <si>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</si>
  <si>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</si>
  <si>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</si>
  <si>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</si>
  <si>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</si>
  <si>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</si>
  <si>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</si>
  <si>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t>Кваліфікація:  магістр із підприємництва, торгівлі та біржової діяльності</t>
  </si>
  <si>
    <t>Курсова робота "Фінансовий менеджмент суб'єктів підприємництва"</t>
  </si>
  <si>
    <t>Податковий консалтинг у бізнесі  / Антикризове фінансове управління</t>
  </si>
  <si>
    <t>Бізнес-планування та управління підприємницькою діяльністю</t>
  </si>
  <si>
    <t>Біржовий менеджмент</t>
  </si>
  <si>
    <t>Податковий консалтинг в бізнесі</t>
  </si>
  <si>
    <t>Управління підприємницькими ризиками</t>
  </si>
  <si>
    <t>Інвестиційний менеджмент</t>
  </si>
  <si>
    <t>Технологія управління торговельною діяльністю</t>
  </si>
  <si>
    <t>Управлінські комп'ютерні системи обробки фінансово-облікової інформації</t>
  </si>
  <si>
    <t>С.Є. Борисова</t>
  </si>
  <si>
    <t>Інвестиційний менеджмент / Технологія управління торговельною діяльністю</t>
  </si>
  <si>
    <t>Інноваційне підприємництво / STARTUP: теорія та практика</t>
  </si>
  <si>
    <t xml:space="preserve">Фінансовий менеджмент </t>
  </si>
  <si>
    <t>Кваліфікація:  магістр із фінансів  банківської справи та страхування</t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</si>
  <si>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</si>
  <si>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</si>
  <si>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</si>
  <si>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</si>
  <si>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</si>
  <si>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</si>
  <si>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</si>
  <si>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6/0</t>
  </si>
  <si>
    <t>0/2</t>
  </si>
  <si>
    <t>6/2</t>
  </si>
  <si>
    <t>2/0</t>
  </si>
  <si>
    <t>8/0</t>
  </si>
  <si>
    <t>4/2</t>
  </si>
  <si>
    <t>Кількість аудиторних годин за семестрами</t>
  </si>
  <si>
    <t>кількість тижнів у семестрі</t>
  </si>
  <si>
    <t>18/6</t>
  </si>
  <si>
    <t>10/2</t>
  </si>
  <si>
    <t>18/2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</si>
  <si>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</si>
  <si>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</si>
  <si>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з галузі знань  07 Управління та адміністрування</t>
  </si>
  <si>
    <t>форма навчання:     заочна</t>
  </si>
  <si>
    <t>Настановна сесія</t>
  </si>
  <si>
    <t>спеціальність:  076 Підприємництво, торгівля та біржова діяльність</t>
  </si>
  <si>
    <t>освітньо-професійна програма:  Підприємництво, торгівля та біржова діяльність</t>
  </si>
  <si>
    <t xml:space="preserve">Інноваційне підприємництво </t>
  </si>
  <si>
    <t>STARTUP: теорія та практика</t>
  </si>
  <si>
    <t>М.М. Федоров</t>
  </si>
  <si>
    <t xml:space="preserve">                                                   Директор ЦДЗО</t>
  </si>
  <si>
    <t>Глобальна економіка</t>
  </si>
  <si>
    <t xml:space="preserve"> Контролінг та управління фінансами малого та   середнього бізнесу</t>
  </si>
  <si>
    <t>"    "  квітня   2020 р.</t>
  </si>
  <si>
    <t>І . ГРАФІК ОСВІТНЬОГО ПРОЦЕСУ</t>
  </si>
  <si>
    <t xml:space="preserve">Позначення: Т – теоретичне навчання; Н - наставна сесія; С – екзаменаційна сесія; П – практика; К – канікули; Д– дипломне проектування; А –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</si>
  <si>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</si>
  <si>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Атестація</t>
  </si>
  <si>
    <t>Форма атестації (екзамен, дипломний проект (робота))</t>
  </si>
  <si>
    <t>Кваліфікаційна робота магістра</t>
  </si>
  <si>
    <t xml:space="preserve">V. План освітнього процесу                               </t>
  </si>
  <si>
    <t>Технології soft skills</t>
  </si>
  <si>
    <t>14/0</t>
  </si>
  <si>
    <t>12/0</t>
  </si>
  <si>
    <t>1.4 Атестація</t>
  </si>
  <si>
    <t>1.4.1</t>
  </si>
  <si>
    <t>Дисципліни з інших ОП ДДМА</t>
  </si>
  <si>
    <t xml:space="preserve">Бюджетний менеджмент </t>
  </si>
  <si>
    <t>Управління підприємницькими ризиками / Контролінг та управління фінансами малого та   середнього бізнесу</t>
  </si>
  <si>
    <t>076 ОПП Підприємництво, торгівля та біржова діяльність 2020/2021</t>
  </si>
  <si>
    <t>24/0</t>
  </si>
  <si>
    <t>4/8</t>
  </si>
  <si>
    <t>1.3.1.</t>
  </si>
  <si>
    <t>38/0</t>
  </si>
  <si>
    <t>30/6</t>
  </si>
  <si>
    <t>22/0</t>
  </si>
  <si>
    <t>0/8</t>
  </si>
  <si>
    <t>18/8</t>
  </si>
  <si>
    <t>26/0</t>
  </si>
  <si>
    <t>64/0</t>
  </si>
  <si>
    <t>38/6</t>
  </si>
  <si>
    <t>36/10</t>
  </si>
  <si>
    <t>Українська мова як іноземна (для іноземних громадян та осіб без громадянства)</t>
  </si>
  <si>
    <t>16 /16</t>
  </si>
  <si>
    <t>8 /8</t>
  </si>
  <si>
    <t xml:space="preserve">Охорона праці в галузі та цивільний захист </t>
  </si>
  <si>
    <t>Охорона інтелектуальної власності</t>
  </si>
  <si>
    <t>Охорона праці в галузі та цивільний захист / Охорона інтелектуальної власності / Дисципліни з інших ОП ДДМА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</si>
</sst>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</numFmts>
  <fonts count="43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</fills>
  <borders count="1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33" fillId="0" borderId="0"/>
    <xf numFmtId="0" fontId="14" fillId="0" borderId="0"/>
  </cellStyleXfs>
  <cellXfs count="119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wrapText="1"/>
    </xf>
    <xf numFmtId="165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166" fontId="5" fillId="0" borderId="41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165" fontId="1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wrapText="1"/>
    </xf>
    <xf numFmtId="164" fontId="5" fillId="0" borderId="45" xfId="0" applyNumberFormat="1" applyFont="1" applyFill="1" applyBorder="1" applyAlignment="1" applyProtection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165" fontId="31" fillId="3" borderId="45" xfId="3" applyNumberFormat="1" applyFont="1" applyFill="1" applyBorder="1" applyAlignment="1" applyProtection="1">
      <alignment horizontal="center" vertical="center"/>
    </xf>
    <xf numFmtId="165" fontId="30" fillId="3" borderId="47" xfId="3" applyNumberFormat="1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wrapText="1"/>
    </xf>
    <xf numFmtId="0" fontId="1" fillId="0" borderId="48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26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7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0" fontId="1" fillId="3" borderId="48" xfId="0" applyFont="1" applyFill="1" applyBorder="1" applyAlignment="1">
      <alignment wrapText="1"/>
    </xf>
    <xf numFmtId="0" fontId="1" fillId="0" borderId="48" xfId="0" applyFont="1" applyBorder="1" applyAlignment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3" applyNumberFormat="1" applyFont="1" applyFill="1" applyBorder="1" applyAlignment="1" applyProtection="1">
      <alignment vertical="center"/>
    </xf>
    <xf numFmtId="0" fontId="1" fillId="2" borderId="32" xfId="3" applyNumberFormat="1" applyFont="1" applyFill="1" applyBorder="1" applyAlignment="1" applyProtection="1">
      <alignment horizontal="center" vertical="center"/>
    </xf>
    <xf numFmtId="0" fontId="1" fillId="2" borderId="40" xfId="3" applyNumberFormat="1" applyFont="1" applyFill="1" applyBorder="1" applyAlignment="1" applyProtection="1">
      <alignment horizontal="center" vertical="center"/>
    </xf>
    <xf numFmtId="0" fontId="1" fillId="2" borderId="35" xfId="3" applyNumberFormat="1" applyFont="1" applyFill="1" applyBorder="1" applyAlignment="1" applyProtection="1">
      <alignment horizontal="center" vertical="center"/>
    </xf>
    <xf numFmtId="0" fontId="1" fillId="2" borderId="34" xfId="3" applyNumberFormat="1" applyFont="1" applyFill="1" applyBorder="1" applyAlignment="1" applyProtection="1">
      <alignment horizontal="center" vertical="center"/>
    </xf>
    <xf numFmtId="0" fontId="1" fillId="2" borderId="49" xfId="3" applyNumberFormat="1" applyFont="1" applyFill="1" applyBorder="1" applyAlignment="1" applyProtection="1">
      <alignment horizontal="center" vertical="center"/>
    </xf>
    <xf numFmtId="0" fontId="1" fillId="2" borderId="50" xfId="3" applyNumberFormat="1" applyFont="1" applyFill="1" applyBorder="1" applyAlignment="1" applyProtection="1">
      <alignment horizontal="center" vertical="center"/>
    </xf>
    <xf numFmtId="0" fontId="1" fillId="2" borderId="51" xfId="3" applyNumberFormat="1" applyFont="1" applyFill="1" applyBorder="1" applyAlignment="1" applyProtection="1">
      <alignment horizontal="center" vertical="center"/>
    </xf>
    <xf numFmtId="0" fontId="1" fillId="2" borderId="52" xfId="3" applyNumberFormat="1" applyFont="1" applyFill="1" applyBorder="1" applyAlignment="1" applyProtection="1">
      <alignment horizontal="center" vertical="center"/>
    </xf>
    <xf numFmtId="0" fontId="1" fillId="2" borderId="53" xfId="3" applyNumberFormat="1" applyFont="1" applyFill="1" applyBorder="1" applyAlignment="1" applyProtection="1">
      <alignment horizontal="center" vertical="center"/>
    </xf>
    <xf numFmtId="0" fontId="1" fillId="2" borderId="47" xfId="3" applyNumberFormat="1" applyFont="1" applyFill="1" applyBorder="1" applyAlignment="1" applyProtection="1">
      <alignment horizontal="center" vertical="center"/>
    </xf>
    <xf numFmtId="0" fontId="1" fillId="2" borderId="0" xfId="3" applyNumberFormat="1" applyFont="1" applyFill="1" applyBorder="1" applyAlignment="1" applyProtection="1">
      <alignment horizontal="center" vertical="center"/>
    </xf>
    <xf numFmtId="0" fontId="1" fillId="2" borderId="54" xfId="3" applyNumberFormat="1" applyFont="1" applyFill="1" applyBorder="1" applyAlignment="1" applyProtection="1">
      <alignment horizontal="center" vertical="center"/>
    </xf>
    <xf numFmtId="0" fontId="1" fillId="2" borderId="9" xfId="3" applyNumberFormat="1" applyFont="1" applyFill="1" applyBorder="1" applyAlignment="1" applyProtection="1">
      <alignment horizontal="center" vertical="center"/>
    </xf>
    <xf numFmtId="0" fontId="1" fillId="2" borderId="55" xfId="3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3" applyNumberFormat="1" applyFont="1" applyFill="1" applyBorder="1" applyAlignment="1">
      <alignment vertical="center" wrapText="1"/>
    </xf>
    <xf numFmtId="0" fontId="5" fillId="2" borderId="36" xfId="3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167" fontId="5" fillId="2" borderId="18" xfId="3" applyNumberFormat="1" applyFont="1" applyFill="1" applyBorder="1" applyAlignment="1" applyProtection="1">
      <alignment horizontal="center" vertical="center" wrapText="1"/>
    </xf>
    <xf numFmtId="165" fontId="5" fillId="2" borderId="15" xfId="3" applyNumberFormat="1" applyFont="1" applyFill="1" applyBorder="1" applyAlignment="1" applyProtection="1">
      <alignment horizontal="center" vertical="center"/>
    </xf>
    <xf numFmtId="1" fontId="5" fillId="2" borderId="15" xfId="3" applyNumberFormat="1" applyFont="1" applyFill="1" applyBorder="1" applyAlignment="1" applyProtection="1">
      <alignment horizontal="center" vertical="center"/>
    </xf>
    <xf numFmtId="1" fontId="5" fillId="2" borderId="16" xfId="3" applyNumberFormat="1" applyFont="1" applyFill="1" applyBorder="1" applyAlignment="1" applyProtection="1">
      <alignment horizontal="center" vertical="center"/>
    </xf>
    <xf numFmtId="1" fontId="5" fillId="2" borderId="17" xfId="3" applyNumberFormat="1" applyFont="1" applyFill="1" applyBorder="1" applyAlignment="1" applyProtection="1">
      <alignment horizontal="center" vertical="center"/>
    </xf>
    <xf numFmtId="1" fontId="5" fillId="2" borderId="25" xfId="3" applyNumberFormat="1" applyFont="1" applyFill="1" applyBorder="1" applyAlignment="1" applyProtection="1">
      <alignment horizontal="center" vertical="center"/>
    </xf>
    <xf numFmtId="0" fontId="34" fillId="2" borderId="16" xfId="3" applyFont="1" applyFill="1" applyBorder="1" applyAlignment="1">
      <alignment horizontal="center" vertical="center" wrapText="1"/>
    </xf>
    <xf numFmtId="0" fontId="34" fillId="2" borderId="17" xfId="3" applyFont="1" applyFill="1" applyBorder="1" applyAlignment="1">
      <alignment horizontal="center" vertical="center" wrapText="1"/>
    </xf>
    <xf numFmtId="0" fontId="34" fillId="2" borderId="2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167" fontId="34" fillId="0" borderId="0" xfId="3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3" applyNumberFormat="1" applyFont="1" applyFill="1" applyBorder="1" applyAlignment="1">
      <alignment vertical="center" wrapText="1"/>
    </xf>
    <xf numFmtId="0" fontId="5" fillId="2" borderId="37" xfId="3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167" fontId="5" fillId="2" borderId="20" xfId="3" applyNumberFormat="1" applyFont="1" applyFill="1" applyBorder="1" applyAlignment="1" applyProtection="1">
      <alignment horizontal="center" vertical="center" wrapText="1"/>
    </xf>
    <xf numFmtId="165" fontId="5" fillId="2" borderId="11" xfId="3" applyNumberFormat="1" applyFont="1" applyFill="1" applyBorder="1" applyAlignment="1" applyProtection="1">
      <alignment horizontal="center" vertical="center"/>
    </xf>
    <xf numFmtId="1" fontId="5" fillId="2" borderId="11" xfId="3" applyNumberFormat="1" applyFont="1" applyFill="1" applyBorder="1" applyAlignment="1" applyProtection="1">
      <alignment horizontal="center" vertical="center"/>
    </xf>
    <xf numFmtId="1" fontId="5" fillId="2" borderId="19" xfId="3" applyNumberFormat="1" applyFont="1" applyFill="1" applyBorder="1" applyAlignment="1" applyProtection="1">
      <alignment horizontal="center" vertical="center"/>
    </xf>
    <xf numFmtId="1" fontId="5" fillId="2" borderId="2" xfId="3" applyNumberFormat="1" applyFont="1" applyFill="1" applyBorder="1" applyAlignment="1" applyProtection="1">
      <alignment horizontal="center" vertical="center"/>
    </xf>
    <xf numFmtId="1" fontId="5" fillId="2" borderId="27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center" vertical="center" wrapText="1"/>
    </xf>
    <xf numFmtId="0" fontId="34" fillId="2" borderId="27" xfId="3" applyFont="1" applyFill="1" applyBorder="1" applyAlignment="1">
      <alignment horizontal="center" vertical="center" wrapText="1"/>
    </xf>
    <xf numFmtId="0" fontId="34" fillId="2" borderId="37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3" applyNumberFormat="1" applyFont="1" applyFill="1" applyBorder="1" applyAlignment="1">
      <alignment vertical="center" wrapText="1"/>
    </xf>
    <xf numFmtId="0" fontId="5" fillId="2" borderId="49" xfId="3" applyFont="1" applyFill="1" applyBorder="1" applyAlignment="1">
      <alignment horizontal="center" vertical="center" wrapText="1"/>
    </xf>
    <xf numFmtId="49" fontId="5" fillId="2" borderId="33" xfId="3" applyNumberFormat="1" applyFont="1" applyFill="1" applyBorder="1" applyAlignment="1">
      <alignment horizontal="center" vertical="center" wrapText="1"/>
    </xf>
    <xf numFmtId="167" fontId="5" fillId="2" borderId="35" xfId="3" applyNumberFormat="1" applyFont="1" applyFill="1" applyBorder="1" applyAlignment="1" applyProtection="1">
      <alignment horizontal="center" vertical="center" wrapText="1"/>
    </xf>
    <xf numFmtId="165" fontId="1" fillId="2" borderId="11" xfId="3" applyNumberFormat="1" applyFont="1" applyFill="1" applyBorder="1" applyAlignment="1" applyProtection="1">
      <alignment horizontal="center" vertical="center"/>
    </xf>
    <xf numFmtId="1" fontId="1" fillId="2" borderId="11" xfId="3" applyNumberFormat="1" applyFont="1" applyFill="1" applyBorder="1" applyAlignment="1" applyProtection="1">
      <alignment horizontal="center" vertical="center"/>
    </xf>
    <xf numFmtId="1" fontId="1" fillId="2" borderId="19" xfId="3" applyNumberFormat="1" applyFont="1" applyFill="1" applyBorder="1" applyAlignment="1" applyProtection="1">
      <alignment horizontal="center" vertical="center"/>
    </xf>
    <xf numFmtId="1" fontId="1" fillId="2" borderId="2" xfId="3" applyNumberFormat="1" applyFont="1" applyFill="1" applyBorder="1" applyAlignment="1" applyProtection="1">
      <alignment horizontal="center" vertical="center"/>
    </xf>
    <xf numFmtId="1" fontId="1" fillId="2" borderId="27" xfId="3" applyNumberFormat="1" applyFont="1" applyFill="1" applyBorder="1" applyAlignment="1" applyProtection="1">
      <alignment horizontal="center" vertical="center"/>
    </xf>
    <xf numFmtId="0" fontId="34" fillId="2" borderId="32" xfId="3" applyFont="1" applyFill="1" applyBorder="1" applyAlignment="1">
      <alignment horizontal="center" vertical="center" wrapText="1"/>
    </xf>
    <xf numFmtId="0" fontId="34" fillId="2" borderId="33" xfId="3" applyFont="1" applyFill="1" applyBorder="1" applyAlignment="1">
      <alignment horizontal="center" vertical="center" wrapText="1"/>
    </xf>
    <xf numFmtId="0" fontId="34" fillId="2" borderId="34" xfId="3" applyFont="1" applyFill="1" applyBorder="1" applyAlignment="1">
      <alignment horizontal="center" vertical="center" wrapText="1"/>
    </xf>
    <xf numFmtId="0" fontId="34" fillId="2" borderId="49" xfId="3" applyFont="1" applyFill="1" applyBorder="1" applyAlignment="1">
      <alignment horizontal="center" vertical="center" wrapText="1"/>
    </xf>
    <xf numFmtId="0" fontId="34" fillId="2" borderId="35" xfId="3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3" applyNumberFormat="1" applyFont="1" applyFill="1" applyBorder="1" applyAlignment="1">
      <alignment vertical="center" wrapText="1"/>
    </xf>
    <xf numFmtId="0" fontId="5" fillId="2" borderId="38" xfId="3" applyFont="1" applyFill="1" applyBorder="1" applyAlignment="1">
      <alignment horizontal="center" vertical="center" wrapText="1"/>
    </xf>
    <xf numFmtId="49" fontId="5" fillId="2" borderId="22" xfId="3" applyNumberFormat="1" applyFont="1" applyFill="1" applyBorder="1" applyAlignment="1">
      <alignment horizontal="center" vertical="center" wrapText="1"/>
    </xf>
    <xf numFmtId="167" fontId="5" fillId="2" borderId="23" xfId="3" applyNumberFormat="1" applyFont="1" applyFill="1" applyBorder="1" applyAlignment="1" applyProtection="1">
      <alignment horizontal="center" vertical="center" wrapText="1"/>
    </xf>
    <xf numFmtId="165" fontId="1" fillId="2" borderId="12" xfId="3" applyNumberFormat="1" applyFont="1" applyFill="1" applyBorder="1" applyAlignment="1" applyProtection="1">
      <alignment horizontal="center" vertical="center"/>
    </xf>
    <xf numFmtId="1" fontId="1" fillId="2" borderId="12" xfId="3" applyNumberFormat="1" applyFont="1" applyFill="1" applyBorder="1" applyAlignment="1" applyProtection="1">
      <alignment horizontal="center" vertical="center"/>
    </xf>
    <xf numFmtId="1" fontId="1" fillId="2" borderId="21" xfId="3" applyNumberFormat="1" applyFont="1" applyFill="1" applyBorder="1" applyAlignment="1" applyProtection="1">
      <alignment horizontal="center" vertical="center"/>
    </xf>
    <xf numFmtId="1" fontId="1" fillId="2" borderId="22" xfId="3" applyNumberFormat="1" applyFont="1" applyFill="1" applyBorder="1" applyAlignment="1" applyProtection="1">
      <alignment horizontal="center" vertical="center"/>
    </xf>
    <xf numFmtId="1" fontId="1" fillId="2" borderId="29" xfId="3" applyNumberFormat="1" applyFont="1" applyFill="1" applyBorder="1" applyAlignment="1" applyProtection="1">
      <alignment horizontal="center" vertical="center"/>
    </xf>
    <xf numFmtId="0" fontId="34" fillId="2" borderId="21" xfId="3" applyFont="1" applyFill="1" applyBorder="1" applyAlignment="1">
      <alignment horizontal="center" vertical="center" wrapText="1"/>
    </xf>
    <xf numFmtId="0" fontId="34" fillId="2" borderId="22" xfId="3" applyFont="1" applyFill="1" applyBorder="1" applyAlignment="1">
      <alignment horizontal="center" vertical="center" wrapText="1"/>
    </xf>
    <xf numFmtId="0" fontId="34" fillId="2" borderId="29" xfId="3" applyFont="1" applyFill="1" applyBorder="1" applyAlignment="1">
      <alignment horizontal="center" vertical="center" wrapText="1"/>
    </xf>
    <xf numFmtId="0" fontId="34" fillId="2" borderId="38" xfId="3" applyFont="1" applyFill="1" applyBorder="1" applyAlignment="1">
      <alignment horizontal="center" vertical="center" wrapText="1"/>
    </xf>
    <xf numFmtId="0" fontId="34" fillId="2" borderId="23" xfId="3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0" fontId="5" fillId="0" borderId="46" xfId="3" applyFont="1" applyFill="1" applyBorder="1" applyAlignment="1">
      <alignment horizontal="center" vertical="center" wrapText="1"/>
    </xf>
    <xf numFmtId="165" fontId="35" fillId="0" borderId="45" xfId="3" applyNumberFormat="1" applyFont="1" applyFill="1" applyBorder="1" applyAlignment="1">
      <alignment horizontal="center" vertical="center" wrapText="1"/>
    </xf>
    <xf numFmtId="1" fontId="35" fillId="0" borderId="45" xfId="3" applyNumberFormat="1" applyFont="1" applyFill="1" applyBorder="1" applyAlignment="1">
      <alignment horizontal="center" vertical="center" wrapText="1"/>
    </xf>
    <xf numFmtId="1" fontId="35" fillId="0" borderId="57" xfId="3" applyNumberFormat="1" applyFont="1" applyFill="1" applyBorder="1" applyAlignment="1">
      <alignment horizontal="center" vertical="center" wrapText="1"/>
    </xf>
    <xf numFmtId="1" fontId="35" fillId="0" borderId="47" xfId="3" applyNumberFormat="1" applyFont="1" applyFill="1" applyBorder="1" applyAlignment="1">
      <alignment horizontal="center" vertical="center" wrapText="1"/>
    </xf>
    <xf numFmtId="167" fontId="36" fillId="0" borderId="0" xfId="3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1" xfId="3" applyNumberFormat="1" applyFont="1" applyFill="1" applyBorder="1" applyAlignment="1">
      <alignment horizontal="left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8" fontId="37" fillId="2" borderId="25" xfId="3" applyNumberFormat="1" applyFont="1" applyFill="1" applyBorder="1" applyAlignment="1" applyProtection="1">
      <alignment horizontal="center" vertical="center"/>
    </xf>
    <xf numFmtId="169" fontId="5" fillId="2" borderId="26" xfId="3" applyNumberFormat="1" applyFont="1" applyFill="1" applyBorder="1" applyAlignment="1" applyProtection="1">
      <alignment horizontal="center" vertical="center"/>
    </xf>
    <xf numFmtId="0" fontId="5" fillId="2" borderId="15" xfId="3" applyFont="1" applyFill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0" fontId="34" fillId="2" borderId="30" xfId="3" applyFont="1" applyFill="1" applyBorder="1" applyAlignment="1">
      <alignment horizontal="center" vertical="center" wrapText="1"/>
    </xf>
    <xf numFmtId="167" fontId="34" fillId="2" borderId="25" xfId="3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horizontal="left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168" fontId="37" fillId="2" borderId="27" xfId="3" applyNumberFormat="1" applyFont="1" applyFill="1" applyBorder="1" applyAlignment="1" applyProtection="1">
      <alignment horizontal="center" vertical="center"/>
    </xf>
    <xf numFmtId="169" fontId="5" fillId="2" borderId="13" xfId="3" applyNumberFormat="1" applyFont="1" applyFill="1" applyBorder="1" applyAlignment="1" applyProtection="1">
      <alignment horizontal="center" vertical="center"/>
    </xf>
    <xf numFmtId="0" fontId="5" fillId="2" borderId="11" xfId="3" applyFont="1" applyFill="1" applyBorder="1" applyAlignment="1">
      <alignment horizontal="center" vertical="center" wrapText="1"/>
    </xf>
    <xf numFmtId="0" fontId="5" fillId="2" borderId="27" xfId="3" applyFont="1" applyFill="1" applyBorder="1" applyAlignment="1">
      <alignment horizontal="center" vertical="center" wrapText="1"/>
    </xf>
    <xf numFmtId="0" fontId="1" fillId="2" borderId="37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/>
    </xf>
    <xf numFmtId="0" fontId="1" fillId="2" borderId="19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34" fillId="2" borderId="28" xfId="3" applyFont="1" applyFill="1" applyBorder="1" applyAlignment="1">
      <alignment horizontal="center" vertical="center" wrapText="1"/>
    </xf>
    <xf numFmtId="167" fontId="34" fillId="2" borderId="27" xfId="3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3" applyNumberFormat="1" applyFont="1" applyFill="1" applyBorder="1" applyAlignment="1" applyProtection="1">
      <alignment horizontal="center" vertical="center"/>
    </xf>
    <xf numFmtId="165" fontId="5" fillId="2" borderId="47" xfId="3" applyNumberFormat="1" applyFont="1" applyFill="1" applyBorder="1" applyAlignment="1">
      <alignment horizontal="center" vertical="center" wrapText="1"/>
    </xf>
    <xf numFmtId="1" fontId="5" fillId="2" borderId="47" xfId="3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3" applyNumberFormat="1" applyFont="1" applyFill="1" applyBorder="1" applyAlignment="1" applyProtection="1">
      <alignment horizontal="center" vertical="center"/>
    </xf>
    <xf numFmtId="165" fontId="5" fillId="2" borderId="17" xfId="3" applyNumberFormat="1" applyFont="1" applyFill="1" applyBorder="1" applyAlignment="1" applyProtection="1">
      <alignment horizontal="center" vertical="center"/>
    </xf>
    <xf numFmtId="1" fontId="5" fillId="2" borderId="18" xfId="3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5" fillId="2" borderId="22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165" fontId="5" fillId="2" borderId="21" xfId="3" applyNumberFormat="1" applyFont="1" applyFill="1" applyBorder="1" applyAlignment="1" applyProtection="1">
      <alignment horizontal="center" vertical="center"/>
    </xf>
    <xf numFmtId="165" fontId="5" fillId="2" borderId="22" xfId="3" applyNumberFormat="1" applyFont="1" applyFill="1" applyBorder="1" applyAlignment="1" applyProtection="1">
      <alignment horizontal="center" vertical="center"/>
    </xf>
    <xf numFmtId="1" fontId="5" fillId="2" borderId="23" xfId="3" applyNumberFormat="1" applyFont="1" applyFill="1" applyBorder="1" applyAlignment="1" applyProtection="1">
      <alignment horizontal="center" vertical="center"/>
    </xf>
    <xf numFmtId="1" fontId="5" fillId="2" borderId="29" xfId="3" applyNumberFormat="1" applyFont="1" applyFill="1" applyBorder="1" applyAlignment="1" applyProtection="1">
      <alignment horizontal="center" vertical="center"/>
    </xf>
    <xf numFmtId="165" fontId="5" fillId="2" borderId="51" xfId="3" applyNumberFormat="1" applyFont="1" applyFill="1" applyBorder="1" applyAlignment="1" applyProtection="1">
      <alignment horizontal="center" vertical="center"/>
    </xf>
    <xf numFmtId="1" fontId="5" fillId="2" borderId="47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5" xfId="0" applyNumberFormat="1" applyFont="1" applyFill="1" applyBorder="1" applyAlignment="1" applyProtection="1">
      <alignment horizontal="center" vertical="center"/>
    </xf>
    <xf numFmtId="165" fontId="5" fillId="2" borderId="58" xfId="3" applyNumberFormat="1" applyFont="1" applyFill="1" applyBorder="1" applyAlignment="1">
      <alignment horizontal="center" vertical="center" wrapText="1"/>
    </xf>
    <xf numFmtId="1" fontId="5" fillId="2" borderId="58" xfId="3" applyNumberFormat="1" applyFont="1" applyFill="1" applyBorder="1" applyAlignment="1">
      <alignment horizontal="center" vertical="center" wrapText="1"/>
    </xf>
    <xf numFmtId="49" fontId="1" fillId="2" borderId="31" xfId="3" applyNumberFormat="1" applyFont="1" applyFill="1" applyBorder="1" applyAlignment="1">
      <alignment vertical="center" wrapText="1"/>
    </xf>
    <xf numFmtId="0" fontId="1" fillId="2" borderId="16" xfId="3" applyNumberFormat="1" applyFont="1" applyFill="1" applyBorder="1" applyAlignment="1" applyProtection="1">
      <alignment horizontal="center" vertical="center"/>
    </xf>
    <xf numFmtId="0" fontId="1" fillId="2" borderId="17" xfId="3" applyNumberFormat="1" applyFont="1" applyFill="1" applyBorder="1" applyAlignment="1" applyProtection="1">
      <alignment horizontal="center" vertical="center"/>
    </xf>
    <xf numFmtId="0" fontId="1" fillId="2" borderId="25" xfId="3" applyNumberFormat="1" applyFont="1" applyFill="1" applyBorder="1" applyAlignment="1" applyProtection="1">
      <alignment horizontal="center" vertical="center"/>
    </xf>
    <xf numFmtId="169" fontId="1" fillId="2" borderId="26" xfId="3" applyNumberFormat="1" applyFont="1" applyFill="1" applyBorder="1" applyAlignment="1" applyProtection="1">
      <alignment horizontal="center" vertical="center"/>
    </xf>
    <xf numFmtId="169" fontId="1" fillId="2" borderId="15" xfId="3" applyNumberFormat="1" applyFont="1" applyFill="1" applyBorder="1" applyAlignment="1" applyProtection="1">
      <alignment horizontal="center" vertical="center"/>
    </xf>
    <xf numFmtId="168" fontId="1" fillId="2" borderId="16" xfId="3" applyNumberFormat="1" applyFont="1" applyFill="1" applyBorder="1" applyAlignment="1" applyProtection="1">
      <alignment horizontal="center" vertical="center"/>
    </xf>
    <xf numFmtId="168" fontId="1" fillId="2" borderId="17" xfId="3" applyNumberFormat="1" applyFont="1" applyFill="1" applyBorder="1" applyAlignment="1" applyProtection="1">
      <alignment horizontal="center" vertical="center"/>
    </xf>
    <xf numFmtId="168" fontId="1" fillId="2" borderId="25" xfId="3" applyNumberFormat="1" applyFont="1" applyFill="1" applyBorder="1" applyAlignment="1" applyProtection="1">
      <alignment horizontal="center" vertical="center"/>
    </xf>
    <xf numFmtId="0" fontId="1" fillId="2" borderId="36" xfId="3" applyNumberFormat="1" applyFont="1" applyFill="1" applyBorder="1" applyAlignment="1" applyProtection="1">
      <alignment horizontal="center" vertical="center"/>
    </xf>
    <xf numFmtId="0" fontId="1" fillId="2" borderId="30" xfId="3" applyNumberFormat="1" applyFont="1" applyFill="1" applyBorder="1" applyAlignment="1" applyProtection="1">
      <alignment horizontal="center" vertical="center"/>
    </xf>
    <xf numFmtId="49" fontId="1" fillId="2" borderId="56" xfId="3" applyNumberFormat="1" applyFont="1" applyFill="1" applyBorder="1" applyAlignment="1">
      <alignment vertical="center" wrapText="1"/>
    </xf>
    <xf numFmtId="0" fontId="1" fillId="2" borderId="59" xfId="3" applyNumberFormat="1" applyFont="1" applyFill="1" applyBorder="1" applyAlignment="1" applyProtection="1">
      <alignment horizontal="center" vertical="center"/>
    </xf>
    <xf numFmtId="0" fontId="1" fillId="2" borderId="60" xfId="3" applyNumberFormat="1" applyFont="1" applyFill="1" applyBorder="1" applyAlignment="1" applyProtection="1">
      <alignment horizontal="center" vertical="center"/>
    </xf>
    <xf numFmtId="0" fontId="1" fillId="2" borderId="61" xfId="3" applyNumberFormat="1" applyFont="1" applyFill="1" applyBorder="1" applyAlignment="1" applyProtection="1">
      <alignment horizontal="center" vertical="center"/>
    </xf>
    <xf numFmtId="169" fontId="1" fillId="2" borderId="45" xfId="3" applyNumberFormat="1" applyFont="1" applyFill="1" applyBorder="1" applyAlignment="1" applyProtection="1">
      <alignment horizontal="center" vertical="center"/>
    </xf>
    <xf numFmtId="169" fontId="1" fillId="2" borderId="46" xfId="3" applyNumberFormat="1" applyFont="1" applyFill="1" applyBorder="1" applyAlignment="1" applyProtection="1">
      <alignment horizontal="center" vertical="center"/>
    </xf>
    <xf numFmtId="168" fontId="1" fillId="2" borderId="21" xfId="3" applyNumberFormat="1" applyFont="1" applyFill="1" applyBorder="1" applyAlignment="1" applyProtection="1">
      <alignment horizontal="center" vertical="center"/>
    </xf>
    <xf numFmtId="168" fontId="1" fillId="2" borderId="22" xfId="3" applyNumberFormat="1" applyFont="1" applyFill="1" applyBorder="1" applyAlignment="1" applyProtection="1">
      <alignment horizontal="center" vertical="center"/>
    </xf>
    <xf numFmtId="168" fontId="1" fillId="2" borderId="29" xfId="3" applyNumberFormat="1" applyFont="1" applyFill="1" applyBorder="1" applyAlignment="1" applyProtection="1">
      <alignment horizontal="center" vertical="center"/>
    </xf>
    <xf numFmtId="0" fontId="1" fillId="2" borderId="62" xfId="3" applyNumberFormat="1" applyFont="1" applyFill="1" applyBorder="1" applyAlignment="1" applyProtection="1">
      <alignment horizontal="center" vertical="center"/>
    </xf>
    <xf numFmtId="0" fontId="1" fillId="2" borderId="63" xfId="3" applyNumberFormat="1" applyFont="1" applyFill="1" applyBorder="1" applyAlignment="1" applyProtection="1">
      <alignment horizontal="center" vertical="center"/>
    </xf>
    <xf numFmtId="165" fontId="5" fillId="2" borderId="45" xfId="3" applyNumberFormat="1" applyFont="1" applyFill="1" applyBorder="1" applyAlignment="1">
      <alignment horizontal="center" vertical="center" wrapText="1"/>
    </xf>
    <xf numFmtId="1" fontId="5" fillId="2" borderId="45" xfId="3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4" xfId="0" applyNumberFormat="1" applyFont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49" fontId="1" fillId="0" borderId="65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9" fontId="1" fillId="0" borderId="67" xfId="0" applyNumberFormat="1" applyFont="1" applyBorder="1" applyAlignment="1">
      <alignment horizontal="center" vertical="center"/>
    </xf>
    <xf numFmtId="168" fontId="1" fillId="0" borderId="65" xfId="0" applyNumberFormat="1" applyFont="1" applyBorder="1" applyAlignment="1">
      <alignment horizontal="center" vertical="center"/>
    </xf>
    <xf numFmtId="168" fontId="1" fillId="0" borderId="68" xfId="0" applyNumberFormat="1" applyFont="1" applyBorder="1" applyAlignment="1">
      <alignment horizontal="center" vertical="center"/>
    </xf>
    <xf numFmtId="168" fontId="1" fillId="0" borderId="64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49" fontId="1" fillId="0" borderId="13" xfId="3" applyNumberFormat="1" applyFont="1" applyFill="1" applyBorder="1" applyAlignment="1">
      <alignment vertical="center" wrapText="1"/>
    </xf>
    <xf numFmtId="1" fontId="1" fillId="0" borderId="37" xfId="3" applyNumberFormat="1" applyFont="1" applyFill="1" applyBorder="1" applyAlignment="1">
      <alignment horizontal="center" vertical="center"/>
    </xf>
    <xf numFmtId="49" fontId="1" fillId="0" borderId="2" xfId="3" applyNumberFormat="1" applyFont="1" applyFill="1" applyBorder="1" applyAlignment="1">
      <alignment horizontal="center" vertical="center"/>
    </xf>
    <xf numFmtId="49" fontId="1" fillId="0" borderId="20" xfId="3" applyNumberFormat="1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/>
    </xf>
    <xf numFmtId="169" fontId="1" fillId="0" borderId="13" xfId="3" applyNumberFormat="1" applyFont="1" applyFill="1" applyBorder="1" applyAlignment="1" applyProtection="1">
      <alignment horizontal="center" vertical="center"/>
    </xf>
    <xf numFmtId="1" fontId="1" fillId="0" borderId="11" xfId="3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>
      <alignment horizontal="center" vertical="center"/>
    </xf>
    <xf numFmtId="0" fontId="1" fillId="0" borderId="2" xfId="3" applyNumberFormat="1" applyFont="1" applyFill="1" applyBorder="1" applyAlignment="1">
      <alignment horizontal="center" vertical="center"/>
    </xf>
    <xf numFmtId="1" fontId="1" fillId="0" borderId="20" xfId="3" applyNumberFormat="1" applyFont="1" applyFill="1" applyBorder="1" applyAlignment="1">
      <alignment horizontal="center" vertical="center" wrapText="1"/>
    </xf>
    <xf numFmtId="0" fontId="1" fillId="0" borderId="19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>
      <alignment horizontal="center" vertical="center" wrapText="1"/>
    </xf>
    <xf numFmtId="0" fontId="1" fillId="0" borderId="37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 applyProtection="1">
      <alignment horizontal="center" vertical="center"/>
    </xf>
    <xf numFmtId="49" fontId="1" fillId="0" borderId="70" xfId="3" applyNumberFormat="1" applyFont="1" applyFill="1" applyBorder="1" applyAlignment="1">
      <alignment vertical="center" wrapText="1"/>
    </xf>
    <xf numFmtId="1" fontId="1" fillId="0" borderId="49" xfId="3" applyNumberFormat="1" applyFont="1" applyFill="1" applyBorder="1" applyAlignment="1">
      <alignment horizontal="center" vertical="center"/>
    </xf>
    <xf numFmtId="49" fontId="1" fillId="0" borderId="33" xfId="3" applyNumberFormat="1" applyFont="1" applyFill="1" applyBorder="1" applyAlignment="1">
      <alignment horizontal="center" vertical="center"/>
    </xf>
    <xf numFmtId="49" fontId="1" fillId="0" borderId="35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/>
    </xf>
    <xf numFmtId="169" fontId="1" fillId="0" borderId="70" xfId="3" applyNumberFormat="1" applyFont="1" applyFill="1" applyBorder="1" applyAlignment="1" applyProtection="1">
      <alignment horizontal="center" vertical="center"/>
    </xf>
    <xf numFmtId="1" fontId="1" fillId="0" borderId="39" xfId="3" applyNumberFormat="1" applyFont="1" applyFill="1" applyBorder="1" applyAlignment="1">
      <alignment horizontal="center" vertical="center"/>
    </xf>
    <xf numFmtId="1" fontId="1" fillId="0" borderId="32" xfId="3" applyNumberFormat="1" applyFont="1" applyFill="1" applyBorder="1" applyAlignment="1" applyProtection="1">
      <alignment horizontal="center" vertical="center"/>
    </xf>
    <xf numFmtId="1" fontId="1" fillId="0" borderId="33" xfId="3" applyNumberFormat="1" applyFont="1" applyFill="1" applyBorder="1" applyAlignment="1">
      <alignment horizontal="center" vertical="center"/>
    </xf>
    <xf numFmtId="0" fontId="1" fillId="0" borderId="33" xfId="3" applyNumberFormat="1" applyFont="1" applyFill="1" applyBorder="1" applyAlignment="1">
      <alignment horizontal="center" vertical="center"/>
    </xf>
    <xf numFmtId="1" fontId="1" fillId="0" borderId="35" xfId="3" applyNumberFormat="1" applyFont="1" applyFill="1" applyBorder="1" applyAlignment="1">
      <alignment horizontal="center" vertical="center" wrapText="1"/>
    </xf>
    <xf numFmtId="0" fontId="1" fillId="0" borderId="32" xfId="3" applyNumberFormat="1" applyFont="1" applyFill="1" applyBorder="1" applyAlignment="1">
      <alignment horizontal="center" vertical="center" wrapText="1"/>
    </xf>
    <xf numFmtId="0" fontId="1" fillId="0" borderId="33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>
      <alignment horizontal="center" vertical="center" wrapText="1"/>
    </xf>
    <xf numFmtId="0" fontId="1" fillId="0" borderId="49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 applyProtection="1">
      <alignment horizontal="center" vertical="center"/>
    </xf>
    <xf numFmtId="165" fontId="5" fillId="2" borderId="47" xfId="3" applyNumberFormat="1" applyFont="1" applyFill="1" applyBorder="1" applyAlignment="1" applyProtection="1">
      <alignment horizontal="center" vertical="center"/>
    </xf>
    <xf numFmtId="1" fontId="5" fillId="2" borderId="47" xfId="3" applyNumberFormat="1" applyFont="1" applyFill="1" applyBorder="1" applyAlignment="1" applyProtection="1">
      <alignment horizontal="center" vertical="center"/>
    </xf>
    <xf numFmtId="1" fontId="5" fillId="2" borderId="56" xfId="3" applyNumberFormat="1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170" fontId="1" fillId="0" borderId="0" xfId="3" applyNumberFormat="1" applyFont="1" applyFill="1" applyBorder="1" applyAlignment="1" applyProtection="1">
      <alignment vertical="center"/>
    </xf>
    <xf numFmtId="167" fontId="1" fillId="2" borderId="0" xfId="3" applyNumberFormat="1" applyFont="1" applyFill="1" applyBorder="1" applyAlignment="1" applyProtection="1">
      <alignment horizontal="right" vertical="center"/>
    </xf>
    <xf numFmtId="165" fontId="1" fillId="2" borderId="0" xfId="3" applyNumberFormat="1" applyFont="1" applyFill="1" applyBorder="1" applyAlignment="1" applyProtection="1">
      <alignment horizontal="center" vertical="center"/>
    </xf>
    <xf numFmtId="169" fontId="1" fillId="2" borderId="0" xfId="3" applyNumberFormat="1" applyFont="1" applyFill="1" applyBorder="1" applyAlignment="1" applyProtection="1">
      <alignment horizontal="center" vertical="center"/>
    </xf>
    <xf numFmtId="167" fontId="1" fillId="2" borderId="0" xfId="3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3" applyFont="1" applyFill="1" applyBorder="1" applyAlignment="1">
      <alignment horizontal="left" wrapText="1"/>
    </xf>
    <xf numFmtId="0" fontId="1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7" fontId="36" fillId="2" borderId="0" xfId="3" applyNumberFormat="1" applyFont="1" applyFill="1" applyBorder="1" applyAlignment="1" applyProtection="1">
      <alignment vertical="center"/>
    </xf>
    <xf numFmtId="167" fontId="36" fillId="2" borderId="0" xfId="3" applyNumberFormat="1" applyFont="1" applyFill="1" applyBorder="1" applyAlignment="1" applyProtection="1">
      <alignment horizontal="center" vertical="center" wrapText="1"/>
    </xf>
    <xf numFmtId="0" fontId="36" fillId="2" borderId="0" xfId="3" applyNumberFormat="1" applyFont="1" applyFill="1" applyBorder="1" applyAlignment="1" applyProtection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165" fontId="1" fillId="0" borderId="4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165" fontId="1" fillId="2" borderId="39" xfId="3" applyNumberFormat="1" applyFont="1" applyFill="1" applyBorder="1" applyAlignment="1" applyProtection="1">
      <alignment horizontal="center" vertical="center"/>
    </xf>
    <xf numFmtId="1" fontId="1" fillId="2" borderId="39" xfId="3" applyNumberFormat="1" applyFont="1" applyFill="1" applyBorder="1" applyAlignment="1" applyProtection="1">
      <alignment horizontal="center" vertical="center"/>
    </xf>
    <xf numFmtId="1" fontId="1" fillId="2" borderId="32" xfId="3" applyNumberFormat="1" applyFont="1" applyFill="1" applyBorder="1" applyAlignment="1" applyProtection="1">
      <alignment horizontal="center" vertical="center"/>
    </xf>
    <xf numFmtId="1" fontId="1" fillId="2" borderId="33" xfId="3" applyNumberFormat="1" applyFont="1" applyFill="1" applyBorder="1" applyAlignment="1" applyProtection="1">
      <alignment horizontal="center" vertical="center"/>
    </xf>
    <xf numFmtId="1" fontId="1" fillId="2" borderId="34" xfId="3" applyNumberFormat="1" applyFont="1" applyFill="1" applyBorder="1" applyAlignment="1" applyProtection="1">
      <alignment horizontal="center" vertical="center"/>
    </xf>
    <xf numFmtId="49" fontId="5" fillId="0" borderId="13" xfId="3" applyNumberFormat="1" applyFont="1" applyFill="1" applyBorder="1" applyAlignment="1">
      <alignment vertical="center" wrapText="1"/>
    </xf>
    <xf numFmtId="49" fontId="1" fillId="2" borderId="42" xfId="3" applyNumberFormat="1" applyFont="1" applyFill="1" applyBorder="1" applyAlignment="1">
      <alignment horizontal="left" vertical="center" wrapText="1"/>
    </xf>
    <xf numFmtId="49" fontId="5" fillId="2" borderId="53" xfId="0" applyNumberFormat="1" applyFont="1" applyFill="1" applyBorder="1" applyAlignment="1" applyProtection="1">
      <alignment horizontal="center" vertical="center"/>
    </xf>
    <xf numFmtId="0" fontId="5" fillId="2" borderId="72" xfId="0" applyNumberFormat="1" applyFont="1" applyFill="1" applyBorder="1" applyAlignment="1" applyProtection="1">
      <alignment horizontal="left" vertical="center"/>
    </xf>
    <xf numFmtId="0" fontId="1" fillId="2" borderId="53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168" fontId="38" fillId="2" borderId="72" xfId="0" applyNumberFormat="1" applyFont="1" applyFill="1" applyBorder="1" applyAlignment="1" applyProtection="1">
      <alignment horizontal="center" vertical="center"/>
    </xf>
    <xf numFmtId="165" fontId="5" fillId="2" borderId="54" xfId="0" applyNumberFormat="1" applyFont="1" applyFill="1" applyBorder="1" applyAlignment="1" applyProtection="1">
      <alignment horizontal="center" vertical="center"/>
    </xf>
    <xf numFmtId="1" fontId="5" fillId="2" borderId="54" xfId="0" applyNumberFormat="1" applyFont="1" applyFill="1" applyBorder="1" applyAlignment="1">
      <alignment horizontal="center" vertical="center" wrapText="1"/>
    </xf>
    <xf numFmtId="0" fontId="5" fillId="2" borderId="53" xfId="3" applyFont="1" applyFill="1" applyBorder="1" applyAlignment="1">
      <alignment horizontal="center" vertical="center" wrapText="1"/>
    </xf>
    <xf numFmtId="0" fontId="5" fillId="2" borderId="73" xfId="3" applyFont="1" applyFill="1" applyBorder="1" applyAlignment="1">
      <alignment horizontal="center" vertical="center" wrapText="1"/>
    </xf>
    <xf numFmtId="165" fontId="5" fillId="2" borderId="53" xfId="3" applyNumberFormat="1" applyFont="1" applyFill="1" applyBorder="1" applyAlignment="1" applyProtection="1">
      <alignment horizontal="center" vertical="center"/>
    </xf>
    <xf numFmtId="165" fontId="5" fillId="2" borderId="73" xfId="3" applyNumberFormat="1" applyFont="1" applyFill="1" applyBorder="1" applyAlignment="1" applyProtection="1">
      <alignment horizontal="center" vertical="center"/>
    </xf>
    <xf numFmtId="1" fontId="5" fillId="2" borderId="72" xfId="3" applyNumberFormat="1" applyFont="1" applyFill="1" applyBorder="1" applyAlignment="1" applyProtection="1">
      <alignment horizontal="center" vertical="center"/>
    </xf>
    <xf numFmtId="1" fontId="5" fillId="2" borderId="74" xfId="3" applyNumberFormat="1" applyFont="1" applyFill="1" applyBorder="1" applyAlignment="1" applyProtection="1">
      <alignment horizontal="center" vertical="center"/>
    </xf>
    <xf numFmtId="1" fontId="5" fillId="2" borderId="72" xfId="3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165" fontId="1" fillId="0" borderId="0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0" fillId="0" borderId="75" xfId="0" applyBorder="1"/>
    <xf numFmtId="49" fontId="1" fillId="0" borderId="0" xfId="0" applyNumberFormat="1" applyFont="1" applyBorder="1" applyAlignment="1">
      <alignment horizontal="center" vertical="center"/>
    </xf>
    <xf numFmtId="49" fontId="0" fillId="0" borderId="2" xfId="0" applyNumberFormat="1" applyBorder="1"/>
    <xf numFmtId="49" fontId="35" fillId="0" borderId="45" xfId="3" applyNumberFormat="1" applyFont="1" applyFill="1" applyBorder="1" applyAlignment="1">
      <alignment horizontal="center" vertical="center" wrapText="1"/>
    </xf>
    <xf numFmtId="167" fontId="36" fillId="4" borderId="0" xfId="0" applyNumberFormat="1" applyFont="1" applyFill="1" applyAlignment="1">
      <alignment vertical="center"/>
    </xf>
    <xf numFmtId="167" fontId="36" fillId="4" borderId="0" xfId="3" applyNumberFormat="1" applyFont="1" applyFill="1" applyBorder="1" applyAlignment="1" applyProtection="1">
      <alignment vertical="center"/>
    </xf>
    <xf numFmtId="49" fontId="1" fillId="0" borderId="27" xfId="3" applyNumberFormat="1" applyFont="1" applyFill="1" applyBorder="1" applyAlignment="1">
      <alignment horizontal="center" vertical="center" wrapText="1"/>
    </xf>
    <xf numFmtId="49" fontId="5" fillId="2" borderId="47" xfId="3" applyNumberFormat="1" applyFont="1" applyFill="1" applyBorder="1" applyAlignment="1">
      <alignment horizontal="center" vertical="center" wrapText="1"/>
    </xf>
    <xf numFmtId="0" fontId="40" fillId="0" borderId="0" xfId="0" applyFont="1" applyAlignment="1"/>
    <xf numFmtId="0" fontId="4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2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7" fillId="0" borderId="0" xfId="2" applyFont="1"/>
    <xf numFmtId="0" fontId="41" fillId="0" borderId="0" xfId="2" applyFont="1"/>
    <xf numFmtId="0" fontId="40" fillId="0" borderId="0" xfId="2" applyFont="1"/>
    <xf numFmtId="0" fontId="41" fillId="0" borderId="0" xfId="0" applyFont="1"/>
    <xf numFmtId="0" fontId="0" fillId="2" borderId="0" xfId="0" applyFill="1" applyBorder="1" applyAlignment="1">
      <alignment horizontal="center" vertical="center"/>
    </xf>
    <xf numFmtId="49" fontId="5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5" fillId="2" borderId="0" xfId="3" applyNumberFormat="1" applyFont="1" applyFill="1" applyBorder="1" applyAlignment="1" applyProtection="1">
      <alignment horizontal="center" vertical="center"/>
    </xf>
    <xf numFmtId="167" fontId="5" fillId="2" borderId="0" xfId="3" applyNumberFormat="1" applyFont="1" applyFill="1" applyBorder="1" applyAlignment="1" applyProtection="1">
      <alignment vertical="center"/>
    </xf>
    <xf numFmtId="167" fontId="5" fillId="2" borderId="0" xfId="3" applyNumberFormat="1" applyFont="1" applyFill="1" applyBorder="1" applyAlignment="1" applyProtection="1">
      <alignment horizontal="center" vertical="center" wrapText="1"/>
    </xf>
    <xf numFmtId="0" fontId="5" fillId="2" borderId="0" xfId="3" applyNumberFormat="1" applyFont="1" applyFill="1" applyBorder="1" applyAlignment="1" applyProtection="1">
      <alignment horizontal="center" vertical="center" wrapText="1"/>
    </xf>
    <xf numFmtId="49" fontId="1" fillId="0" borderId="26" xfId="0" applyNumberFormat="1" applyFont="1" applyFill="1" applyBorder="1" applyAlignment="1">
      <alignment vertical="center" wrapText="1"/>
    </xf>
    <xf numFmtId="0" fontId="1" fillId="0" borderId="36" xfId="0" applyFont="1" applyFill="1" applyBorder="1" applyAlignment="1">
      <alignment horizontal="center" vertical="center"/>
    </xf>
    <xf numFmtId="1" fontId="1" fillId="0" borderId="30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vertical="center" wrapText="1"/>
    </xf>
    <xf numFmtId="1" fontId="1" fillId="0" borderId="64" xfId="0" applyNumberFormat="1" applyFont="1" applyFill="1" applyBorder="1" applyAlignment="1">
      <alignment horizontal="center" vertical="center"/>
    </xf>
    <xf numFmtId="49" fontId="1" fillId="0" borderId="64" xfId="0" applyNumberFormat="1" applyFont="1" applyFill="1" applyBorder="1" applyAlignment="1">
      <alignment horizontal="center" vertical="center"/>
    </xf>
    <xf numFmtId="49" fontId="1" fillId="0" borderId="65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168" fontId="1" fillId="0" borderId="65" xfId="0" applyNumberFormat="1" applyFont="1" applyFill="1" applyBorder="1" applyAlignment="1">
      <alignment horizontal="center" vertical="center"/>
    </xf>
    <xf numFmtId="168" fontId="1" fillId="0" borderId="64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49" fontId="5" fillId="0" borderId="17" xfId="3" applyNumberFormat="1" applyFont="1" applyFill="1" applyBorder="1" applyAlignment="1">
      <alignment horizontal="center" vertical="center" wrapText="1"/>
    </xf>
    <xf numFmtId="167" fontId="5" fillId="0" borderId="25" xfId="3" applyNumberFormat="1" applyFont="1" applyFill="1" applyBorder="1" applyAlignment="1" applyProtection="1">
      <alignment horizontal="center" vertical="center" wrapText="1"/>
    </xf>
    <xf numFmtId="165" fontId="5" fillId="0" borderId="15" xfId="3" applyNumberFormat="1" applyFont="1" applyFill="1" applyBorder="1" applyAlignment="1" applyProtection="1">
      <alignment horizontal="center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1" fontId="5" fillId="0" borderId="16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25" xfId="3" applyFont="1" applyFill="1" applyBorder="1" applyAlignment="1">
      <alignment horizontal="center" vertical="center" wrapText="1"/>
    </xf>
    <xf numFmtId="0" fontId="34" fillId="0" borderId="36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49" fontId="5" fillId="0" borderId="20" xfId="3" applyNumberFormat="1" applyFont="1" applyFill="1" applyBorder="1" applyAlignment="1">
      <alignment vertical="center" wrapText="1"/>
    </xf>
    <xf numFmtId="0" fontId="5" fillId="0" borderId="19" xfId="3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horizontal="center" vertical="center" wrapText="1"/>
    </xf>
    <xf numFmtId="167" fontId="5" fillId="0" borderId="27" xfId="3" applyNumberFormat="1" applyFont="1" applyFill="1" applyBorder="1" applyAlignment="1" applyProtection="1">
      <alignment horizontal="center" vertical="center" wrapText="1"/>
    </xf>
    <xf numFmtId="165" fontId="5" fillId="0" borderId="11" xfId="3" applyNumberFormat="1" applyFont="1" applyFill="1" applyBorder="1" applyAlignment="1" applyProtection="1">
      <alignment horizontal="center" vertical="center"/>
    </xf>
    <xf numFmtId="1" fontId="5" fillId="0" borderId="11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1" fontId="5" fillId="0" borderId="27" xfId="3" applyNumberFormat="1" applyFont="1" applyFill="1" applyBorder="1" applyAlignment="1" applyProtection="1">
      <alignment horizontal="center" vertical="center"/>
    </xf>
    <xf numFmtId="0" fontId="34" fillId="0" borderId="19" xfId="3" applyFont="1" applyFill="1" applyBorder="1" applyAlignment="1">
      <alignment horizontal="center" vertical="center" wrapText="1"/>
    </xf>
    <xf numFmtId="0" fontId="34" fillId="0" borderId="2" xfId="3" applyFont="1" applyFill="1" applyBorder="1" applyAlignment="1">
      <alignment horizontal="center" vertical="center" wrapText="1"/>
    </xf>
    <xf numFmtId="0" fontId="34" fillId="0" borderId="27" xfId="3" applyFont="1" applyFill="1" applyBorder="1" applyAlignment="1">
      <alignment horizontal="center" vertical="center" wrapText="1"/>
    </xf>
    <xf numFmtId="0" fontId="34" fillId="0" borderId="37" xfId="3" applyFont="1" applyFill="1" applyBorder="1" applyAlignment="1">
      <alignment horizontal="center" vertical="center" wrapText="1"/>
    </xf>
    <xf numFmtId="0" fontId="34" fillId="0" borderId="20" xfId="3" applyFont="1" applyFill="1" applyBorder="1" applyAlignment="1">
      <alignment horizontal="center" vertical="center" wrapText="1"/>
    </xf>
    <xf numFmtId="49" fontId="34" fillId="0" borderId="27" xfId="3" applyNumberFormat="1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 applyProtection="1">
      <alignment horizontal="center" vertical="center"/>
    </xf>
    <xf numFmtId="49" fontId="1" fillId="0" borderId="35" xfId="3" applyNumberFormat="1" applyFont="1" applyFill="1" applyBorder="1" applyAlignment="1">
      <alignment vertical="center" wrapText="1"/>
    </xf>
    <xf numFmtId="0" fontId="5" fillId="0" borderId="32" xfId="3" applyFont="1" applyFill="1" applyBorder="1" applyAlignment="1">
      <alignment horizontal="center" vertical="center" wrapText="1"/>
    </xf>
    <xf numFmtId="49" fontId="5" fillId="0" borderId="33" xfId="3" applyNumberFormat="1" applyFont="1" applyFill="1" applyBorder="1" applyAlignment="1">
      <alignment horizontal="center" vertical="center" wrapText="1"/>
    </xf>
    <xf numFmtId="167" fontId="5" fillId="0" borderId="34" xfId="3" applyNumberFormat="1" applyFont="1" applyFill="1" applyBorder="1" applyAlignment="1" applyProtection="1">
      <alignment horizontal="center" vertical="center" wrapText="1"/>
    </xf>
    <xf numFmtId="165" fontId="1" fillId="0" borderId="11" xfId="3" applyNumberFormat="1" applyFont="1" applyFill="1" applyBorder="1" applyAlignment="1" applyProtection="1">
      <alignment horizontal="center" vertical="center"/>
    </xf>
    <xf numFmtId="1" fontId="1" fillId="0" borderId="11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 applyProtection="1">
      <alignment horizontal="center" vertical="center"/>
    </xf>
    <xf numFmtId="1" fontId="1" fillId="0" borderId="27" xfId="3" applyNumberFormat="1" applyFont="1" applyFill="1" applyBorder="1" applyAlignment="1" applyProtection="1">
      <alignment horizontal="center" vertical="center"/>
    </xf>
    <xf numFmtId="0" fontId="34" fillId="0" borderId="32" xfId="3" applyFont="1" applyFill="1" applyBorder="1" applyAlignment="1">
      <alignment horizontal="center" vertical="center" wrapText="1"/>
    </xf>
    <xf numFmtId="0" fontId="34" fillId="0" borderId="33" xfId="3" applyFont="1" applyFill="1" applyBorder="1" applyAlignment="1">
      <alignment horizontal="center" vertical="center" wrapText="1"/>
    </xf>
    <xf numFmtId="0" fontId="34" fillId="0" borderId="34" xfId="3" applyFont="1" applyFill="1" applyBorder="1" applyAlignment="1">
      <alignment horizontal="center" vertical="center" wrapText="1"/>
    </xf>
    <xf numFmtId="0" fontId="34" fillId="0" borderId="49" xfId="3" applyFont="1" applyFill="1" applyBorder="1" applyAlignment="1">
      <alignment horizontal="center" vertical="center" wrapText="1"/>
    </xf>
    <xf numFmtId="0" fontId="34" fillId="0" borderId="35" xfId="3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 applyProtection="1">
      <alignment horizontal="center" vertical="center"/>
    </xf>
    <xf numFmtId="49" fontId="1" fillId="0" borderId="23" xfId="3" applyNumberFormat="1" applyFont="1" applyFill="1" applyBorder="1" applyAlignment="1">
      <alignment vertical="center" wrapText="1"/>
    </xf>
    <xf numFmtId="0" fontId="5" fillId="0" borderId="21" xfId="3" applyFont="1" applyFill="1" applyBorder="1" applyAlignment="1">
      <alignment horizontal="center" vertical="center" wrapText="1"/>
    </xf>
    <xf numFmtId="49" fontId="5" fillId="0" borderId="22" xfId="3" applyNumberFormat="1" applyFont="1" applyFill="1" applyBorder="1" applyAlignment="1">
      <alignment horizontal="center" vertical="center" wrapText="1"/>
    </xf>
    <xf numFmtId="167" fontId="5" fillId="0" borderId="29" xfId="3" applyNumberFormat="1" applyFont="1" applyFill="1" applyBorder="1" applyAlignment="1" applyProtection="1">
      <alignment horizontal="center" vertical="center" wrapText="1"/>
    </xf>
    <xf numFmtId="165" fontId="1" fillId="0" borderId="12" xfId="3" applyNumberFormat="1" applyFont="1" applyFill="1" applyBorder="1" applyAlignment="1" applyProtection="1">
      <alignment horizontal="center" vertical="center"/>
    </xf>
    <xf numFmtId="1" fontId="1" fillId="0" borderId="12" xfId="3" applyNumberFormat="1" applyFont="1" applyFill="1" applyBorder="1" applyAlignment="1" applyProtection="1">
      <alignment horizontal="center" vertical="center"/>
    </xf>
    <xf numFmtId="1" fontId="1" fillId="0" borderId="21" xfId="3" applyNumberFormat="1" applyFont="1" applyFill="1" applyBorder="1" applyAlignment="1" applyProtection="1">
      <alignment horizontal="center" vertical="center"/>
    </xf>
    <xf numFmtId="1" fontId="1" fillId="0" borderId="22" xfId="3" applyNumberFormat="1" applyFont="1" applyFill="1" applyBorder="1" applyAlignment="1" applyProtection="1">
      <alignment horizontal="center" vertical="center"/>
    </xf>
    <xf numFmtId="1" fontId="1" fillId="0" borderId="29" xfId="3" applyNumberFormat="1" applyFont="1" applyFill="1" applyBorder="1" applyAlignment="1" applyProtection="1">
      <alignment horizontal="center" vertical="center"/>
    </xf>
    <xf numFmtId="0" fontId="34" fillId="0" borderId="21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0" fontId="34" fillId="0" borderId="38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47" xfId="3" applyFont="1" applyFill="1" applyBorder="1" applyAlignment="1">
      <alignment horizontal="center" vertical="center" wrapText="1"/>
    </xf>
    <xf numFmtId="165" fontId="35" fillId="0" borderId="47" xfId="3" applyNumberFormat="1" applyFont="1" applyFill="1" applyBorder="1" applyAlignment="1">
      <alignment horizontal="center" vertical="center" wrapText="1"/>
    </xf>
    <xf numFmtId="49" fontId="35" fillId="0" borderId="47" xfId="3" applyNumberFormat="1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5" xfId="0" applyNumberFormat="1" applyFont="1" applyFill="1" applyBorder="1" applyAlignment="1" applyProtection="1">
      <alignment horizontal="center" vertical="center"/>
    </xf>
    <xf numFmtId="0" fontId="1" fillId="2" borderId="2" xfId="3" applyNumberFormat="1" applyFont="1" applyFill="1" applyBorder="1" applyAlignment="1" applyProtection="1">
      <alignment horizontal="center" vertical="center"/>
    </xf>
    <xf numFmtId="0" fontId="1" fillId="2" borderId="27" xfId="3" applyNumberFormat="1" applyFont="1" applyFill="1" applyBorder="1" applyAlignment="1" applyProtection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48" xfId="0" applyFont="1" applyFill="1" applyBorder="1" applyAlignment="1">
      <alignment wrapText="1"/>
    </xf>
    <xf numFmtId="0" fontId="5" fillId="0" borderId="17" xfId="3" applyFont="1" applyFill="1" applyBorder="1" applyAlignment="1">
      <alignment horizontal="center" vertical="center" wrapText="1"/>
    </xf>
    <xf numFmtId="168" fontId="37" fillId="0" borderId="25" xfId="3" applyNumberFormat="1" applyFont="1" applyFill="1" applyBorder="1" applyAlignment="1" applyProtection="1">
      <alignment horizontal="center" vertical="center"/>
    </xf>
    <xf numFmtId="169" fontId="5" fillId="0" borderId="26" xfId="3" applyNumberFormat="1" applyFont="1" applyFill="1" applyBorder="1" applyAlignment="1" applyProtection="1">
      <alignment horizontal="center" vertical="center"/>
    </xf>
    <xf numFmtId="1" fontId="5" fillId="0" borderId="25" xfId="0" applyNumberFormat="1" applyFont="1" applyFill="1" applyBorder="1" applyAlignment="1">
      <alignment horizontal="center" vertical="center" wrapText="1"/>
    </xf>
    <xf numFmtId="49" fontId="34" fillId="0" borderId="36" xfId="3" applyNumberFormat="1" applyFont="1" applyFill="1" applyBorder="1" applyAlignment="1">
      <alignment horizontal="center" vertical="center" wrapText="1"/>
    </xf>
    <xf numFmtId="0" fontId="34" fillId="0" borderId="30" xfId="3" applyFont="1" applyFill="1" applyBorder="1" applyAlignment="1">
      <alignment horizontal="center" vertical="center" wrapText="1"/>
    </xf>
    <xf numFmtId="167" fontId="34" fillId="0" borderId="25" xfId="3" applyNumberFormat="1" applyFont="1" applyFill="1" applyBorder="1" applyAlignment="1" applyProtection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168" fontId="37" fillId="0" borderId="27" xfId="3" applyNumberFormat="1" applyFont="1" applyFill="1" applyBorder="1" applyAlignment="1" applyProtection="1">
      <alignment horizontal="center" vertical="center"/>
    </xf>
    <xf numFmtId="169" fontId="5" fillId="0" borderId="13" xfId="3" applyNumberFormat="1" applyFont="1" applyFill="1" applyBorder="1" applyAlignment="1" applyProtection="1">
      <alignment horizontal="center" vertical="center"/>
    </xf>
    <xf numFmtId="1" fontId="5" fillId="0" borderId="27" xfId="0" applyNumberFormat="1" applyFont="1" applyFill="1" applyBorder="1" applyAlignment="1">
      <alignment horizontal="center" vertical="center" wrapText="1"/>
    </xf>
    <xf numFmtId="49" fontId="1" fillId="0" borderId="37" xfId="3" applyNumberFormat="1" applyFont="1" applyFill="1" applyBorder="1" applyAlignment="1">
      <alignment horizontal="center" vertical="center" wrapText="1"/>
    </xf>
    <xf numFmtId="0" fontId="1" fillId="0" borderId="28" xfId="3" applyFont="1" applyFill="1" applyBorder="1" applyAlignment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/>
    </xf>
    <xf numFmtId="0" fontId="1" fillId="0" borderId="19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49" fontId="34" fillId="0" borderId="37" xfId="3" applyNumberFormat="1" applyFont="1" applyFill="1" applyBorder="1" applyAlignment="1">
      <alignment horizontal="center" vertical="center" wrapText="1"/>
    </xf>
    <xf numFmtId="0" fontId="34" fillId="0" borderId="28" xfId="3" applyFont="1" applyFill="1" applyBorder="1" applyAlignment="1">
      <alignment horizontal="center" vertical="center" wrapText="1"/>
    </xf>
    <xf numFmtId="167" fontId="34" fillId="0" borderId="27" xfId="3" applyNumberFormat="1" applyFont="1" applyFill="1" applyBorder="1" applyAlignment="1" applyProtection="1">
      <alignment horizontal="center" vertical="center"/>
    </xf>
    <xf numFmtId="0" fontId="1" fillId="0" borderId="37" xfId="3" applyFont="1" applyFill="1" applyBorder="1" applyAlignment="1">
      <alignment horizontal="center" vertical="center" wrapText="1"/>
    </xf>
    <xf numFmtId="167" fontId="5" fillId="0" borderId="21" xfId="3" applyNumberFormat="1" applyFont="1" applyFill="1" applyBorder="1" applyAlignment="1" applyProtection="1">
      <alignment horizontal="center" vertical="center"/>
    </xf>
    <xf numFmtId="0" fontId="5" fillId="0" borderId="22" xfId="3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 wrapText="1"/>
    </xf>
    <xf numFmtId="169" fontId="5" fillId="0" borderId="14" xfId="3" applyNumberFormat="1" applyFont="1" applyFill="1" applyBorder="1" applyAlignment="1" applyProtection="1">
      <alignment horizontal="center" vertical="center"/>
    </xf>
    <xf numFmtId="1" fontId="5" fillId="0" borderId="29" xfId="0" applyNumberFormat="1" applyFont="1" applyFill="1" applyBorder="1" applyAlignment="1">
      <alignment horizontal="center" vertical="center" wrapText="1"/>
    </xf>
    <xf numFmtId="0" fontId="1" fillId="0" borderId="38" xfId="3" applyFont="1" applyFill="1" applyBorder="1" applyAlignment="1">
      <alignment horizontal="center" vertical="center" wrapText="1"/>
    </xf>
    <xf numFmtId="0" fontId="1" fillId="0" borderId="79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0" fontId="1" fillId="0" borderId="21" xfId="3" applyFont="1" applyFill="1" applyBorder="1" applyAlignment="1">
      <alignment horizontal="center" vertical="center" wrapText="1"/>
    </xf>
    <xf numFmtId="165" fontId="5" fillId="0" borderId="45" xfId="3" applyNumberFormat="1" applyFont="1" applyFill="1" applyBorder="1" applyAlignment="1">
      <alignment horizontal="center" vertical="center" wrapText="1"/>
    </xf>
    <xf numFmtId="1" fontId="5" fillId="0" borderId="45" xfId="3" applyNumberFormat="1" applyFont="1" applyFill="1" applyBorder="1" applyAlignment="1">
      <alignment horizontal="center" vertical="center" wrapText="1"/>
    </xf>
    <xf numFmtId="49" fontId="5" fillId="0" borderId="45" xfId="3" applyNumberFormat="1" applyFont="1" applyFill="1" applyBorder="1" applyAlignment="1">
      <alignment horizontal="center" vertical="center" wrapText="1"/>
    </xf>
    <xf numFmtId="165" fontId="5" fillId="0" borderId="51" xfId="3" applyNumberFormat="1" applyFont="1" applyFill="1" applyBorder="1" applyAlignment="1" applyProtection="1">
      <alignment horizontal="center" vertical="center"/>
    </xf>
    <xf numFmtId="1" fontId="5" fillId="0" borderId="47" xfId="0" applyNumberFormat="1" applyFont="1" applyFill="1" applyBorder="1" applyAlignment="1" applyProtection="1">
      <alignment horizontal="center" vertical="center"/>
    </xf>
    <xf numFmtId="165" fontId="5" fillId="0" borderId="58" xfId="3" applyNumberFormat="1" applyFont="1" applyFill="1" applyBorder="1" applyAlignment="1">
      <alignment horizontal="center" vertical="center" wrapText="1"/>
    </xf>
    <xf numFmtId="1" fontId="5" fillId="0" borderId="58" xfId="3" applyNumberFormat="1" applyFont="1" applyFill="1" applyBorder="1" applyAlignment="1">
      <alignment horizontal="center" vertical="center" wrapText="1"/>
    </xf>
    <xf numFmtId="49" fontId="5" fillId="0" borderId="58" xfId="3" applyNumberFormat="1" applyFont="1" applyFill="1" applyBorder="1" applyAlignment="1">
      <alignment horizontal="center" vertical="center" wrapText="1"/>
    </xf>
    <xf numFmtId="168" fontId="1" fillId="0" borderId="17" xfId="3" applyNumberFormat="1" applyFont="1" applyFill="1" applyBorder="1" applyAlignment="1" applyProtection="1">
      <alignment horizontal="center" vertical="center"/>
    </xf>
    <xf numFmtId="0" fontId="1" fillId="0" borderId="17" xfId="3" applyNumberFormat="1" applyFont="1" applyFill="1" applyBorder="1" applyAlignment="1" applyProtection="1">
      <alignment horizontal="center" vertical="center"/>
    </xf>
    <xf numFmtId="0" fontId="1" fillId="0" borderId="25" xfId="3" applyNumberFormat="1" applyFont="1" applyFill="1" applyBorder="1" applyAlignment="1" applyProtection="1">
      <alignment horizontal="center" vertical="center"/>
    </xf>
    <xf numFmtId="168" fontId="1" fillId="0" borderId="2" xfId="3" applyNumberFormat="1" applyFont="1" applyFill="1" applyBorder="1" applyAlignment="1" applyProtection="1">
      <alignment horizontal="center" vertical="center"/>
    </xf>
    <xf numFmtId="0" fontId="1" fillId="0" borderId="2" xfId="3" applyNumberFormat="1" applyFont="1" applyFill="1" applyBorder="1" applyAlignment="1" applyProtection="1">
      <alignment horizontal="center" vertical="center"/>
    </xf>
    <xf numFmtId="168" fontId="1" fillId="0" borderId="22" xfId="3" applyNumberFormat="1" applyFont="1" applyFill="1" applyBorder="1" applyAlignment="1" applyProtection="1">
      <alignment horizontal="center" vertical="center"/>
    </xf>
    <xf numFmtId="0" fontId="1" fillId="0" borderId="22" xfId="3" applyNumberFormat="1" applyFont="1" applyFill="1" applyBorder="1" applyAlignment="1" applyProtection="1">
      <alignment horizontal="center" vertical="center"/>
    </xf>
    <xf numFmtId="0" fontId="1" fillId="0" borderId="29" xfId="3" applyNumberFormat="1" applyFont="1" applyFill="1" applyBorder="1" applyAlignment="1" applyProtection="1">
      <alignment horizontal="center" vertical="center"/>
    </xf>
    <xf numFmtId="1" fontId="1" fillId="0" borderId="38" xfId="3" applyNumberFormat="1" applyFont="1" applyFill="1" applyBorder="1" applyAlignment="1">
      <alignment horizontal="center" vertical="center"/>
    </xf>
    <xf numFmtId="49" fontId="1" fillId="0" borderId="22" xfId="3" applyNumberFormat="1" applyFont="1" applyFill="1" applyBorder="1" applyAlignment="1">
      <alignment horizontal="center" vertical="center"/>
    </xf>
    <xf numFmtId="49" fontId="1" fillId="0" borderId="23" xfId="3" applyNumberFormat="1" applyFont="1" applyFill="1" applyBorder="1" applyAlignment="1">
      <alignment horizontal="center" vertical="center"/>
    </xf>
    <xf numFmtId="0" fontId="1" fillId="0" borderId="23" xfId="3" applyNumberFormat="1" applyFont="1" applyFill="1" applyBorder="1" applyAlignment="1">
      <alignment horizontal="center" vertical="center"/>
    </xf>
    <xf numFmtId="169" fontId="1" fillId="0" borderId="14" xfId="3" applyNumberFormat="1" applyFont="1" applyFill="1" applyBorder="1" applyAlignment="1" applyProtection="1">
      <alignment horizontal="center" vertical="center"/>
    </xf>
    <xf numFmtId="0" fontId="1" fillId="0" borderId="22" xfId="3" applyNumberFormat="1" applyFont="1" applyFill="1" applyBorder="1" applyAlignment="1">
      <alignment horizontal="center" vertical="center"/>
    </xf>
    <xf numFmtId="1" fontId="1" fillId="0" borderId="23" xfId="3" applyNumberFormat="1" applyFont="1" applyFill="1" applyBorder="1" applyAlignment="1">
      <alignment horizontal="center" vertical="center" wrapText="1"/>
    </xf>
    <xf numFmtId="0" fontId="1" fillId="0" borderId="21" xfId="3" applyNumberFormat="1" applyFont="1" applyFill="1" applyBorder="1" applyAlignment="1">
      <alignment horizontal="center" vertical="center" wrapText="1"/>
    </xf>
    <xf numFmtId="0" fontId="1" fillId="0" borderId="22" xfId="3" applyNumberFormat="1" applyFont="1" applyFill="1" applyBorder="1" applyAlignment="1">
      <alignment horizontal="center" vertical="center" wrapText="1"/>
    </xf>
    <xf numFmtId="0" fontId="1" fillId="0" borderId="29" xfId="3" applyNumberFormat="1" applyFont="1" applyFill="1" applyBorder="1" applyAlignment="1">
      <alignment horizontal="center" vertical="center" wrapText="1"/>
    </xf>
    <xf numFmtId="0" fontId="1" fillId="0" borderId="38" xfId="3" applyNumberFormat="1" applyFont="1" applyFill="1" applyBorder="1" applyAlignment="1">
      <alignment horizontal="center" vertical="center" wrapText="1"/>
    </xf>
    <xf numFmtId="1" fontId="1" fillId="0" borderId="64" xfId="3" applyNumberFormat="1" applyFont="1" applyFill="1" applyBorder="1" applyAlignment="1">
      <alignment horizontal="center" vertical="center"/>
    </xf>
    <xf numFmtId="49" fontId="1" fillId="0" borderId="75" xfId="3" applyNumberFormat="1" applyFont="1" applyFill="1" applyBorder="1" applyAlignment="1">
      <alignment horizontal="center" vertical="center"/>
    </xf>
    <xf numFmtId="49" fontId="1" fillId="0" borderId="66" xfId="3" applyNumberFormat="1" applyFont="1" applyFill="1" applyBorder="1" applyAlignment="1">
      <alignment horizontal="center" vertical="center"/>
    </xf>
    <xf numFmtId="0" fontId="1" fillId="0" borderId="66" xfId="3" applyNumberFormat="1" applyFont="1" applyFill="1" applyBorder="1" applyAlignment="1">
      <alignment horizontal="center" vertical="center"/>
    </xf>
    <xf numFmtId="165" fontId="5" fillId="0" borderId="47" xfId="3" applyNumberFormat="1" applyFont="1" applyFill="1" applyBorder="1" applyAlignment="1">
      <alignment horizontal="center" vertical="center" wrapText="1"/>
    </xf>
    <xf numFmtId="1" fontId="5" fillId="0" borderId="47" xfId="3" applyNumberFormat="1" applyFont="1" applyFill="1" applyBorder="1" applyAlignment="1">
      <alignment horizontal="center" vertical="center" wrapText="1"/>
    </xf>
    <xf numFmtId="49" fontId="5" fillId="0" borderId="47" xfId="3" applyNumberFormat="1" applyFont="1" applyFill="1" applyBorder="1" applyAlignment="1">
      <alignment horizontal="center" vertical="center" wrapText="1"/>
    </xf>
    <xf numFmtId="165" fontId="5" fillId="0" borderId="47" xfId="3" applyNumberFormat="1" applyFont="1" applyFill="1" applyBorder="1" applyAlignment="1" applyProtection="1">
      <alignment horizontal="center" vertical="center"/>
    </xf>
    <xf numFmtId="1" fontId="5" fillId="0" borderId="47" xfId="3" applyNumberFormat="1" applyFont="1" applyFill="1" applyBorder="1" applyAlignment="1" applyProtection="1">
      <alignment horizontal="center" vertical="center"/>
    </xf>
    <xf numFmtId="1" fontId="5" fillId="0" borderId="56" xfId="3" applyNumberFormat="1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167" fontId="1" fillId="0" borderId="50" xfId="3" applyNumberFormat="1" applyFont="1" applyFill="1" applyBorder="1" applyAlignment="1" applyProtection="1">
      <alignment horizontal="center" vertical="center"/>
    </xf>
    <xf numFmtId="49" fontId="5" fillId="0" borderId="80" xfId="3" applyNumberFormat="1" applyFont="1" applyFill="1" applyBorder="1" applyAlignment="1">
      <alignment horizontal="left" vertical="center" wrapText="1"/>
    </xf>
    <xf numFmtId="167" fontId="1" fillId="0" borderId="80" xfId="3" applyNumberFormat="1" applyFont="1" applyFill="1" applyBorder="1" applyAlignment="1" applyProtection="1">
      <alignment horizontal="center" vertical="center"/>
    </xf>
    <xf numFmtId="49" fontId="1" fillId="0" borderId="80" xfId="3" applyNumberFormat="1" applyFont="1" applyFill="1" applyBorder="1" applyAlignment="1" applyProtection="1">
      <alignment horizontal="center" vertical="center"/>
    </xf>
    <xf numFmtId="167" fontId="1" fillId="0" borderId="80" xfId="3" applyNumberFormat="1" applyFont="1" applyFill="1" applyBorder="1" applyAlignment="1" applyProtection="1">
      <alignment vertical="center"/>
    </xf>
    <xf numFmtId="169" fontId="1" fillId="0" borderId="80" xfId="3" applyNumberFormat="1" applyFont="1" applyFill="1" applyBorder="1" applyAlignment="1" applyProtection="1">
      <alignment horizontal="center" vertical="center"/>
    </xf>
    <xf numFmtId="165" fontId="1" fillId="0" borderId="80" xfId="3" applyNumberFormat="1" applyFont="1" applyFill="1" applyBorder="1" applyAlignment="1" applyProtection="1">
      <alignment horizontal="center" vertical="center"/>
    </xf>
    <xf numFmtId="165" fontId="1" fillId="0" borderId="52" xfId="3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32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wrapText="1"/>
    </xf>
    <xf numFmtId="0" fontId="1" fillId="0" borderId="80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2" xfId="0" applyFont="1" applyFill="1" applyBorder="1" applyAlignment="1">
      <alignment horizontal="center"/>
    </xf>
    <xf numFmtId="0" fontId="1" fillId="5" borderId="82" xfId="0" applyFont="1" applyFill="1" applyBorder="1" applyAlignment="1">
      <alignment wrapText="1"/>
    </xf>
    <xf numFmtId="0" fontId="4" fillId="5" borderId="82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49" fontId="5" fillId="0" borderId="58" xfId="0" applyNumberFormat="1" applyFont="1" applyFill="1" applyBorder="1" applyAlignment="1" applyProtection="1">
      <alignment horizontal="center" vertical="center"/>
    </xf>
    <xf numFmtId="168" fontId="5" fillId="0" borderId="8" xfId="0" applyNumberFormat="1" applyFont="1" applyFill="1" applyBorder="1" applyAlignment="1" applyProtection="1">
      <alignment horizontal="left" vertical="center" wrapText="1"/>
    </xf>
    <xf numFmtId="168" fontId="1" fillId="0" borderId="85" xfId="0" applyNumberFormat="1" applyFont="1" applyFill="1" applyBorder="1" applyAlignment="1" applyProtection="1">
      <alignment horizontal="center" vertical="center"/>
    </xf>
    <xf numFmtId="168" fontId="1" fillId="0" borderId="86" xfId="0" applyNumberFormat="1" applyFont="1" applyFill="1" applyBorder="1" applyAlignment="1" applyProtection="1">
      <alignment horizontal="center" vertical="center"/>
    </xf>
    <xf numFmtId="168" fontId="1" fillId="0" borderId="87" xfId="0" applyNumberFormat="1" applyFont="1" applyFill="1" applyBorder="1" applyAlignment="1" applyProtection="1">
      <alignment horizontal="center" vertical="center"/>
    </xf>
    <xf numFmtId="165" fontId="5" fillId="0" borderId="8" xfId="0" applyNumberFormat="1" applyFont="1" applyFill="1" applyBorder="1" applyAlignment="1" applyProtection="1">
      <alignment horizontal="center" vertical="center"/>
    </xf>
    <xf numFmtId="168" fontId="5" fillId="0" borderId="8" xfId="0" applyNumberFormat="1" applyFont="1" applyFill="1" applyBorder="1" applyAlignment="1" applyProtection="1">
      <alignment horizontal="center" vertical="center"/>
    </xf>
    <xf numFmtId="0" fontId="5" fillId="0" borderId="85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left" vertical="top" wrapText="1"/>
    </xf>
    <xf numFmtId="0" fontId="5" fillId="0" borderId="87" xfId="3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49" fontId="5" fillId="0" borderId="47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left" vertical="center" wrapText="1"/>
    </xf>
    <xf numFmtId="168" fontId="1" fillId="0" borderId="50" xfId="0" applyNumberFormat="1" applyFont="1" applyFill="1" applyBorder="1" applyAlignment="1" applyProtection="1">
      <alignment horizontal="center" vertical="center"/>
    </xf>
    <xf numFmtId="168" fontId="1" fillId="0" borderId="80" xfId="0" applyNumberFormat="1" applyFont="1" applyFill="1" applyBorder="1" applyAlignment="1" applyProtection="1">
      <alignment horizontal="center" vertical="center"/>
    </xf>
    <xf numFmtId="168" fontId="1" fillId="0" borderId="89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left" vertical="top" wrapText="1"/>
    </xf>
    <xf numFmtId="0" fontId="5" fillId="0" borderId="89" xfId="3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5" fillId="0" borderId="89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49" fontId="5" fillId="0" borderId="85" xfId="0" applyNumberFormat="1" applyFont="1" applyFill="1" applyBorder="1" applyAlignment="1" applyProtection="1">
      <alignment horizontal="center" vertical="center"/>
    </xf>
    <xf numFmtId="0" fontId="5" fillId="0" borderId="87" xfId="0" applyNumberFormat="1" applyFont="1" applyFill="1" applyBorder="1" applyAlignment="1" applyProtection="1">
      <alignment horizontal="left" vertical="center"/>
    </xf>
    <xf numFmtId="0" fontId="1" fillId="0" borderId="85" xfId="0" applyFont="1" applyFill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 wrapText="1"/>
    </xf>
    <xf numFmtId="168" fontId="38" fillId="0" borderId="87" xfId="0" applyNumberFormat="1" applyFont="1" applyFill="1" applyBorder="1" applyAlignment="1" applyProtection="1">
      <alignment horizontal="center" vertical="center"/>
    </xf>
    <xf numFmtId="1" fontId="5" fillId="0" borderId="8" xfId="0" applyNumberFormat="1" applyFont="1" applyFill="1" applyBorder="1" applyAlignment="1">
      <alignment horizontal="center" vertical="center" wrapText="1"/>
    </xf>
    <xf numFmtId="0" fontId="5" fillId="0" borderId="85" xfId="3" applyFont="1" applyFill="1" applyBorder="1" applyAlignment="1">
      <alignment horizontal="center" vertical="center" wrapText="1"/>
    </xf>
    <xf numFmtId="0" fontId="5" fillId="0" borderId="86" xfId="3" applyFont="1" applyFill="1" applyBorder="1" applyAlignment="1">
      <alignment horizontal="center" vertical="center" wrapText="1"/>
    </xf>
    <xf numFmtId="165" fontId="5" fillId="0" borderId="85" xfId="3" applyNumberFormat="1" applyFont="1" applyFill="1" applyBorder="1" applyAlignment="1" applyProtection="1">
      <alignment horizontal="center" vertical="center"/>
    </xf>
    <xf numFmtId="165" fontId="5" fillId="0" borderId="86" xfId="3" applyNumberFormat="1" applyFont="1" applyFill="1" applyBorder="1" applyAlignment="1" applyProtection="1">
      <alignment horizontal="center" vertical="center"/>
    </xf>
    <xf numFmtId="1" fontId="5" fillId="0" borderId="87" xfId="3" applyNumberFormat="1" applyFont="1" applyFill="1" applyBorder="1" applyAlignment="1" applyProtection="1">
      <alignment horizontal="center" vertical="center"/>
    </xf>
    <xf numFmtId="1" fontId="5" fillId="0" borderId="88" xfId="3" applyNumberFormat="1" applyFont="1" applyFill="1" applyBorder="1" applyAlignment="1" applyProtection="1">
      <alignment horizontal="center" vertical="center"/>
    </xf>
    <xf numFmtId="49" fontId="5" fillId="0" borderId="50" xfId="0" applyNumberFormat="1" applyFont="1" applyFill="1" applyBorder="1" applyAlignment="1" applyProtection="1">
      <alignment horizontal="center" vertical="center"/>
    </xf>
    <xf numFmtId="0" fontId="5" fillId="0" borderId="89" xfId="0" applyNumberFormat="1" applyFont="1" applyFill="1" applyBorder="1" applyAlignment="1" applyProtection="1">
      <alignment horizontal="left" vertical="center"/>
    </xf>
    <xf numFmtId="168" fontId="38" fillId="0" borderId="89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50" xfId="3" applyFont="1" applyFill="1" applyBorder="1" applyAlignment="1">
      <alignment horizontal="center" vertical="center" wrapText="1"/>
    </xf>
    <xf numFmtId="0" fontId="5" fillId="0" borderId="80" xfId="3" applyFont="1" applyFill="1" applyBorder="1" applyAlignment="1">
      <alignment horizontal="center" vertical="center" wrapText="1"/>
    </xf>
    <xf numFmtId="165" fontId="5" fillId="0" borderId="50" xfId="3" applyNumberFormat="1" applyFont="1" applyFill="1" applyBorder="1" applyAlignment="1" applyProtection="1">
      <alignment horizontal="center" vertical="center"/>
    </xf>
    <xf numFmtId="165" fontId="5" fillId="0" borderId="80" xfId="3" applyNumberFormat="1" applyFont="1" applyFill="1" applyBorder="1" applyAlignment="1" applyProtection="1">
      <alignment horizontal="center" vertical="center"/>
    </xf>
    <xf numFmtId="1" fontId="5" fillId="0" borderId="89" xfId="3" applyNumberFormat="1" applyFont="1" applyFill="1" applyBorder="1" applyAlignment="1" applyProtection="1">
      <alignment horizontal="center" vertical="center"/>
    </xf>
    <xf numFmtId="1" fontId="5" fillId="0" borderId="52" xfId="3" applyNumberFormat="1" applyFont="1" applyFill="1" applyBorder="1" applyAlignment="1" applyProtection="1">
      <alignment horizontal="center" vertical="center"/>
    </xf>
    <xf numFmtId="49" fontId="1" fillId="0" borderId="30" xfId="0" applyNumberFormat="1" applyFont="1" applyBorder="1" applyAlignment="1">
      <alignment vertical="center" wrapText="1"/>
    </xf>
    <xf numFmtId="0" fontId="1" fillId="0" borderId="112" xfId="0" applyFont="1" applyBorder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3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1" fillId="0" borderId="79" xfId="3" applyNumberFormat="1" applyFont="1" applyFill="1" applyBorder="1" applyAlignment="1">
      <alignment vertical="center" wrapText="1"/>
    </xf>
    <xf numFmtId="169" fontId="1" fillId="0" borderId="26" xfId="3" applyNumberFormat="1" applyFont="1" applyFill="1" applyBorder="1" applyAlignment="1" applyProtection="1">
      <alignment horizontal="center" vertical="center"/>
    </xf>
    <xf numFmtId="0" fontId="1" fillId="0" borderId="36" xfId="3" applyNumberFormat="1" applyFont="1" applyFill="1" applyBorder="1" applyAlignment="1" applyProtection="1">
      <alignment horizontal="center" vertical="center"/>
    </xf>
    <xf numFmtId="0" fontId="1" fillId="0" borderId="37" xfId="3" applyNumberFormat="1" applyFont="1" applyFill="1" applyBorder="1" applyAlignment="1" applyProtection="1">
      <alignment horizontal="center" vertical="center"/>
    </xf>
    <xf numFmtId="0" fontId="1" fillId="0" borderId="38" xfId="3" applyNumberFormat="1" applyFont="1" applyFill="1" applyBorder="1" applyAlignment="1" applyProtection="1">
      <alignment horizontal="center" vertical="center"/>
    </xf>
    <xf numFmtId="169" fontId="1" fillId="0" borderId="16" xfId="3" applyNumberFormat="1" applyFont="1" applyFill="1" applyBorder="1" applyAlignment="1" applyProtection="1">
      <alignment horizontal="center" vertical="center"/>
    </xf>
    <xf numFmtId="168" fontId="1" fillId="0" borderId="25" xfId="3" applyNumberFormat="1" applyFont="1" applyFill="1" applyBorder="1" applyAlignment="1" applyProtection="1">
      <alignment horizontal="center" vertical="center"/>
    </xf>
    <xf numFmtId="169" fontId="1" fillId="0" borderId="19" xfId="3" applyNumberFormat="1" applyFont="1" applyFill="1" applyBorder="1" applyAlignment="1" applyProtection="1">
      <alignment horizontal="center" vertical="center"/>
    </xf>
    <xf numFmtId="168" fontId="1" fillId="0" borderId="27" xfId="3" applyNumberFormat="1" applyFont="1" applyFill="1" applyBorder="1" applyAlignment="1" applyProtection="1">
      <alignment horizontal="center" vertical="center"/>
    </xf>
    <xf numFmtId="168" fontId="1" fillId="0" borderId="21" xfId="3" applyNumberFormat="1" applyFont="1" applyFill="1" applyBorder="1" applyAlignment="1" applyProtection="1">
      <alignment horizontal="center" vertical="center"/>
    </xf>
    <xf numFmtId="168" fontId="1" fillId="0" borderId="29" xfId="3" applyNumberFormat="1" applyFont="1" applyFill="1" applyBorder="1" applyAlignment="1" applyProtection="1">
      <alignment horizontal="center" vertical="center"/>
    </xf>
    <xf numFmtId="0" fontId="1" fillId="0" borderId="16" xfId="3" applyNumberFormat="1" applyFont="1" applyFill="1" applyBorder="1" applyAlignment="1" applyProtection="1">
      <alignment horizontal="center" vertical="center"/>
    </xf>
    <xf numFmtId="0" fontId="1" fillId="0" borderId="19" xfId="3" applyNumberFormat="1" applyFont="1" applyFill="1" applyBorder="1" applyAlignment="1" applyProtection="1">
      <alignment horizontal="center" vertical="center"/>
    </xf>
    <xf numFmtId="0" fontId="1" fillId="0" borderId="21" xfId="3" applyNumberFormat="1" applyFont="1" applyFill="1" applyBorder="1" applyAlignment="1" applyProtection="1">
      <alignment horizontal="center" vertical="center"/>
    </xf>
    <xf numFmtId="49" fontId="5" fillId="0" borderId="111" xfId="0" applyNumberFormat="1" applyFont="1" applyBorder="1" applyAlignment="1">
      <alignment vertical="center" wrapText="1"/>
    </xf>
    <xf numFmtId="49" fontId="5" fillId="0" borderId="28" xfId="3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wrapText="1"/>
    </xf>
    <xf numFmtId="49" fontId="5" fillId="0" borderId="68" xfId="0" applyNumberFormat="1" applyFont="1" applyFill="1" applyBorder="1" applyAlignment="1" applyProtection="1">
      <alignment horizontal="center" vertical="center"/>
    </xf>
    <xf numFmtId="49" fontId="5" fillId="0" borderId="26" xfId="0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5" fontId="1" fillId="0" borderId="67" xfId="0" applyNumberFormat="1" applyFont="1" applyFill="1" applyBorder="1" applyAlignment="1">
      <alignment horizontal="center" vertical="center"/>
    </xf>
    <xf numFmtId="165" fontId="1" fillId="0" borderId="65" xfId="0" applyNumberFormat="1" applyFont="1" applyFill="1" applyBorder="1" applyAlignment="1">
      <alignment horizontal="center" vertical="center"/>
    </xf>
    <xf numFmtId="165" fontId="1" fillId="0" borderId="13" xfId="3" applyNumberFormat="1" applyFont="1" applyFill="1" applyBorder="1" applyAlignment="1" applyProtection="1">
      <alignment horizontal="center" vertical="center"/>
    </xf>
    <xf numFmtId="165" fontId="1" fillId="0" borderId="14" xfId="3" applyNumberFormat="1" applyFont="1" applyFill="1" applyBorder="1" applyAlignment="1" applyProtection="1">
      <alignment horizontal="center" vertical="center"/>
    </xf>
    <xf numFmtId="165" fontId="1" fillId="0" borderId="12" xfId="3" applyNumberFormat="1" applyFont="1" applyFill="1" applyBorder="1" applyAlignment="1">
      <alignment horizontal="center" vertical="center"/>
    </xf>
    <xf numFmtId="165" fontId="1" fillId="0" borderId="11" xfId="3" applyNumberFormat="1" applyFont="1" applyFill="1" applyBorder="1" applyAlignment="1">
      <alignment horizontal="center" vertical="center"/>
    </xf>
    <xf numFmtId="165" fontId="1" fillId="0" borderId="26" xfId="3" applyNumberFormat="1" applyFont="1" applyFill="1" applyBorder="1" applyAlignment="1" applyProtection="1">
      <alignment horizontal="center" vertical="center"/>
    </xf>
    <xf numFmtId="1" fontId="1" fillId="0" borderId="36" xfId="3" applyNumberFormat="1" applyFont="1" applyFill="1" applyBorder="1" applyAlignment="1">
      <alignment horizontal="center" vertical="center"/>
    </xf>
    <xf numFmtId="1" fontId="1" fillId="0" borderId="17" xfId="3" applyNumberFormat="1" applyFont="1" applyFill="1" applyBorder="1" applyAlignment="1">
      <alignment horizontal="center" vertical="center"/>
    </xf>
    <xf numFmtId="1" fontId="1" fillId="0" borderId="18" xfId="3" applyNumberFormat="1" applyFont="1" applyFill="1" applyBorder="1" applyAlignment="1">
      <alignment horizontal="center" vertical="center" wrapText="1"/>
    </xf>
    <xf numFmtId="0" fontId="1" fillId="0" borderId="16" xfId="3" applyNumberFormat="1" applyFont="1" applyFill="1" applyBorder="1" applyAlignment="1">
      <alignment horizontal="center" vertical="center" wrapText="1"/>
    </xf>
    <xf numFmtId="0" fontId="1" fillId="0" borderId="17" xfId="3" applyNumberFormat="1" applyFont="1" applyFill="1" applyBorder="1" applyAlignment="1">
      <alignment horizontal="center" vertical="center" wrapText="1"/>
    </xf>
    <xf numFmtId="49" fontId="1" fillId="0" borderId="25" xfId="3" applyNumberFormat="1" applyFont="1" applyFill="1" applyBorder="1" applyAlignment="1">
      <alignment horizontal="center" vertical="center" wrapText="1"/>
    </xf>
    <xf numFmtId="0" fontId="1" fillId="0" borderId="36" xfId="3" applyNumberFormat="1" applyFont="1" applyFill="1" applyBorder="1" applyAlignment="1">
      <alignment horizontal="center" vertical="center" wrapText="1"/>
    </xf>
    <xf numFmtId="0" fontId="1" fillId="0" borderId="25" xfId="3" applyNumberFormat="1" applyFont="1" applyFill="1" applyBorder="1" applyAlignment="1">
      <alignment horizontal="center" vertical="center" wrapText="1"/>
    </xf>
    <xf numFmtId="0" fontId="3" fillId="0" borderId="9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2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5" xfId="0" applyFont="1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7" fillId="5" borderId="131" xfId="2" applyFont="1" applyFill="1" applyBorder="1" applyAlignment="1">
      <alignment horizontal="center" vertical="center" wrapText="1"/>
    </xf>
    <xf numFmtId="0" fontId="17" fillId="5" borderId="1" xfId="2" applyFont="1" applyFill="1" applyBorder="1" applyAlignment="1">
      <alignment horizontal="center" vertical="center" wrapText="1"/>
    </xf>
    <xf numFmtId="0" fontId="17" fillId="2" borderId="97" xfId="2" applyFont="1" applyFill="1" applyBorder="1" applyAlignment="1">
      <alignment horizontal="center" vertical="center" wrapText="1"/>
    </xf>
    <xf numFmtId="0" fontId="1" fillId="2" borderId="99" xfId="0" applyFont="1" applyFill="1" applyBorder="1" applyAlignment="1">
      <alignment horizontal="center" vertical="center" wrapText="1"/>
    </xf>
    <xf numFmtId="0" fontId="17" fillId="2" borderId="97" xfId="0" applyFont="1" applyFill="1" applyBorder="1" applyAlignment="1">
      <alignment horizontal="center" vertical="center" wrapText="1"/>
    </xf>
    <xf numFmtId="0" fontId="17" fillId="2" borderId="95" xfId="0" applyFont="1" applyFill="1" applyBorder="1" applyAlignment="1">
      <alignment horizontal="center" vertical="center" wrapText="1"/>
    </xf>
    <xf numFmtId="0" fontId="17" fillId="2" borderId="95" xfId="2" applyFont="1" applyFill="1" applyBorder="1" applyAlignment="1">
      <alignment horizontal="center" vertical="center" wrapText="1"/>
    </xf>
    <xf numFmtId="0" fontId="1" fillId="2" borderId="148" xfId="0" applyFont="1" applyFill="1" applyBorder="1" applyAlignment="1">
      <alignment horizontal="center" wrapText="1"/>
    </xf>
    <xf numFmtId="0" fontId="1" fillId="2" borderId="149" xfId="0" applyFont="1" applyFill="1" applyBorder="1" applyAlignment="1">
      <alignment horizontal="center" wrapText="1"/>
    </xf>
    <xf numFmtId="0" fontId="17" fillId="2" borderId="131" xfId="0" applyFont="1" applyFill="1" applyBorder="1" applyAlignment="1">
      <alignment horizontal="center" wrapText="1"/>
    </xf>
    <xf numFmtId="0" fontId="17" fillId="5" borderId="150" xfId="0" applyFont="1" applyFill="1" applyBorder="1" applyAlignment="1">
      <alignment horizontal="center" vertical="center" wrapText="1"/>
    </xf>
    <xf numFmtId="0" fontId="17" fillId="5" borderId="15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152" xfId="0" applyFont="1" applyFill="1" applyBorder="1" applyAlignment="1">
      <alignment horizontal="center" vertical="center" wrapText="1"/>
    </xf>
    <xf numFmtId="0" fontId="17" fillId="5" borderId="130" xfId="0" applyFont="1" applyFill="1" applyBorder="1" applyAlignment="1">
      <alignment horizontal="center" vertical="center" wrapText="1"/>
    </xf>
    <xf numFmtId="0" fontId="17" fillId="5" borderId="131" xfId="0" applyFont="1" applyFill="1" applyBorder="1" applyAlignment="1">
      <alignment horizontal="center" wrapText="1"/>
    </xf>
    <xf numFmtId="0" fontId="16" fillId="2" borderId="140" xfId="2" applyFont="1" applyFill="1" applyBorder="1" applyAlignment="1">
      <alignment horizontal="center" vertical="center" wrapText="1"/>
    </xf>
    <xf numFmtId="0" fontId="16" fillId="2" borderId="103" xfId="2" applyFont="1" applyFill="1" applyBorder="1" applyAlignment="1">
      <alignment horizontal="center" vertical="center" wrapText="1"/>
    </xf>
    <xf numFmtId="0" fontId="16" fillId="2" borderId="142" xfId="2" applyFont="1" applyFill="1" applyBorder="1" applyAlignment="1">
      <alignment horizontal="center" vertical="center" wrapText="1"/>
    </xf>
    <xf numFmtId="0" fontId="16" fillId="2" borderId="143" xfId="2" applyFont="1" applyFill="1" applyBorder="1" applyAlignment="1">
      <alignment horizontal="center" vertical="center" wrapText="1"/>
    </xf>
    <xf numFmtId="0" fontId="16" fillId="2" borderId="93" xfId="2" applyFont="1" applyFill="1" applyBorder="1" applyAlignment="1">
      <alignment horizontal="center" vertical="center" wrapText="1"/>
    </xf>
    <xf numFmtId="0" fontId="16" fillId="2" borderId="145" xfId="2" applyFont="1" applyFill="1" applyBorder="1" applyAlignment="1">
      <alignment horizontal="center" vertical="center" wrapText="1"/>
    </xf>
    <xf numFmtId="49" fontId="16" fillId="2" borderId="94" xfId="2" applyNumberFormat="1" applyFont="1" applyFill="1" applyBorder="1" applyAlignment="1">
      <alignment horizontal="center" vertical="center" wrapText="1"/>
    </xf>
    <xf numFmtId="0" fontId="17" fillId="5" borderId="98" xfId="0" applyFont="1" applyFill="1" applyBorder="1" applyAlignment="1">
      <alignment horizontal="center" vertical="center" wrapText="1"/>
    </xf>
    <xf numFmtId="0" fontId="17" fillId="5" borderId="147" xfId="0" applyFont="1" applyFill="1" applyBorder="1" applyAlignment="1">
      <alignment horizontal="center" vertical="center" wrapText="1"/>
    </xf>
    <xf numFmtId="49" fontId="17" fillId="2" borderId="104" xfId="2" applyNumberFormat="1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>
      <alignment horizontal="center" vertical="center" wrapText="1"/>
    </xf>
    <xf numFmtId="0" fontId="16" fillId="2" borderId="141" xfId="2" applyFont="1" applyFill="1" applyBorder="1" applyAlignment="1">
      <alignment horizontal="center" vertical="center" wrapText="1"/>
    </xf>
    <xf numFmtId="0" fontId="16" fillId="2" borderId="112" xfId="2" applyFont="1" applyFill="1" applyBorder="1" applyAlignment="1">
      <alignment horizontal="center" vertical="center" wrapText="1"/>
    </xf>
    <xf numFmtId="0" fontId="16" fillId="2" borderId="91" xfId="2" applyFont="1" applyFill="1" applyBorder="1" applyAlignment="1">
      <alignment horizontal="center" vertical="center" wrapText="1"/>
    </xf>
    <xf numFmtId="0" fontId="16" fillId="2" borderId="55" xfId="2" applyFont="1" applyFill="1" applyBorder="1" applyAlignment="1">
      <alignment horizontal="center" vertical="center" wrapText="1"/>
    </xf>
    <xf numFmtId="0" fontId="16" fillId="2" borderId="92" xfId="2" applyFont="1" applyFill="1" applyBorder="1" applyAlignment="1">
      <alignment horizontal="center" vertical="center" wrapText="1"/>
    </xf>
    <xf numFmtId="0" fontId="16" fillId="2" borderId="90" xfId="2" applyFont="1" applyFill="1" applyBorder="1" applyAlignment="1">
      <alignment horizontal="center" vertical="center" wrapText="1"/>
    </xf>
    <xf numFmtId="0" fontId="16" fillId="2" borderId="110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16" fillId="2" borderId="76" xfId="2" applyFont="1" applyFill="1" applyBorder="1" applyAlignment="1">
      <alignment horizontal="center" vertical="center" wrapText="1"/>
    </xf>
    <xf numFmtId="0" fontId="16" fillId="2" borderId="77" xfId="2" applyFont="1" applyFill="1" applyBorder="1" applyAlignment="1">
      <alignment horizontal="center" vertical="center" wrapText="1"/>
    </xf>
    <xf numFmtId="0" fontId="16" fillId="2" borderId="78" xfId="2" applyFont="1" applyFill="1" applyBorder="1" applyAlignment="1">
      <alignment horizontal="center" vertical="center" wrapText="1"/>
    </xf>
    <xf numFmtId="0" fontId="3" fillId="0" borderId="87" xfId="1" applyFont="1" applyFill="1" applyBorder="1" applyAlignment="1">
      <alignment horizontal="center" vertical="center" wrapText="1"/>
    </xf>
    <xf numFmtId="0" fontId="13" fillId="0" borderId="110" xfId="0" applyFont="1" applyFill="1" applyBorder="1" applyAlignment="1">
      <alignment wrapText="1"/>
    </xf>
    <xf numFmtId="0" fontId="13" fillId="0" borderId="112" xfId="0" applyFont="1" applyFill="1" applyBorder="1" applyAlignment="1">
      <alignment wrapText="1"/>
    </xf>
    <xf numFmtId="0" fontId="13" fillId="0" borderId="72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55" xfId="0" applyFont="1" applyFill="1" applyBorder="1" applyAlignment="1">
      <alignment wrapText="1"/>
    </xf>
    <xf numFmtId="0" fontId="13" fillId="0" borderId="66" xfId="0" applyFont="1" applyFill="1" applyBorder="1" applyAlignment="1">
      <alignment wrapText="1"/>
    </xf>
    <xf numFmtId="0" fontId="13" fillId="0" borderId="65" xfId="0" applyFont="1" applyFill="1" applyBorder="1" applyAlignment="1">
      <alignment wrapText="1"/>
    </xf>
    <xf numFmtId="0" fontId="13" fillId="0" borderId="64" xfId="0" applyFont="1" applyFill="1" applyBorder="1" applyAlignment="1">
      <alignment wrapText="1"/>
    </xf>
    <xf numFmtId="0" fontId="17" fillId="2" borderId="146" xfId="0" applyFont="1" applyFill="1" applyBorder="1" applyAlignment="1">
      <alignment horizontal="center" wrapText="1"/>
    </xf>
    <xf numFmtId="0" fontId="17" fillId="2" borderId="104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7" fillId="5" borderId="102" xfId="0" applyFont="1" applyFill="1" applyBorder="1" applyAlignment="1">
      <alignment horizontal="center" vertical="center" wrapText="1"/>
    </xf>
    <xf numFmtId="0" fontId="17" fillId="5" borderId="101" xfId="0" applyFont="1" applyFill="1" applyBorder="1" applyAlignment="1">
      <alignment horizontal="center" vertical="center" wrapText="1"/>
    </xf>
    <xf numFmtId="0" fontId="17" fillId="5" borderId="153" xfId="0" applyFont="1" applyFill="1" applyBorder="1" applyAlignment="1">
      <alignment horizontal="center" vertical="center" wrapText="1"/>
    </xf>
    <xf numFmtId="0" fontId="17" fillId="5" borderId="154" xfId="0" applyFont="1" applyFill="1" applyBorder="1" applyAlignment="1">
      <alignment horizontal="center" vertical="center" wrapText="1"/>
    </xf>
    <xf numFmtId="0" fontId="17" fillId="2" borderId="99" xfId="0" applyFont="1" applyFill="1" applyBorder="1" applyAlignment="1">
      <alignment horizontal="center" vertical="center" wrapText="1"/>
    </xf>
    <xf numFmtId="0" fontId="17" fillId="5" borderId="13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00" xfId="0" applyFont="1" applyFill="1" applyBorder="1" applyAlignment="1">
      <alignment horizontal="center" vertical="center" wrapText="1"/>
    </xf>
    <xf numFmtId="0" fontId="17" fillId="5" borderId="96" xfId="0" applyFont="1" applyFill="1" applyBorder="1" applyAlignment="1">
      <alignment horizontal="center" vertical="center" wrapText="1"/>
    </xf>
    <xf numFmtId="0" fontId="17" fillId="5" borderId="98" xfId="0" applyFont="1" applyFill="1" applyBorder="1" applyAlignment="1">
      <alignment horizontal="center" wrapText="1"/>
    </xf>
    <xf numFmtId="0" fontId="17" fillId="5" borderId="147" xfId="0" applyFont="1" applyFill="1" applyBorder="1" applyAlignment="1">
      <alignment horizontal="center" wrapText="1"/>
    </xf>
    <xf numFmtId="0" fontId="42" fillId="2" borderId="138" xfId="2" applyFont="1" applyFill="1" applyBorder="1" applyAlignment="1">
      <alignment horizontal="center" vertical="center" wrapText="1"/>
    </xf>
    <xf numFmtId="0" fontId="42" fillId="2" borderId="139" xfId="2" applyFont="1" applyFill="1" applyBorder="1" applyAlignment="1">
      <alignment horizontal="center" vertical="center" wrapText="1"/>
    </xf>
    <xf numFmtId="0" fontId="42" fillId="2" borderId="144" xfId="2" applyFont="1" applyFill="1" applyBorder="1" applyAlignment="1">
      <alignment horizontal="center" vertical="center" wrapText="1"/>
    </xf>
    <xf numFmtId="0" fontId="42" fillId="2" borderId="94" xfId="2" applyFont="1" applyFill="1" applyBorder="1" applyAlignment="1">
      <alignment horizontal="center" vertical="center" wrapText="1"/>
    </xf>
    <xf numFmtId="0" fontId="1" fillId="0" borderId="94" xfId="0" applyFont="1" applyBorder="1" applyAlignment="1">
      <alignment horizontal="center" vertical="center" textRotation="90"/>
    </xf>
    <xf numFmtId="0" fontId="1" fillId="0" borderId="105" xfId="0" applyFont="1" applyBorder="1" applyAlignment="1">
      <alignment horizontal="center" vertical="center" textRotation="90"/>
    </xf>
    <xf numFmtId="0" fontId="1" fillId="0" borderId="106" xfId="0" applyFont="1" applyBorder="1" applyAlignment="1">
      <alignment horizontal="center" vertical="center"/>
    </xf>
    <xf numFmtId="0" fontId="16" fillId="2" borderId="140" xfId="0" applyFont="1" applyFill="1" applyBorder="1" applyAlignment="1">
      <alignment horizontal="center" vertical="center" wrapText="1"/>
    </xf>
    <xf numFmtId="0" fontId="16" fillId="2" borderId="103" xfId="0" applyFont="1" applyFill="1" applyBorder="1" applyAlignment="1">
      <alignment horizontal="center" vertical="center" wrapText="1"/>
    </xf>
    <xf numFmtId="0" fontId="17" fillId="2" borderId="146" xfId="0" applyFont="1" applyFill="1" applyBorder="1" applyAlignment="1">
      <alignment horizontal="center" vertical="center" wrapText="1"/>
    </xf>
    <xf numFmtId="0" fontId="17" fillId="2" borderId="10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08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" fillId="0" borderId="109" xfId="0" applyFont="1" applyBorder="1" applyAlignment="1">
      <alignment horizontal="center" vertical="center"/>
    </xf>
    <xf numFmtId="0" fontId="17" fillId="2" borderId="98" xfId="0" applyFont="1" applyFill="1" applyBorder="1" applyAlignment="1">
      <alignment horizontal="center" vertical="center" wrapText="1"/>
    </xf>
    <xf numFmtId="0" fontId="3" fillId="2" borderId="107" xfId="2" applyFont="1" applyFill="1" applyBorder="1" applyAlignment="1">
      <alignment horizontal="center" vertical="center" wrapText="1"/>
    </xf>
    <xf numFmtId="49" fontId="16" fillId="2" borderId="9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wrapText="1"/>
    </xf>
    <xf numFmtId="0" fontId="19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167" fontId="5" fillId="2" borderId="0" xfId="3" applyNumberFormat="1" applyFont="1" applyFill="1" applyBorder="1" applyAlignment="1" applyProtection="1">
      <alignment horizontal="center" vertical="center"/>
    </xf>
    <xf numFmtId="167" fontId="39" fillId="2" borderId="0" xfId="3" applyNumberFormat="1" applyFont="1" applyFill="1" applyBorder="1" applyAlignment="1" applyProtection="1">
      <alignment horizontal="left"/>
    </xf>
    <xf numFmtId="0" fontId="5" fillId="2" borderId="65" xfId="0" applyFont="1" applyFill="1" applyBorder="1" applyAlignment="1" applyProtection="1">
      <alignment horizontal="right" vertical="center"/>
    </xf>
    <xf numFmtId="0" fontId="33" fillId="2" borderId="65" xfId="0" applyFont="1" applyFill="1" applyBorder="1" applyAlignment="1">
      <alignment horizontal="right" vertical="center"/>
    </xf>
    <xf numFmtId="167" fontId="1" fillId="2" borderId="15" xfId="3" applyNumberFormat="1" applyFont="1" applyFill="1" applyBorder="1" applyAlignment="1" applyProtection="1">
      <alignment horizontal="center" vertical="center" wrapText="1"/>
    </xf>
    <xf numFmtId="167" fontId="1" fillId="2" borderId="30" xfId="3" applyNumberFormat="1" applyFont="1" applyFill="1" applyBorder="1" applyAlignment="1" applyProtection="1">
      <alignment horizontal="center" vertical="center" wrapText="1"/>
    </xf>
    <xf numFmtId="167" fontId="1" fillId="2" borderId="31" xfId="3" applyNumberFormat="1" applyFont="1" applyFill="1" applyBorder="1" applyAlignment="1" applyProtection="1">
      <alignment horizontal="center" vertical="center" wrapText="1"/>
    </xf>
    <xf numFmtId="167" fontId="1" fillId="2" borderId="33" xfId="3" applyNumberFormat="1" applyFont="1" applyFill="1" applyBorder="1" applyAlignment="1" applyProtection="1">
      <alignment horizontal="center" vertical="center" textRotation="90" wrapText="1"/>
    </xf>
    <xf numFmtId="167" fontId="1" fillId="2" borderId="73" xfId="3" applyNumberFormat="1" applyFont="1" applyFill="1" applyBorder="1" applyAlignment="1" applyProtection="1">
      <alignment horizontal="center" vertical="center" textRotation="90" wrapText="1"/>
    </xf>
    <xf numFmtId="167" fontId="1" fillId="2" borderId="60" xfId="3" applyNumberFormat="1" applyFont="1" applyFill="1" applyBorder="1" applyAlignment="1" applyProtection="1">
      <alignment horizontal="center" vertical="center" textRotation="90" wrapText="1"/>
    </xf>
    <xf numFmtId="167" fontId="1" fillId="2" borderId="2" xfId="3" applyNumberFormat="1" applyFont="1" applyFill="1" applyBorder="1" applyAlignment="1" applyProtection="1">
      <alignment horizontal="center" vertical="center" textRotation="90" wrapText="1"/>
    </xf>
    <xf numFmtId="167" fontId="1" fillId="2" borderId="22" xfId="3" applyNumberFormat="1" applyFont="1" applyFill="1" applyBorder="1" applyAlignment="1" applyProtection="1">
      <alignment horizontal="center" vertical="center" textRotation="90" wrapText="1"/>
    </xf>
    <xf numFmtId="167" fontId="1" fillId="2" borderId="2" xfId="3" applyNumberFormat="1" applyFont="1" applyFill="1" applyBorder="1" applyAlignment="1" applyProtection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 wrapText="1"/>
    </xf>
    <xf numFmtId="167" fontId="1" fillId="2" borderId="32" xfId="3" applyNumberFormat="1" applyFont="1" applyFill="1" applyBorder="1" applyAlignment="1" applyProtection="1">
      <alignment horizontal="center" vertical="center" textRotation="90" wrapText="1"/>
    </xf>
    <xf numFmtId="167" fontId="1" fillId="2" borderId="53" xfId="3" applyNumberFormat="1" applyFont="1" applyFill="1" applyBorder="1" applyAlignment="1" applyProtection="1">
      <alignment horizontal="center" vertical="center" textRotation="90" wrapText="1"/>
    </xf>
    <xf numFmtId="167" fontId="1" fillId="2" borderId="59" xfId="3" applyNumberFormat="1" applyFont="1" applyFill="1" applyBorder="1" applyAlignment="1" applyProtection="1">
      <alignment horizontal="center" vertical="center" textRotation="90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110" xfId="0" applyNumberFormat="1" applyFont="1" applyFill="1" applyBorder="1" applyAlignment="1" applyProtection="1">
      <alignment horizontal="center" vertical="center"/>
    </xf>
    <xf numFmtId="49" fontId="5" fillId="0" borderId="111" xfId="0" applyNumberFormat="1" applyFont="1" applyFill="1" applyBorder="1" applyAlignment="1" applyProtection="1">
      <alignment horizontal="center" vertical="center"/>
    </xf>
    <xf numFmtId="0" fontId="5" fillId="0" borderId="9" xfId="3" applyFont="1" applyFill="1" applyBorder="1" applyAlignment="1">
      <alignment horizontal="center" vertical="center" wrapText="1"/>
    </xf>
    <xf numFmtId="0" fontId="5" fillId="0" borderId="51" xfId="3" applyFont="1" applyFill="1" applyBorder="1" applyAlignment="1">
      <alignment horizontal="center" vertical="center" wrapText="1"/>
    </xf>
    <xf numFmtId="167" fontId="3" fillId="0" borderId="8" xfId="3" applyNumberFormat="1" applyFont="1" applyFill="1" applyBorder="1" applyAlignment="1" applyProtection="1">
      <alignment horizontal="center" vertical="center" wrapText="1"/>
    </xf>
    <xf numFmtId="0" fontId="13" fillId="0" borderId="110" xfId="0" applyFont="1" applyFill="1" applyBorder="1" applyAlignment="1">
      <alignment horizontal="center" vertical="center" wrapText="1"/>
    </xf>
    <xf numFmtId="0" fontId="13" fillId="0" borderId="111" xfId="0" applyFont="1" applyFill="1" applyBorder="1" applyAlignment="1">
      <alignment horizontal="center" vertical="center" wrapText="1"/>
    </xf>
    <xf numFmtId="0" fontId="1" fillId="2" borderId="15" xfId="3" applyNumberFormat="1" applyFont="1" applyFill="1" applyBorder="1" applyAlignment="1" applyProtection="1">
      <alignment horizontal="center" vertical="center"/>
    </xf>
    <xf numFmtId="0" fontId="1" fillId="2" borderId="30" xfId="3" applyNumberFormat="1" applyFont="1" applyFill="1" applyBorder="1" applyAlignment="1" applyProtection="1">
      <alignment horizontal="center" vertical="center"/>
    </xf>
    <xf numFmtId="0" fontId="1" fillId="2" borderId="31" xfId="3" applyNumberFormat="1" applyFont="1" applyFill="1" applyBorder="1" applyAlignment="1" applyProtection="1">
      <alignment horizontal="center" vertical="center"/>
    </xf>
    <xf numFmtId="0" fontId="1" fillId="2" borderId="85" xfId="3" applyNumberFormat="1" applyFont="1" applyFill="1" applyBorder="1" applyAlignment="1" applyProtection="1">
      <alignment horizontal="center" vertical="center"/>
    </xf>
    <xf numFmtId="0" fontId="1" fillId="2" borderId="112" xfId="3" applyNumberFormat="1" applyFont="1" applyFill="1" applyBorder="1" applyAlignment="1" applyProtection="1">
      <alignment horizontal="center" vertical="center"/>
    </xf>
    <xf numFmtId="0" fontId="1" fillId="2" borderId="86" xfId="3" applyNumberFormat="1" applyFont="1" applyFill="1" applyBorder="1" applyAlignment="1" applyProtection="1">
      <alignment horizontal="center" vertical="center"/>
    </xf>
    <xf numFmtId="0" fontId="1" fillId="2" borderId="88" xfId="3" applyNumberFormat="1" applyFont="1" applyFill="1" applyBorder="1" applyAlignment="1" applyProtection="1">
      <alignment horizontal="center" vertical="center"/>
    </xf>
    <xf numFmtId="167" fontId="1" fillId="2" borderId="20" xfId="3" applyNumberFormat="1" applyFont="1" applyFill="1" applyBorder="1" applyAlignment="1" applyProtection="1">
      <alignment horizontal="center" vertical="center"/>
    </xf>
    <xf numFmtId="167" fontId="1" fillId="2" borderId="28" xfId="3" applyNumberFormat="1" applyFont="1" applyFill="1" applyBorder="1" applyAlignment="1" applyProtection="1">
      <alignment horizontal="center" vertical="center"/>
    </xf>
    <xf numFmtId="167" fontId="1" fillId="2" borderId="37" xfId="3" applyNumberFormat="1" applyFont="1" applyFill="1" applyBorder="1" applyAlignment="1" applyProtection="1">
      <alignment horizontal="center" vertical="center"/>
    </xf>
    <xf numFmtId="168" fontId="5" fillId="2" borderId="9" xfId="3" applyNumberFormat="1" applyFont="1" applyFill="1" applyBorder="1" applyAlignment="1" applyProtection="1">
      <alignment horizontal="center" vertical="center"/>
    </xf>
    <xf numFmtId="168" fontId="5" fillId="2" borderId="51" xfId="3" applyNumberFormat="1" applyFont="1" applyFill="1" applyBorder="1" applyAlignment="1" applyProtection="1">
      <alignment horizontal="center" vertical="center"/>
    </xf>
    <xf numFmtId="168" fontId="5" fillId="2" borderId="57" xfId="3" applyNumberFormat="1" applyFont="1" applyFill="1" applyBorder="1" applyAlignment="1" applyProtection="1">
      <alignment horizontal="center" vertical="center"/>
    </xf>
    <xf numFmtId="168" fontId="5" fillId="2" borderId="21" xfId="3" applyNumberFormat="1" applyFont="1" applyFill="1" applyBorder="1" applyAlignment="1" applyProtection="1">
      <alignment horizontal="center" vertical="center"/>
    </xf>
    <xf numFmtId="168" fontId="5" fillId="2" borderId="22" xfId="3" applyNumberFormat="1" applyFont="1" applyFill="1" applyBorder="1" applyAlignment="1" applyProtection="1">
      <alignment horizontal="center" vertical="center"/>
    </xf>
    <xf numFmtId="168" fontId="5" fillId="2" borderId="33" xfId="3" applyNumberFormat="1" applyFont="1" applyFill="1" applyBorder="1" applyAlignment="1" applyProtection="1">
      <alignment horizontal="center" vertical="center"/>
    </xf>
    <xf numFmtId="168" fontId="5" fillId="2" borderId="29" xfId="3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4" xfId="0" applyNumberFormat="1" applyFont="1" applyFill="1" applyBorder="1" applyAlignment="1">
      <alignment horizontal="center" vertical="center" wrapText="1"/>
    </xf>
    <xf numFmtId="0" fontId="1" fillId="2" borderId="8" xfId="3" applyNumberFormat="1" applyFont="1" applyFill="1" applyBorder="1" applyAlignment="1" applyProtection="1">
      <alignment horizontal="center" vertical="center"/>
    </xf>
    <xf numFmtId="0" fontId="1" fillId="2" borderId="110" xfId="3" applyNumberFormat="1" applyFont="1" applyFill="1" applyBorder="1" applyAlignment="1" applyProtection="1">
      <alignment horizontal="center" vertical="center"/>
    </xf>
    <xf numFmtId="0" fontId="1" fillId="2" borderId="111" xfId="3" applyNumberFormat="1" applyFont="1" applyFill="1" applyBorder="1" applyAlignment="1" applyProtection="1">
      <alignment horizontal="center" vertical="center"/>
    </xf>
    <xf numFmtId="0" fontId="1" fillId="2" borderId="46" xfId="3" applyNumberFormat="1" applyFont="1" applyFill="1" applyBorder="1" applyAlignment="1" applyProtection="1">
      <alignment horizontal="center" vertical="center"/>
    </xf>
    <xf numFmtId="0" fontId="1" fillId="2" borderId="63" xfId="3" applyNumberFormat="1" applyFont="1" applyFill="1" applyBorder="1" applyAlignment="1" applyProtection="1">
      <alignment horizontal="center" vertical="center"/>
    </xf>
    <xf numFmtId="0" fontId="1" fillId="2" borderId="56" xfId="3" applyNumberFormat="1" applyFont="1" applyFill="1" applyBorder="1" applyAlignment="1" applyProtection="1">
      <alignment horizontal="center" vertical="center"/>
    </xf>
    <xf numFmtId="167" fontId="1" fillId="2" borderId="19" xfId="3" applyNumberFormat="1" applyFont="1" applyFill="1" applyBorder="1" applyAlignment="1" applyProtection="1">
      <alignment horizontal="center" vertical="center" textRotation="90" wrapText="1"/>
    </xf>
    <xf numFmtId="167" fontId="1" fillId="2" borderId="21" xfId="3" applyNumberFormat="1" applyFont="1" applyFill="1" applyBorder="1" applyAlignment="1" applyProtection="1">
      <alignment horizontal="center" vertical="center" textRotation="90" wrapText="1"/>
    </xf>
    <xf numFmtId="0" fontId="5" fillId="2" borderId="47" xfId="3" applyFont="1" applyFill="1" applyBorder="1" applyAlignment="1" applyProtection="1">
      <alignment horizontal="right" vertical="center"/>
    </xf>
    <xf numFmtId="168" fontId="5" fillId="2" borderId="45" xfId="3" applyNumberFormat="1" applyFont="1" applyFill="1" applyBorder="1" applyAlignment="1" applyProtection="1">
      <alignment horizontal="center" vertical="center"/>
    </xf>
    <xf numFmtId="49" fontId="1" fillId="2" borderId="58" xfId="3" applyNumberFormat="1" applyFont="1" applyFill="1" applyBorder="1" applyAlignment="1" applyProtection="1">
      <alignment horizontal="center" vertical="center"/>
    </xf>
    <xf numFmtId="49" fontId="1" fillId="2" borderId="48" xfId="3" applyNumberFormat="1" applyFont="1" applyFill="1" applyBorder="1" applyAlignment="1" applyProtection="1">
      <alignment horizontal="center" vertical="center"/>
    </xf>
    <xf numFmtId="49" fontId="1" fillId="2" borderId="45" xfId="3" applyNumberFormat="1" applyFont="1" applyFill="1" applyBorder="1" applyAlignment="1" applyProtection="1">
      <alignment horizontal="center" vertical="center"/>
    </xf>
    <xf numFmtId="0" fontId="5" fillId="2" borderId="46" xfId="3" applyFont="1" applyFill="1" applyBorder="1" applyAlignment="1">
      <alignment horizontal="center" vertical="center" wrapText="1"/>
    </xf>
    <xf numFmtId="0" fontId="5" fillId="2" borderId="63" xfId="3" applyFont="1" applyFill="1" applyBorder="1" applyAlignment="1">
      <alignment horizontal="center" vertical="center" wrapText="1"/>
    </xf>
    <xf numFmtId="0" fontId="5" fillId="2" borderId="56" xfId="3" applyFont="1" applyFill="1" applyBorder="1" applyAlignment="1">
      <alignment horizontal="center" vertical="center" wrapText="1"/>
    </xf>
    <xf numFmtId="49" fontId="1" fillId="0" borderId="39" xfId="3" applyNumberFormat="1" applyFont="1" applyFill="1" applyBorder="1" applyAlignment="1">
      <alignment horizontal="center" vertical="center" wrapText="1"/>
    </xf>
    <xf numFmtId="49" fontId="1" fillId="0" borderId="44" xfId="3" applyNumberFormat="1" applyFont="1" applyFill="1" applyBorder="1" applyAlignment="1">
      <alignment horizontal="center" vertical="center" wrapText="1"/>
    </xf>
    <xf numFmtId="49" fontId="1" fillId="0" borderId="54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57" xfId="3" applyFont="1" applyFill="1" applyBorder="1" applyAlignment="1">
      <alignment horizontal="center" vertical="center" wrapText="1"/>
    </xf>
    <xf numFmtId="167" fontId="1" fillId="2" borderId="58" xfId="3" applyNumberFormat="1" applyFont="1" applyFill="1" applyBorder="1" applyAlignment="1" applyProtection="1">
      <alignment horizontal="center" vertical="center"/>
    </xf>
    <xf numFmtId="167" fontId="1" fillId="2" borderId="48" xfId="3" applyNumberFormat="1" applyFont="1" applyFill="1" applyBorder="1" applyAlignment="1" applyProtection="1">
      <alignment horizontal="center" vertical="center"/>
    </xf>
    <xf numFmtId="167" fontId="1" fillId="2" borderId="45" xfId="3" applyNumberFormat="1" applyFont="1" applyFill="1" applyBorder="1" applyAlignment="1" applyProtection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164" fontId="5" fillId="0" borderId="56" xfId="0" applyNumberFormat="1" applyFont="1" applyFill="1" applyBorder="1" applyAlignment="1" applyProtection="1">
      <alignment horizontal="center"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51" xfId="0" applyNumberFormat="1" applyFont="1" applyFill="1" applyBorder="1" applyAlignment="1" applyProtection="1">
      <alignment horizontal="center" vertical="center"/>
    </xf>
    <xf numFmtId="49" fontId="5" fillId="0" borderId="57" xfId="0" applyNumberFormat="1" applyFont="1" applyFill="1" applyBorder="1" applyAlignment="1" applyProtection="1">
      <alignment horizontal="center" vertical="center"/>
    </xf>
    <xf numFmtId="0" fontId="5" fillId="2" borderId="8" xfId="3" applyNumberFormat="1" applyFont="1" applyFill="1" applyBorder="1" applyAlignment="1" applyProtection="1">
      <alignment horizontal="center" vertical="center"/>
    </xf>
    <xf numFmtId="0" fontId="5" fillId="2" borderId="110" xfId="3" applyNumberFormat="1" applyFont="1" applyFill="1" applyBorder="1" applyAlignment="1" applyProtection="1">
      <alignment horizontal="center" vertical="center"/>
    </xf>
    <xf numFmtId="0" fontId="5" fillId="2" borderId="111" xfId="3" applyNumberFormat="1" applyFont="1" applyFill="1" applyBorder="1" applyAlignment="1" applyProtection="1">
      <alignment horizontal="center" vertical="center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5" fillId="0" borderId="73" xfId="3" applyFont="1" applyFill="1" applyBorder="1" applyAlignment="1">
      <alignment horizontal="center" vertical="center" wrapText="1"/>
    </xf>
    <xf numFmtId="0" fontId="5" fillId="0" borderId="74" xfId="3" applyFont="1" applyFill="1" applyBorder="1" applyAlignment="1">
      <alignment horizontal="center" vertical="center" wrapText="1"/>
    </xf>
    <xf numFmtId="165" fontId="5" fillId="2" borderId="89" xfId="3" applyNumberFormat="1" applyFont="1" applyFill="1" applyBorder="1" applyAlignment="1" applyProtection="1">
      <alignment horizontal="center" vertical="center"/>
    </xf>
    <xf numFmtId="0" fontId="5" fillId="2" borderId="57" xfId="3" applyNumberFormat="1" applyFont="1" applyFill="1" applyBorder="1" applyAlignment="1" applyProtection="1">
      <alignment horizontal="center" vertical="center"/>
    </xf>
    <xf numFmtId="0" fontId="5" fillId="2" borderId="47" xfId="3" applyFont="1" applyFill="1" applyBorder="1" applyAlignment="1">
      <alignment horizontal="right" vertical="center"/>
    </xf>
    <xf numFmtId="167" fontId="1" fillId="2" borderId="34" xfId="3" applyNumberFormat="1" applyFont="1" applyFill="1" applyBorder="1" applyAlignment="1" applyProtection="1">
      <alignment horizontal="center" vertical="center" textRotation="90" wrapText="1"/>
    </xf>
    <xf numFmtId="167" fontId="1" fillId="2" borderId="74" xfId="3" applyNumberFormat="1" applyFont="1" applyFill="1" applyBorder="1" applyAlignment="1" applyProtection="1">
      <alignment horizontal="center" vertical="center" textRotation="90" wrapText="1"/>
    </xf>
    <xf numFmtId="167" fontId="1" fillId="2" borderId="72" xfId="3" applyNumberFormat="1" applyFont="1" applyFill="1" applyBorder="1" applyAlignment="1" applyProtection="1">
      <alignment horizontal="center" vertical="center" textRotation="90" wrapText="1"/>
    </xf>
    <xf numFmtId="167" fontId="1" fillId="2" borderId="115" xfId="3" applyNumberFormat="1" applyFont="1" applyFill="1" applyBorder="1" applyAlignment="1" applyProtection="1">
      <alignment horizontal="center" vertical="center" textRotation="90" wrapText="1"/>
    </xf>
    <xf numFmtId="164" fontId="5" fillId="2" borderId="116" xfId="0" applyNumberFormat="1" applyFont="1" applyFill="1" applyBorder="1" applyAlignment="1" applyProtection="1">
      <alignment horizontal="center" vertical="center"/>
    </xf>
    <xf numFmtId="164" fontId="5" fillId="2" borderId="117" xfId="0" applyNumberFormat="1" applyFont="1" applyFill="1" applyBorder="1" applyAlignment="1" applyProtection="1">
      <alignment horizontal="center" vertical="center"/>
    </xf>
    <xf numFmtId="164" fontId="5" fillId="2" borderId="118" xfId="0" applyNumberFormat="1" applyFont="1" applyFill="1" applyBorder="1" applyAlignment="1" applyProtection="1">
      <alignment horizontal="center" vertical="center"/>
    </xf>
    <xf numFmtId="164" fontId="5" fillId="2" borderId="119" xfId="0" applyNumberFormat="1" applyFont="1" applyFill="1" applyBorder="1" applyAlignment="1" applyProtection="1">
      <alignment horizontal="center" vertical="center"/>
    </xf>
    <xf numFmtId="168" fontId="5" fillId="2" borderId="32" xfId="3" applyNumberFormat="1" applyFont="1" applyFill="1" applyBorder="1" applyAlignment="1" applyProtection="1">
      <alignment horizontal="center" vertical="center"/>
    </xf>
    <xf numFmtId="168" fontId="5" fillId="2" borderId="34" xfId="3" applyNumberFormat="1" applyFont="1" applyFill="1" applyBorder="1" applyAlignment="1" applyProtection="1">
      <alignment horizontal="center" vertical="center"/>
    </xf>
    <xf numFmtId="167" fontId="1" fillId="2" borderId="27" xfId="3" applyNumberFormat="1" applyFont="1" applyFill="1" applyBorder="1" applyAlignment="1" applyProtection="1">
      <alignment horizontal="center" vertical="center" textRotation="90" wrapText="1"/>
    </xf>
    <xf numFmtId="167" fontId="1" fillId="2" borderId="29" xfId="3" applyNumberFormat="1" applyFont="1" applyFill="1" applyBorder="1" applyAlignment="1" applyProtection="1">
      <alignment horizontal="center" vertical="center" textRotation="90" wrapText="1"/>
    </xf>
    <xf numFmtId="0" fontId="1" fillId="2" borderId="58" xfId="3" applyNumberFormat="1" applyFont="1" applyFill="1" applyBorder="1" applyAlignment="1" applyProtection="1">
      <alignment horizontal="center" vertical="center" textRotation="90"/>
    </xf>
    <xf numFmtId="0" fontId="1" fillId="2" borderId="48" xfId="3" applyNumberFormat="1" applyFont="1" applyFill="1" applyBorder="1" applyAlignment="1" applyProtection="1">
      <alignment horizontal="center" vertical="center" textRotation="90"/>
    </xf>
    <xf numFmtId="0" fontId="1" fillId="2" borderId="45" xfId="3" applyNumberFormat="1" applyFont="1" applyFill="1" applyBorder="1" applyAlignment="1" applyProtection="1">
      <alignment horizontal="center" vertical="center" textRotation="90"/>
    </xf>
    <xf numFmtId="167" fontId="1" fillId="2" borderId="16" xfId="3" applyNumberFormat="1" applyFont="1" applyFill="1" applyBorder="1" applyAlignment="1" applyProtection="1">
      <alignment horizontal="center" vertical="center" wrapText="1"/>
    </xf>
    <xf numFmtId="167" fontId="1" fillId="2" borderId="17" xfId="3" applyNumberFormat="1" applyFont="1" applyFill="1" applyBorder="1" applyAlignment="1" applyProtection="1">
      <alignment horizontal="center" vertical="center" wrapText="1"/>
    </xf>
    <xf numFmtId="167" fontId="1" fillId="2" borderId="25" xfId="3" applyNumberFormat="1" applyFont="1" applyFill="1" applyBorder="1" applyAlignment="1" applyProtection="1">
      <alignment horizontal="center" vertical="center" wrapText="1"/>
    </xf>
    <xf numFmtId="167" fontId="1" fillId="2" borderId="58" xfId="3" applyNumberFormat="1" applyFont="1" applyFill="1" applyBorder="1" applyAlignment="1" applyProtection="1">
      <alignment horizontal="center" vertical="center" textRotation="90" wrapText="1"/>
    </xf>
    <xf numFmtId="167" fontId="1" fillId="2" borderId="48" xfId="3" applyNumberFormat="1" applyFont="1" applyFill="1" applyBorder="1" applyAlignment="1" applyProtection="1">
      <alignment horizontal="center" vertical="center" textRotation="90" wrapText="1"/>
    </xf>
    <xf numFmtId="167" fontId="1" fillId="2" borderId="45" xfId="3" applyNumberFormat="1" applyFont="1" applyFill="1" applyBorder="1" applyAlignment="1" applyProtection="1">
      <alignment horizontal="center" vertical="center" textRotation="90" wrapText="1"/>
    </xf>
    <xf numFmtId="165" fontId="5" fillId="2" borderId="9" xfId="3" applyNumberFormat="1" applyFont="1" applyFill="1" applyBorder="1" applyAlignment="1" applyProtection="1">
      <alignment horizontal="center" vertical="center"/>
    </xf>
    <xf numFmtId="165" fontId="5" fillId="2" borderId="57" xfId="3" applyNumberFormat="1" applyFont="1" applyFill="1" applyBorder="1" applyAlignment="1" applyProtection="1">
      <alignment horizontal="center" vertical="center"/>
    </xf>
    <xf numFmtId="165" fontId="35" fillId="2" borderId="9" xfId="3" applyNumberFormat="1" applyFont="1" applyFill="1" applyBorder="1" applyAlignment="1" applyProtection="1">
      <alignment horizontal="center" vertical="center"/>
    </xf>
    <xf numFmtId="165" fontId="35" fillId="2" borderId="51" xfId="3" applyNumberFormat="1" applyFont="1" applyFill="1" applyBorder="1" applyAlignment="1" applyProtection="1">
      <alignment horizontal="center" vertical="center"/>
    </xf>
    <xf numFmtId="0" fontId="35" fillId="2" borderId="57" xfId="3" applyNumberFormat="1" applyFont="1" applyFill="1" applyBorder="1" applyAlignment="1" applyProtection="1">
      <alignment horizontal="center" vertical="center"/>
    </xf>
    <xf numFmtId="0" fontId="5" fillId="2" borderId="58" xfId="3" applyFont="1" applyFill="1" applyBorder="1" applyAlignment="1" applyProtection="1">
      <alignment horizontal="right" vertical="center"/>
    </xf>
    <xf numFmtId="167" fontId="5" fillId="2" borderId="50" xfId="3" applyNumberFormat="1" applyFont="1" applyFill="1" applyBorder="1" applyAlignment="1" applyProtection="1">
      <alignment horizontal="right" vertical="center"/>
    </xf>
    <xf numFmtId="167" fontId="5" fillId="2" borderId="80" xfId="3" applyNumberFormat="1" applyFont="1" applyFill="1" applyBorder="1" applyAlignment="1" applyProtection="1">
      <alignment horizontal="right" vertical="center"/>
    </xf>
    <xf numFmtId="167" fontId="5" fillId="2" borderId="52" xfId="3" applyNumberFormat="1" applyFont="1" applyFill="1" applyBorder="1" applyAlignment="1" applyProtection="1">
      <alignment horizontal="right" vertical="center"/>
    </xf>
    <xf numFmtId="1" fontId="17" fillId="0" borderId="120" xfId="0" applyNumberFormat="1" applyFont="1" applyBorder="1" applyAlignment="1">
      <alignment horizontal="center" vertical="center" wrapText="1"/>
    </xf>
    <xf numFmtId="1" fontId="18" fillId="0" borderId="100" xfId="0" applyNumberFormat="1" applyFont="1" applyBorder="1" applyAlignment="1">
      <alignment horizontal="center" vertical="center" wrapText="1"/>
    </xf>
    <xf numFmtId="1" fontId="18" fillId="0" borderId="101" xfId="0" applyNumberFormat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120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0" fontId="17" fillId="0" borderId="120" xfId="0" applyFont="1" applyFill="1" applyBorder="1" applyAlignment="1">
      <alignment horizontal="center" vertical="center" wrapText="1"/>
    </xf>
    <xf numFmtId="0" fontId="18" fillId="0" borderId="100" xfId="0" applyFont="1" applyFill="1" applyBorder="1" applyAlignment="1">
      <alignment horizontal="center" vertical="center" wrapText="1"/>
    </xf>
    <xf numFmtId="0" fontId="18" fillId="0" borderId="101" xfId="0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17" fillId="0" borderId="102" xfId="0" applyFont="1" applyBorder="1" applyAlignment="1">
      <alignment horizontal="center" wrapText="1"/>
    </xf>
    <xf numFmtId="0" fontId="18" fillId="0" borderId="101" xfId="0" applyFont="1" applyBorder="1" applyAlignment="1">
      <alignment horizontal="center" wrapText="1"/>
    </xf>
    <xf numFmtId="0" fontId="17" fillId="0" borderId="121" xfId="0" applyFont="1" applyFill="1" applyBorder="1" applyAlignment="1">
      <alignment horizontal="center" vertical="center" wrapText="1"/>
    </xf>
    <xf numFmtId="0" fontId="18" fillId="0" borderId="122" xfId="0" applyFont="1" applyFill="1" applyBorder="1" applyAlignment="1">
      <alignment horizontal="center" vertical="center" wrapText="1"/>
    </xf>
    <xf numFmtId="0" fontId="18" fillId="0" borderId="123" xfId="0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7" fillId="0" borderId="124" xfId="0" applyFont="1" applyBorder="1" applyAlignment="1">
      <alignment horizontal="center" wrapText="1"/>
    </xf>
    <xf numFmtId="0" fontId="18" fillId="0" borderId="123" xfId="0" applyFont="1" applyBorder="1" applyAlignment="1">
      <alignment horizontal="center" wrapText="1"/>
    </xf>
    <xf numFmtId="0" fontId="17" fillId="0" borderId="102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7" fillId="0" borderId="121" xfId="0" applyFont="1" applyBorder="1" applyAlignment="1">
      <alignment horizontal="center" vertical="center" wrapText="1"/>
    </xf>
    <xf numFmtId="0" fontId="18" fillId="0" borderId="122" xfId="0" applyFont="1" applyBorder="1" applyAlignment="1">
      <alignment horizontal="center" vertical="center" wrapText="1"/>
    </xf>
    <xf numFmtId="0" fontId="18" fillId="0" borderId="123" xfId="0" applyFont="1" applyBorder="1" applyAlignment="1">
      <alignment horizontal="center" vertical="center" wrapText="1"/>
    </xf>
    <xf numFmtId="0" fontId="18" fillId="0" borderId="100" xfId="0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7" fillId="0" borderId="120" xfId="0" applyNumberFormat="1" applyFont="1" applyFill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0" fontId="29" fillId="0" borderId="101" xfId="0" applyFont="1" applyFill="1" applyBorder="1" applyAlignment="1">
      <alignment horizontal="center" vertical="center" wrapText="1"/>
    </xf>
    <xf numFmtId="0" fontId="29" fillId="0" borderId="122" xfId="0" applyFont="1" applyFill="1" applyBorder="1" applyAlignment="1">
      <alignment horizontal="center" vertical="center" wrapText="1"/>
    </xf>
    <xf numFmtId="0" fontId="29" fillId="0" borderId="125" xfId="0" applyFont="1" applyFill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18" fillId="0" borderId="66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9" xfId="0" applyFont="1" applyBorder="1" applyAlignment="1">
      <alignment wrapText="1"/>
    </xf>
    <xf numFmtId="0" fontId="18" fillId="0" borderId="72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6" xfId="0" applyFont="1" applyBorder="1" applyAlignment="1">
      <alignment wrapText="1"/>
    </xf>
    <xf numFmtId="0" fontId="18" fillId="0" borderId="65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29" fillId="0" borderId="123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7" fillId="0" borderId="2" xfId="1" applyFont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7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28" fillId="0" borderId="35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7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wrapText="1"/>
    </xf>
    <xf numFmtId="0" fontId="1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1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0" fontId="5" fillId="0" borderId="46" xfId="3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110" xfId="0" applyNumberFormat="1" applyFont="1" applyFill="1" applyBorder="1" applyAlignment="1" applyProtection="1">
      <alignment horizontal="center" vertical="center"/>
    </xf>
    <xf numFmtId="49" fontId="5" fillId="2" borderId="111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164" fontId="5" fillId="2" borderId="46" xfId="0" applyNumberFormat="1" applyFont="1" applyFill="1" applyBorder="1" applyAlignment="1" applyProtection="1">
      <alignment horizontal="center" vertical="center" wrapText="1"/>
    </xf>
    <xf numFmtId="164" fontId="5" fillId="2" borderId="63" xfId="0" applyNumberFormat="1" applyFont="1" applyFill="1" applyBorder="1" applyAlignment="1" applyProtection="1">
      <alignment horizontal="center" vertical="center" wrapText="1"/>
    </xf>
    <xf numFmtId="164" fontId="5" fillId="2" borderId="56" xfId="0" applyNumberFormat="1" applyFont="1" applyFill="1" applyBorder="1" applyAlignment="1" applyProtection="1">
      <alignment horizontal="center" vertical="center" wrapText="1"/>
    </xf>
    <xf numFmtId="0" fontId="5" fillId="2" borderId="113" xfId="0" applyFont="1" applyFill="1" applyBorder="1" applyAlignment="1">
      <alignment horizontal="center" vertical="center" wrapText="1"/>
    </xf>
    <xf numFmtId="0" fontId="5" fillId="2" borderId="114" xfId="0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51" xfId="0" applyNumberFormat="1" applyFont="1" applyFill="1" applyBorder="1" applyAlignment="1" applyProtection="1">
      <alignment horizontal="center" vertical="center"/>
    </xf>
    <xf numFmtId="49" fontId="5" fillId="2" borderId="57" xfId="0" applyNumberFormat="1" applyFont="1" applyFill="1" applyBorder="1" applyAlignment="1" applyProtection="1">
      <alignment horizontal="center" vertical="center"/>
    </xf>
    <xf numFmtId="167" fontId="3" fillId="2" borderId="8" xfId="3" applyNumberFormat="1" applyFont="1" applyFill="1" applyBorder="1" applyAlignment="1" applyProtection="1">
      <alignment horizontal="center" vertical="center" wrapText="1"/>
    </xf>
    <xf numFmtId="0" fontId="13" fillId="2" borderId="110" xfId="0" applyFont="1" applyFill="1" applyBorder="1" applyAlignment="1">
      <alignment horizontal="center" vertical="center" wrapText="1"/>
    </xf>
    <xf numFmtId="0" fontId="13" fillId="2" borderId="111" xfId="0" applyFont="1" applyFill="1" applyBorder="1" applyAlignment="1">
      <alignment horizontal="center" vertical="center" wrapText="1"/>
    </xf>
    <xf numFmtId="164" fontId="5" fillId="0" borderId="132" xfId="0" applyNumberFormat="1" applyFont="1" applyFill="1" applyBorder="1" applyAlignment="1" applyProtection="1">
      <alignment horizontal="center" vertical="center" textRotation="90" wrapText="1"/>
    </xf>
    <xf numFmtId="164" fontId="5" fillId="0" borderId="133" xfId="0" applyNumberFormat="1" applyFont="1" applyFill="1" applyBorder="1" applyAlignment="1" applyProtection="1">
      <alignment horizontal="center" vertical="center" textRotation="90" wrapText="1"/>
    </xf>
    <xf numFmtId="164" fontId="5" fillId="0" borderId="134" xfId="0" applyNumberFormat="1" applyFont="1" applyFill="1" applyBorder="1" applyAlignment="1" applyProtection="1">
      <alignment horizontal="center" vertical="center" textRotation="90" wrapText="1"/>
    </xf>
    <xf numFmtId="164" fontId="5" fillId="0" borderId="135" xfId="0" applyNumberFormat="1" applyFont="1" applyFill="1" applyBorder="1" applyAlignment="1" applyProtection="1">
      <alignment horizontal="center" vertical="center" textRotation="90" wrapText="1"/>
    </xf>
    <xf numFmtId="164" fontId="5" fillId="0" borderId="100" xfId="0" applyNumberFormat="1" applyFont="1" applyFill="1" applyBorder="1" applyAlignment="1" applyProtection="1">
      <alignment horizontal="center" vertical="center" wrapText="1"/>
    </xf>
    <xf numFmtId="0" fontId="5" fillId="0" borderId="100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horizontal="center" vertical="center" wrapText="1"/>
    </xf>
    <xf numFmtId="164" fontId="5" fillId="0" borderId="96" xfId="0" applyNumberFormat="1" applyFont="1" applyFill="1" applyBorder="1" applyAlignment="1" applyProtection="1">
      <alignment horizontal="center" vertical="center" textRotation="90" wrapText="1"/>
    </xf>
    <xf numFmtId="164" fontId="5" fillId="0" borderId="130" xfId="0" applyNumberFormat="1" applyFont="1" applyFill="1" applyBorder="1" applyAlignment="1" applyProtection="1">
      <alignment horizontal="center" vertical="center" textRotation="90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4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131" xfId="0" applyNumberFormat="1" applyFont="1" applyFill="1" applyBorder="1" applyAlignment="1" applyProtection="1">
      <alignment horizontal="center" vertical="center" textRotation="90" wrapText="1"/>
    </xf>
    <xf numFmtId="164" fontId="5" fillId="0" borderId="126" xfId="0" applyNumberFormat="1" applyFont="1" applyFill="1" applyBorder="1" applyAlignment="1" applyProtection="1">
      <alignment horizontal="center" vertical="center" textRotation="90" wrapText="1"/>
    </xf>
    <xf numFmtId="0" fontId="5" fillId="0" borderId="1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127" xfId="0" applyNumberFormat="1" applyFont="1" applyFill="1" applyBorder="1" applyAlignment="1" applyProtection="1">
      <alignment horizontal="center" vertical="center" textRotation="90" wrapText="1"/>
    </xf>
    <xf numFmtId="0" fontId="5" fillId="0" borderId="128" xfId="0" applyFont="1" applyFill="1" applyBorder="1" applyAlignment="1">
      <alignment horizontal="center" vertical="center"/>
    </xf>
    <xf numFmtId="0" fontId="5" fillId="0" borderId="129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164" fontId="5" fillId="0" borderId="51" xfId="0" applyNumberFormat="1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164" fontId="5" fillId="0" borderId="92" xfId="0" applyNumberFormat="1" applyFont="1" applyFill="1" applyBorder="1" applyAlignment="1" applyProtection="1">
      <alignment horizontal="center" vertical="center"/>
    </xf>
    <xf numFmtId="164" fontId="5" fillId="0" borderId="77" xfId="0" applyNumberFormat="1" applyFont="1" applyFill="1" applyBorder="1" applyAlignment="1" applyProtection="1">
      <alignment horizontal="center" vertical="center"/>
    </xf>
    <xf numFmtId="164" fontId="5" fillId="0" borderId="78" xfId="0" applyNumberFormat="1" applyFont="1" applyFill="1" applyBorder="1" applyAlignment="1" applyProtection="1">
      <alignment horizontal="center" vertical="center"/>
    </xf>
    <xf numFmtId="164" fontId="5" fillId="0" borderId="137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164" fontId="5" fillId="0" borderId="136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4" xfId="0" applyBorder="1" applyAlignment="1">
      <alignment horizontal="center"/>
    </xf>
    <xf numFmtId="0" fontId="3" fillId="6" borderId="0" xfId="0" applyFont="1" applyFill="1" applyAlignment="1">
      <alignment horizontal="center" wrapText="1"/>
    </xf>
    <xf numFmtId="164" fontId="5" fillId="0" borderId="58" xfId="0" applyNumberFormat="1" applyFont="1" applyFill="1" applyBorder="1" applyAlignment="1" applyProtection="1">
      <alignment horizontal="center" vertical="center" wrapText="1"/>
    </xf>
    <xf numFmtId="164" fontId="5" fillId="0" borderId="48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++&#1055;&#1051;&#1040;&#1053;%20072%20&#1084;&#1072;&#1075;.&#1079;&#1072;&#1086;&#1095;&#1085;&#1077;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1;&#1040;&#1053;%20072%20&#1084;&#1072;&#1075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тит ЗО"/>
      <sheetName val="титулка 072 ОПП"/>
      <sheetName val="План 072 ЗО"/>
      <sheetName val="титулка 072 ОНП"/>
      <sheetName val="План 072 ОНП"/>
      <sheetName val="Семестровка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D10">
            <v>3</v>
          </cell>
          <cell r="F10">
            <v>4</v>
          </cell>
          <cell r="O10" t="str">
            <v>4/0</v>
          </cell>
          <cell r="R10" t="str">
            <v>4/0</v>
          </cell>
        </row>
        <row r="11">
          <cell r="D11">
            <v>3</v>
          </cell>
          <cell r="F11">
            <v>4</v>
          </cell>
          <cell r="Q11" t="str">
            <v>4/0</v>
          </cell>
          <cell r="R11" t="str">
            <v>4/0</v>
          </cell>
        </row>
        <row r="13">
          <cell r="D13">
            <v>5</v>
          </cell>
          <cell r="E13">
            <v>150</v>
          </cell>
          <cell r="F13">
            <v>8</v>
          </cell>
          <cell r="O13" t="str">
            <v>6/0</v>
          </cell>
          <cell r="Q13" t="str">
            <v>0/2</v>
          </cell>
          <cell r="R13" t="str">
            <v>6/2</v>
          </cell>
        </row>
        <row r="14">
          <cell r="D14">
            <v>3</v>
          </cell>
          <cell r="E14">
            <v>90</v>
          </cell>
          <cell r="F14">
            <v>4</v>
          </cell>
          <cell r="O14" t="str">
            <v>4/0</v>
          </cell>
          <cell r="R14" t="str">
            <v>4/0</v>
          </cell>
        </row>
        <row r="15">
          <cell r="D15">
            <v>4</v>
          </cell>
          <cell r="E15">
            <v>120</v>
          </cell>
          <cell r="F15">
            <v>8</v>
          </cell>
          <cell r="O15" t="str">
            <v>6/0</v>
          </cell>
          <cell r="Q15" t="str">
            <v>0/2</v>
          </cell>
          <cell r="R15" t="str">
            <v>6/2</v>
          </cell>
        </row>
        <row r="16">
          <cell r="D16">
            <v>5</v>
          </cell>
          <cell r="E16">
            <v>150</v>
          </cell>
          <cell r="F16">
            <v>8</v>
          </cell>
          <cell r="O16" t="str">
            <v>6/0</v>
          </cell>
          <cell r="Q16" t="str">
            <v>0/2</v>
          </cell>
          <cell r="R16" t="str">
            <v>6/2</v>
          </cell>
        </row>
        <row r="34">
          <cell r="D34">
            <v>6</v>
          </cell>
          <cell r="E34">
            <v>180</v>
          </cell>
          <cell r="F34">
            <v>8</v>
          </cell>
          <cell r="O34" t="str">
            <v>6/0</v>
          </cell>
          <cell r="Q34" t="str">
            <v>0/2</v>
          </cell>
          <cell r="R34" t="str">
            <v>6/2</v>
          </cell>
        </row>
        <row r="35">
          <cell r="D35">
            <v>1</v>
          </cell>
          <cell r="E35">
            <v>30</v>
          </cell>
          <cell r="F35">
            <v>4</v>
          </cell>
          <cell r="Q35" t="str">
            <v>4/0</v>
          </cell>
          <cell r="R35" t="str">
            <v>4/0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тит ЗО"/>
      <sheetName val="титулка 072 ОПП"/>
      <sheetName val="План 072 ЗО"/>
      <sheetName val="титулка 072 ОНП"/>
      <sheetName val="План 072 ОНП"/>
      <sheetName val="Семестро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7">
          <cell r="D17">
            <v>4</v>
          </cell>
          <cell r="E17">
            <v>120</v>
          </cell>
          <cell r="F17">
            <v>4</v>
          </cell>
          <cell r="O17" t="str">
            <v>4/0</v>
          </cell>
          <cell r="R17" t="str">
            <v>4/0</v>
          </cell>
        </row>
        <row r="36">
          <cell r="D36">
            <v>5</v>
          </cell>
          <cell r="E36">
            <v>150</v>
          </cell>
          <cell r="F36">
            <v>6</v>
          </cell>
          <cell r="O36" t="str">
            <v>4/0</v>
          </cell>
          <cell r="Q36" t="str">
            <v>0/2</v>
          </cell>
          <cell r="R36" t="str">
            <v>4/2</v>
          </cell>
        </row>
        <row r="37">
          <cell r="D37">
            <v>5</v>
          </cell>
          <cell r="E37">
            <v>150</v>
          </cell>
          <cell r="F37">
            <v>6</v>
          </cell>
          <cell r="O37" t="str">
            <v>4/0</v>
          </cell>
        </row>
        <row r="38">
          <cell r="D38">
            <v>5</v>
          </cell>
          <cell r="E38">
            <v>150</v>
          </cell>
          <cell r="F38">
            <v>8</v>
          </cell>
          <cell r="O38" t="str">
            <v>6/0</v>
          </cell>
          <cell r="Q38" t="str">
            <v>0/2</v>
          </cell>
          <cell r="R38" t="str">
            <v>6/2</v>
          </cell>
        </row>
        <row r="39">
          <cell r="D39">
            <v>4</v>
          </cell>
          <cell r="E39">
            <v>120</v>
          </cell>
          <cell r="F39">
            <v>6</v>
          </cell>
          <cell r="O39" t="str">
            <v>4/0</v>
          </cell>
          <cell r="Q39" t="str">
            <v>0/2</v>
          </cell>
          <cell r="R39" t="str">
            <v>4/2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62" t="s">
        <v>66</v>
      </c>
      <c r="D1" s="763"/>
      <c r="E1" s="763"/>
      <c r="F1" s="763"/>
      <c r="G1" s="763"/>
      <c r="H1" s="763"/>
      <c r="I1" s="763"/>
      <c r="J1" s="763"/>
      <c r="K1" s="764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768" t="s">
        <v>48</v>
      </c>
      <c r="F7" s="769"/>
      <c r="G7" s="769"/>
      <c r="H7" s="2"/>
      <c r="I7" s="2"/>
      <c r="J7" s="2"/>
      <c r="K7" s="4"/>
    </row>
    <row r="8" spans="1:12" s="3" customFormat="1" ht="18.75" x14ac:dyDescent="0.3">
      <c r="C8" s="2"/>
      <c r="D8" s="765" t="s">
        <v>49</v>
      </c>
      <c r="E8" s="766"/>
      <c r="F8" s="767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765" t="s">
        <v>26</v>
      </c>
      <c r="E9" s="766"/>
      <c r="F9" s="767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773" t="s">
        <v>27</v>
      </c>
      <c r="E10" s="774"/>
      <c r="F10" s="774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775" t="s">
        <v>51</v>
      </c>
      <c r="F12" s="776"/>
      <c r="G12" s="776"/>
      <c r="H12" s="2"/>
      <c r="I12" s="2"/>
      <c r="J12" s="2"/>
      <c r="K12" s="4"/>
    </row>
    <row r="13" spans="1:12" s="3" customFormat="1" ht="63.75" x14ac:dyDescent="0.3">
      <c r="C13" s="2"/>
      <c r="D13" s="777" t="s">
        <v>52</v>
      </c>
      <c r="E13" s="778"/>
      <c r="F13" s="779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770" t="s">
        <v>46</v>
      </c>
      <c r="E14" s="771"/>
      <c r="F14" s="772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770"/>
      <c r="E15" s="771"/>
      <c r="F15" s="772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zoomScale="64" zoomScaleNormal="75" zoomScaleSheetLayoutView="64" workbookViewId="0">
      <selection activeCell="BK17" sqref="BK17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2" t="s">
        <v>44</v>
      </c>
      <c r="Q1" s="872"/>
      <c r="R1" s="872"/>
      <c r="S1" s="872"/>
      <c r="T1" s="872"/>
      <c r="U1" s="872"/>
      <c r="V1" s="872"/>
      <c r="W1" s="872"/>
      <c r="X1" s="872"/>
      <c r="Y1" s="872"/>
      <c r="Z1" s="872"/>
      <c r="AA1" s="872"/>
      <c r="AB1" s="872"/>
      <c r="AC1" s="872"/>
      <c r="AD1" s="872"/>
      <c r="AE1" s="872"/>
      <c r="AF1" s="872"/>
      <c r="AG1" s="872"/>
      <c r="AH1" s="872"/>
      <c r="AI1" s="872"/>
      <c r="AJ1" s="872"/>
      <c r="AK1" s="872"/>
      <c r="AL1" s="872"/>
      <c r="AM1" s="872"/>
      <c r="AN1" s="872"/>
      <c r="AO1" s="873"/>
      <c r="AP1" s="873"/>
      <c r="AQ1" s="873"/>
      <c r="AR1" s="873"/>
      <c r="AS1" s="873"/>
      <c r="AT1" s="873"/>
      <c r="AU1" s="873"/>
      <c r="AV1" s="873"/>
      <c r="AW1" s="873"/>
      <c r="AX1" s="873"/>
      <c r="AY1" s="873"/>
      <c r="AZ1" s="873"/>
      <c r="BA1" s="873"/>
    </row>
    <row r="2" spans="1:53" ht="24" customHeight="1" x14ac:dyDescent="0.35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1"/>
      <c r="AL2" s="451"/>
      <c r="AM2" s="451"/>
      <c r="AN2" s="451"/>
      <c r="AO2" s="873"/>
      <c r="AP2" s="873"/>
      <c r="AQ2" s="873"/>
      <c r="AR2" s="873"/>
      <c r="AS2" s="873"/>
      <c r="AT2" s="873"/>
      <c r="AU2" s="873"/>
      <c r="AV2" s="873"/>
      <c r="AW2" s="873"/>
      <c r="AX2" s="873"/>
      <c r="AY2" s="873"/>
      <c r="AZ2" s="873"/>
      <c r="BA2" s="873"/>
    </row>
    <row r="3" spans="1:53" ht="30.75" x14ac:dyDescent="0.45">
      <c r="A3" s="867" t="s">
        <v>81</v>
      </c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74" t="s">
        <v>0</v>
      </c>
      <c r="Q3" s="874"/>
      <c r="R3" s="874"/>
      <c r="S3" s="874"/>
      <c r="T3" s="874"/>
      <c r="U3" s="874"/>
      <c r="V3" s="874"/>
      <c r="W3" s="874"/>
      <c r="X3" s="874"/>
      <c r="Y3" s="874"/>
      <c r="Z3" s="874"/>
      <c r="AA3" s="874"/>
      <c r="AB3" s="874"/>
      <c r="AC3" s="874"/>
      <c r="AD3" s="874"/>
      <c r="AE3" s="874"/>
      <c r="AF3" s="874"/>
      <c r="AG3" s="874"/>
      <c r="AH3" s="874"/>
      <c r="AI3" s="874"/>
      <c r="AJ3" s="874"/>
      <c r="AK3" s="874"/>
      <c r="AL3" s="874"/>
      <c r="AM3" s="874"/>
      <c r="AN3" s="874"/>
      <c r="AO3" s="873"/>
      <c r="AP3" s="873"/>
      <c r="AQ3" s="873"/>
      <c r="AR3" s="873"/>
      <c r="AS3" s="873"/>
      <c r="AT3" s="873"/>
      <c r="AU3" s="873"/>
      <c r="AV3" s="873"/>
      <c r="AW3" s="873"/>
      <c r="AX3" s="873"/>
      <c r="AY3" s="873"/>
      <c r="AZ3" s="873"/>
      <c r="BA3" s="873"/>
    </row>
    <row r="4" spans="1:53" ht="29.25" customHeight="1" x14ac:dyDescent="0.4">
      <c r="A4" s="867" t="s">
        <v>82</v>
      </c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7"/>
      <c r="AL4" s="437"/>
      <c r="AM4" s="437"/>
      <c r="AN4" s="868" t="s">
        <v>244</v>
      </c>
      <c r="AO4" s="868"/>
      <c r="AP4" s="868"/>
      <c r="AQ4" s="868"/>
      <c r="AR4" s="868"/>
      <c r="AS4" s="868"/>
      <c r="AT4" s="868"/>
      <c r="AU4" s="868"/>
      <c r="AV4" s="868"/>
      <c r="AW4" s="868"/>
      <c r="AX4" s="868"/>
      <c r="AY4" s="868"/>
      <c r="AZ4" s="868"/>
      <c r="BA4" s="868"/>
    </row>
    <row r="5" spans="1:53" ht="29.25" customHeight="1" x14ac:dyDescent="0.4">
      <c r="A5" s="867" t="s">
        <v>110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7"/>
      <c r="AN5" s="868"/>
      <c r="AO5" s="868"/>
      <c r="AP5" s="868"/>
      <c r="AQ5" s="868"/>
      <c r="AR5" s="868"/>
      <c r="AS5" s="868"/>
      <c r="AT5" s="868"/>
      <c r="AU5" s="868"/>
      <c r="AV5" s="868"/>
      <c r="AW5" s="868"/>
      <c r="AX5" s="868"/>
      <c r="AY5" s="868"/>
      <c r="AZ5" s="868"/>
      <c r="BA5" s="868"/>
    </row>
    <row r="6" spans="1:53" ht="30.75" customHeight="1" x14ac:dyDescent="0.4">
      <c r="A6" s="870" t="s">
        <v>290</v>
      </c>
      <c r="B6" s="867"/>
      <c r="C6" s="867"/>
      <c r="D6" s="867"/>
      <c r="E6" s="867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452"/>
      <c r="AK6" s="452"/>
      <c r="AL6" s="452"/>
      <c r="AM6" s="452"/>
      <c r="AN6" s="868"/>
      <c r="AO6" s="868"/>
      <c r="AP6" s="868"/>
      <c r="AQ6" s="868"/>
      <c r="AR6" s="868"/>
      <c r="AS6" s="868"/>
      <c r="AT6" s="868"/>
      <c r="AU6" s="868"/>
      <c r="AV6" s="868"/>
      <c r="AW6" s="868"/>
      <c r="AX6" s="868"/>
      <c r="AY6" s="868"/>
      <c r="AZ6" s="868"/>
      <c r="BA6" s="868"/>
    </row>
    <row r="7" spans="1:53" s="3" customFormat="1" ht="24.75" customHeight="1" x14ac:dyDescent="0.4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453"/>
      <c r="AE7" s="453"/>
      <c r="AF7" s="453"/>
      <c r="AG7" s="453"/>
      <c r="AH7" s="453"/>
      <c r="AI7" s="453"/>
      <c r="AJ7" s="453"/>
      <c r="AK7" s="453"/>
      <c r="AL7" s="453"/>
      <c r="AM7" s="453"/>
      <c r="AN7" s="868"/>
      <c r="AO7" s="868"/>
      <c r="AP7" s="868"/>
      <c r="AQ7" s="868"/>
      <c r="AR7" s="868"/>
      <c r="AS7" s="868"/>
      <c r="AT7" s="868"/>
      <c r="AU7" s="868"/>
      <c r="AV7" s="868"/>
      <c r="AW7" s="868"/>
      <c r="AX7" s="868"/>
      <c r="AY7" s="868"/>
      <c r="AZ7" s="868"/>
      <c r="BA7" s="868"/>
    </row>
    <row r="8" spans="1:53" s="3" customFormat="1" ht="44.25" customHeight="1" x14ac:dyDescent="0.4">
      <c r="A8" s="867" t="s">
        <v>112</v>
      </c>
      <c r="B8" s="867"/>
      <c r="C8" s="867"/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869" t="s">
        <v>1</v>
      </c>
      <c r="Q8" s="869"/>
      <c r="R8" s="869"/>
      <c r="S8" s="869"/>
      <c r="T8" s="869"/>
      <c r="U8" s="869"/>
      <c r="V8" s="869"/>
      <c r="W8" s="869"/>
      <c r="X8" s="869"/>
      <c r="Y8" s="869"/>
      <c r="Z8" s="869"/>
      <c r="AA8" s="869"/>
      <c r="AB8" s="869"/>
      <c r="AC8" s="869"/>
      <c r="AD8" s="869"/>
      <c r="AE8" s="869"/>
      <c r="AF8" s="869"/>
      <c r="AG8" s="869"/>
      <c r="AH8" s="869"/>
      <c r="AI8" s="869"/>
      <c r="AJ8" s="869"/>
      <c r="AK8" s="869"/>
      <c r="AL8" s="869"/>
      <c r="AM8" s="869"/>
      <c r="AN8" s="868"/>
      <c r="AO8" s="868"/>
      <c r="AP8" s="868"/>
      <c r="AQ8" s="868"/>
      <c r="AR8" s="868"/>
      <c r="AS8" s="868"/>
      <c r="AT8" s="868"/>
      <c r="AU8" s="868"/>
      <c r="AV8" s="868"/>
      <c r="AW8" s="868"/>
      <c r="AX8" s="868"/>
      <c r="AY8" s="868"/>
      <c r="AZ8" s="868"/>
      <c r="BA8" s="868"/>
    </row>
    <row r="9" spans="1:53" s="3" customFormat="1" ht="30" customHeight="1" x14ac:dyDescent="0.4">
      <c r="A9" s="867" t="s">
        <v>83</v>
      </c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2" t="s">
        <v>277</v>
      </c>
      <c r="Q9" s="862"/>
      <c r="R9" s="862"/>
      <c r="S9" s="862"/>
      <c r="T9" s="862"/>
      <c r="U9" s="862"/>
      <c r="V9" s="862"/>
      <c r="W9" s="862"/>
      <c r="X9" s="862"/>
      <c r="Y9" s="862"/>
      <c r="Z9" s="862"/>
      <c r="AA9" s="862"/>
      <c r="AB9" s="862"/>
      <c r="AC9" s="862"/>
      <c r="AD9" s="862"/>
      <c r="AE9" s="862"/>
      <c r="AF9" s="862"/>
      <c r="AG9" s="862"/>
      <c r="AH9" s="862"/>
      <c r="AI9" s="862"/>
      <c r="AJ9" s="862"/>
      <c r="AK9" s="862"/>
      <c r="AL9" s="862"/>
      <c r="AM9" s="862"/>
      <c r="AN9" s="863" t="s">
        <v>278</v>
      </c>
      <c r="AO9" s="863"/>
      <c r="AP9" s="863"/>
      <c r="AQ9" s="863"/>
      <c r="AR9" s="863"/>
      <c r="AS9" s="863"/>
      <c r="AT9" s="863"/>
      <c r="AU9" s="863"/>
      <c r="AV9" s="863"/>
      <c r="AW9" s="863"/>
      <c r="AX9" s="863"/>
      <c r="AY9" s="863"/>
      <c r="AZ9" s="863"/>
      <c r="BA9" s="863"/>
    </row>
    <row r="10" spans="1:53" s="3" customFormat="1" ht="24" customHeight="1" x14ac:dyDescent="0.4">
      <c r="P10" s="862" t="s">
        <v>279</v>
      </c>
      <c r="Q10" s="862"/>
      <c r="R10" s="862"/>
      <c r="S10" s="862"/>
      <c r="T10" s="862"/>
      <c r="U10" s="862"/>
      <c r="V10" s="862"/>
      <c r="W10" s="862"/>
      <c r="X10" s="862"/>
      <c r="Y10" s="862"/>
      <c r="Z10" s="862"/>
      <c r="AA10" s="862"/>
      <c r="AB10" s="862"/>
      <c r="AC10" s="862"/>
      <c r="AD10" s="862"/>
      <c r="AE10" s="862"/>
      <c r="AF10" s="862"/>
      <c r="AG10" s="862"/>
      <c r="AH10" s="862"/>
      <c r="AI10" s="862"/>
      <c r="AJ10" s="862"/>
      <c r="AK10" s="862"/>
      <c r="AL10" s="452"/>
      <c r="AM10" s="452"/>
      <c r="AN10" s="863" t="s">
        <v>114</v>
      </c>
      <c r="AO10" s="863"/>
      <c r="AP10" s="863"/>
      <c r="AQ10" s="863"/>
      <c r="AR10" s="863"/>
      <c r="AS10" s="863"/>
      <c r="AT10" s="863"/>
      <c r="AU10" s="863"/>
      <c r="AV10" s="863"/>
      <c r="AW10" s="863"/>
      <c r="AX10" s="863"/>
      <c r="AY10" s="863"/>
      <c r="AZ10" s="863"/>
      <c r="BA10" s="863"/>
    </row>
    <row r="11" spans="1:53" s="3" customFormat="1" ht="28.5" customHeight="1" x14ac:dyDescent="0.4">
      <c r="P11" s="862" t="s">
        <v>282</v>
      </c>
      <c r="Q11" s="862"/>
      <c r="R11" s="862"/>
      <c r="S11" s="862"/>
      <c r="T11" s="862"/>
      <c r="U11" s="862"/>
      <c r="V11" s="862"/>
      <c r="W11" s="862"/>
      <c r="X11" s="862"/>
      <c r="Y11" s="862"/>
      <c r="Z11" s="862"/>
      <c r="AA11" s="862"/>
      <c r="AB11" s="862"/>
      <c r="AC11" s="862"/>
      <c r="AD11" s="862"/>
      <c r="AE11" s="862"/>
      <c r="AF11" s="862"/>
      <c r="AG11" s="862"/>
      <c r="AH11" s="862"/>
      <c r="AI11" s="862"/>
      <c r="AJ11" s="862"/>
      <c r="AK11" s="452"/>
      <c r="AL11" s="452"/>
      <c r="AM11" s="452"/>
      <c r="AN11" s="863"/>
      <c r="AO11" s="863"/>
      <c r="AP11" s="863"/>
      <c r="AQ11" s="863"/>
      <c r="AR11" s="863"/>
      <c r="AS11" s="863"/>
      <c r="AT11" s="863"/>
      <c r="AU11" s="863"/>
      <c r="AV11" s="863"/>
      <c r="AW11" s="863"/>
      <c r="AX11" s="863"/>
      <c r="AY11" s="863"/>
      <c r="AZ11" s="863"/>
      <c r="BA11" s="863"/>
    </row>
    <row r="12" spans="1:53" s="3" customFormat="1" ht="22.5" customHeight="1" x14ac:dyDescent="0.4">
      <c r="P12" s="862" t="s">
        <v>280</v>
      </c>
      <c r="Q12" s="862"/>
      <c r="R12" s="862"/>
      <c r="S12" s="862"/>
      <c r="T12" s="862"/>
      <c r="U12" s="862"/>
      <c r="V12" s="862"/>
      <c r="W12" s="862"/>
      <c r="X12" s="862"/>
      <c r="Y12" s="862"/>
      <c r="Z12" s="862"/>
      <c r="AA12" s="862"/>
      <c r="AB12" s="862"/>
      <c r="AC12" s="862"/>
      <c r="AD12" s="862"/>
      <c r="AE12" s="862"/>
      <c r="AF12" s="862"/>
      <c r="AG12" s="862"/>
      <c r="AH12" s="862"/>
      <c r="AI12" s="862"/>
      <c r="AJ12" s="862"/>
      <c r="AK12" s="862"/>
      <c r="AL12" s="862"/>
      <c r="AM12" s="862"/>
      <c r="AN12" s="863"/>
      <c r="AO12" s="863"/>
      <c r="AP12" s="863"/>
      <c r="AQ12" s="863"/>
      <c r="AR12" s="863"/>
      <c r="AS12" s="863"/>
      <c r="AT12" s="863"/>
      <c r="AU12" s="863"/>
      <c r="AV12" s="863"/>
      <c r="AW12" s="863"/>
      <c r="AX12" s="863"/>
      <c r="AY12" s="863"/>
      <c r="AZ12" s="863"/>
      <c r="BA12" s="863"/>
    </row>
    <row r="13" spans="1:53" s="3" customFormat="1" ht="52.5" customHeight="1" x14ac:dyDescent="0.4">
      <c r="P13" s="862" t="s">
        <v>283</v>
      </c>
      <c r="Q13" s="862"/>
      <c r="R13" s="862"/>
      <c r="S13" s="862"/>
      <c r="T13" s="862"/>
      <c r="U13" s="862"/>
      <c r="V13" s="862"/>
      <c r="W13" s="862"/>
      <c r="X13" s="862"/>
      <c r="Y13" s="862"/>
      <c r="Z13" s="862"/>
      <c r="AA13" s="862"/>
      <c r="AB13" s="862"/>
      <c r="AC13" s="862"/>
      <c r="AD13" s="862"/>
      <c r="AE13" s="862"/>
      <c r="AF13" s="862"/>
      <c r="AG13" s="862"/>
      <c r="AH13" s="862"/>
      <c r="AI13" s="862"/>
      <c r="AJ13" s="862"/>
      <c r="AK13" s="862"/>
      <c r="AL13" s="862"/>
      <c r="AM13" s="862"/>
      <c r="AN13" s="454"/>
      <c r="AO13" s="454"/>
      <c r="AP13" s="454"/>
      <c r="AQ13" s="454"/>
      <c r="AR13" s="454"/>
      <c r="AS13" s="454"/>
      <c r="AT13" s="454"/>
      <c r="AU13" s="454"/>
      <c r="AV13" s="454"/>
      <c r="AW13" s="454"/>
      <c r="AX13" s="454"/>
      <c r="AY13" s="454"/>
      <c r="AZ13" s="454"/>
      <c r="BA13" s="454"/>
    </row>
    <row r="14" spans="1:53" s="3" customFormat="1" ht="52.5" customHeight="1" x14ac:dyDescent="0.3">
      <c r="P14" s="455"/>
      <c r="Q14" s="455"/>
      <c r="R14" s="455"/>
      <c r="S14" s="455"/>
      <c r="T14" s="864"/>
      <c r="U14" s="864"/>
      <c r="V14" s="864"/>
      <c r="W14" s="864"/>
      <c r="X14" s="864"/>
      <c r="Y14" s="864"/>
      <c r="Z14" s="864"/>
      <c r="AA14" s="864"/>
      <c r="AB14" s="864"/>
      <c r="AC14" s="864"/>
      <c r="AD14" s="864"/>
      <c r="AE14" s="864"/>
      <c r="AF14" s="864"/>
      <c r="AG14" s="864"/>
      <c r="AH14" s="864"/>
      <c r="AI14" s="864"/>
      <c r="AJ14" s="864"/>
      <c r="AK14" s="864"/>
      <c r="AL14" s="864"/>
      <c r="AM14" s="864"/>
      <c r="AN14" s="455"/>
      <c r="AO14" s="865"/>
      <c r="AP14" s="865"/>
      <c r="AQ14" s="865"/>
      <c r="AR14" s="865"/>
      <c r="AS14" s="865"/>
      <c r="AT14" s="865"/>
      <c r="AU14" s="865"/>
      <c r="AV14" s="865"/>
      <c r="AW14" s="865"/>
      <c r="AX14" s="865"/>
      <c r="AY14" s="865"/>
      <c r="AZ14" s="865"/>
      <c r="BA14" s="865"/>
    </row>
    <row r="15" spans="1:53" s="3" customFormat="1" ht="21.75" customHeight="1" x14ac:dyDescent="0.4">
      <c r="P15" s="866"/>
      <c r="Q15" s="866"/>
      <c r="R15" s="866"/>
      <c r="S15" s="866"/>
      <c r="T15" s="866"/>
      <c r="U15" s="866"/>
      <c r="V15" s="866"/>
      <c r="W15" s="866"/>
      <c r="X15" s="866"/>
      <c r="Y15" s="866"/>
      <c r="Z15" s="866"/>
      <c r="AA15" s="866"/>
      <c r="AB15" s="866"/>
      <c r="AC15" s="866"/>
      <c r="AD15" s="866"/>
      <c r="AE15" s="866"/>
      <c r="AF15" s="866"/>
      <c r="AG15" s="866"/>
      <c r="AH15" s="866"/>
      <c r="AI15" s="866"/>
      <c r="AJ15" s="866"/>
      <c r="AK15" s="866"/>
      <c r="AL15" s="866"/>
      <c r="AM15" s="866"/>
      <c r="AO15" s="456"/>
      <c r="AP15" s="456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</row>
    <row r="16" spans="1:53" s="3" customFormat="1" ht="6" customHeight="1" x14ac:dyDescent="0.3">
      <c r="AO16" s="456"/>
      <c r="AP16" s="456"/>
      <c r="AQ16" s="456"/>
      <c r="AR16" s="456"/>
      <c r="AS16" s="456"/>
      <c r="AT16" s="456"/>
      <c r="AU16" s="456"/>
      <c r="AV16" s="456"/>
      <c r="AW16" s="456"/>
      <c r="AX16" s="456"/>
      <c r="AY16" s="456"/>
      <c r="AZ16" s="456"/>
      <c r="BA16" s="456"/>
    </row>
    <row r="18" spans="1:53" ht="25.5" customHeight="1" thickBot="1" x14ac:dyDescent="0.35">
      <c r="A18" s="861" t="s">
        <v>291</v>
      </c>
      <c r="B18" s="861"/>
      <c r="C18" s="861"/>
      <c r="D18" s="861"/>
      <c r="E18" s="861"/>
      <c r="F18" s="861"/>
      <c r="G18" s="861"/>
      <c r="H18" s="861"/>
      <c r="I18" s="861"/>
      <c r="J18" s="861"/>
      <c r="K18" s="861"/>
      <c r="L18" s="861"/>
      <c r="M18" s="861"/>
      <c r="N18" s="861"/>
      <c r="O18" s="861"/>
      <c r="P18" s="861"/>
      <c r="Q18" s="861"/>
      <c r="R18" s="861"/>
      <c r="S18" s="861"/>
      <c r="T18" s="861"/>
      <c r="U18" s="861"/>
      <c r="V18" s="861"/>
      <c r="W18" s="861"/>
      <c r="X18" s="861"/>
      <c r="Y18" s="861"/>
      <c r="Z18" s="861"/>
      <c r="AA18" s="861"/>
      <c r="AB18" s="861"/>
      <c r="AC18" s="861"/>
      <c r="AD18" s="861"/>
      <c r="AE18" s="861"/>
      <c r="AF18" s="861"/>
      <c r="AG18" s="861"/>
      <c r="AH18" s="861"/>
      <c r="AI18" s="861"/>
      <c r="AJ18" s="861"/>
      <c r="AK18" s="861"/>
      <c r="AL18" s="861"/>
      <c r="AM18" s="861"/>
      <c r="AN18" s="861"/>
      <c r="AO18" s="861"/>
      <c r="AP18" s="861"/>
      <c r="AQ18" s="861"/>
      <c r="AR18" s="861"/>
      <c r="AS18" s="861"/>
      <c r="AT18" s="861"/>
      <c r="AU18" s="861"/>
      <c r="AV18" s="861"/>
      <c r="AW18" s="861"/>
      <c r="AX18" s="861"/>
      <c r="AY18" s="861"/>
      <c r="AZ18" s="861"/>
      <c r="BA18" s="861"/>
    </row>
    <row r="19" spans="1:53" ht="16.5" customHeight="1" thickBot="1" x14ac:dyDescent="0.3">
      <c r="A19" s="846" t="s">
        <v>2</v>
      </c>
      <c r="B19" s="848" t="s">
        <v>3</v>
      </c>
      <c r="C19" s="848"/>
      <c r="D19" s="848"/>
      <c r="E19" s="848"/>
      <c r="F19" s="848" t="s">
        <v>4</v>
      </c>
      <c r="G19" s="848"/>
      <c r="H19" s="848"/>
      <c r="I19" s="848"/>
      <c r="J19" s="848" t="s">
        <v>5</v>
      </c>
      <c r="K19" s="848"/>
      <c r="L19" s="848"/>
      <c r="M19" s="848"/>
      <c r="N19" s="848" t="s">
        <v>6</v>
      </c>
      <c r="O19" s="848"/>
      <c r="P19" s="848"/>
      <c r="Q19" s="848"/>
      <c r="R19" s="848"/>
      <c r="S19" s="848" t="s">
        <v>7</v>
      </c>
      <c r="T19" s="848"/>
      <c r="U19" s="848"/>
      <c r="V19" s="848"/>
      <c r="W19" s="848"/>
      <c r="X19" s="848" t="s">
        <v>8</v>
      </c>
      <c r="Y19" s="848"/>
      <c r="Z19" s="848"/>
      <c r="AA19" s="848"/>
      <c r="AB19" s="848" t="s">
        <v>9</v>
      </c>
      <c r="AC19" s="848"/>
      <c r="AD19" s="848"/>
      <c r="AE19" s="848"/>
      <c r="AF19" s="848" t="s">
        <v>10</v>
      </c>
      <c r="AG19" s="848"/>
      <c r="AH19" s="848"/>
      <c r="AI19" s="848"/>
      <c r="AJ19" s="848" t="s">
        <v>11</v>
      </c>
      <c r="AK19" s="848"/>
      <c r="AL19" s="848"/>
      <c r="AM19" s="848"/>
      <c r="AN19" s="848"/>
      <c r="AO19" s="848" t="s">
        <v>12</v>
      </c>
      <c r="AP19" s="848"/>
      <c r="AQ19" s="848"/>
      <c r="AR19" s="848"/>
      <c r="AS19" s="848" t="s">
        <v>13</v>
      </c>
      <c r="AT19" s="848"/>
      <c r="AU19" s="848"/>
      <c r="AV19" s="848"/>
      <c r="AW19" s="857" t="s">
        <v>14</v>
      </c>
      <c r="AX19" s="857"/>
      <c r="AY19" s="857"/>
      <c r="AZ19" s="857"/>
      <c r="BA19" s="857"/>
    </row>
    <row r="20" spans="1:53" ht="24" customHeight="1" thickBot="1" x14ac:dyDescent="0.3">
      <c r="A20" s="847"/>
      <c r="B20" s="659">
        <v>1</v>
      </c>
      <c r="C20" s="663">
        <v>2</v>
      </c>
      <c r="D20" s="663">
        <v>3</v>
      </c>
      <c r="E20" s="663">
        <v>4</v>
      </c>
      <c r="F20" s="663">
        <v>5</v>
      </c>
      <c r="G20" s="663">
        <v>6</v>
      </c>
      <c r="H20" s="663">
        <v>7</v>
      </c>
      <c r="I20" s="663">
        <v>8</v>
      </c>
      <c r="J20" s="663">
        <v>9</v>
      </c>
      <c r="K20" s="663">
        <v>10</v>
      </c>
      <c r="L20" s="663">
        <v>11</v>
      </c>
      <c r="M20" s="663">
        <v>12</v>
      </c>
      <c r="N20" s="663">
        <v>13</v>
      </c>
      <c r="O20" s="663">
        <v>14</v>
      </c>
      <c r="P20" s="663">
        <v>15</v>
      </c>
      <c r="Q20" s="663">
        <v>16</v>
      </c>
      <c r="R20" s="663">
        <v>17</v>
      </c>
      <c r="S20" s="663">
        <v>18</v>
      </c>
      <c r="T20" s="663">
        <v>19</v>
      </c>
      <c r="U20" s="663">
        <v>20</v>
      </c>
      <c r="V20" s="663">
        <v>21</v>
      </c>
      <c r="W20" s="663">
        <v>22</v>
      </c>
      <c r="X20" s="663">
        <v>23</v>
      </c>
      <c r="Y20" s="663">
        <v>24</v>
      </c>
      <c r="Z20" s="663">
        <v>25</v>
      </c>
      <c r="AA20" s="663">
        <v>26</v>
      </c>
      <c r="AB20" s="663">
        <v>27</v>
      </c>
      <c r="AC20" s="663">
        <v>28</v>
      </c>
      <c r="AD20" s="663">
        <v>29</v>
      </c>
      <c r="AE20" s="663">
        <v>30</v>
      </c>
      <c r="AF20" s="663">
        <v>31</v>
      </c>
      <c r="AG20" s="663">
        <v>32</v>
      </c>
      <c r="AH20" s="663">
        <v>33</v>
      </c>
      <c r="AI20" s="663">
        <v>34</v>
      </c>
      <c r="AJ20" s="663">
        <v>35</v>
      </c>
      <c r="AK20" s="663">
        <v>36</v>
      </c>
      <c r="AL20" s="663">
        <v>37</v>
      </c>
      <c r="AM20" s="663">
        <v>38</v>
      </c>
      <c r="AN20" s="663">
        <v>39</v>
      </c>
      <c r="AO20" s="663">
        <v>40</v>
      </c>
      <c r="AP20" s="663">
        <v>41</v>
      </c>
      <c r="AQ20" s="663">
        <v>42</v>
      </c>
      <c r="AR20" s="663">
        <v>43</v>
      </c>
      <c r="AS20" s="663">
        <v>44</v>
      </c>
      <c r="AT20" s="663">
        <v>45</v>
      </c>
      <c r="AU20" s="663">
        <v>46</v>
      </c>
      <c r="AV20" s="663">
        <v>47</v>
      </c>
      <c r="AW20" s="663">
        <v>48</v>
      </c>
      <c r="AX20" s="663">
        <v>49</v>
      </c>
      <c r="AY20" s="663">
        <v>50</v>
      </c>
      <c r="AZ20" s="663">
        <v>51</v>
      </c>
      <c r="BA20" s="664">
        <v>52</v>
      </c>
    </row>
    <row r="21" spans="1:53" ht="20.25" customHeight="1" thickBot="1" x14ac:dyDescent="0.3">
      <c r="A21" s="658">
        <v>1</v>
      </c>
      <c r="B21" s="659" t="s">
        <v>264</v>
      </c>
      <c r="C21" s="660" t="s">
        <v>79</v>
      </c>
      <c r="D21" s="661" t="s">
        <v>79</v>
      </c>
      <c r="E21" s="661" t="s">
        <v>79</v>
      </c>
      <c r="F21" s="662" t="s">
        <v>79</v>
      </c>
      <c r="G21" s="660" t="s">
        <v>79</v>
      </c>
      <c r="H21" s="661" t="s">
        <v>79</v>
      </c>
      <c r="I21" s="661" t="s">
        <v>79</v>
      </c>
      <c r="J21" s="662" t="s">
        <v>79</v>
      </c>
      <c r="K21" s="660" t="s">
        <v>79</v>
      </c>
      <c r="L21" s="661" t="s">
        <v>79</v>
      </c>
      <c r="M21" s="660" t="s">
        <v>79</v>
      </c>
      <c r="N21" s="661" t="s">
        <v>79</v>
      </c>
      <c r="O21" s="661" t="s">
        <v>79</v>
      </c>
      <c r="P21" s="662" t="s">
        <v>79</v>
      </c>
      <c r="Q21" s="663" t="s">
        <v>15</v>
      </c>
      <c r="R21" s="664" t="s">
        <v>264</v>
      </c>
      <c r="S21" s="659" t="s">
        <v>16</v>
      </c>
      <c r="T21" s="663" t="s">
        <v>16</v>
      </c>
      <c r="U21" s="660" t="s">
        <v>79</v>
      </c>
      <c r="V21" s="661" t="s">
        <v>79</v>
      </c>
      <c r="W21" s="661" t="s">
        <v>79</v>
      </c>
      <c r="X21" s="662" t="s">
        <v>79</v>
      </c>
      <c r="Y21" s="660" t="s">
        <v>79</v>
      </c>
      <c r="Z21" s="661" t="s">
        <v>79</v>
      </c>
      <c r="AA21" s="661" t="s">
        <v>79</v>
      </c>
      <c r="AB21" s="662" t="s">
        <v>79</v>
      </c>
      <c r="AC21" s="660" t="s">
        <v>79</v>
      </c>
      <c r="AD21" s="661" t="s">
        <v>79</v>
      </c>
      <c r="AE21" s="661" t="s">
        <v>79</v>
      </c>
      <c r="AF21" s="662" t="s">
        <v>79</v>
      </c>
      <c r="AG21" s="660" t="s">
        <v>79</v>
      </c>
      <c r="AH21" s="661" t="s">
        <v>79</v>
      </c>
      <c r="AI21" s="661" t="s">
        <v>79</v>
      </c>
      <c r="AJ21" s="662" t="s">
        <v>79</v>
      </c>
      <c r="AK21" s="660" t="s">
        <v>79</v>
      </c>
      <c r="AL21" s="661" t="s">
        <v>79</v>
      </c>
      <c r="AM21" s="660" t="s">
        <v>79</v>
      </c>
      <c r="AN21" s="661" t="s">
        <v>79</v>
      </c>
      <c r="AO21" s="661" t="s">
        <v>79</v>
      </c>
      <c r="AP21" s="662" t="s">
        <v>79</v>
      </c>
      <c r="AQ21" s="663" t="s">
        <v>15</v>
      </c>
      <c r="AR21" s="664" t="s">
        <v>16</v>
      </c>
      <c r="AS21" s="665" t="s">
        <v>16</v>
      </c>
      <c r="AT21" s="663" t="s">
        <v>16</v>
      </c>
      <c r="AU21" s="663" t="s">
        <v>16</v>
      </c>
      <c r="AV21" s="666" t="s">
        <v>16</v>
      </c>
      <c r="AW21" s="659" t="s">
        <v>16</v>
      </c>
      <c r="AX21" s="663" t="s">
        <v>16</v>
      </c>
      <c r="AY21" s="663" t="s">
        <v>16</v>
      </c>
      <c r="AZ21" s="663" t="s">
        <v>16</v>
      </c>
      <c r="BA21" s="664" t="s">
        <v>16</v>
      </c>
    </row>
    <row r="22" spans="1:53" ht="21" customHeight="1" thickBot="1" x14ac:dyDescent="0.3">
      <c r="A22" s="658">
        <v>2</v>
      </c>
      <c r="B22" s="667" t="s">
        <v>17</v>
      </c>
      <c r="C22" s="667" t="s">
        <v>17</v>
      </c>
      <c r="D22" s="667" t="s">
        <v>17</v>
      </c>
      <c r="E22" s="667" t="s">
        <v>17</v>
      </c>
      <c r="F22" s="667" t="s">
        <v>18</v>
      </c>
      <c r="G22" s="667" t="s">
        <v>18</v>
      </c>
      <c r="H22" s="667" t="s">
        <v>18</v>
      </c>
      <c r="I22" s="667" t="s">
        <v>18</v>
      </c>
      <c r="J22" s="667" t="s">
        <v>18</v>
      </c>
      <c r="K22" s="667" t="s">
        <v>18</v>
      </c>
      <c r="L22" s="667" t="s">
        <v>18</v>
      </c>
      <c r="M22" s="667" t="s">
        <v>18</v>
      </c>
      <c r="N22" s="667" t="s">
        <v>18</v>
      </c>
      <c r="O22" s="667" t="s">
        <v>18</v>
      </c>
      <c r="P22" s="668" t="s">
        <v>18</v>
      </c>
      <c r="Q22" s="669" t="s">
        <v>88</v>
      </c>
      <c r="R22" s="670" t="s">
        <v>88</v>
      </c>
      <c r="S22" s="854"/>
      <c r="T22" s="854"/>
      <c r="U22" s="854"/>
      <c r="V22" s="854"/>
      <c r="W22" s="854"/>
      <c r="X22" s="854"/>
      <c r="Y22" s="854"/>
      <c r="Z22" s="854"/>
      <c r="AA22" s="854"/>
      <c r="AB22" s="854"/>
      <c r="AC22" s="854"/>
      <c r="AD22" s="854"/>
      <c r="AE22" s="854"/>
      <c r="AF22" s="854"/>
      <c r="AG22" s="854"/>
      <c r="AH22" s="854"/>
      <c r="AI22" s="854"/>
      <c r="AJ22" s="854"/>
      <c r="AK22" s="854"/>
      <c r="AL22" s="854"/>
      <c r="AM22" s="854"/>
      <c r="AN22" s="854"/>
      <c r="AO22" s="854"/>
      <c r="AP22" s="854"/>
      <c r="AQ22" s="854"/>
      <c r="AR22" s="854"/>
      <c r="AS22" s="854"/>
      <c r="AT22" s="854"/>
      <c r="AU22" s="854"/>
      <c r="AV22" s="854"/>
      <c r="AW22" s="854"/>
      <c r="AX22" s="854"/>
      <c r="AY22" s="854"/>
      <c r="AZ22" s="854"/>
      <c r="BA22" s="855"/>
    </row>
    <row r="23" spans="1:53" ht="20.25" customHeight="1" x14ac:dyDescent="0.3">
      <c r="A23" s="856" t="s">
        <v>292</v>
      </c>
      <c r="B23" s="856"/>
      <c r="C23" s="856"/>
      <c r="D23" s="856"/>
      <c r="E23" s="856"/>
      <c r="F23" s="856"/>
      <c r="G23" s="856"/>
      <c r="H23" s="856"/>
      <c r="I23" s="856"/>
      <c r="J23" s="856"/>
      <c r="K23" s="856"/>
      <c r="L23" s="856"/>
      <c r="M23" s="856"/>
      <c r="N23" s="856"/>
      <c r="O23" s="856"/>
      <c r="P23" s="856"/>
      <c r="Q23" s="856"/>
      <c r="R23" s="856"/>
      <c r="S23" s="856"/>
      <c r="T23" s="856"/>
      <c r="U23" s="856"/>
      <c r="V23" s="856"/>
      <c r="W23" s="856"/>
      <c r="X23" s="856"/>
      <c r="Y23" s="856"/>
      <c r="Z23" s="856"/>
      <c r="AA23" s="856"/>
      <c r="AB23" s="856"/>
      <c r="AC23" s="856"/>
      <c r="AD23" s="856"/>
      <c r="AE23" s="856"/>
      <c r="AF23" s="856"/>
      <c r="AG23" s="856"/>
      <c r="AH23" s="856"/>
      <c r="AI23" s="856"/>
      <c r="AJ23" s="856"/>
      <c r="AK23" s="856"/>
      <c r="AL23" s="856"/>
      <c r="AM23" s="856"/>
      <c r="AN23" s="856"/>
      <c r="AO23" s="856"/>
      <c r="AP23" s="856"/>
      <c r="AQ23" s="856"/>
      <c r="AR23" s="856"/>
      <c r="AS23" s="856"/>
      <c r="AT23" s="856"/>
      <c r="AU23" s="856"/>
      <c r="AV23" s="110"/>
      <c r="AW23" s="110"/>
      <c r="AX23" s="110"/>
      <c r="AY23" s="110"/>
      <c r="AZ23" s="110"/>
    </row>
    <row r="24" spans="1:53" x14ac:dyDescent="0.25">
      <c r="A24" s="457"/>
      <c r="B24" s="457"/>
      <c r="C24" s="457"/>
      <c r="D24" s="457"/>
      <c r="E24" s="457"/>
      <c r="F24" s="457"/>
      <c r="G24" s="457"/>
      <c r="H24" s="457"/>
      <c r="I24" s="45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110"/>
      <c r="AW24" s="110"/>
      <c r="AX24" s="110"/>
      <c r="AY24" s="110"/>
      <c r="AZ24" s="110"/>
    </row>
    <row r="25" spans="1:53" ht="24" thickBot="1" x14ac:dyDescent="0.4">
      <c r="A25" s="458" t="s">
        <v>293</v>
      </c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459"/>
      <c r="AJ25" s="459"/>
      <c r="AK25" s="459"/>
      <c r="AL25" s="459"/>
      <c r="AM25" s="459"/>
      <c r="AN25" s="459"/>
      <c r="AO25" s="459"/>
      <c r="AP25" s="459"/>
      <c r="AQ25" s="459"/>
      <c r="AR25" s="459"/>
      <c r="AS25" s="459"/>
      <c r="AT25" s="459"/>
      <c r="AU25" s="459"/>
      <c r="AV25" s="459"/>
      <c r="AW25" s="460"/>
      <c r="AX25" s="460"/>
      <c r="AY25" s="460"/>
      <c r="AZ25" s="460"/>
      <c r="BA25" s="461"/>
    </row>
    <row r="26" spans="1:53" ht="12.75" customHeight="1" thickBot="1" x14ac:dyDescent="0.3">
      <c r="A26" s="842" t="s">
        <v>2</v>
      </c>
      <c r="B26" s="843"/>
      <c r="C26" s="849" t="s">
        <v>19</v>
      </c>
      <c r="D26" s="849"/>
      <c r="E26" s="849"/>
      <c r="F26" s="849"/>
      <c r="G26" s="807" t="s">
        <v>281</v>
      </c>
      <c r="H26" s="808"/>
      <c r="I26" s="807" t="s">
        <v>20</v>
      </c>
      <c r="J26" s="808"/>
      <c r="K26" s="813" t="s">
        <v>21</v>
      </c>
      <c r="L26" s="813"/>
      <c r="M26" s="814"/>
      <c r="N26" s="796" t="s">
        <v>70</v>
      </c>
      <c r="O26" s="796"/>
      <c r="P26" s="796"/>
      <c r="Q26" s="819" t="s">
        <v>294</v>
      </c>
      <c r="R26" s="820"/>
      <c r="S26" s="821"/>
      <c r="T26" s="796" t="s">
        <v>22</v>
      </c>
      <c r="U26" s="796"/>
      <c r="V26" s="796"/>
      <c r="W26" s="798" t="s">
        <v>69</v>
      </c>
      <c r="X26" s="798"/>
      <c r="Y26" s="799"/>
      <c r="Z26" s="462"/>
      <c r="AA26" s="802" t="s">
        <v>72</v>
      </c>
      <c r="AB26" s="802"/>
      <c r="AC26" s="802"/>
      <c r="AD26" s="802"/>
      <c r="AE26" s="802"/>
      <c r="AF26" s="797" t="s">
        <v>87</v>
      </c>
      <c r="AG26" s="797"/>
      <c r="AH26" s="797"/>
      <c r="AI26" s="800" t="s">
        <v>50</v>
      </c>
      <c r="AJ26" s="800"/>
      <c r="AK26" s="800"/>
      <c r="AL26" s="463"/>
      <c r="AM26" s="860" t="s">
        <v>52</v>
      </c>
      <c r="AN26" s="860"/>
      <c r="AO26" s="860"/>
      <c r="AP26" s="859" t="s">
        <v>295</v>
      </c>
      <c r="AQ26" s="859"/>
      <c r="AR26" s="859"/>
      <c r="AS26" s="859"/>
      <c r="AT26" s="859"/>
      <c r="AU26" s="859"/>
      <c r="AV26" s="859"/>
      <c r="AW26" s="859"/>
      <c r="AX26" s="800" t="s">
        <v>87</v>
      </c>
      <c r="AY26" s="800"/>
      <c r="AZ26" s="800"/>
      <c r="BA26" s="800"/>
    </row>
    <row r="27" spans="1:53" ht="16.5" customHeight="1" thickBot="1" x14ac:dyDescent="0.3">
      <c r="A27" s="844"/>
      <c r="B27" s="845"/>
      <c r="C27" s="850"/>
      <c r="D27" s="850"/>
      <c r="E27" s="850"/>
      <c r="F27" s="850"/>
      <c r="G27" s="809"/>
      <c r="H27" s="810"/>
      <c r="I27" s="809"/>
      <c r="J27" s="810"/>
      <c r="K27" s="815"/>
      <c r="L27" s="815"/>
      <c r="M27" s="816"/>
      <c r="N27" s="797"/>
      <c r="O27" s="797"/>
      <c r="P27" s="797"/>
      <c r="Q27" s="822"/>
      <c r="R27" s="823"/>
      <c r="S27" s="824"/>
      <c r="T27" s="797"/>
      <c r="U27" s="797"/>
      <c r="V27" s="797"/>
      <c r="W27" s="800"/>
      <c r="X27" s="800"/>
      <c r="Y27" s="801"/>
      <c r="Z27" s="462"/>
      <c r="AA27" s="802"/>
      <c r="AB27" s="802"/>
      <c r="AC27" s="802"/>
      <c r="AD27" s="802"/>
      <c r="AE27" s="802"/>
      <c r="AF27" s="797"/>
      <c r="AG27" s="797"/>
      <c r="AH27" s="797"/>
      <c r="AI27" s="800"/>
      <c r="AJ27" s="800"/>
      <c r="AK27" s="800"/>
      <c r="AL27" s="464"/>
      <c r="AM27" s="860"/>
      <c r="AN27" s="860"/>
      <c r="AO27" s="860"/>
      <c r="AP27" s="859"/>
      <c r="AQ27" s="859"/>
      <c r="AR27" s="859"/>
      <c r="AS27" s="859"/>
      <c r="AT27" s="859"/>
      <c r="AU27" s="859"/>
      <c r="AV27" s="859"/>
      <c r="AW27" s="859"/>
      <c r="AX27" s="800"/>
      <c r="AY27" s="800"/>
      <c r="AZ27" s="800"/>
      <c r="BA27" s="800"/>
    </row>
    <row r="28" spans="1:53" ht="31.5" customHeight="1" thickBot="1" x14ac:dyDescent="0.3">
      <c r="A28" s="844"/>
      <c r="B28" s="845"/>
      <c r="C28" s="850"/>
      <c r="D28" s="850"/>
      <c r="E28" s="850"/>
      <c r="F28" s="850"/>
      <c r="G28" s="811"/>
      <c r="H28" s="812"/>
      <c r="I28" s="811"/>
      <c r="J28" s="812"/>
      <c r="K28" s="817"/>
      <c r="L28" s="817"/>
      <c r="M28" s="818"/>
      <c r="N28" s="797"/>
      <c r="O28" s="797"/>
      <c r="P28" s="797"/>
      <c r="Q28" s="825"/>
      <c r="R28" s="826"/>
      <c r="S28" s="827"/>
      <c r="T28" s="797"/>
      <c r="U28" s="797"/>
      <c r="V28" s="797"/>
      <c r="W28" s="800"/>
      <c r="X28" s="800"/>
      <c r="Y28" s="801"/>
      <c r="Z28" s="462"/>
      <c r="AA28" s="802"/>
      <c r="AB28" s="802"/>
      <c r="AC28" s="802"/>
      <c r="AD28" s="802"/>
      <c r="AE28" s="802"/>
      <c r="AF28" s="797"/>
      <c r="AG28" s="797"/>
      <c r="AH28" s="797"/>
      <c r="AI28" s="800"/>
      <c r="AJ28" s="800"/>
      <c r="AK28" s="800"/>
      <c r="AL28" s="464"/>
      <c r="AM28" s="860"/>
      <c r="AN28" s="860"/>
      <c r="AO28" s="860"/>
      <c r="AP28" s="859"/>
      <c r="AQ28" s="859"/>
      <c r="AR28" s="859"/>
      <c r="AS28" s="859"/>
      <c r="AT28" s="859"/>
      <c r="AU28" s="859"/>
      <c r="AV28" s="859"/>
      <c r="AW28" s="859"/>
      <c r="AX28" s="800"/>
      <c r="AY28" s="800"/>
      <c r="AZ28" s="800"/>
      <c r="BA28" s="800"/>
    </row>
    <row r="29" spans="1:53" ht="20.25" customHeight="1" x14ac:dyDescent="0.25">
      <c r="A29" s="851">
        <v>1</v>
      </c>
      <c r="B29" s="852"/>
      <c r="C29" s="853">
        <v>36</v>
      </c>
      <c r="D29" s="853"/>
      <c r="E29" s="853"/>
      <c r="F29" s="853"/>
      <c r="G29" s="831">
        <v>2</v>
      </c>
      <c r="H29" s="832"/>
      <c r="I29" s="806">
        <v>2</v>
      </c>
      <c r="J29" s="806"/>
      <c r="K29" s="838"/>
      <c r="L29" s="838"/>
      <c r="M29" s="839"/>
      <c r="N29" s="837"/>
      <c r="O29" s="837"/>
      <c r="P29" s="837"/>
      <c r="Q29" s="781"/>
      <c r="R29" s="781"/>
      <c r="S29" s="781"/>
      <c r="T29" s="837">
        <v>12</v>
      </c>
      <c r="U29" s="837"/>
      <c r="V29" s="837"/>
      <c r="W29" s="803">
        <v>52</v>
      </c>
      <c r="X29" s="803"/>
      <c r="Y29" s="804"/>
      <c r="Z29" s="462"/>
      <c r="AA29" s="805" t="s">
        <v>74</v>
      </c>
      <c r="AB29" s="805"/>
      <c r="AC29" s="805"/>
      <c r="AD29" s="805"/>
      <c r="AE29" s="805"/>
      <c r="AF29" s="853">
        <v>3</v>
      </c>
      <c r="AG29" s="853"/>
      <c r="AH29" s="853"/>
      <c r="AI29" s="858">
        <v>4</v>
      </c>
      <c r="AJ29" s="858"/>
      <c r="AK29" s="858"/>
      <c r="AL29" s="464"/>
      <c r="AM29" s="860"/>
      <c r="AN29" s="860"/>
      <c r="AO29" s="860"/>
      <c r="AP29" s="859"/>
      <c r="AQ29" s="859"/>
      <c r="AR29" s="859"/>
      <c r="AS29" s="859"/>
      <c r="AT29" s="859"/>
      <c r="AU29" s="859"/>
      <c r="AV29" s="859"/>
      <c r="AW29" s="859"/>
      <c r="AX29" s="800"/>
      <c r="AY29" s="800"/>
      <c r="AZ29" s="800"/>
      <c r="BA29" s="800"/>
    </row>
    <row r="30" spans="1:53" ht="20.25" customHeight="1" thickBot="1" x14ac:dyDescent="0.35">
      <c r="A30" s="828">
        <v>2</v>
      </c>
      <c r="B30" s="829"/>
      <c r="C30" s="830"/>
      <c r="D30" s="830"/>
      <c r="E30" s="830"/>
      <c r="F30" s="830"/>
      <c r="G30" s="831"/>
      <c r="H30" s="832"/>
      <c r="I30" s="806"/>
      <c r="J30" s="806"/>
      <c r="K30" s="838">
        <v>4</v>
      </c>
      <c r="L30" s="838"/>
      <c r="M30" s="839"/>
      <c r="N30" s="837">
        <v>11</v>
      </c>
      <c r="O30" s="837"/>
      <c r="P30" s="837"/>
      <c r="Q30" s="781">
        <v>2</v>
      </c>
      <c r="R30" s="781"/>
      <c r="S30" s="781"/>
      <c r="T30" s="837"/>
      <c r="U30" s="837"/>
      <c r="V30" s="837"/>
      <c r="W30" s="840">
        <v>17</v>
      </c>
      <c r="X30" s="840"/>
      <c r="Y30" s="841"/>
      <c r="Z30" s="462"/>
      <c r="AA30" s="783"/>
      <c r="AB30" s="783"/>
      <c r="AC30" s="783"/>
      <c r="AD30" s="783"/>
      <c r="AE30" s="783"/>
      <c r="AF30" s="784"/>
      <c r="AG30" s="784"/>
      <c r="AH30" s="784"/>
      <c r="AI30" s="785"/>
      <c r="AJ30" s="785"/>
      <c r="AK30" s="785"/>
      <c r="AL30" s="465"/>
      <c r="AM30" s="835" t="s">
        <v>23</v>
      </c>
      <c r="AN30" s="835"/>
      <c r="AO30" s="835"/>
      <c r="AP30" s="782" t="s">
        <v>296</v>
      </c>
      <c r="AQ30" s="782"/>
      <c r="AR30" s="782"/>
      <c r="AS30" s="782"/>
      <c r="AT30" s="782"/>
      <c r="AU30" s="782"/>
      <c r="AV30" s="782"/>
      <c r="AW30" s="782"/>
      <c r="AX30" s="786">
        <v>3</v>
      </c>
      <c r="AY30" s="786"/>
      <c r="AZ30" s="786"/>
      <c r="BA30" s="786"/>
    </row>
    <row r="31" spans="1:53" ht="21" customHeight="1" thickBot="1" x14ac:dyDescent="0.35">
      <c r="A31" s="787" t="s">
        <v>24</v>
      </c>
      <c r="B31" s="788"/>
      <c r="C31" s="789">
        <v>36</v>
      </c>
      <c r="D31" s="789"/>
      <c r="E31" s="789"/>
      <c r="F31" s="789"/>
      <c r="G31" s="790">
        <v>2</v>
      </c>
      <c r="H31" s="791"/>
      <c r="I31" s="792">
        <v>2</v>
      </c>
      <c r="J31" s="792"/>
      <c r="K31" s="793">
        <v>4</v>
      </c>
      <c r="L31" s="793"/>
      <c r="M31" s="794"/>
      <c r="N31" s="795">
        <f>N29+N30</f>
        <v>11</v>
      </c>
      <c r="O31" s="795"/>
      <c r="P31" s="795"/>
      <c r="Q31" s="780">
        <v>2</v>
      </c>
      <c r="R31" s="780"/>
      <c r="S31" s="780"/>
      <c r="T31" s="836">
        <f>T29+T30</f>
        <v>12</v>
      </c>
      <c r="U31" s="836"/>
      <c r="V31" s="836"/>
      <c r="W31" s="833">
        <f>W29+W30</f>
        <v>69</v>
      </c>
      <c r="X31" s="833"/>
      <c r="Y31" s="834"/>
      <c r="Z31" s="462"/>
      <c r="AA31" s="783"/>
      <c r="AB31" s="783"/>
      <c r="AC31" s="783"/>
      <c r="AD31" s="783"/>
      <c r="AE31" s="783"/>
      <c r="AF31" s="784"/>
      <c r="AG31" s="784"/>
      <c r="AH31" s="784"/>
      <c r="AI31" s="785"/>
      <c r="AJ31" s="785"/>
      <c r="AK31" s="785"/>
      <c r="AL31" s="466"/>
      <c r="AM31" s="835"/>
      <c r="AN31" s="835"/>
      <c r="AO31" s="835"/>
      <c r="AP31" s="782"/>
      <c r="AQ31" s="782"/>
      <c r="AR31" s="782"/>
      <c r="AS31" s="782"/>
      <c r="AT31" s="782"/>
      <c r="AU31" s="782"/>
      <c r="AV31" s="782"/>
      <c r="AW31" s="782"/>
      <c r="AX31" s="786"/>
      <c r="AY31" s="786"/>
      <c r="AZ31" s="786"/>
      <c r="BA31" s="786"/>
    </row>
  </sheetData>
  <sheetProtection selectLockedCells="1" selectUnlockedCells="1"/>
  <mergeCells count="91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8:O8"/>
    <mergeCell ref="P8:AM8"/>
    <mergeCell ref="A6:O6"/>
    <mergeCell ref="AI26:AK28"/>
    <mergeCell ref="AM26:AO29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9:O9"/>
    <mergeCell ref="N29:P29"/>
    <mergeCell ref="AB19:AE19"/>
    <mergeCell ref="S22:BA22"/>
    <mergeCell ref="A23:AU23"/>
    <mergeCell ref="AW19:BA19"/>
    <mergeCell ref="X19:AA19"/>
    <mergeCell ref="N19:R19"/>
    <mergeCell ref="S19:W19"/>
    <mergeCell ref="AF29:AH29"/>
    <mergeCell ref="AI29:AK29"/>
    <mergeCell ref="AX26:BA29"/>
    <mergeCell ref="AF19:AI19"/>
    <mergeCell ref="AJ19:AN19"/>
    <mergeCell ref="AO19:AR19"/>
    <mergeCell ref="AS19:AV19"/>
    <mergeCell ref="AP26:AW29"/>
    <mergeCell ref="AF26:AH28"/>
    <mergeCell ref="A19:A20"/>
    <mergeCell ref="B19:E19"/>
    <mergeCell ref="F19:I19"/>
    <mergeCell ref="J19:M19"/>
    <mergeCell ref="C26:F28"/>
    <mergeCell ref="G26:H28"/>
    <mergeCell ref="I26:J28"/>
    <mergeCell ref="K26:M28"/>
    <mergeCell ref="N26:P28"/>
    <mergeCell ref="Q26:S28"/>
    <mergeCell ref="A30:B30"/>
    <mergeCell ref="C30:F30"/>
    <mergeCell ref="G30:H30"/>
    <mergeCell ref="K30:M30"/>
    <mergeCell ref="N30:P30"/>
    <mergeCell ref="Q29:S29"/>
    <mergeCell ref="A26:B28"/>
    <mergeCell ref="A29:B29"/>
    <mergeCell ref="C29:F29"/>
    <mergeCell ref="G29:H29"/>
    <mergeCell ref="I29:J29"/>
    <mergeCell ref="K29:M29"/>
    <mergeCell ref="T26:V28"/>
    <mergeCell ref="W26:Y28"/>
    <mergeCell ref="AA26:AE28"/>
    <mergeCell ref="W29:Y29"/>
    <mergeCell ref="AA29:AE29"/>
    <mergeCell ref="T29:V29"/>
    <mergeCell ref="AX30:BA31"/>
    <mergeCell ref="A31:B31"/>
    <mergeCell ref="C31:F31"/>
    <mergeCell ref="G31:H31"/>
    <mergeCell ref="I31:J31"/>
    <mergeCell ref="K31:M31"/>
    <mergeCell ref="N31:P31"/>
    <mergeCell ref="I30:J30"/>
    <mergeCell ref="W31:Y31"/>
    <mergeCell ref="AM30:AO31"/>
    <mergeCell ref="T31:V31"/>
    <mergeCell ref="T30:V30"/>
    <mergeCell ref="W30:Y30"/>
    <mergeCell ref="Q31:S31"/>
    <mergeCell ref="Q30:S30"/>
    <mergeCell ref="AP30:AW31"/>
    <mergeCell ref="AA30:AE31"/>
    <mergeCell ref="AF30:AH31"/>
    <mergeCell ref="AI30:AK31"/>
  </mergeCells>
  <phoneticPr fontId="11" type="noConversion"/>
  <pageMargins left="0.55972222222222223" right="0.35972222222222222" top="1" bottom="1" header="0.51180555555555551" footer="0.51180555555555551"/>
  <pageSetup paperSize="9" scale="52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0"/>
  <sheetViews>
    <sheetView tabSelected="1" view="pageBreakPreview" zoomScale="75" zoomScaleNormal="50" zoomScaleSheetLayoutView="75" workbookViewId="0">
      <selection activeCell="F13" sqref="F13"/>
    </sheetView>
  </sheetViews>
  <sheetFormatPr defaultRowHeight="15.75" x14ac:dyDescent="0.2"/>
  <cols>
    <col min="1" max="1" width="11.28515625" style="408" customWidth="1"/>
    <col min="2" max="2" width="47.28515625" style="409" customWidth="1"/>
    <col min="3" max="3" width="6.7109375" style="410" customWidth="1"/>
    <col min="4" max="4" width="12" style="411" customWidth="1"/>
    <col min="5" max="5" width="7.28515625" style="411" customWidth="1"/>
    <col min="6" max="6" width="6.42578125" style="410" customWidth="1"/>
    <col min="7" max="7" width="7.42578125" style="410" customWidth="1"/>
    <col min="8" max="8" width="9.85546875" style="410" customWidth="1"/>
    <col min="9" max="9" width="8.7109375" style="409" customWidth="1"/>
    <col min="10" max="10" width="8" style="409" customWidth="1"/>
    <col min="11" max="11" width="5.85546875" style="409" customWidth="1"/>
    <col min="12" max="12" width="7.85546875" style="409" customWidth="1"/>
    <col min="13" max="13" width="8.85546875" style="409" customWidth="1"/>
    <col min="14" max="14" width="6.140625" style="409" customWidth="1"/>
    <col min="15" max="15" width="6.140625" style="409" hidden="1" customWidth="1"/>
    <col min="16" max="16" width="6.28515625" style="409" customWidth="1"/>
    <col min="17" max="18" width="6.42578125" style="409" customWidth="1"/>
    <col min="19" max="19" width="6.5703125" style="409" customWidth="1"/>
    <col min="20" max="20" width="6.28515625" style="409" customWidth="1"/>
    <col min="21" max="21" width="5.5703125" style="409" customWidth="1"/>
    <col min="22" max="22" width="5.7109375" style="409" customWidth="1"/>
    <col min="23" max="27" width="0" style="233" hidden="1" customWidth="1"/>
    <col min="28" max="16384" width="9.140625" style="233"/>
  </cols>
  <sheetData>
    <row r="1" spans="1:27" s="150" customFormat="1" ht="18.75" customHeight="1" thickBot="1" x14ac:dyDescent="0.25">
      <c r="A1" s="897" t="s">
        <v>297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898"/>
      <c r="T1" s="898"/>
      <c r="U1" s="898"/>
      <c r="V1" s="898"/>
      <c r="W1" s="898"/>
      <c r="X1" s="899"/>
    </row>
    <row r="2" spans="1:27" s="150" customFormat="1" ht="15.75" customHeight="1" x14ac:dyDescent="0.2">
      <c r="A2" s="974" t="s">
        <v>131</v>
      </c>
      <c r="B2" s="941" t="s">
        <v>132</v>
      </c>
      <c r="C2" s="977" t="s">
        <v>86</v>
      </c>
      <c r="D2" s="978"/>
      <c r="E2" s="978"/>
      <c r="F2" s="979"/>
      <c r="G2" s="980" t="s">
        <v>133</v>
      </c>
      <c r="H2" s="879" t="s">
        <v>134</v>
      </c>
      <c r="I2" s="880"/>
      <c r="J2" s="880"/>
      <c r="K2" s="880"/>
      <c r="L2" s="880"/>
      <c r="M2" s="881"/>
      <c r="N2" s="919" t="s">
        <v>272</v>
      </c>
      <c r="O2" s="920"/>
      <c r="P2" s="920"/>
      <c r="Q2" s="920"/>
      <c r="R2" s="920"/>
      <c r="S2" s="920"/>
      <c r="T2" s="920"/>
      <c r="U2" s="920"/>
      <c r="V2" s="921"/>
    </row>
    <row r="3" spans="1:27" s="150" customFormat="1" ht="16.5" customHeight="1" thickBot="1" x14ac:dyDescent="0.25">
      <c r="A3" s="975"/>
      <c r="B3" s="942"/>
      <c r="C3" s="925" t="s">
        <v>29</v>
      </c>
      <c r="D3" s="885" t="s">
        <v>30</v>
      </c>
      <c r="E3" s="887" t="s">
        <v>55</v>
      </c>
      <c r="F3" s="888"/>
      <c r="G3" s="981"/>
      <c r="H3" s="889" t="s">
        <v>28</v>
      </c>
      <c r="I3" s="907" t="s">
        <v>135</v>
      </c>
      <c r="J3" s="908"/>
      <c r="K3" s="908"/>
      <c r="L3" s="909"/>
      <c r="M3" s="962" t="s">
        <v>136</v>
      </c>
      <c r="N3" s="922"/>
      <c r="O3" s="923"/>
      <c r="P3" s="923"/>
      <c r="Q3" s="923"/>
      <c r="R3" s="923"/>
      <c r="S3" s="923"/>
      <c r="T3" s="923"/>
      <c r="U3" s="923"/>
      <c r="V3" s="924"/>
    </row>
    <row r="4" spans="1:27" s="150" customFormat="1" ht="15.75" customHeight="1" x14ac:dyDescent="0.2">
      <c r="A4" s="975"/>
      <c r="B4" s="942"/>
      <c r="C4" s="925"/>
      <c r="D4" s="885"/>
      <c r="E4" s="885" t="s">
        <v>56</v>
      </c>
      <c r="F4" s="972" t="s">
        <v>57</v>
      </c>
      <c r="G4" s="981"/>
      <c r="H4" s="890"/>
      <c r="I4" s="882" t="s">
        <v>24</v>
      </c>
      <c r="J4" s="882" t="s">
        <v>31</v>
      </c>
      <c r="K4" s="882" t="s">
        <v>137</v>
      </c>
      <c r="L4" s="882" t="s">
        <v>138</v>
      </c>
      <c r="M4" s="963"/>
      <c r="N4" s="900" t="s">
        <v>65</v>
      </c>
      <c r="O4" s="901"/>
      <c r="P4" s="902"/>
      <c r="Q4" s="900" t="s">
        <v>76</v>
      </c>
      <c r="R4" s="902"/>
      <c r="S4" s="900"/>
      <c r="T4" s="902"/>
      <c r="U4" s="900"/>
      <c r="V4" s="902"/>
    </row>
    <row r="5" spans="1:27" s="150" customFormat="1" ht="16.5" thickBot="1" x14ac:dyDescent="0.25">
      <c r="A5" s="975"/>
      <c r="B5" s="942"/>
      <c r="C5" s="925"/>
      <c r="D5" s="885"/>
      <c r="E5" s="885"/>
      <c r="F5" s="972"/>
      <c r="G5" s="981"/>
      <c r="H5" s="890"/>
      <c r="I5" s="883"/>
      <c r="J5" s="883"/>
      <c r="K5" s="883"/>
      <c r="L5" s="883"/>
      <c r="M5" s="963"/>
      <c r="N5" s="151">
        <v>1</v>
      </c>
      <c r="O5" s="152" t="s">
        <v>84</v>
      </c>
      <c r="P5" s="153" t="s">
        <v>85</v>
      </c>
      <c r="Q5" s="151">
        <v>3</v>
      </c>
      <c r="R5" s="154"/>
      <c r="S5" s="155"/>
      <c r="T5" s="154"/>
      <c r="U5" s="151"/>
      <c r="V5" s="154"/>
    </row>
    <row r="6" spans="1:27" s="150" customFormat="1" ht="16.5" thickBot="1" x14ac:dyDescent="0.25">
      <c r="A6" s="975"/>
      <c r="B6" s="942"/>
      <c r="C6" s="925"/>
      <c r="D6" s="885"/>
      <c r="E6" s="885"/>
      <c r="F6" s="972"/>
      <c r="G6" s="981"/>
      <c r="H6" s="890"/>
      <c r="I6" s="883"/>
      <c r="J6" s="883"/>
      <c r="K6" s="883"/>
      <c r="L6" s="883"/>
      <c r="M6" s="964"/>
      <c r="N6" s="903" t="s">
        <v>273</v>
      </c>
      <c r="O6" s="904"/>
      <c r="P6" s="905"/>
      <c r="Q6" s="905"/>
      <c r="R6" s="905"/>
      <c r="S6" s="905"/>
      <c r="T6" s="905"/>
      <c r="U6" s="905"/>
      <c r="V6" s="906"/>
    </row>
    <row r="7" spans="1:27" s="150" customFormat="1" ht="16.5" thickBot="1" x14ac:dyDescent="0.25">
      <c r="A7" s="976"/>
      <c r="B7" s="943"/>
      <c r="C7" s="926"/>
      <c r="D7" s="886"/>
      <c r="E7" s="886"/>
      <c r="F7" s="973"/>
      <c r="G7" s="982"/>
      <c r="H7" s="891"/>
      <c r="I7" s="884"/>
      <c r="J7" s="884"/>
      <c r="K7" s="884"/>
      <c r="L7" s="884"/>
      <c r="M7" s="965"/>
      <c r="N7" s="156">
        <v>15</v>
      </c>
      <c r="O7" s="157">
        <v>9</v>
      </c>
      <c r="P7" s="158">
        <v>9</v>
      </c>
      <c r="Q7" s="156">
        <v>17</v>
      </c>
      <c r="R7" s="158"/>
      <c r="S7" s="156"/>
      <c r="T7" s="158"/>
      <c r="U7" s="156"/>
      <c r="V7" s="158"/>
    </row>
    <row r="8" spans="1:27" s="150" customFormat="1" ht="16.5" thickBot="1" x14ac:dyDescent="0.25">
      <c r="A8" s="159">
        <v>1</v>
      </c>
      <c r="B8" s="160">
        <v>2</v>
      </c>
      <c r="C8" s="161">
        <v>3</v>
      </c>
      <c r="D8" s="159">
        <v>4</v>
      </c>
      <c r="E8" s="159">
        <v>5</v>
      </c>
      <c r="F8" s="159">
        <v>6</v>
      </c>
      <c r="G8" s="159">
        <v>7</v>
      </c>
      <c r="H8" s="159">
        <v>8</v>
      </c>
      <c r="I8" s="159">
        <v>9</v>
      </c>
      <c r="J8" s="159">
        <v>10</v>
      </c>
      <c r="K8" s="159">
        <v>11</v>
      </c>
      <c r="L8" s="159">
        <v>12</v>
      </c>
      <c r="M8" s="162">
        <v>13</v>
      </c>
      <c r="N8" s="156">
        <v>14</v>
      </c>
      <c r="O8" s="163">
        <v>15</v>
      </c>
      <c r="P8" s="156">
        <v>16</v>
      </c>
      <c r="Q8" s="163">
        <v>17</v>
      </c>
      <c r="R8" s="156">
        <v>18</v>
      </c>
      <c r="S8" s="163">
        <v>19</v>
      </c>
      <c r="T8" s="156">
        <v>20</v>
      </c>
      <c r="U8" s="163">
        <v>21</v>
      </c>
      <c r="V8" s="160">
        <v>22</v>
      </c>
      <c r="W8" s="164">
        <v>22</v>
      </c>
      <c r="X8" s="162">
        <v>23</v>
      </c>
      <c r="Y8" s="159">
        <v>24</v>
      </c>
      <c r="Z8" s="162">
        <v>25</v>
      </c>
      <c r="AA8" s="159">
        <v>26</v>
      </c>
    </row>
    <row r="9" spans="1:27" s="150" customFormat="1" ht="16.5" thickBot="1" x14ac:dyDescent="0.25">
      <c r="A9" s="966" t="s">
        <v>140</v>
      </c>
      <c r="B9" s="967"/>
      <c r="C9" s="968"/>
      <c r="D9" s="968"/>
      <c r="E9" s="968"/>
      <c r="F9" s="968"/>
      <c r="G9" s="968"/>
      <c r="H9" s="968"/>
      <c r="I9" s="968"/>
      <c r="J9" s="968"/>
      <c r="K9" s="968"/>
      <c r="L9" s="968"/>
      <c r="M9" s="968"/>
      <c r="N9" s="967"/>
      <c r="O9" s="967"/>
      <c r="P9" s="967"/>
      <c r="Q9" s="967"/>
      <c r="R9" s="967"/>
      <c r="S9" s="967"/>
      <c r="T9" s="967"/>
      <c r="U9" s="967"/>
      <c r="V9" s="969"/>
    </row>
    <row r="10" spans="1:27" s="150" customFormat="1" ht="16.5" thickBot="1" x14ac:dyDescent="0.25">
      <c r="A10" s="970" t="s">
        <v>141</v>
      </c>
      <c r="B10" s="915"/>
      <c r="C10" s="915"/>
      <c r="D10" s="915"/>
      <c r="E10" s="915"/>
      <c r="F10" s="915"/>
      <c r="G10" s="915"/>
      <c r="H10" s="915"/>
      <c r="I10" s="915"/>
      <c r="J10" s="915"/>
      <c r="K10" s="915"/>
      <c r="L10" s="915"/>
      <c r="M10" s="915"/>
      <c r="N10" s="915"/>
      <c r="O10" s="915"/>
      <c r="P10" s="915"/>
      <c r="Q10" s="915"/>
      <c r="R10" s="915"/>
      <c r="S10" s="915"/>
      <c r="T10" s="915"/>
      <c r="U10" s="915"/>
      <c r="V10" s="971"/>
    </row>
    <row r="11" spans="1:27" s="180" customFormat="1" x14ac:dyDescent="0.2">
      <c r="A11" s="743" t="s">
        <v>77</v>
      </c>
      <c r="B11" s="739" t="s">
        <v>288</v>
      </c>
      <c r="C11" s="723"/>
      <c r="D11" s="724" t="s">
        <v>183</v>
      </c>
      <c r="E11" s="492"/>
      <c r="F11" s="493"/>
      <c r="G11" s="494">
        <f>[1]Семестровка!D10</f>
        <v>3</v>
      </c>
      <c r="H11" s="495">
        <f>G11*30</f>
        <v>90</v>
      </c>
      <c r="I11" s="496">
        <f>[1]Семестровка!F10</f>
        <v>4</v>
      </c>
      <c r="J11" s="497" t="str">
        <f>[1]Семестровка!O10</f>
        <v>4/0</v>
      </c>
      <c r="K11" s="497"/>
      <c r="L11" s="497"/>
      <c r="M11" s="498">
        <f>H11-I11</f>
        <v>86</v>
      </c>
      <c r="N11" s="499" t="str">
        <f>[1]Семестровка!R10</f>
        <v>4/0</v>
      </c>
      <c r="O11" s="500"/>
      <c r="P11" s="501"/>
      <c r="Q11" s="502"/>
      <c r="R11" s="503"/>
      <c r="S11" s="499"/>
      <c r="T11" s="503"/>
      <c r="U11" s="499"/>
      <c r="V11" s="501"/>
    </row>
    <row r="12" spans="1:27" s="180" customFormat="1" ht="31.5" x14ac:dyDescent="0.2">
      <c r="A12" s="744" t="s">
        <v>182</v>
      </c>
      <c r="B12" s="740" t="s">
        <v>129</v>
      </c>
      <c r="C12" s="505"/>
      <c r="D12" s="506" t="s">
        <v>183</v>
      </c>
      <c r="E12" s="506"/>
      <c r="F12" s="507"/>
      <c r="G12" s="508">
        <f>[1]Семестровка!D11</f>
        <v>3</v>
      </c>
      <c r="H12" s="509">
        <f>G12*30</f>
        <v>90</v>
      </c>
      <c r="I12" s="510">
        <f>[1]Семестровка!F11</f>
        <v>4</v>
      </c>
      <c r="J12" s="511"/>
      <c r="K12" s="511"/>
      <c r="L12" s="511" t="str">
        <f>[1]Семестровка!Q11</f>
        <v>4/0</v>
      </c>
      <c r="M12" s="512">
        <f>H12-I12</f>
        <v>86</v>
      </c>
      <c r="N12" s="513" t="str">
        <f>[1]Семестровка!R11</f>
        <v>4/0</v>
      </c>
      <c r="O12" s="514"/>
      <c r="P12" s="515"/>
      <c r="Q12" s="516"/>
      <c r="R12" s="517"/>
      <c r="S12" s="513"/>
      <c r="T12" s="517"/>
      <c r="U12" s="513"/>
      <c r="V12" s="515"/>
    </row>
    <row r="13" spans="1:27" s="180" customFormat="1" ht="31.5" x14ac:dyDescent="0.2">
      <c r="A13" s="744" t="s">
        <v>184</v>
      </c>
      <c r="B13" s="740" t="s">
        <v>173</v>
      </c>
      <c r="C13" s="505"/>
      <c r="D13" s="506" t="s">
        <v>185</v>
      </c>
      <c r="E13" s="506"/>
      <c r="F13" s="507"/>
      <c r="G13" s="508">
        <v>4</v>
      </c>
      <c r="H13" s="508">
        <v>120</v>
      </c>
      <c r="I13" s="508">
        <v>8</v>
      </c>
      <c r="J13" s="511" t="s">
        <v>266</v>
      </c>
      <c r="K13" s="511"/>
      <c r="L13" s="511" t="s">
        <v>269</v>
      </c>
      <c r="M13" s="512">
        <f>H13-I13</f>
        <v>112</v>
      </c>
      <c r="N13" s="513"/>
      <c r="O13" s="514">
        <v>2</v>
      </c>
      <c r="P13" s="518" t="s">
        <v>270</v>
      </c>
      <c r="Q13" s="516"/>
      <c r="R13" s="517"/>
      <c r="S13" s="513"/>
      <c r="T13" s="517"/>
      <c r="U13" s="513"/>
      <c r="V13" s="515"/>
    </row>
    <row r="14" spans="1:27" s="180" customFormat="1" ht="16.5" thickBot="1" x14ac:dyDescent="0.3">
      <c r="A14" s="745" t="s">
        <v>186</v>
      </c>
      <c r="B14" s="741" t="s">
        <v>298</v>
      </c>
      <c r="C14" s="505"/>
      <c r="D14" s="506" t="s">
        <v>183</v>
      </c>
      <c r="E14" s="506"/>
      <c r="F14" s="507"/>
      <c r="G14" s="508">
        <v>3</v>
      </c>
      <c r="H14" s="508">
        <f>G14*30</f>
        <v>90</v>
      </c>
      <c r="I14" s="508">
        <v>4</v>
      </c>
      <c r="J14" s="511" t="s">
        <v>265</v>
      </c>
      <c r="K14" s="511"/>
      <c r="L14" s="511"/>
      <c r="M14" s="512">
        <v>86</v>
      </c>
      <c r="N14" s="513" t="s">
        <v>265</v>
      </c>
      <c r="O14" s="514"/>
      <c r="P14" s="518"/>
      <c r="Q14" s="516"/>
      <c r="R14" s="517"/>
      <c r="S14" s="513"/>
      <c r="T14" s="517"/>
      <c r="U14" s="513"/>
      <c r="V14" s="515"/>
    </row>
    <row r="15" spans="1:27" s="180" customFormat="1" ht="15.75" hidden="1" customHeight="1" x14ac:dyDescent="0.2">
      <c r="A15" s="742"/>
      <c r="B15" s="504"/>
      <c r="C15" s="505"/>
      <c r="D15" s="506"/>
      <c r="E15" s="506"/>
      <c r="F15" s="507"/>
      <c r="G15" s="508"/>
      <c r="H15" s="509"/>
      <c r="I15" s="510"/>
      <c r="J15" s="511"/>
      <c r="K15" s="511"/>
      <c r="L15" s="511"/>
      <c r="M15" s="512"/>
      <c r="N15" s="513"/>
      <c r="O15" s="514"/>
      <c r="P15" s="515"/>
      <c r="Q15" s="516"/>
      <c r="R15" s="517"/>
      <c r="S15" s="513"/>
      <c r="T15" s="517"/>
      <c r="U15" s="513"/>
      <c r="V15" s="515"/>
    </row>
    <row r="16" spans="1:27" s="180" customFormat="1" ht="15.75" hidden="1" customHeight="1" x14ac:dyDescent="0.2">
      <c r="A16" s="519"/>
      <c r="B16" s="520"/>
      <c r="C16" s="521"/>
      <c r="D16" s="522"/>
      <c r="E16" s="522"/>
      <c r="F16" s="523"/>
      <c r="G16" s="524"/>
      <c r="H16" s="525"/>
      <c r="I16" s="362"/>
      <c r="J16" s="526"/>
      <c r="K16" s="526"/>
      <c r="L16" s="526"/>
      <c r="M16" s="527"/>
      <c r="N16" s="528"/>
      <c r="O16" s="529"/>
      <c r="P16" s="530"/>
      <c r="Q16" s="531"/>
      <c r="R16" s="532"/>
      <c r="S16" s="528"/>
      <c r="T16" s="532"/>
      <c r="U16" s="528"/>
      <c r="V16" s="530"/>
    </row>
    <row r="17" spans="1:27" s="180" customFormat="1" ht="16.5" hidden="1" customHeight="1" thickBot="1" x14ac:dyDescent="0.25">
      <c r="A17" s="533"/>
      <c r="B17" s="534"/>
      <c r="C17" s="535"/>
      <c r="D17" s="536"/>
      <c r="E17" s="536"/>
      <c r="F17" s="537"/>
      <c r="G17" s="538"/>
      <c r="H17" s="539"/>
      <c r="I17" s="540"/>
      <c r="J17" s="541"/>
      <c r="K17" s="541"/>
      <c r="L17" s="541"/>
      <c r="M17" s="542"/>
      <c r="N17" s="543"/>
      <c r="O17" s="544"/>
      <c r="P17" s="545"/>
      <c r="Q17" s="546"/>
      <c r="R17" s="547"/>
      <c r="S17" s="543"/>
      <c r="T17" s="547"/>
      <c r="U17" s="543"/>
      <c r="V17" s="545"/>
    </row>
    <row r="18" spans="1:27" s="150" customFormat="1" ht="16.5" thickBot="1" x14ac:dyDescent="0.25">
      <c r="A18" s="895" t="s">
        <v>32</v>
      </c>
      <c r="B18" s="896"/>
      <c r="C18" s="549"/>
      <c r="D18" s="549"/>
      <c r="E18" s="548"/>
      <c r="F18" s="549"/>
      <c r="G18" s="550">
        <f>SUM(G11:G17)-G16</f>
        <v>13</v>
      </c>
      <c r="H18" s="232">
        <f>SUM(H11:H17)-H16</f>
        <v>390</v>
      </c>
      <c r="I18" s="232">
        <f>SUM(I11:I17)-I16</f>
        <v>20</v>
      </c>
      <c r="J18" s="232" t="s">
        <v>299</v>
      </c>
      <c r="K18" s="232">
        <f>SUM(K11:K17)-K16</f>
        <v>0</v>
      </c>
      <c r="L18" s="232" t="s">
        <v>266</v>
      </c>
      <c r="M18" s="232">
        <f>SUM(M11:M17)-M16</f>
        <v>370</v>
      </c>
      <c r="N18" s="551" t="s">
        <v>300</v>
      </c>
      <c r="O18" s="551">
        <f t="shared" ref="O18:V18" si="0">SUM(O11:O17)</f>
        <v>2</v>
      </c>
      <c r="P18" s="551" t="s">
        <v>270</v>
      </c>
      <c r="Q18" s="232">
        <f t="shared" si="0"/>
        <v>0</v>
      </c>
      <c r="R18" s="232">
        <f t="shared" si="0"/>
        <v>0</v>
      </c>
      <c r="S18" s="232">
        <f t="shared" si="0"/>
        <v>0</v>
      </c>
      <c r="T18" s="232">
        <f t="shared" si="0"/>
        <v>0</v>
      </c>
      <c r="U18" s="232">
        <f t="shared" si="0"/>
        <v>0</v>
      </c>
      <c r="V18" s="232">
        <f t="shared" si="0"/>
        <v>0</v>
      </c>
      <c r="W18" s="231" t="e">
        <f>SUM(#REF!)+#REF!+W11</f>
        <v>#REF!</v>
      </c>
      <c r="X18" s="232" t="e">
        <f>SUM(#REF!)+#REF!+X11</f>
        <v>#REF!</v>
      </c>
      <c r="Y18" s="232" t="e">
        <f>SUM(#REF!)+#REF!+Y11</f>
        <v>#REF!</v>
      </c>
      <c r="Z18" s="232" t="e">
        <f>SUM(#REF!)+#REF!+Z11</f>
        <v>#REF!</v>
      </c>
      <c r="AA18" s="232" t="e">
        <f>SUM(#REF!)+#REF!+AA11</f>
        <v>#REF!</v>
      </c>
    </row>
    <row r="19" spans="1:27" ht="13.5" customHeight="1" thickBot="1" x14ac:dyDescent="0.25">
      <c r="A19" s="955" t="s">
        <v>142</v>
      </c>
      <c r="B19" s="956"/>
      <c r="C19" s="956"/>
      <c r="D19" s="956"/>
      <c r="E19" s="956"/>
      <c r="F19" s="956"/>
      <c r="G19" s="956"/>
      <c r="H19" s="956"/>
      <c r="I19" s="956"/>
      <c r="J19" s="956"/>
      <c r="K19" s="956"/>
      <c r="L19" s="956"/>
      <c r="M19" s="956"/>
      <c r="N19" s="957"/>
      <c r="O19" s="957"/>
      <c r="P19" s="957"/>
      <c r="Q19" s="957"/>
      <c r="R19" s="957"/>
      <c r="S19" s="957"/>
      <c r="T19" s="957"/>
      <c r="U19" s="957"/>
      <c r="V19" s="958"/>
    </row>
    <row r="20" spans="1:27" x14ac:dyDescent="0.2">
      <c r="A20" s="234" t="s">
        <v>143</v>
      </c>
      <c r="B20" s="235" t="s">
        <v>257</v>
      </c>
      <c r="C20" s="491">
        <v>1</v>
      </c>
      <c r="D20" s="569"/>
      <c r="E20" s="552"/>
      <c r="F20" s="570"/>
      <c r="G20" s="571">
        <f>[1]Семестровка!D13</f>
        <v>5</v>
      </c>
      <c r="H20" s="571">
        <f>[1]Семестровка!E13</f>
        <v>150</v>
      </c>
      <c r="I20" s="571">
        <f>[1]Семестровка!F13</f>
        <v>8</v>
      </c>
      <c r="J20" s="569" t="str">
        <f>[1]Семестровка!O13</f>
        <v>6/0</v>
      </c>
      <c r="K20" s="569"/>
      <c r="L20" s="569" t="str">
        <f>[1]Семестровка!Q13</f>
        <v>0/2</v>
      </c>
      <c r="M20" s="572">
        <f>H20-I20</f>
        <v>142</v>
      </c>
      <c r="N20" s="573" t="str">
        <f>[1]Семестровка!R13</f>
        <v>6/2</v>
      </c>
      <c r="O20" s="574"/>
      <c r="P20" s="575"/>
      <c r="Q20" s="499"/>
      <c r="R20" s="501"/>
      <c r="S20" s="499"/>
      <c r="T20" s="501"/>
      <c r="U20" s="499"/>
      <c r="V20" s="501"/>
    </row>
    <row r="21" spans="1:27" ht="31.5" x14ac:dyDescent="0.2">
      <c r="A21" s="245" t="s">
        <v>144</v>
      </c>
      <c r="B21" s="246" t="s">
        <v>247</v>
      </c>
      <c r="C21" s="505">
        <v>1</v>
      </c>
      <c r="D21" s="576"/>
      <c r="E21" s="577"/>
      <c r="F21" s="578"/>
      <c r="G21" s="579">
        <f>[1]Семестровка!D15</f>
        <v>4</v>
      </c>
      <c r="H21" s="579">
        <f>[1]Семестровка!E15</f>
        <v>120</v>
      </c>
      <c r="I21" s="579">
        <f>[1]Семестровка!F15</f>
        <v>8</v>
      </c>
      <c r="J21" s="576" t="str">
        <f>[1]Семестровка!O15</f>
        <v>6/0</v>
      </c>
      <c r="K21" s="576"/>
      <c r="L21" s="576" t="str">
        <f>[1]Семестровка!Q15</f>
        <v>0/2</v>
      </c>
      <c r="M21" s="580">
        <f>H21-I21</f>
        <v>112</v>
      </c>
      <c r="N21" s="581" t="str">
        <f>[1]Семестровка!R15</f>
        <v>6/2</v>
      </c>
      <c r="O21" s="582"/>
      <c r="P21" s="583"/>
      <c r="Q21" s="584"/>
      <c r="R21" s="585"/>
      <c r="S21" s="584"/>
      <c r="T21" s="585"/>
      <c r="U21" s="584"/>
      <c r="V21" s="585"/>
    </row>
    <row r="22" spans="1:27" x14ac:dyDescent="0.2">
      <c r="A22" s="245" t="s">
        <v>145</v>
      </c>
      <c r="B22" s="261" t="s">
        <v>229</v>
      </c>
      <c r="C22" s="505">
        <v>1</v>
      </c>
      <c r="D22" s="576"/>
      <c r="E22" s="577"/>
      <c r="F22" s="578"/>
      <c r="G22" s="579">
        <f>[1]Семестровка!D16</f>
        <v>5</v>
      </c>
      <c r="H22" s="579">
        <f>[1]Семестровка!E16</f>
        <v>150</v>
      </c>
      <c r="I22" s="579">
        <f>[1]Семестровка!F16</f>
        <v>8</v>
      </c>
      <c r="J22" s="576" t="str">
        <f>[1]Семестровка!O16</f>
        <v>6/0</v>
      </c>
      <c r="K22" s="576"/>
      <c r="L22" s="576" t="str">
        <f>[1]Семестровка!Q16</f>
        <v>0/2</v>
      </c>
      <c r="M22" s="580">
        <f>H22-I22</f>
        <v>142</v>
      </c>
      <c r="N22" s="586" t="str">
        <f>[1]Семестровка!R16</f>
        <v>6/2</v>
      </c>
      <c r="O22" s="587"/>
      <c r="P22" s="588"/>
      <c r="Q22" s="513"/>
      <c r="R22" s="515"/>
      <c r="S22" s="513"/>
      <c r="T22" s="515"/>
      <c r="U22" s="513"/>
      <c r="V22" s="515"/>
    </row>
    <row r="23" spans="1:27" x14ac:dyDescent="0.2">
      <c r="A23" s="245" t="s">
        <v>145</v>
      </c>
      <c r="B23" s="246" t="s">
        <v>248</v>
      </c>
      <c r="C23" s="505">
        <v>2</v>
      </c>
      <c r="D23" s="576"/>
      <c r="E23" s="577"/>
      <c r="F23" s="578"/>
      <c r="G23" s="579">
        <f>[1]Семестровка!D34</f>
        <v>6</v>
      </c>
      <c r="H23" s="579">
        <f>[1]Семестровка!E34</f>
        <v>180</v>
      </c>
      <c r="I23" s="579">
        <f>[1]Семестровка!F34</f>
        <v>8</v>
      </c>
      <c r="J23" s="576" t="str">
        <f>[1]Семестровка!O34</f>
        <v>6/0</v>
      </c>
      <c r="K23" s="576"/>
      <c r="L23" s="576" t="str">
        <f>[1]Семестровка!Q34</f>
        <v>0/2</v>
      </c>
      <c r="M23" s="580">
        <f>H23-I23</f>
        <v>172</v>
      </c>
      <c r="N23" s="589"/>
      <c r="O23" s="582">
        <v>3</v>
      </c>
      <c r="P23" s="583" t="str">
        <f>[1]Семестровка!R34</f>
        <v>6/2</v>
      </c>
      <c r="Q23" s="584"/>
      <c r="R23" s="585"/>
      <c r="S23" s="584"/>
      <c r="T23" s="585"/>
      <c r="U23" s="584"/>
      <c r="V23" s="585"/>
    </row>
    <row r="24" spans="1:27" ht="32.25" thickBot="1" x14ac:dyDescent="0.25">
      <c r="A24" s="262" t="s">
        <v>148</v>
      </c>
      <c r="B24" s="261" t="s">
        <v>245</v>
      </c>
      <c r="C24" s="590"/>
      <c r="D24" s="591"/>
      <c r="E24" s="553"/>
      <c r="F24" s="592" t="s">
        <v>147</v>
      </c>
      <c r="G24" s="593">
        <f>[1]Семестровка!D35</f>
        <v>1</v>
      </c>
      <c r="H24" s="593">
        <f>[1]Семестровка!E35</f>
        <v>30</v>
      </c>
      <c r="I24" s="593">
        <f>[1]Семестровка!F35</f>
        <v>4</v>
      </c>
      <c r="J24" s="591"/>
      <c r="K24" s="591"/>
      <c r="L24" s="591" t="str">
        <f>[1]Семестровка!Q35</f>
        <v>4/0</v>
      </c>
      <c r="M24" s="594">
        <f>H24-I24</f>
        <v>26</v>
      </c>
      <c r="N24" s="595"/>
      <c r="O24" s="596"/>
      <c r="P24" s="597" t="str">
        <f>[1]Семестровка!R35</f>
        <v>4/0</v>
      </c>
      <c r="Q24" s="598"/>
      <c r="R24" s="597"/>
      <c r="S24" s="598"/>
      <c r="T24" s="597"/>
      <c r="U24" s="598"/>
      <c r="V24" s="597"/>
    </row>
    <row r="25" spans="1:27" ht="16.5" thickBot="1" x14ac:dyDescent="0.25">
      <c r="A25" s="932" t="s">
        <v>150</v>
      </c>
      <c r="B25" s="939"/>
      <c r="C25" s="939"/>
      <c r="D25" s="939"/>
      <c r="E25" s="939"/>
      <c r="F25" s="940"/>
      <c r="G25" s="599">
        <f>SUM(G20:G24)</f>
        <v>21</v>
      </c>
      <c r="H25" s="600">
        <f>SUM(H20:H24)</f>
        <v>630</v>
      </c>
      <c r="I25" s="600">
        <f t="shared" ref="I25:V25" si="1">SUM(I20:I24)</f>
        <v>36</v>
      </c>
      <c r="J25" s="600" t="s">
        <v>307</v>
      </c>
      <c r="K25" s="600">
        <f t="shared" si="1"/>
        <v>0</v>
      </c>
      <c r="L25" s="601" t="s">
        <v>308</v>
      </c>
      <c r="M25" s="600">
        <f>SUM(M20:M24)</f>
        <v>594</v>
      </c>
      <c r="N25" s="446" t="s">
        <v>274</v>
      </c>
      <c r="O25" s="446">
        <f>SUM(O19:O24)</f>
        <v>3</v>
      </c>
      <c r="P25" s="446" t="s">
        <v>275</v>
      </c>
      <c r="Q25" s="600">
        <f t="shared" si="1"/>
        <v>0</v>
      </c>
      <c r="R25" s="600">
        <f t="shared" si="1"/>
        <v>0</v>
      </c>
      <c r="S25" s="600">
        <f t="shared" si="1"/>
        <v>0</v>
      </c>
      <c r="T25" s="600">
        <f t="shared" si="1"/>
        <v>0</v>
      </c>
      <c r="U25" s="600">
        <f t="shared" si="1"/>
        <v>0</v>
      </c>
      <c r="V25" s="600">
        <f t="shared" si="1"/>
        <v>0</v>
      </c>
      <c r="W25" s="150">
        <f>30*G25</f>
        <v>630</v>
      </c>
    </row>
    <row r="26" spans="1:27" ht="16.5" thickBot="1" x14ac:dyDescent="0.25">
      <c r="A26" s="892" t="s">
        <v>151</v>
      </c>
      <c r="B26" s="893"/>
      <c r="C26" s="893"/>
      <c r="D26" s="893"/>
      <c r="E26" s="893"/>
      <c r="F26" s="893"/>
      <c r="G26" s="893"/>
      <c r="H26" s="893"/>
      <c r="I26" s="893"/>
      <c r="J26" s="893"/>
      <c r="K26" s="893"/>
      <c r="L26" s="893"/>
      <c r="M26" s="893"/>
      <c r="N26" s="893"/>
      <c r="O26" s="893"/>
      <c r="P26" s="893"/>
      <c r="Q26" s="893"/>
      <c r="R26" s="893"/>
      <c r="S26" s="893"/>
      <c r="T26" s="893"/>
      <c r="U26" s="893"/>
      <c r="V26" s="894"/>
    </row>
    <row r="27" spans="1:27" s="150" customFormat="1" ht="15.75" hidden="1" customHeight="1" x14ac:dyDescent="0.2">
      <c r="A27" s="697"/>
      <c r="B27" s="698"/>
      <c r="C27" s="699"/>
      <c r="D27" s="700"/>
      <c r="E27" s="700"/>
      <c r="F27" s="701"/>
      <c r="G27" s="676"/>
      <c r="H27" s="702"/>
      <c r="I27" s="703"/>
      <c r="J27" s="704"/>
      <c r="K27" s="704"/>
      <c r="L27" s="704"/>
      <c r="M27" s="680"/>
      <c r="N27" s="705"/>
      <c r="O27" s="706"/>
      <c r="P27" s="707"/>
      <c r="Q27" s="705"/>
      <c r="R27" s="707"/>
      <c r="S27" s="705"/>
      <c r="T27" s="707"/>
      <c r="U27" s="705"/>
      <c r="V27" s="708"/>
    </row>
    <row r="28" spans="1:27" s="150" customFormat="1" ht="16.5" thickBot="1" x14ac:dyDescent="0.25">
      <c r="A28" s="709" t="s">
        <v>309</v>
      </c>
      <c r="B28" s="710" t="s">
        <v>26</v>
      </c>
      <c r="C28" s="660"/>
      <c r="D28" s="661" t="s">
        <v>190</v>
      </c>
      <c r="E28" s="661"/>
      <c r="F28" s="711"/>
      <c r="G28" s="689">
        <v>6</v>
      </c>
      <c r="H28" s="712">
        <f>G28*30</f>
        <v>180</v>
      </c>
      <c r="I28" s="713">
        <f>J28+K28+L28</f>
        <v>0</v>
      </c>
      <c r="J28" s="714"/>
      <c r="K28" s="714"/>
      <c r="L28" s="714"/>
      <c r="M28" s="693">
        <f>H28-I28</f>
        <v>180</v>
      </c>
      <c r="N28" s="715"/>
      <c r="O28" s="716"/>
      <c r="P28" s="717"/>
      <c r="Q28" s="715"/>
      <c r="R28" s="717"/>
      <c r="S28" s="715"/>
      <c r="T28" s="717"/>
      <c r="U28" s="715"/>
      <c r="V28" s="718"/>
    </row>
    <row r="29" spans="1:27" s="150" customFormat="1" ht="16.5" customHeight="1" thickBot="1" x14ac:dyDescent="0.25">
      <c r="A29" s="949" t="s">
        <v>153</v>
      </c>
      <c r="B29" s="950"/>
      <c r="C29" s="950"/>
      <c r="D29" s="950"/>
      <c r="E29" s="950"/>
      <c r="F29" s="951"/>
      <c r="G29" s="602">
        <f>SUM(G27:G28)</f>
        <v>6</v>
      </c>
      <c r="H29" s="603">
        <f>SUM(H27:H28)</f>
        <v>180</v>
      </c>
      <c r="I29" s="603">
        <f>SUM(I27:I27)</f>
        <v>0</v>
      </c>
      <c r="J29" s="603">
        <f>SUM(J27:J27)</f>
        <v>0</v>
      </c>
      <c r="K29" s="603">
        <f>SUM(K27:K27)</f>
        <v>0</v>
      </c>
      <c r="L29" s="603">
        <f>SUM(L27:L27)</f>
        <v>0</v>
      </c>
      <c r="M29" s="603">
        <f>SUM(M27:M28)</f>
        <v>180</v>
      </c>
      <c r="N29" s="603">
        <f>SUM(N27:N27)</f>
        <v>0</v>
      </c>
      <c r="O29" s="603"/>
      <c r="P29" s="603">
        <f t="shared" ref="P29:V29" si="2">SUM(P27:P27)</f>
        <v>0</v>
      </c>
      <c r="Q29" s="603">
        <f t="shared" si="2"/>
        <v>0</v>
      </c>
      <c r="R29" s="603">
        <f t="shared" si="2"/>
        <v>0</v>
      </c>
      <c r="S29" s="603">
        <f t="shared" si="2"/>
        <v>0</v>
      </c>
      <c r="T29" s="603">
        <f t="shared" si="2"/>
        <v>0</v>
      </c>
      <c r="U29" s="603">
        <f t="shared" si="2"/>
        <v>0</v>
      </c>
      <c r="V29" s="603">
        <f t="shared" si="2"/>
        <v>0</v>
      </c>
    </row>
    <row r="30" spans="1:27" ht="16.5" customHeight="1" thickBot="1" x14ac:dyDescent="0.25">
      <c r="A30" s="892" t="s">
        <v>301</v>
      </c>
      <c r="B30" s="893"/>
      <c r="C30" s="893"/>
      <c r="D30" s="893"/>
      <c r="E30" s="893"/>
      <c r="F30" s="893"/>
      <c r="G30" s="893"/>
      <c r="H30" s="893"/>
      <c r="I30" s="893"/>
      <c r="J30" s="893"/>
      <c r="K30" s="893"/>
      <c r="L30" s="893"/>
      <c r="M30" s="893"/>
      <c r="N30" s="893"/>
      <c r="O30" s="893"/>
      <c r="P30" s="893"/>
      <c r="Q30" s="893"/>
      <c r="R30" s="893"/>
      <c r="S30" s="893"/>
      <c r="T30" s="893"/>
      <c r="U30" s="893"/>
      <c r="V30" s="894"/>
    </row>
    <row r="31" spans="1:27" s="150" customFormat="1" ht="15.75" hidden="1" customHeight="1" x14ac:dyDescent="0.2">
      <c r="A31" s="671"/>
      <c r="B31" s="672"/>
      <c r="C31" s="673"/>
      <c r="D31" s="674"/>
      <c r="E31" s="674"/>
      <c r="F31" s="675"/>
      <c r="G31" s="676"/>
      <c r="H31" s="677"/>
      <c r="I31" s="678"/>
      <c r="J31" s="679"/>
      <c r="K31" s="679"/>
      <c r="L31" s="679"/>
      <c r="M31" s="680"/>
      <c r="N31" s="678"/>
      <c r="O31" s="681"/>
      <c r="P31" s="682"/>
      <c r="Q31" s="678"/>
      <c r="R31" s="682"/>
      <c r="S31" s="678"/>
      <c r="T31" s="682"/>
      <c r="U31" s="678"/>
      <c r="V31" s="683"/>
    </row>
    <row r="32" spans="1:27" s="150" customFormat="1" ht="16.5" thickBot="1" x14ac:dyDescent="0.25">
      <c r="A32" s="684" t="s">
        <v>302</v>
      </c>
      <c r="B32" s="685" t="s">
        <v>296</v>
      </c>
      <c r="C32" s="686">
        <v>3</v>
      </c>
      <c r="D32" s="687"/>
      <c r="E32" s="687"/>
      <c r="F32" s="688"/>
      <c r="G32" s="689">
        <v>24</v>
      </c>
      <c r="H32" s="690">
        <f>G32*30</f>
        <v>720</v>
      </c>
      <c r="I32" s="691"/>
      <c r="J32" s="692"/>
      <c r="K32" s="692"/>
      <c r="L32" s="692"/>
      <c r="M32" s="693">
        <f>H32-I32</f>
        <v>720</v>
      </c>
      <c r="N32" s="691"/>
      <c r="O32" s="694"/>
      <c r="P32" s="695"/>
      <c r="Q32" s="691"/>
      <c r="R32" s="695"/>
      <c r="S32" s="691"/>
      <c r="T32" s="695"/>
      <c r="U32" s="691"/>
      <c r="V32" s="696"/>
    </row>
    <row r="33" spans="1:27" s="150" customFormat="1" ht="16.5" customHeight="1" thickBot="1" x14ac:dyDescent="0.25">
      <c r="A33" s="944" t="s">
        <v>155</v>
      </c>
      <c r="B33" s="945"/>
      <c r="C33" s="945"/>
      <c r="D33" s="945"/>
      <c r="E33" s="945"/>
      <c r="F33" s="946"/>
      <c r="G33" s="554">
        <f>SUM(G31:G32)</f>
        <v>24</v>
      </c>
      <c r="H33" s="555">
        <f>SUM(H31:H32)</f>
        <v>720</v>
      </c>
      <c r="I33" s="555">
        <f>SUM(I31:I31)</f>
        <v>0</v>
      </c>
      <c r="J33" s="555">
        <f>SUM(J31:J31)</f>
        <v>0</v>
      </c>
      <c r="K33" s="555">
        <f>SUM(K31:K31)</f>
        <v>0</v>
      </c>
      <c r="L33" s="555">
        <f>SUM(L31:L31)</f>
        <v>0</v>
      </c>
      <c r="M33" s="555">
        <f>M32</f>
        <v>720</v>
      </c>
      <c r="N33" s="555">
        <f>SUM(N31:N31)</f>
        <v>0</v>
      </c>
      <c r="O33" s="555"/>
      <c r="P33" s="555">
        <f t="shared" ref="P33:V33" si="3">SUM(P31:P31)</f>
        <v>0</v>
      </c>
      <c r="Q33" s="555">
        <f t="shared" si="3"/>
        <v>0</v>
      </c>
      <c r="R33" s="555">
        <f t="shared" si="3"/>
        <v>0</v>
      </c>
      <c r="S33" s="555">
        <f t="shared" si="3"/>
        <v>0</v>
      </c>
      <c r="T33" s="555">
        <f t="shared" si="3"/>
        <v>0</v>
      </c>
      <c r="U33" s="555">
        <f t="shared" si="3"/>
        <v>0</v>
      </c>
      <c r="V33" s="556">
        <f t="shared" si="3"/>
        <v>0</v>
      </c>
    </row>
    <row r="34" spans="1:27" ht="16.5" customHeight="1" thickBot="1" x14ac:dyDescent="0.25">
      <c r="A34" s="947" t="s">
        <v>156</v>
      </c>
      <c r="B34" s="948"/>
      <c r="C34" s="948"/>
      <c r="D34" s="948"/>
      <c r="E34" s="948"/>
      <c r="F34" s="948"/>
      <c r="G34" s="604">
        <f>G33+G29+G25+G18</f>
        <v>64</v>
      </c>
      <c r="H34" s="605">
        <f>H33+H29+H25+H18</f>
        <v>1920</v>
      </c>
      <c r="I34" s="605">
        <f>I25+I18+I29+I33</f>
        <v>56</v>
      </c>
      <c r="J34" s="605" t="s">
        <v>310</v>
      </c>
      <c r="K34" s="605">
        <f>K25+K18+K29+K33</f>
        <v>0</v>
      </c>
      <c r="L34" s="605">
        <v>0</v>
      </c>
      <c r="M34" s="605">
        <f>M25+M18+M29+M33</f>
        <v>1864</v>
      </c>
      <c r="N34" s="446" t="s">
        <v>311</v>
      </c>
      <c r="O34" s="606">
        <f>O25+O18+O29+O33</f>
        <v>5</v>
      </c>
      <c r="P34" s="446" t="s">
        <v>276</v>
      </c>
      <c r="Q34" s="605">
        <f t="shared" ref="Q34:AA34" si="4">Q25+Q18+Q29+Q33</f>
        <v>0</v>
      </c>
      <c r="R34" s="605">
        <f t="shared" si="4"/>
        <v>0</v>
      </c>
      <c r="S34" s="605">
        <f t="shared" si="4"/>
        <v>0</v>
      </c>
      <c r="T34" s="605">
        <f t="shared" si="4"/>
        <v>0</v>
      </c>
      <c r="U34" s="605">
        <f t="shared" si="4"/>
        <v>0</v>
      </c>
      <c r="V34" s="605">
        <f t="shared" si="4"/>
        <v>0</v>
      </c>
      <c r="W34" s="314" t="e">
        <f t="shared" si="4"/>
        <v>#REF!</v>
      </c>
      <c r="X34" s="314" t="e">
        <f t="shared" si="4"/>
        <v>#REF!</v>
      </c>
      <c r="Y34" s="314" t="e">
        <f t="shared" si="4"/>
        <v>#REF!</v>
      </c>
      <c r="Z34" s="314" t="e">
        <f t="shared" si="4"/>
        <v>#REF!</v>
      </c>
      <c r="AA34" s="314" t="e">
        <f t="shared" si="4"/>
        <v>#REF!</v>
      </c>
    </row>
    <row r="35" spans="1:27" x14ac:dyDescent="0.2">
      <c r="A35" s="952" t="s">
        <v>157</v>
      </c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3"/>
      <c r="M35" s="953"/>
      <c r="N35" s="953"/>
      <c r="O35" s="953"/>
      <c r="P35" s="953"/>
      <c r="Q35" s="953"/>
      <c r="R35" s="953"/>
      <c r="S35" s="953"/>
      <c r="T35" s="953"/>
      <c r="U35" s="953"/>
      <c r="V35" s="954"/>
    </row>
    <row r="36" spans="1:27" ht="16.5" thickBot="1" x14ac:dyDescent="0.25">
      <c r="A36" s="913" t="s">
        <v>158</v>
      </c>
      <c r="B36" s="915"/>
      <c r="C36" s="914"/>
      <c r="D36" s="914"/>
      <c r="E36" s="914"/>
      <c r="F36" s="914"/>
      <c r="G36" s="914"/>
      <c r="H36" s="914"/>
      <c r="I36" s="915"/>
      <c r="J36" s="915"/>
      <c r="K36" s="915"/>
      <c r="L36" s="915"/>
      <c r="M36" s="915"/>
      <c r="N36" s="914"/>
      <c r="O36" s="914"/>
      <c r="P36" s="914"/>
      <c r="Q36" s="914"/>
      <c r="R36" s="914"/>
      <c r="S36" s="914"/>
      <c r="T36" s="914"/>
      <c r="U36" s="914"/>
      <c r="V36" s="916"/>
    </row>
    <row r="37" spans="1:27" x14ac:dyDescent="0.2">
      <c r="A37" s="929" t="s">
        <v>89</v>
      </c>
      <c r="B37" s="719" t="s">
        <v>322</v>
      </c>
      <c r="C37" s="39"/>
      <c r="D37" s="720" t="s">
        <v>161</v>
      </c>
      <c r="E37" s="317"/>
      <c r="F37" s="318"/>
      <c r="G37" s="726">
        <f>[1]Семестровка!D14</f>
        <v>3</v>
      </c>
      <c r="H37" s="726">
        <f>[1]Семестровка!E14</f>
        <v>90</v>
      </c>
      <c r="I37" s="730">
        <f>[1]Семестровка!F14</f>
        <v>4</v>
      </c>
      <c r="J37" s="607" t="str">
        <f>[1]Семестровка!O14</f>
        <v>4/0</v>
      </c>
      <c r="K37" s="607"/>
      <c r="L37" s="607"/>
      <c r="M37" s="731">
        <f>H37-I37</f>
        <v>86</v>
      </c>
      <c r="N37" s="736" t="str">
        <f>[1]Семестровка!R14</f>
        <v>4/0</v>
      </c>
      <c r="O37" s="608"/>
      <c r="P37" s="609"/>
      <c r="Q37" s="736"/>
      <c r="R37" s="609"/>
      <c r="S37" s="736"/>
      <c r="T37" s="609"/>
      <c r="U37" s="727"/>
      <c r="V37" s="609"/>
    </row>
    <row r="38" spans="1:27" x14ac:dyDescent="0.2">
      <c r="A38" s="930"/>
      <c r="B38" s="721" t="s">
        <v>323</v>
      </c>
      <c r="C38" s="43"/>
      <c r="D38" s="722" t="s">
        <v>161</v>
      </c>
      <c r="E38" s="557"/>
      <c r="F38" s="558"/>
      <c r="G38" s="360">
        <v>3</v>
      </c>
      <c r="H38" s="360">
        <v>90</v>
      </c>
      <c r="I38" s="732">
        <v>4</v>
      </c>
      <c r="J38" s="610" t="s">
        <v>265</v>
      </c>
      <c r="K38" s="610"/>
      <c r="L38" s="610"/>
      <c r="M38" s="733">
        <v>86</v>
      </c>
      <c r="N38" s="737" t="s">
        <v>265</v>
      </c>
      <c r="O38" s="611"/>
      <c r="P38" s="370"/>
      <c r="Q38" s="737"/>
      <c r="R38" s="370"/>
      <c r="S38" s="737"/>
      <c r="T38" s="370"/>
      <c r="U38" s="728"/>
      <c r="V38" s="370"/>
    </row>
    <row r="39" spans="1:27" ht="16.5" customHeight="1" thickBot="1" x14ac:dyDescent="0.25">
      <c r="A39" s="931"/>
      <c r="B39" s="725" t="s">
        <v>303</v>
      </c>
      <c r="C39" s="327"/>
      <c r="D39" s="328"/>
      <c r="E39" s="328"/>
      <c r="F39" s="329"/>
      <c r="G39" s="619"/>
      <c r="H39" s="619"/>
      <c r="I39" s="734">
        <f>J39+K39+L39</f>
        <v>0</v>
      </c>
      <c r="J39" s="612"/>
      <c r="K39" s="612"/>
      <c r="L39" s="612"/>
      <c r="M39" s="735"/>
      <c r="N39" s="738"/>
      <c r="O39" s="613"/>
      <c r="P39" s="614"/>
      <c r="Q39" s="738"/>
      <c r="R39" s="614"/>
      <c r="S39" s="738"/>
      <c r="T39" s="614"/>
      <c r="U39" s="729"/>
      <c r="V39" s="614"/>
    </row>
    <row r="40" spans="1:27" ht="16.5" customHeight="1" thickBot="1" x14ac:dyDescent="0.25">
      <c r="A40" s="932" t="s">
        <v>159</v>
      </c>
      <c r="B40" s="933"/>
      <c r="C40" s="933"/>
      <c r="D40" s="933"/>
      <c r="E40" s="933"/>
      <c r="F40" s="934"/>
      <c r="G40" s="599">
        <f>G37</f>
        <v>3</v>
      </c>
      <c r="H40" s="599">
        <f>H37</f>
        <v>90</v>
      </c>
      <c r="I40" s="599">
        <f>I37</f>
        <v>4</v>
      </c>
      <c r="J40" s="600" t="s">
        <v>265</v>
      </c>
      <c r="K40" s="600">
        <f t="shared" ref="K40:V40" si="5">SUM(K37:K39)</f>
        <v>0</v>
      </c>
      <c r="L40" s="600">
        <f t="shared" si="5"/>
        <v>0</v>
      </c>
      <c r="M40" s="599">
        <f>M37</f>
        <v>86</v>
      </c>
      <c r="N40" s="446" t="s">
        <v>265</v>
      </c>
      <c r="O40" s="601">
        <f t="shared" si="5"/>
        <v>0</v>
      </c>
      <c r="P40" s="601">
        <f t="shared" si="5"/>
        <v>0</v>
      </c>
      <c r="Q40" s="600">
        <f t="shared" si="5"/>
        <v>0</v>
      </c>
      <c r="R40" s="600">
        <f t="shared" si="5"/>
        <v>0</v>
      </c>
      <c r="S40" s="600">
        <f t="shared" si="5"/>
        <v>0</v>
      </c>
      <c r="T40" s="600">
        <f t="shared" si="5"/>
        <v>0</v>
      </c>
      <c r="U40" s="600">
        <f t="shared" si="5"/>
        <v>0</v>
      </c>
      <c r="V40" s="600">
        <f t="shared" si="5"/>
        <v>0</v>
      </c>
      <c r="W40" s="338">
        <f>SUM(W37:W39)</f>
        <v>0</v>
      </c>
      <c r="X40" s="338">
        <f>SUM(X37:X39)</f>
        <v>0</v>
      </c>
      <c r="Y40" s="338">
        <f>SUM(Y37:Y39)</f>
        <v>0</v>
      </c>
      <c r="Z40" s="338">
        <f>SUM(Z37:Z39)</f>
        <v>0</v>
      </c>
      <c r="AA40" s="338">
        <f>SUM(AA37:AA39)</f>
        <v>0</v>
      </c>
    </row>
    <row r="41" spans="1:27" ht="16.5" thickBot="1" x14ac:dyDescent="0.25">
      <c r="A41" s="913" t="s">
        <v>192</v>
      </c>
      <c r="B41" s="914"/>
      <c r="C41" s="914"/>
      <c r="D41" s="914"/>
      <c r="E41" s="914"/>
      <c r="F41" s="914"/>
      <c r="G41" s="914"/>
      <c r="H41" s="914"/>
      <c r="I41" s="914"/>
      <c r="J41" s="914"/>
      <c r="K41" s="914"/>
      <c r="L41" s="914"/>
      <c r="M41" s="914"/>
      <c r="N41" s="915"/>
      <c r="O41" s="915"/>
      <c r="P41" s="915"/>
      <c r="Q41" s="914"/>
      <c r="R41" s="914"/>
      <c r="S41" s="914"/>
      <c r="T41" s="914"/>
      <c r="U41" s="914"/>
      <c r="V41" s="916"/>
    </row>
    <row r="42" spans="1:27" s="448" customFormat="1" x14ac:dyDescent="0.2">
      <c r="A42" s="917" t="s">
        <v>160</v>
      </c>
      <c r="B42" s="471" t="s">
        <v>284</v>
      </c>
      <c r="C42" s="472"/>
      <c r="D42" s="472" t="s">
        <v>161</v>
      </c>
      <c r="E42" s="472"/>
      <c r="F42" s="472"/>
      <c r="G42" s="746">
        <f>[2]Семестровка!D17</f>
        <v>4</v>
      </c>
      <c r="H42" s="746">
        <f>[2]Семестровка!E17</f>
        <v>120</v>
      </c>
      <c r="I42" s="746">
        <f>[2]Семестровка!F17</f>
        <v>4</v>
      </c>
      <c r="J42" s="472" t="str">
        <f>[2]Семестровка!O17</f>
        <v>4/0</v>
      </c>
      <c r="K42" s="472"/>
      <c r="L42" s="472"/>
      <c r="M42" s="473">
        <f>H42-I42</f>
        <v>116</v>
      </c>
      <c r="N42" s="474" t="str">
        <f>[2]Семестровка!R17</f>
        <v>4/0</v>
      </c>
      <c r="O42" s="475"/>
      <c r="P42" s="476"/>
      <c r="Q42" s="472"/>
      <c r="R42" s="477"/>
      <c r="S42" s="472"/>
      <c r="T42" s="477"/>
      <c r="U42" s="472"/>
      <c r="V42" s="477"/>
      <c r="W42" s="447"/>
      <c r="X42" s="447"/>
      <c r="Y42" s="447"/>
    </row>
    <row r="43" spans="1:27" s="448" customFormat="1" x14ac:dyDescent="0.2">
      <c r="A43" s="918"/>
      <c r="B43" s="478" t="s">
        <v>285</v>
      </c>
      <c r="C43" s="479"/>
      <c r="D43" s="480"/>
      <c r="E43" s="481"/>
      <c r="F43" s="482"/>
      <c r="G43" s="747">
        <v>4</v>
      </c>
      <c r="H43" s="748">
        <v>120</v>
      </c>
      <c r="I43" s="749">
        <v>4</v>
      </c>
      <c r="J43" s="484" t="s">
        <v>265</v>
      </c>
      <c r="K43" s="484" t="s">
        <v>117</v>
      </c>
      <c r="L43" s="484"/>
      <c r="M43" s="483">
        <v>116</v>
      </c>
      <c r="N43" s="485" t="s">
        <v>265</v>
      </c>
      <c r="O43" s="486"/>
      <c r="P43" s="487"/>
      <c r="Q43" s="488"/>
      <c r="R43" s="489"/>
      <c r="S43" s="488"/>
      <c r="T43" s="489"/>
      <c r="U43" s="488"/>
      <c r="V43" s="489"/>
      <c r="W43" s="447"/>
      <c r="X43" s="447"/>
      <c r="Y43" s="447"/>
    </row>
    <row r="44" spans="1:27" x14ac:dyDescent="0.2">
      <c r="A44" s="935" t="s">
        <v>162</v>
      </c>
      <c r="B44" s="355" t="s">
        <v>249</v>
      </c>
      <c r="C44" s="356">
        <v>2</v>
      </c>
      <c r="D44" s="357"/>
      <c r="E44" s="358"/>
      <c r="F44" s="359"/>
      <c r="G44" s="749">
        <f>[2]Семестровка!D36</f>
        <v>5</v>
      </c>
      <c r="H44" s="749">
        <f>[2]Семестровка!E36</f>
        <v>150</v>
      </c>
      <c r="I44" s="749">
        <f>[2]Семестровка!F36</f>
        <v>6</v>
      </c>
      <c r="J44" s="356" t="str">
        <f>[2]Семестровка!O36</f>
        <v>4/0</v>
      </c>
      <c r="K44" s="363"/>
      <c r="L44" s="363" t="str">
        <f>[2]Семестровка!Q36</f>
        <v>0/2</v>
      </c>
      <c r="M44" s="365">
        <f>H44-I44</f>
        <v>144</v>
      </c>
      <c r="N44" s="366"/>
      <c r="O44" s="367">
        <v>3</v>
      </c>
      <c r="P44" s="449" t="str">
        <f>[2]Семестровка!R36</f>
        <v>4/2</v>
      </c>
      <c r="Q44" s="369"/>
      <c r="R44" s="368"/>
      <c r="S44" s="366"/>
      <c r="T44" s="368"/>
      <c r="U44" s="366"/>
      <c r="V44" s="370"/>
    </row>
    <row r="45" spans="1:27" ht="16.5" thickBot="1" x14ac:dyDescent="0.25">
      <c r="A45" s="936"/>
      <c r="B45" s="355" t="s">
        <v>235</v>
      </c>
      <c r="C45" s="615"/>
      <c r="D45" s="616"/>
      <c r="E45" s="617"/>
      <c r="F45" s="618"/>
      <c r="G45" s="750">
        <v>5</v>
      </c>
      <c r="H45" s="751">
        <v>150</v>
      </c>
      <c r="I45" s="749">
        <v>6</v>
      </c>
      <c r="J45" s="615" t="s">
        <v>265</v>
      </c>
      <c r="K45" s="620"/>
      <c r="L45" s="620" t="s">
        <v>267</v>
      </c>
      <c r="M45" s="621">
        <v>144</v>
      </c>
      <c r="N45" s="622"/>
      <c r="O45" s="623"/>
      <c r="P45" s="449" t="s">
        <v>271</v>
      </c>
      <c r="Q45" s="625"/>
      <c r="R45" s="624"/>
      <c r="S45" s="622"/>
      <c r="T45" s="624"/>
      <c r="U45" s="622"/>
      <c r="V45" s="614"/>
    </row>
    <row r="46" spans="1:27" x14ac:dyDescent="0.2">
      <c r="A46" s="935" t="s">
        <v>163</v>
      </c>
      <c r="B46" s="355" t="s">
        <v>250</v>
      </c>
      <c r="C46" s="626"/>
      <c r="D46" s="627" t="s">
        <v>147</v>
      </c>
      <c r="E46" s="628"/>
      <c r="F46" s="629"/>
      <c r="G46" s="753">
        <f>[2]Семестровка!D37</f>
        <v>5</v>
      </c>
      <c r="H46" s="753">
        <f>[2]Семестровка!E37</f>
        <v>150</v>
      </c>
      <c r="I46" s="753">
        <f>[2]Семестровка!F37</f>
        <v>6</v>
      </c>
      <c r="J46" s="754" t="str">
        <f>[2]Семестровка!O37</f>
        <v>4/0</v>
      </c>
      <c r="K46" s="755"/>
      <c r="L46" s="755" t="s">
        <v>267</v>
      </c>
      <c r="M46" s="756">
        <f>H46-I46</f>
        <v>144</v>
      </c>
      <c r="N46" s="757"/>
      <c r="O46" s="758">
        <v>2</v>
      </c>
      <c r="P46" s="759" t="s">
        <v>271</v>
      </c>
      <c r="Q46" s="760"/>
      <c r="R46" s="761"/>
      <c r="S46" s="757"/>
      <c r="T46" s="761"/>
      <c r="U46" s="757"/>
      <c r="V46" s="609"/>
    </row>
    <row r="47" spans="1:27" ht="31.5" x14ac:dyDescent="0.2">
      <c r="A47" s="936"/>
      <c r="B47" s="355" t="s">
        <v>289</v>
      </c>
      <c r="C47" s="356"/>
      <c r="D47" s="357"/>
      <c r="E47" s="358"/>
      <c r="F47" s="359"/>
      <c r="G47" s="749">
        <v>5</v>
      </c>
      <c r="H47" s="752">
        <v>150</v>
      </c>
      <c r="I47" s="749">
        <v>6</v>
      </c>
      <c r="J47" s="356" t="s">
        <v>265</v>
      </c>
      <c r="K47" s="364"/>
      <c r="L47" s="364" t="s">
        <v>267</v>
      </c>
      <c r="M47" s="365">
        <v>144</v>
      </c>
      <c r="N47" s="366"/>
      <c r="O47" s="367"/>
      <c r="P47" s="449" t="s">
        <v>271</v>
      </c>
      <c r="Q47" s="369"/>
      <c r="R47" s="368"/>
      <c r="S47" s="366"/>
      <c r="T47" s="368"/>
      <c r="U47" s="366"/>
      <c r="V47" s="370"/>
    </row>
    <row r="48" spans="1:27" x14ac:dyDescent="0.2">
      <c r="A48" s="935" t="s">
        <v>193</v>
      </c>
      <c r="B48" s="355" t="s">
        <v>251</v>
      </c>
      <c r="C48" s="356">
        <v>2</v>
      </c>
      <c r="D48" s="357"/>
      <c r="E48" s="358"/>
      <c r="F48" s="359"/>
      <c r="G48" s="749">
        <f>[2]Семестровка!D38</f>
        <v>5</v>
      </c>
      <c r="H48" s="749">
        <f>[2]Семестровка!E38</f>
        <v>150</v>
      </c>
      <c r="I48" s="749">
        <f>[2]Семестровка!F38</f>
        <v>8</v>
      </c>
      <c r="J48" s="356" t="str">
        <f>[2]Семестровка!O38</f>
        <v>6/0</v>
      </c>
      <c r="K48" s="363"/>
      <c r="L48" s="363" t="str">
        <f>[2]Семестровка!Q38</f>
        <v>0/2</v>
      </c>
      <c r="M48" s="365">
        <f>H48-I48</f>
        <v>142</v>
      </c>
      <c r="N48" s="366"/>
      <c r="O48" s="367">
        <v>3</v>
      </c>
      <c r="P48" s="449" t="str">
        <f>[2]Семестровка!R38</f>
        <v>6/2</v>
      </c>
      <c r="Q48" s="369"/>
      <c r="R48" s="368"/>
      <c r="S48" s="366"/>
      <c r="T48" s="368"/>
      <c r="U48" s="366"/>
      <c r="V48" s="370"/>
    </row>
    <row r="49" spans="1:27" ht="31.5" x14ac:dyDescent="0.2">
      <c r="A49" s="936"/>
      <c r="B49" s="355" t="s">
        <v>252</v>
      </c>
      <c r="C49" s="356"/>
      <c r="D49" s="357"/>
      <c r="E49" s="358"/>
      <c r="F49" s="359"/>
      <c r="G49" s="749">
        <v>5</v>
      </c>
      <c r="H49" s="752">
        <v>150</v>
      </c>
      <c r="I49" s="749">
        <v>8</v>
      </c>
      <c r="J49" s="356" t="s">
        <v>266</v>
      </c>
      <c r="K49" s="364"/>
      <c r="L49" s="364" t="s">
        <v>267</v>
      </c>
      <c r="M49" s="365">
        <v>142</v>
      </c>
      <c r="N49" s="366"/>
      <c r="O49" s="367"/>
      <c r="P49" s="449" t="s">
        <v>268</v>
      </c>
      <c r="Q49" s="369"/>
      <c r="R49" s="368"/>
      <c r="S49" s="366"/>
      <c r="T49" s="368"/>
      <c r="U49" s="366"/>
      <c r="V49" s="370"/>
    </row>
    <row r="50" spans="1:27" ht="31.5" x14ac:dyDescent="0.2">
      <c r="A50" s="935" t="s">
        <v>163</v>
      </c>
      <c r="B50" s="355" t="s">
        <v>239</v>
      </c>
      <c r="C50" s="356"/>
      <c r="D50" s="357" t="s">
        <v>147</v>
      </c>
      <c r="E50" s="358"/>
      <c r="F50" s="359"/>
      <c r="G50" s="749">
        <f>[2]Семестровка!D39</f>
        <v>4</v>
      </c>
      <c r="H50" s="749">
        <f>[2]Семестровка!E39</f>
        <v>120</v>
      </c>
      <c r="I50" s="749">
        <f>[2]Семестровка!F39</f>
        <v>6</v>
      </c>
      <c r="J50" s="356" t="str">
        <f>[2]Семестровка!O39</f>
        <v>4/0</v>
      </c>
      <c r="K50" s="363"/>
      <c r="L50" s="363" t="str">
        <f>[2]Семестровка!Q39</f>
        <v>0/2</v>
      </c>
      <c r="M50" s="365">
        <f>H50-I50</f>
        <v>114</v>
      </c>
      <c r="N50" s="366"/>
      <c r="O50" s="367">
        <v>3</v>
      </c>
      <c r="P50" s="449" t="str">
        <f>[2]Семестровка!R39</f>
        <v>4/2</v>
      </c>
      <c r="Q50" s="369"/>
      <c r="R50" s="368"/>
      <c r="S50" s="366"/>
      <c r="T50" s="368"/>
      <c r="U50" s="366"/>
      <c r="V50" s="370"/>
    </row>
    <row r="51" spans="1:27" ht="32.25" thickBot="1" x14ac:dyDescent="0.25">
      <c r="A51" s="937"/>
      <c r="B51" s="371" t="s">
        <v>253</v>
      </c>
      <c r="C51" s="615"/>
      <c r="D51" s="616"/>
      <c r="E51" s="617"/>
      <c r="F51" s="618"/>
      <c r="G51" s="750">
        <v>4</v>
      </c>
      <c r="H51" s="751">
        <v>120</v>
      </c>
      <c r="I51" s="750">
        <v>6</v>
      </c>
      <c r="J51" s="615" t="s">
        <v>265</v>
      </c>
      <c r="K51" s="620"/>
      <c r="L51" s="620" t="s">
        <v>267</v>
      </c>
      <c r="M51" s="621">
        <v>114</v>
      </c>
      <c r="N51" s="622"/>
      <c r="O51" s="623"/>
      <c r="P51" s="449" t="s">
        <v>271</v>
      </c>
      <c r="Q51" s="625"/>
      <c r="R51" s="624"/>
      <c r="S51" s="622"/>
      <c r="T51" s="624"/>
      <c r="U51" s="622"/>
      <c r="V51" s="614"/>
    </row>
    <row r="52" spans="1:27" ht="16.5" thickBot="1" x14ac:dyDescent="0.25">
      <c r="A52" s="938" t="s">
        <v>164</v>
      </c>
      <c r="B52" s="939"/>
      <c r="C52" s="939"/>
      <c r="D52" s="939"/>
      <c r="E52" s="939"/>
      <c r="F52" s="940"/>
      <c r="G52" s="630">
        <f>G42+G44+G46+G48+G50</f>
        <v>23</v>
      </c>
      <c r="H52" s="630">
        <f>H42+H44+H46+H48+H50</f>
        <v>690</v>
      </c>
      <c r="I52" s="630">
        <f>I42+I44+I46+I48+I50</f>
        <v>30</v>
      </c>
      <c r="J52" s="631" t="s">
        <v>312</v>
      </c>
      <c r="K52" s="631">
        <f>SUM(K42:K51)</f>
        <v>0</v>
      </c>
      <c r="L52" s="631" t="s">
        <v>313</v>
      </c>
      <c r="M52" s="630">
        <f>M42+M44+M46+M48+M50</f>
        <v>660</v>
      </c>
      <c r="N52" s="632" t="s">
        <v>265</v>
      </c>
      <c r="O52" s="632">
        <f t="shared" ref="O52:V52" si="6">SUM(O42:O51)</f>
        <v>11</v>
      </c>
      <c r="P52" s="632" t="s">
        <v>314</v>
      </c>
      <c r="Q52" s="631">
        <f t="shared" si="6"/>
        <v>0</v>
      </c>
      <c r="R52" s="631">
        <f t="shared" si="6"/>
        <v>0</v>
      </c>
      <c r="S52" s="631">
        <f t="shared" si="6"/>
        <v>0</v>
      </c>
      <c r="T52" s="631">
        <f t="shared" si="6"/>
        <v>0</v>
      </c>
      <c r="U52" s="631">
        <f t="shared" si="6"/>
        <v>0</v>
      </c>
      <c r="V52" s="631">
        <f t="shared" si="6"/>
        <v>0</v>
      </c>
    </row>
    <row r="53" spans="1:27" ht="16.5" thickBot="1" x14ac:dyDescent="0.25">
      <c r="A53" s="910" t="s">
        <v>165</v>
      </c>
      <c r="B53" s="911"/>
      <c r="C53" s="911"/>
      <c r="D53" s="911"/>
      <c r="E53" s="911"/>
      <c r="F53" s="912"/>
      <c r="G53" s="633">
        <f>G52+G40</f>
        <v>26</v>
      </c>
      <c r="H53" s="634">
        <f>H52+H40</f>
        <v>780</v>
      </c>
      <c r="I53" s="634">
        <f>I52+I40</f>
        <v>34</v>
      </c>
      <c r="J53" s="634" t="s">
        <v>315</v>
      </c>
      <c r="K53" s="634">
        <f t="shared" ref="K53:V53" si="7">K52+K40</f>
        <v>0</v>
      </c>
      <c r="L53" s="634" t="s">
        <v>313</v>
      </c>
      <c r="M53" s="634">
        <f t="shared" si="7"/>
        <v>746</v>
      </c>
      <c r="N53" s="632" t="s">
        <v>270</v>
      </c>
      <c r="O53" s="632">
        <f t="shared" si="7"/>
        <v>11</v>
      </c>
      <c r="P53" s="632" t="s">
        <v>314</v>
      </c>
      <c r="Q53" s="631">
        <f t="shared" si="7"/>
        <v>0</v>
      </c>
      <c r="R53" s="631">
        <f t="shared" si="7"/>
        <v>0</v>
      </c>
      <c r="S53" s="631">
        <f t="shared" si="7"/>
        <v>0</v>
      </c>
      <c r="T53" s="631">
        <f t="shared" si="7"/>
        <v>0</v>
      </c>
      <c r="U53" s="631">
        <f t="shared" si="7"/>
        <v>0</v>
      </c>
      <c r="V53" s="631">
        <f t="shared" si="7"/>
        <v>0</v>
      </c>
    </row>
    <row r="54" spans="1:27" s="150" customFormat="1" ht="16.5" thickBot="1" x14ac:dyDescent="0.25">
      <c r="A54" s="928" t="s">
        <v>166</v>
      </c>
      <c r="B54" s="928"/>
      <c r="C54" s="928"/>
      <c r="D54" s="928"/>
      <c r="E54" s="928"/>
      <c r="F54" s="928"/>
      <c r="G54" s="633">
        <f>G53+G34</f>
        <v>90</v>
      </c>
      <c r="H54" s="634">
        <f>H53+H34</f>
        <v>2700</v>
      </c>
      <c r="I54" s="634">
        <f>I53+I34</f>
        <v>90</v>
      </c>
      <c r="J54" s="634" t="s">
        <v>316</v>
      </c>
      <c r="K54" s="634">
        <f>K53+K34</f>
        <v>0</v>
      </c>
      <c r="L54" s="634" t="s">
        <v>313</v>
      </c>
      <c r="M54" s="634">
        <f>M53+M34</f>
        <v>2610</v>
      </c>
      <c r="N54" s="632" t="s">
        <v>317</v>
      </c>
      <c r="O54" s="632">
        <f t="shared" ref="O54:V54" si="8">O34+O53</f>
        <v>16</v>
      </c>
      <c r="P54" s="632" t="s">
        <v>318</v>
      </c>
      <c r="Q54" s="631">
        <f t="shared" si="8"/>
        <v>0</v>
      </c>
      <c r="R54" s="631">
        <f t="shared" si="8"/>
        <v>0</v>
      </c>
      <c r="S54" s="631">
        <f t="shared" si="8"/>
        <v>0</v>
      </c>
      <c r="T54" s="631">
        <f t="shared" si="8"/>
        <v>0</v>
      </c>
      <c r="U54" s="631">
        <f t="shared" si="8"/>
        <v>0</v>
      </c>
      <c r="V54" s="631">
        <f t="shared" si="8"/>
        <v>0</v>
      </c>
      <c r="Y54" s="127">
        <v>22</v>
      </c>
      <c r="Z54" s="127">
        <v>22</v>
      </c>
      <c r="AA54" s="127">
        <v>22</v>
      </c>
    </row>
    <row r="55" spans="1:27" s="150" customFormat="1" ht="16.5" thickBot="1" x14ac:dyDescent="0.25">
      <c r="A55" s="961"/>
      <c r="B55" s="961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450"/>
      <c r="O55" s="450"/>
      <c r="P55" s="450"/>
      <c r="Q55" s="265"/>
      <c r="R55" s="265"/>
      <c r="S55" s="265"/>
      <c r="T55" s="265"/>
      <c r="U55" s="265"/>
      <c r="V55" s="265"/>
      <c r="Y55" s="128">
        <f>Y54</f>
        <v>22</v>
      </c>
      <c r="Z55" s="128">
        <f>Z54</f>
        <v>22</v>
      </c>
      <c r="AA55" s="128">
        <f>AA54</f>
        <v>22</v>
      </c>
    </row>
    <row r="56" spans="1:27" s="150" customFormat="1" ht="16.5" thickBot="1" x14ac:dyDescent="0.25">
      <c r="A56" s="927" t="s">
        <v>34</v>
      </c>
      <c r="B56" s="927"/>
      <c r="C56" s="927"/>
      <c r="D56" s="927"/>
      <c r="E56" s="927"/>
      <c r="F56" s="927"/>
      <c r="G56" s="927"/>
      <c r="H56" s="927"/>
      <c r="I56" s="927"/>
      <c r="J56" s="927"/>
      <c r="K56" s="927"/>
      <c r="L56" s="927"/>
      <c r="M56" s="927"/>
      <c r="N56" s="631">
        <v>3</v>
      </c>
      <c r="O56" s="635"/>
      <c r="P56" s="636">
        <v>3</v>
      </c>
      <c r="Q56" s="636"/>
      <c r="R56" s="636"/>
      <c r="S56" s="636"/>
      <c r="T56" s="636"/>
      <c r="U56" s="636"/>
      <c r="V56" s="636"/>
    </row>
    <row r="57" spans="1:27" s="150" customFormat="1" ht="16.5" thickBot="1" x14ac:dyDescent="0.25">
      <c r="A57" s="927" t="s">
        <v>167</v>
      </c>
      <c r="B57" s="927"/>
      <c r="C57" s="927"/>
      <c r="D57" s="927"/>
      <c r="E57" s="927"/>
      <c r="F57" s="927"/>
      <c r="G57" s="927"/>
      <c r="H57" s="927"/>
      <c r="I57" s="927"/>
      <c r="J57" s="927"/>
      <c r="K57" s="927"/>
      <c r="L57" s="927"/>
      <c r="M57" s="927"/>
      <c r="N57" s="631">
        <v>5</v>
      </c>
      <c r="O57" s="635"/>
      <c r="P57" s="636">
        <v>3</v>
      </c>
      <c r="Q57" s="636">
        <v>1</v>
      </c>
      <c r="R57" s="636"/>
      <c r="S57" s="636"/>
      <c r="T57" s="636"/>
      <c r="U57" s="636"/>
      <c r="V57" s="636"/>
    </row>
    <row r="58" spans="1:27" s="150" customFormat="1" ht="16.5" thickBot="1" x14ac:dyDescent="0.25">
      <c r="A58" s="927" t="s">
        <v>168</v>
      </c>
      <c r="B58" s="927"/>
      <c r="C58" s="927"/>
      <c r="D58" s="927"/>
      <c r="E58" s="927"/>
      <c r="F58" s="927"/>
      <c r="G58" s="927"/>
      <c r="H58" s="927"/>
      <c r="I58" s="927"/>
      <c r="J58" s="927"/>
      <c r="K58" s="927"/>
      <c r="L58" s="927"/>
      <c r="M58" s="927"/>
      <c r="N58" s="637"/>
      <c r="O58" s="638"/>
      <c r="P58" s="639"/>
      <c r="Q58" s="637"/>
      <c r="R58" s="640"/>
      <c r="S58" s="640"/>
      <c r="T58" s="640"/>
      <c r="U58" s="640"/>
      <c r="V58" s="640"/>
    </row>
    <row r="59" spans="1:27" s="150" customFormat="1" ht="16.5" thickBot="1" x14ac:dyDescent="0.25">
      <c r="A59" s="988" t="s">
        <v>36</v>
      </c>
      <c r="B59" s="988"/>
      <c r="C59" s="988"/>
      <c r="D59" s="988"/>
      <c r="E59" s="988"/>
      <c r="F59" s="988"/>
      <c r="G59" s="988"/>
      <c r="H59" s="988"/>
      <c r="I59" s="988"/>
      <c r="J59" s="988"/>
      <c r="K59" s="988"/>
      <c r="L59" s="988"/>
      <c r="M59" s="988"/>
      <c r="N59" s="641"/>
      <c r="O59" s="642"/>
      <c r="P59" s="643">
        <v>1</v>
      </c>
      <c r="Q59" s="644"/>
      <c r="R59" s="645"/>
      <c r="S59" s="641"/>
      <c r="T59" s="641"/>
      <c r="U59" s="641"/>
      <c r="V59" s="641"/>
    </row>
    <row r="60" spans="1:27" s="150" customFormat="1" ht="16.5" thickBot="1" x14ac:dyDescent="0.25">
      <c r="A60" s="989" t="s">
        <v>169</v>
      </c>
      <c r="B60" s="990"/>
      <c r="C60" s="990"/>
      <c r="D60" s="990"/>
      <c r="E60" s="990"/>
      <c r="F60" s="990"/>
      <c r="G60" s="990"/>
      <c r="H60" s="990"/>
      <c r="I60" s="990"/>
      <c r="J60" s="990"/>
      <c r="K60" s="990"/>
      <c r="L60" s="990"/>
      <c r="M60" s="991"/>
      <c r="N60" s="985" t="s">
        <v>170</v>
      </c>
      <c r="O60" s="986"/>
      <c r="P60" s="987"/>
      <c r="Q60" s="959">
        <f>G34/$G$54*100</f>
        <v>71.111111111111114</v>
      </c>
      <c r="R60" s="960"/>
      <c r="S60" s="959" t="s">
        <v>99</v>
      </c>
      <c r="T60" s="960"/>
      <c r="U60" s="983">
        <f>G53/$G$54*100</f>
        <v>28.888888888888886</v>
      </c>
      <c r="V60" s="984"/>
      <c r="W60" s="400">
        <f>SUM(N60:V60)</f>
        <v>100</v>
      </c>
    </row>
    <row r="61" spans="1:27" s="150" customFormat="1" hidden="1" x14ac:dyDescent="0.2">
      <c r="A61" s="401"/>
      <c r="B61" s="401"/>
      <c r="C61" s="401"/>
      <c r="D61" s="401"/>
      <c r="E61" s="401"/>
      <c r="F61" s="401"/>
      <c r="G61" s="401"/>
      <c r="H61" s="401"/>
      <c r="I61" s="401"/>
      <c r="J61" s="401"/>
      <c r="K61" s="401"/>
      <c r="L61" s="401"/>
      <c r="M61" s="401"/>
      <c r="N61" s="402"/>
      <c r="O61" s="402"/>
      <c r="P61" s="402"/>
      <c r="Q61" s="403"/>
      <c r="R61" s="403"/>
      <c r="S61" s="402"/>
      <c r="T61" s="402"/>
      <c r="U61" s="402"/>
      <c r="V61" s="402"/>
    </row>
    <row r="62" spans="1:27" s="150" customFormat="1" hidden="1" x14ac:dyDescent="0.2">
      <c r="A62" s="401"/>
      <c r="B62" s="401"/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401"/>
      <c r="N62" s="402"/>
      <c r="O62" s="402"/>
      <c r="P62" s="402"/>
      <c r="Q62" s="403"/>
      <c r="R62" s="403"/>
      <c r="S62" s="402"/>
      <c r="T62" s="402"/>
      <c r="U62" s="402"/>
      <c r="V62" s="402"/>
    </row>
    <row r="63" spans="1:27" s="150" customFormat="1" ht="16.5" thickBot="1" x14ac:dyDescent="0.25">
      <c r="A63" s="401"/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2"/>
      <c r="O63" s="402"/>
      <c r="P63" s="402"/>
      <c r="Q63" s="403"/>
      <c r="R63" s="403"/>
      <c r="S63" s="402"/>
      <c r="T63" s="402"/>
      <c r="U63" s="402"/>
      <c r="V63" s="402"/>
    </row>
    <row r="64" spans="1:27" s="150" customFormat="1" ht="48" thickBot="1" x14ac:dyDescent="0.25">
      <c r="A64" s="646">
        <v>1</v>
      </c>
      <c r="B64" s="647" t="s">
        <v>319</v>
      </c>
      <c r="C64" s="648">
        <v>2</v>
      </c>
      <c r="D64" s="648">
        <v>1</v>
      </c>
      <c r="E64" s="648"/>
      <c r="F64" s="648"/>
      <c r="G64" s="648">
        <v>6</v>
      </c>
      <c r="H64" s="648">
        <f>G64*30</f>
        <v>180</v>
      </c>
      <c r="I64" s="648">
        <v>32</v>
      </c>
      <c r="J64" s="648"/>
      <c r="K64" s="648"/>
      <c r="L64" s="648" t="s">
        <v>320</v>
      </c>
      <c r="M64" s="648">
        <f>H64-I64</f>
        <v>148</v>
      </c>
      <c r="N64" s="649" t="s">
        <v>321</v>
      </c>
      <c r="O64" s="649" t="s">
        <v>321</v>
      </c>
      <c r="P64" s="650"/>
      <c r="Q64" s="648"/>
      <c r="R64" s="651"/>
      <c r="S64" s="652"/>
      <c r="T64" s="652"/>
      <c r="U64" s="652"/>
      <c r="V64" s="653"/>
    </row>
    <row r="65" spans="1:22" s="150" customFormat="1" x14ac:dyDescent="0.2">
      <c r="A65" s="404"/>
      <c r="B65" s="405"/>
      <c r="C65" s="405"/>
      <c r="D65" s="405"/>
      <c r="E65" s="405"/>
      <c r="F65" s="405"/>
      <c r="G65" s="405"/>
      <c r="H65" s="405"/>
      <c r="I65" s="405"/>
      <c r="J65" s="405"/>
      <c r="K65" s="405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</row>
    <row r="66" spans="1:22" s="150" customFormat="1" x14ac:dyDescent="0.2">
      <c r="A66" s="404"/>
      <c r="B66" s="405" t="s">
        <v>171</v>
      </c>
      <c r="C66" s="405"/>
      <c r="D66" s="877"/>
      <c r="E66" s="877"/>
      <c r="F66" s="878"/>
      <c r="G66" s="878"/>
      <c r="H66" s="405"/>
      <c r="I66" s="654" t="s">
        <v>107</v>
      </c>
      <c r="J66" s="657"/>
      <c r="K66" s="657"/>
      <c r="L66" s="404"/>
      <c r="M66" s="404"/>
      <c r="N66" s="404"/>
      <c r="O66" s="404"/>
      <c r="P66" s="404"/>
      <c r="Q66" s="404"/>
      <c r="R66" s="404"/>
      <c r="S66" s="404"/>
      <c r="T66" s="404"/>
      <c r="U66" s="404"/>
      <c r="V66" s="404"/>
    </row>
    <row r="67" spans="1:22" s="150" customFormat="1" x14ac:dyDescent="0.2">
      <c r="A67" s="404"/>
      <c r="B67" s="404"/>
      <c r="C67" s="404"/>
      <c r="D67" s="404"/>
      <c r="E67" s="404"/>
      <c r="F67" s="404"/>
      <c r="G67" s="404"/>
      <c r="H67" s="404"/>
      <c r="I67" s="404"/>
      <c r="J67" s="404"/>
      <c r="K67" s="404"/>
      <c r="L67" s="404"/>
      <c r="M67" s="404"/>
      <c r="N67" s="404"/>
      <c r="O67" s="404"/>
      <c r="P67" s="404"/>
      <c r="Q67" s="404"/>
      <c r="R67" s="404"/>
      <c r="S67" s="404"/>
      <c r="T67" s="404"/>
      <c r="U67" s="404"/>
      <c r="V67" s="404"/>
    </row>
    <row r="68" spans="1:22" s="150" customFormat="1" ht="15.75" customHeight="1" x14ac:dyDescent="0.2">
      <c r="A68" s="404"/>
      <c r="B68" s="405" t="s">
        <v>194</v>
      </c>
      <c r="C68" s="405"/>
      <c r="D68" s="877"/>
      <c r="E68" s="877"/>
      <c r="F68" s="878"/>
      <c r="G68" s="878"/>
      <c r="H68" s="405"/>
      <c r="I68" s="654" t="s">
        <v>237</v>
      </c>
      <c r="J68" s="656"/>
      <c r="K68" s="656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404"/>
    </row>
    <row r="69" spans="1:22" s="150" customFormat="1" ht="15.75" customHeight="1" x14ac:dyDescent="0.2">
      <c r="A69" s="404"/>
      <c r="B69" s="404"/>
      <c r="C69" s="404"/>
      <c r="D69" s="404"/>
      <c r="E69" s="404"/>
      <c r="F69" s="404"/>
      <c r="G69" s="404"/>
      <c r="H69" s="404"/>
      <c r="I69" s="404"/>
      <c r="J69" s="404"/>
      <c r="K69" s="404"/>
      <c r="L69" s="404"/>
      <c r="M69" s="404"/>
      <c r="N69" s="404"/>
      <c r="O69" s="404"/>
      <c r="P69" s="404"/>
      <c r="Q69" s="404"/>
      <c r="R69" s="404"/>
      <c r="S69" s="404"/>
      <c r="T69" s="404"/>
      <c r="U69" s="404"/>
      <c r="V69" s="404"/>
    </row>
    <row r="70" spans="1:22" s="150" customFormat="1" ht="15.75" customHeight="1" x14ac:dyDescent="0.2">
      <c r="A70" s="404"/>
      <c r="B70" s="405" t="s">
        <v>172</v>
      </c>
      <c r="C70" s="405"/>
      <c r="D70" s="877"/>
      <c r="E70" s="877"/>
      <c r="F70" s="878"/>
      <c r="G70" s="878"/>
      <c r="H70" s="405"/>
      <c r="I70" s="654" t="s">
        <v>254</v>
      </c>
      <c r="J70" s="655"/>
      <c r="K70" s="655"/>
      <c r="L70" s="404"/>
      <c r="M70" s="404"/>
      <c r="N70" s="404"/>
      <c r="O70" s="404"/>
      <c r="P70" s="404"/>
      <c r="Q70" s="404"/>
      <c r="R70" s="404"/>
      <c r="S70" s="404"/>
      <c r="T70" s="404"/>
      <c r="U70" s="404"/>
      <c r="V70" s="404"/>
    </row>
    <row r="71" spans="1:22" s="150" customFormat="1" ht="15.75" customHeight="1" x14ac:dyDescent="0.25">
      <c r="A71" s="161"/>
      <c r="B71" s="406"/>
      <c r="C71" s="876" t="s">
        <v>117</v>
      </c>
      <c r="D71" s="876"/>
      <c r="E71" s="876"/>
      <c r="F71" s="876"/>
      <c r="G71" s="876"/>
      <c r="H71" s="876"/>
      <c r="I71" s="876"/>
      <c r="J71" s="876"/>
      <c r="K71" s="876"/>
      <c r="L71" s="407"/>
      <c r="M71" s="407"/>
      <c r="N71" s="404"/>
      <c r="O71" s="404"/>
      <c r="P71" s="404"/>
      <c r="Q71" s="404"/>
      <c r="R71" s="404"/>
      <c r="S71" s="404"/>
      <c r="T71" s="404"/>
      <c r="U71" s="404"/>
      <c r="V71" s="404"/>
    </row>
    <row r="72" spans="1:22" ht="15" customHeight="1" x14ac:dyDescent="0.2">
      <c r="A72" s="467"/>
      <c r="B72" s="468" t="s">
        <v>287</v>
      </c>
      <c r="C72" s="469"/>
      <c r="D72" s="470"/>
      <c r="E72" s="470"/>
      <c r="F72" s="469"/>
      <c r="G72" s="469"/>
      <c r="H72" s="469"/>
      <c r="I72" s="875" t="s">
        <v>286</v>
      </c>
      <c r="J72" s="875"/>
      <c r="K72" s="468"/>
      <c r="L72" s="468"/>
      <c r="M72" s="468"/>
    </row>
    <row r="81" spans="1:22" ht="15.75" customHeight="1" x14ac:dyDescent="0.2"/>
    <row r="83" spans="1:22" ht="15" x14ac:dyDescent="0.2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</row>
    <row r="84" spans="1:22" ht="15" x14ac:dyDescent="0.2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</row>
    <row r="85" spans="1:22" ht="15" x14ac:dyDescent="0.2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</row>
    <row r="86" spans="1:22" ht="15" x14ac:dyDescent="0.2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</row>
    <row r="87" spans="1:22" ht="15" x14ac:dyDescent="0.2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</row>
    <row r="88" spans="1:22" ht="15" x14ac:dyDescent="0.2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</row>
    <row r="89" spans="1:22" ht="15" x14ac:dyDescent="0.2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</row>
    <row r="90" spans="1:22" ht="15" x14ac:dyDescent="0.2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</row>
    <row r="91" spans="1:22" ht="15" x14ac:dyDescent="0.2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</row>
    <row r="92" spans="1:22" ht="15" x14ac:dyDescent="0.2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</row>
    <row r="93" spans="1:22" ht="15" x14ac:dyDescent="0.2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</row>
    <row r="94" spans="1:22" ht="15" x14ac:dyDescent="0.2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</row>
    <row r="95" spans="1:22" ht="15" x14ac:dyDescent="0.2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</row>
    <row r="96" spans="1:22" ht="15" x14ac:dyDescent="0.2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</row>
    <row r="97" spans="1:22" ht="15" x14ac:dyDescent="0.2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</row>
    <row r="98" spans="1:22" ht="15" x14ac:dyDescent="0.2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</row>
    <row r="99" spans="1:22" ht="15" x14ac:dyDescent="0.2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</row>
    <row r="100" spans="1:22" ht="15" x14ac:dyDescent="0.2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</row>
    <row r="101" spans="1:22" ht="15" x14ac:dyDescent="0.2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</row>
    <row r="102" spans="1:22" ht="15" x14ac:dyDescent="0.2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</row>
    <row r="103" spans="1:22" ht="15" x14ac:dyDescent="0.2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</row>
    <row r="104" spans="1:22" ht="15" x14ac:dyDescent="0.2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</row>
    <row r="105" spans="1:22" ht="15" x14ac:dyDescent="0.2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</row>
    <row r="106" spans="1:22" ht="15" x14ac:dyDescent="0.2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</row>
    <row r="107" spans="1:22" ht="15" x14ac:dyDescent="0.2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</row>
    <row r="108" spans="1:22" ht="15" x14ac:dyDescent="0.2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</row>
    <row r="109" spans="1:22" ht="15" x14ac:dyDescent="0.2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</row>
    <row r="110" spans="1:22" ht="15" x14ac:dyDescent="0.2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</row>
    <row r="111" spans="1:22" ht="15" x14ac:dyDescent="0.2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</row>
    <row r="112" spans="1:22" ht="15" x14ac:dyDescent="0.2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</row>
    <row r="113" spans="1:22" ht="15" x14ac:dyDescent="0.2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</row>
    <row r="114" spans="1:22" ht="15" x14ac:dyDescent="0.2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</row>
    <row r="115" spans="1:22" ht="15" x14ac:dyDescent="0.2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</row>
    <row r="116" spans="1:22" ht="15" x14ac:dyDescent="0.2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</row>
    <row r="117" spans="1:22" ht="15" x14ac:dyDescent="0.2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</row>
    <row r="118" spans="1:22" ht="15" x14ac:dyDescent="0.2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</row>
    <row r="119" spans="1:22" ht="15" x14ac:dyDescent="0.2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</row>
    <row r="120" spans="1:22" ht="15" x14ac:dyDescent="0.2">
      <c r="A120" s="233"/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</row>
    <row r="121" spans="1:22" ht="15" x14ac:dyDescent="0.2">
      <c r="A121" s="233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</row>
    <row r="122" spans="1:22" ht="15" x14ac:dyDescent="0.2">
      <c r="A122" s="233"/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</row>
    <row r="123" spans="1:22" ht="15" x14ac:dyDescent="0.2">
      <c r="A123" s="233"/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</row>
    <row r="124" spans="1:22" ht="15" x14ac:dyDescent="0.2">
      <c r="A124" s="233"/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</row>
    <row r="125" spans="1:22" ht="15" x14ac:dyDescent="0.2">
      <c r="A125" s="233"/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</row>
    <row r="126" spans="1:22" ht="15" x14ac:dyDescent="0.2">
      <c r="A126" s="233"/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</row>
    <row r="127" spans="1:22" ht="15" x14ac:dyDescent="0.2">
      <c r="A127" s="233"/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</row>
    <row r="128" spans="1:22" ht="15" x14ac:dyDescent="0.2">
      <c r="A128" s="233"/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</row>
    <row r="129" spans="1:22" ht="15" x14ac:dyDescent="0.2">
      <c r="A129" s="233"/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</row>
    <row r="130" spans="1:22" ht="15" x14ac:dyDescent="0.2">
      <c r="A130" s="233"/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</row>
    <row r="131" spans="1:22" ht="15" x14ac:dyDescent="0.2">
      <c r="A131" s="233"/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</row>
    <row r="132" spans="1:22" ht="15" x14ac:dyDescent="0.2">
      <c r="A132" s="233"/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</row>
    <row r="133" spans="1:22" ht="15" x14ac:dyDescent="0.2">
      <c r="A133" s="233"/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</row>
    <row r="134" spans="1:22" ht="15" x14ac:dyDescent="0.2">
      <c r="A134" s="233"/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</row>
    <row r="135" spans="1:22" ht="15" x14ac:dyDescent="0.2">
      <c r="A135" s="233"/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</row>
    <row r="136" spans="1:22" ht="15" x14ac:dyDescent="0.2">
      <c r="A136" s="233"/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</row>
    <row r="137" spans="1:22" ht="15" x14ac:dyDescent="0.2">
      <c r="A137" s="233"/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</row>
    <row r="138" spans="1:22" ht="15" x14ac:dyDescent="0.2">
      <c r="A138" s="233"/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3"/>
      <c r="S138" s="233"/>
      <c r="T138" s="233"/>
      <c r="U138" s="233"/>
      <c r="V138" s="233"/>
    </row>
    <row r="139" spans="1:22" ht="15" x14ac:dyDescent="0.2">
      <c r="A139" s="233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</row>
    <row r="140" spans="1:22" ht="15" x14ac:dyDescent="0.2">
      <c r="A140" s="233"/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</row>
    <row r="141" spans="1:22" ht="15" x14ac:dyDescent="0.2">
      <c r="A141" s="233"/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</row>
    <row r="142" spans="1:22" ht="15" x14ac:dyDescent="0.2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</row>
    <row r="143" spans="1:22" ht="15" x14ac:dyDescent="0.2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</row>
    <row r="144" spans="1:22" ht="15" x14ac:dyDescent="0.2">
      <c r="A144" s="233"/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</row>
    <row r="145" spans="1:22" ht="15" x14ac:dyDescent="0.2">
      <c r="A145" s="233"/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</row>
    <row r="146" spans="1:22" ht="15" x14ac:dyDescent="0.2">
      <c r="A146" s="233"/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</row>
    <row r="147" spans="1:22" ht="15" x14ac:dyDescent="0.2">
      <c r="A147" s="233"/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</row>
    <row r="148" spans="1:22" ht="15" x14ac:dyDescent="0.2">
      <c r="A148" s="233"/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</row>
    <row r="149" spans="1:22" ht="15" x14ac:dyDescent="0.2">
      <c r="A149" s="233"/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</row>
    <row r="150" spans="1:22" ht="15" x14ac:dyDescent="0.2">
      <c r="A150" s="233"/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</row>
    <row r="151" spans="1:22" ht="15" x14ac:dyDescent="0.2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</row>
    <row r="152" spans="1:22" ht="15" x14ac:dyDescent="0.2">
      <c r="A152" s="233"/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</row>
    <row r="153" spans="1:22" ht="15" x14ac:dyDescent="0.2">
      <c r="A153" s="233"/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</row>
    <row r="154" spans="1:22" ht="15" x14ac:dyDescent="0.2">
      <c r="A154" s="233"/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</row>
    <row r="155" spans="1:22" ht="15" x14ac:dyDescent="0.2">
      <c r="A155" s="233"/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</row>
    <row r="156" spans="1:22" ht="15" x14ac:dyDescent="0.2">
      <c r="A156" s="233"/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</row>
    <row r="157" spans="1:22" ht="15" x14ac:dyDescent="0.2">
      <c r="A157" s="233"/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</row>
    <row r="158" spans="1:22" ht="15" x14ac:dyDescent="0.2">
      <c r="A158" s="233"/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</row>
    <row r="159" spans="1:22" ht="15" x14ac:dyDescent="0.2">
      <c r="A159" s="233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</row>
    <row r="160" spans="1:22" ht="15" x14ac:dyDescent="0.2">
      <c r="A160" s="233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</row>
    <row r="161" spans="1:22" ht="15" x14ac:dyDescent="0.2">
      <c r="A161" s="233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</row>
    <row r="162" spans="1:22" ht="15" x14ac:dyDescent="0.2">
      <c r="A162" s="233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</row>
    <row r="163" spans="1:22" ht="15" x14ac:dyDescent="0.2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</row>
    <row r="164" spans="1:22" ht="15" x14ac:dyDescent="0.2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</row>
    <row r="165" spans="1:22" ht="15" x14ac:dyDescent="0.2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</row>
    <row r="166" spans="1:22" ht="15" x14ac:dyDescent="0.2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</row>
    <row r="167" spans="1:22" ht="15" x14ac:dyDescent="0.2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</row>
    <row r="168" spans="1:22" ht="15" x14ac:dyDescent="0.2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</row>
    <row r="169" spans="1:22" ht="15" x14ac:dyDescent="0.2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</row>
    <row r="170" spans="1:22" ht="15" x14ac:dyDescent="0.2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</row>
    <row r="171" spans="1:22" ht="15" x14ac:dyDescent="0.2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</row>
    <row r="172" spans="1:22" ht="15" x14ac:dyDescent="0.2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</row>
    <row r="173" spans="1:22" ht="15" x14ac:dyDescent="0.2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</row>
    <row r="174" spans="1:22" ht="15" x14ac:dyDescent="0.2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</row>
    <row r="175" spans="1:22" ht="15" x14ac:dyDescent="0.2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</row>
    <row r="176" spans="1:22" ht="15" x14ac:dyDescent="0.2">
      <c r="A176" s="233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</row>
    <row r="177" spans="1:22" ht="15" x14ac:dyDescent="0.2">
      <c r="A177" s="233"/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</row>
    <row r="178" spans="1:22" ht="15" x14ac:dyDescent="0.2">
      <c r="A178" s="233"/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</row>
    <row r="179" spans="1:22" ht="15" x14ac:dyDescent="0.2">
      <c r="A179" s="233"/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</row>
    <row r="180" spans="1:22" ht="15" x14ac:dyDescent="0.2">
      <c r="A180" s="233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</row>
    <row r="181" spans="1:22" ht="15" x14ac:dyDescent="0.2">
      <c r="A181" s="233"/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</row>
    <row r="182" spans="1:22" ht="15" x14ac:dyDescent="0.2">
      <c r="A182" s="233"/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</row>
    <row r="183" spans="1:22" ht="15" x14ac:dyDescent="0.2">
      <c r="A183" s="233"/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</row>
    <row r="184" spans="1:22" ht="15" x14ac:dyDescent="0.2">
      <c r="A184" s="233"/>
      <c r="B184" s="233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</row>
    <row r="186" spans="1:22" ht="15" x14ac:dyDescent="0.2">
      <c r="A186" s="233"/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</row>
    <row r="187" spans="1:22" ht="15" x14ac:dyDescent="0.2">
      <c r="A187" s="233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</row>
    <row r="188" spans="1:22" ht="15" x14ac:dyDescent="0.2">
      <c r="A188" s="233"/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</row>
    <row r="189" spans="1:22" ht="15" x14ac:dyDescent="0.2">
      <c r="A189" s="233"/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</row>
    <row r="190" spans="1:22" ht="15" x14ac:dyDescent="0.2">
      <c r="A190" s="233"/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</row>
  </sheetData>
  <sheetProtection selectLockedCells="1" selectUnlockedCells="1"/>
  <mergeCells count="62">
    <mergeCell ref="D66:G66"/>
    <mergeCell ref="N60:P60"/>
    <mergeCell ref="A57:M57"/>
    <mergeCell ref="A58:M58"/>
    <mergeCell ref="A59:M59"/>
    <mergeCell ref="A60:M60"/>
    <mergeCell ref="A9:V9"/>
    <mergeCell ref="A10:V10"/>
    <mergeCell ref="F4:F7"/>
    <mergeCell ref="K4:K7"/>
    <mergeCell ref="A2:A7"/>
    <mergeCell ref="C2:F2"/>
    <mergeCell ref="G2:G7"/>
    <mergeCell ref="A19:V19"/>
    <mergeCell ref="A25:F25"/>
    <mergeCell ref="Q60:R60"/>
    <mergeCell ref="A46:A47"/>
    <mergeCell ref="A55:M55"/>
    <mergeCell ref="S60:T60"/>
    <mergeCell ref="U60:V60"/>
    <mergeCell ref="A30:V30"/>
    <mergeCell ref="A33:F33"/>
    <mergeCell ref="A34:F34"/>
    <mergeCell ref="A44:A45"/>
    <mergeCell ref="A29:F29"/>
    <mergeCell ref="A35:V35"/>
    <mergeCell ref="A36:V36"/>
    <mergeCell ref="A37:A39"/>
    <mergeCell ref="A40:F40"/>
    <mergeCell ref="A48:A49"/>
    <mergeCell ref="A50:A51"/>
    <mergeCell ref="A52:F52"/>
    <mergeCell ref="A1:X1"/>
    <mergeCell ref="N4:P4"/>
    <mergeCell ref="Q4:R4"/>
    <mergeCell ref="N6:V6"/>
    <mergeCell ref="S4:T4"/>
    <mergeCell ref="I3:L3"/>
    <mergeCell ref="I4:I7"/>
    <mergeCell ref="J4:J7"/>
    <mergeCell ref="U4:V4"/>
    <mergeCell ref="N2:V3"/>
    <mergeCell ref="C3:C7"/>
    <mergeCell ref="B2:B7"/>
    <mergeCell ref="M3:M7"/>
    <mergeCell ref="E4:E7"/>
    <mergeCell ref="I72:J72"/>
    <mergeCell ref="C71:K71"/>
    <mergeCell ref="D68:G68"/>
    <mergeCell ref="D70:G70"/>
    <mergeCell ref="H2:M2"/>
    <mergeCell ref="L4:L7"/>
    <mergeCell ref="D3:D7"/>
    <mergeCell ref="E3:F3"/>
    <mergeCell ref="H3:H7"/>
    <mergeCell ref="A26:V26"/>
    <mergeCell ref="A18:B18"/>
    <mergeCell ref="A53:F53"/>
    <mergeCell ref="A41:V41"/>
    <mergeCell ref="A42:A43"/>
    <mergeCell ref="A56:M56"/>
    <mergeCell ref="A54:F54"/>
  </mergeCells>
  <phoneticPr fontId="11" type="noConversion"/>
  <pageMargins left="0.70866141732283472" right="0.70866141732283472" top="0.59055118110236227" bottom="0.59055118110236227" header="0.31496062992125984" footer="0.31496062992125984"/>
  <pageSetup paperSize="9" scale="65" firstPageNumber="0" fitToHeight="0" orientation="landscape" r:id="rId1"/>
  <headerFooter alignWithMargins="0"/>
  <rowBreaks count="1" manualBreakCount="1">
    <brk id="45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N8" sqref="BN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67" t="s">
        <v>81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1127" t="s">
        <v>44</v>
      </c>
      <c r="Q1" s="1127"/>
      <c r="R1" s="1127"/>
      <c r="S1" s="1127"/>
      <c r="T1" s="1127"/>
      <c r="U1" s="1127"/>
      <c r="V1" s="1127"/>
      <c r="W1" s="1127"/>
      <c r="X1" s="1127"/>
      <c r="Y1" s="1127"/>
      <c r="Z1" s="1127"/>
      <c r="AA1" s="1127"/>
      <c r="AB1" s="1127"/>
      <c r="AC1" s="1127"/>
      <c r="AD1" s="1127"/>
      <c r="AE1" s="1127"/>
      <c r="AF1" s="1127"/>
      <c r="AG1" s="1127"/>
      <c r="AH1" s="1127"/>
      <c r="AI1" s="1127"/>
      <c r="AJ1" s="1127"/>
      <c r="AK1" s="1127"/>
      <c r="AL1" s="1127"/>
      <c r="AM1" s="1127"/>
      <c r="AN1" s="68"/>
    </row>
    <row r="2" spans="1:53" ht="30" x14ac:dyDescent="0.4">
      <c r="A2" s="867" t="s">
        <v>82</v>
      </c>
      <c r="B2" s="867"/>
      <c r="C2" s="867"/>
      <c r="D2" s="867"/>
      <c r="E2" s="867"/>
      <c r="F2" s="867"/>
      <c r="G2" s="867"/>
      <c r="H2" s="867"/>
      <c r="I2" s="867"/>
      <c r="J2" s="867"/>
      <c r="K2" s="867"/>
      <c r="L2" s="867"/>
      <c r="M2" s="867"/>
      <c r="N2" s="867"/>
      <c r="O2" s="867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867" t="s">
        <v>110</v>
      </c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74" t="s">
        <v>0</v>
      </c>
      <c r="Q3" s="874"/>
      <c r="R3" s="874"/>
      <c r="S3" s="874"/>
      <c r="T3" s="874"/>
      <c r="U3" s="874"/>
      <c r="V3" s="874"/>
      <c r="W3" s="874"/>
      <c r="X3" s="874"/>
      <c r="Y3" s="874"/>
      <c r="Z3" s="874"/>
      <c r="AA3" s="874"/>
      <c r="AB3" s="874"/>
      <c r="AC3" s="874"/>
      <c r="AD3" s="874"/>
      <c r="AE3" s="874"/>
      <c r="AF3" s="874"/>
      <c r="AG3" s="874"/>
      <c r="AH3" s="874"/>
      <c r="AI3" s="874"/>
      <c r="AJ3" s="874"/>
      <c r="AK3" s="874"/>
      <c r="AL3" s="874"/>
      <c r="AM3" s="874"/>
      <c r="AN3" s="1121" t="s">
        <v>258</v>
      </c>
      <c r="AO3" s="1121"/>
      <c r="AP3" s="1121"/>
      <c r="AQ3" s="1121"/>
      <c r="AR3" s="1121"/>
      <c r="AS3" s="1121"/>
      <c r="AT3" s="1121"/>
      <c r="AU3" s="1121"/>
      <c r="AV3" s="1121"/>
      <c r="AW3" s="1121"/>
      <c r="AX3" s="1121"/>
      <c r="AY3" s="1121"/>
      <c r="AZ3" s="1121"/>
      <c r="BA3" s="1121"/>
    </row>
    <row r="4" spans="1:53" ht="30.75" x14ac:dyDescent="0.45">
      <c r="A4" s="870" t="s">
        <v>111</v>
      </c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121"/>
      <c r="AO4" s="1121"/>
      <c r="AP4" s="1121"/>
      <c r="AQ4" s="1121"/>
      <c r="AR4" s="1121"/>
      <c r="AS4" s="1121"/>
      <c r="AT4" s="1121"/>
      <c r="AU4" s="1121"/>
      <c r="AV4" s="1121"/>
      <c r="AW4" s="1121"/>
      <c r="AX4" s="1121"/>
      <c r="AY4" s="1121"/>
      <c r="AZ4" s="1121"/>
      <c r="BA4" s="1121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869" t="s">
        <v>1</v>
      </c>
      <c r="Q5" s="1119"/>
      <c r="R5" s="1119"/>
      <c r="S5" s="1119"/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1119"/>
      <c r="AE5" s="1119"/>
      <c r="AF5" s="1119"/>
      <c r="AG5" s="1119"/>
      <c r="AH5" s="1119"/>
      <c r="AI5" s="1119"/>
      <c r="AJ5" s="1119"/>
      <c r="AK5" s="1119"/>
      <c r="AL5" s="1119"/>
      <c r="AM5" s="1119"/>
    </row>
    <row r="6" spans="1:53" s="3" customFormat="1" ht="24.75" customHeight="1" x14ac:dyDescent="0.4">
      <c r="A6" s="867" t="s">
        <v>112</v>
      </c>
      <c r="B6" s="867"/>
      <c r="C6" s="867"/>
      <c r="D6" s="867"/>
      <c r="E6" s="867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1120"/>
      <c r="AP6" s="1120"/>
      <c r="AQ6" s="1120"/>
      <c r="AR6" s="1120"/>
      <c r="AS6" s="1120"/>
      <c r="AT6" s="1120"/>
      <c r="AU6" s="1120"/>
      <c r="AV6" s="1120"/>
      <c r="AW6" s="1120"/>
      <c r="AX6" s="1120"/>
      <c r="AY6" s="1120"/>
      <c r="AZ6" s="1120"/>
      <c r="BA6" s="1120"/>
    </row>
    <row r="7" spans="1:53" s="3" customFormat="1" ht="27" customHeight="1" x14ac:dyDescent="0.4">
      <c r="A7" s="867" t="s">
        <v>83</v>
      </c>
      <c r="B7" s="867"/>
      <c r="C7" s="867"/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2" t="s">
        <v>113</v>
      </c>
      <c r="Q7" s="862"/>
      <c r="R7" s="862"/>
      <c r="S7" s="862"/>
      <c r="T7" s="862"/>
      <c r="U7" s="862"/>
      <c r="V7" s="862"/>
      <c r="W7" s="862"/>
      <c r="X7" s="862"/>
      <c r="Y7" s="862"/>
      <c r="Z7" s="862"/>
      <c r="AA7" s="862"/>
      <c r="AB7" s="862"/>
      <c r="AC7" s="862"/>
      <c r="AD7" s="862"/>
      <c r="AE7" s="862"/>
      <c r="AF7" s="862"/>
      <c r="AG7" s="862"/>
      <c r="AH7" s="862"/>
      <c r="AI7" s="862"/>
      <c r="AJ7" s="862"/>
      <c r="AK7" s="862"/>
      <c r="AL7" s="862"/>
      <c r="AM7" s="73"/>
      <c r="AN7" s="863" t="s">
        <v>174</v>
      </c>
      <c r="AO7" s="1093"/>
      <c r="AP7" s="1093"/>
      <c r="AQ7" s="1093"/>
      <c r="AR7" s="1093"/>
      <c r="AS7" s="1093"/>
      <c r="AT7" s="1093"/>
      <c r="AU7" s="1093"/>
      <c r="AV7" s="1093"/>
      <c r="AW7" s="1093"/>
      <c r="AX7" s="1093"/>
      <c r="AY7" s="1093"/>
      <c r="AZ7" s="1093"/>
      <c r="BA7" s="1093"/>
    </row>
    <row r="8" spans="1:53" s="3" customFormat="1" ht="27.75" customHeight="1" x14ac:dyDescent="0.4">
      <c r="P8" s="862" t="s">
        <v>226</v>
      </c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  <c r="AB8" s="862"/>
      <c r="AC8" s="862"/>
      <c r="AD8" s="862"/>
      <c r="AE8" s="862"/>
      <c r="AF8" s="862"/>
      <c r="AG8" s="862"/>
      <c r="AH8" s="862"/>
      <c r="AI8" s="862"/>
      <c r="AJ8" s="862"/>
      <c r="AK8" s="862"/>
      <c r="AL8" s="862"/>
      <c r="AM8" s="73"/>
      <c r="AN8" s="1123" t="s">
        <v>114</v>
      </c>
      <c r="AO8" s="1123"/>
      <c r="AP8" s="1123"/>
      <c r="AQ8" s="1123"/>
      <c r="AR8" s="1123"/>
      <c r="AS8" s="1123"/>
      <c r="AT8" s="1123"/>
      <c r="AU8" s="1123"/>
      <c r="AV8" s="1123"/>
      <c r="AW8" s="1123"/>
      <c r="AX8" s="1123"/>
      <c r="AY8" s="1123"/>
      <c r="AZ8" s="1123"/>
      <c r="BA8" s="1123"/>
    </row>
    <row r="9" spans="1:53" s="3" customFormat="1" ht="27.75" customHeight="1" x14ac:dyDescent="0.4">
      <c r="P9" s="862" t="s">
        <v>227</v>
      </c>
      <c r="Q9" s="862"/>
      <c r="R9" s="862"/>
      <c r="S9" s="862"/>
      <c r="T9" s="862"/>
      <c r="U9" s="862"/>
      <c r="V9" s="862"/>
      <c r="W9" s="862"/>
      <c r="X9" s="862"/>
      <c r="Y9" s="862"/>
      <c r="Z9" s="862"/>
      <c r="AA9" s="862"/>
      <c r="AB9" s="862"/>
      <c r="AC9" s="862"/>
      <c r="AD9" s="862"/>
      <c r="AE9" s="862"/>
      <c r="AF9" s="862"/>
      <c r="AG9" s="862"/>
      <c r="AH9" s="862"/>
      <c r="AI9" s="862"/>
      <c r="AJ9" s="862"/>
      <c r="AK9" s="862"/>
      <c r="AL9" s="862"/>
      <c r="AM9" s="73"/>
      <c r="AN9" s="1123"/>
      <c r="AO9" s="1123"/>
      <c r="AP9" s="1123"/>
      <c r="AQ9" s="1123"/>
      <c r="AR9" s="1123"/>
      <c r="AS9" s="1123"/>
      <c r="AT9" s="1123"/>
      <c r="AU9" s="1123"/>
      <c r="AV9" s="1123"/>
      <c r="AW9" s="1123"/>
      <c r="AX9" s="1123"/>
      <c r="AY9" s="1123"/>
      <c r="AZ9" s="1123"/>
      <c r="BA9" s="1123"/>
    </row>
    <row r="10" spans="1:53" s="3" customFormat="1" ht="27.75" customHeight="1" x14ac:dyDescent="0.35">
      <c r="P10" s="1118" t="s">
        <v>115</v>
      </c>
      <c r="Q10" s="1124"/>
      <c r="R10" s="1124"/>
      <c r="S10" s="1124"/>
      <c r="T10" s="1124"/>
      <c r="U10" s="1124"/>
      <c r="V10" s="1124"/>
      <c r="W10" s="1124"/>
      <c r="X10" s="1124"/>
      <c r="Y10" s="1124"/>
      <c r="Z10" s="1124"/>
      <c r="AA10" s="1124"/>
      <c r="AB10" s="1124"/>
      <c r="AC10" s="1124"/>
      <c r="AD10" s="1124"/>
      <c r="AE10" s="1124"/>
      <c r="AF10" s="1124"/>
      <c r="AG10" s="1124"/>
      <c r="AH10" s="1124"/>
      <c r="AI10" s="1124"/>
      <c r="AJ10" s="1124"/>
      <c r="AK10" s="1124"/>
      <c r="AL10" s="1125"/>
      <c r="AM10" s="1125"/>
      <c r="AN10" s="1123"/>
      <c r="AO10" s="1123"/>
      <c r="AP10" s="1123"/>
      <c r="AQ10" s="1123"/>
      <c r="AR10" s="1123"/>
      <c r="AS10" s="1123"/>
      <c r="AT10" s="1123"/>
      <c r="AU10" s="1123"/>
      <c r="AV10" s="1123"/>
      <c r="AW10" s="1123"/>
      <c r="AX10" s="1123"/>
      <c r="AY10" s="1123"/>
      <c r="AZ10" s="1123"/>
      <c r="BA10" s="1123"/>
    </row>
    <row r="11" spans="1:53" s="3" customFormat="1" ht="25.5" customHeight="1" x14ac:dyDescent="0.4">
      <c r="P11" s="1118" t="s">
        <v>228</v>
      </c>
      <c r="Q11" s="1118"/>
      <c r="R11" s="1118"/>
      <c r="S11" s="1118"/>
      <c r="T11" s="1118"/>
      <c r="U11" s="1118"/>
      <c r="V11" s="1118"/>
      <c r="W11" s="1118"/>
      <c r="X11" s="1118"/>
      <c r="Y11" s="1118"/>
      <c r="Z11" s="1118"/>
      <c r="AA11" s="1118"/>
      <c r="AB11" s="1118"/>
      <c r="AC11" s="1118"/>
      <c r="AD11" s="1118"/>
      <c r="AE11" s="1118"/>
      <c r="AF11" s="1118"/>
      <c r="AG11" s="1118"/>
      <c r="AH11" s="1118"/>
      <c r="AI11" s="1118"/>
      <c r="AJ11" s="1118"/>
      <c r="AK11" s="1118"/>
      <c r="AL11" s="1118"/>
      <c r="AM11" s="1118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1126"/>
      <c r="Z12" s="1126"/>
      <c r="AA12" s="1126"/>
      <c r="AB12" s="1126"/>
      <c r="AC12" s="1126"/>
      <c r="AD12" s="1126"/>
      <c r="AE12" s="1126"/>
      <c r="AF12" s="1126"/>
      <c r="AG12" s="1126"/>
      <c r="AH12" s="1126"/>
      <c r="AI12" s="1126"/>
      <c r="AJ12" s="1126"/>
      <c r="AK12" s="1126"/>
      <c r="AL12" s="1126"/>
      <c r="AM12" s="1126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5" x14ac:dyDescent="0.3">
      <c r="A14" s="1094" t="s">
        <v>37</v>
      </c>
      <c r="B14" s="1094"/>
      <c r="C14" s="1094"/>
      <c r="D14" s="1094"/>
      <c r="E14" s="1094"/>
      <c r="F14" s="1094"/>
      <c r="G14" s="1094"/>
      <c r="H14" s="1094"/>
      <c r="I14" s="1094"/>
      <c r="J14" s="1094"/>
      <c r="K14" s="1094"/>
      <c r="L14" s="1094"/>
      <c r="M14" s="1094"/>
      <c r="N14" s="1094"/>
      <c r="O14" s="1094"/>
      <c r="P14" s="1094"/>
      <c r="Q14" s="1094"/>
      <c r="R14" s="1094"/>
      <c r="S14" s="1094"/>
      <c r="T14" s="1094"/>
      <c r="U14" s="1094"/>
      <c r="V14" s="1094"/>
      <c r="W14" s="1094"/>
      <c r="X14" s="1094"/>
      <c r="Y14" s="1094"/>
      <c r="Z14" s="1094"/>
      <c r="AA14" s="1094"/>
      <c r="AB14" s="1094"/>
      <c r="AC14" s="1094"/>
      <c r="AD14" s="1094"/>
      <c r="AE14" s="1094"/>
      <c r="AF14" s="1094"/>
      <c r="AG14" s="1094"/>
      <c r="AH14" s="1094"/>
      <c r="AI14" s="1094"/>
      <c r="AJ14" s="1094"/>
      <c r="AK14" s="1094"/>
      <c r="AL14" s="1094"/>
      <c r="AM14" s="1094"/>
      <c r="AN14" s="1094"/>
      <c r="AO14" s="1094"/>
      <c r="AP14" s="1094"/>
      <c r="AQ14" s="1094"/>
      <c r="AR14" s="1094"/>
      <c r="AS14" s="1094"/>
      <c r="AT14" s="1094"/>
      <c r="AU14" s="1094"/>
      <c r="AV14" s="1094"/>
      <c r="AW14" s="1094"/>
      <c r="AX14" s="1094"/>
      <c r="AY14" s="1094"/>
      <c r="AZ14" s="1094"/>
      <c r="BA14" s="1094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1095" t="s">
        <v>2</v>
      </c>
      <c r="B16" s="1112" t="s">
        <v>3</v>
      </c>
      <c r="C16" s="1113"/>
      <c r="D16" s="1113"/>
      <c r="E16" s="1114"/>
      <c r="F16" s="1112" t="s">
        <v>4</v>
      </c>
      <c r="G16" s="1113"/>
      <c r="H16" s="1113"/>
      <c r="I16" s="1114"/>
      <c r="J16" s="1115" t="s">
        <v>5</v>
      </c>
      <c r="K16" s="1116"/>
      <c r="L16" s="1116"/>
      <c r="M16" s="1116"/>
      <c r="N16" s="1115" t="s">
        <v>6</v>
      </c>
      <c r="O16" s="1116"/>
      <c r="P16" s="1116"/>
      <c r="Q16" s="1116"/>
      <c r="R16" s="1117"/>
      <c r="S16" s="1115" t="s">
        <v>7</v>
      </c>
      <c r="T16" s="1122"/>
      <c r="U16" s="1122"/>
      <c r="V16" s="1122"/>
      <c r="W16" s="1117"/>
      <c r="X16" s="1115" t="s">
        <v>8</v>
      </c>
      <c r="Y16" s="1116"/>
      <c r="Z16" s="1116"/>
      <c r="AA16" s="1117"/>
      <c r="AB16" s="1112" t="s">
        <v>9</v>
      </c>
      <c r="AC16" s="1113"/>
      <c r="AD16" s="1113"/>
      <c r="AE16" s="1114"/>
      <c r="AF16" s="1112" t="s">
        <v>10</v>
      </c>
      <c r="AG16" s="1113"/>
      <c r="AH16" s="1113"/>
      <c r="AI16" s="1114"/>
      <c r="AJ16" s="1115" t="s">
        <v>11</v>
      </c>
      <c r="AK16" s="1122"/>
      <c r="AL16" s="1122"/>
      <c r="AM16" s="1122"/>
      <c r="AN16" s="1117"/>
      <c r="AO16" s="1115" t="s">
        <v>12</v>
      </c>
      <c r="AP16" s="1116"/>
      <c r="AQ16" s="1116"/>
      <c r="AR16" s="1116"/>
      <c r="AS16" s="1070" t="s">
        <v>13</v>
      </c>
      <c r="AT16" s="1071"/>
      <c r="AU16" s="1071"/>
      <c r="AV16" s="1071"/>
      <c r="AW16" s="1072"/>
      <c r="AX16" s="1115" t="s">
        <v>14</v>
      </c>
      <c r="AY16" s="1116"/>
      <c r="AZ16" s="1116"/>
      <c r="BA16" s="1117"/>
    </row>
    <row r="17" spans="1:53" s="5" customFormat="1" ht="20.25" customHeight="1" thickBot="1" x14ac:dyDescent="0.25">
      <c r="A17" s="1096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133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116</v>
      </c>
      <c r="R18" s="86" t="s">
        <v>116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4">
        <v>2</v>
      </c>
      <c r="B19" s="89" t="s">
        <v>79</v>
      </c>
      <c r="C19" s="66" t="s">
        <v>79</v>
      </c>
      <c r="D19" s="66" t="s">
        <v>79</v>
      </c>
      <c r="E19" s="90" t="s">
        <v>79</v>
      </c>
      <c r="F19" s="89" t="s">
        <v>79</v>
      </c>
      <c r="G19" s="66" t="s">
        <v>79</v>
      </c>
      <c r="H19" s="66" t="s">
        <v>79</v>
      </c>
      <c r="I19" s="90" t="s">
        <v>79</v>
      </c>
      <c r="J19" s="89" t="s">
        <v>79</v>
      </c>
      <c r="K19" s="66" t="s">
        <v>79</v>
      </c>
      <c r="L19" s="66" t="s">
        <v>79</v>
      </c>
      <c r="M19" s="90" t="s">
        <v>79</v>
      </c>
      <c r="N19" s="89" t="s">
        <v>79</v>
      </c>
      <c r="O19" s="66" t="s">
        <v>79</v>
      </c>
      <c r="P19" s="66" t="s">
        <v>79</v>
      </c>
      <c r="Q19" s="66" t="s">
        <v>116</v>
      </c>
      <c r="R19" s="90" t="s">
        <v>116</v>
      </c>
      <c r="S19" s="89" t="s">
        <v>16</v>
      </c>
      <c r="T19" s="66" t="s">
        <v>16</v>
      </c>
      <c r="U19" s="66" t="s">
        <v>17</v>
      </c>
      <c r="V19" s="66" t="s">
        <v>17</v>
      </c>
      <c r="W19" s="90" t="s">
        <v>17</v>
      </c>
      <c r="X19" s="89" t="s">
        <v>17</v>
      </c>
      <c r="Y19" s="66" t="s">
        <v>17</v>
      </c>
      <c r="Z19" s="66" t="s">
        <v>17</v>
      </c>
      <c r="AA19" s="90" t="s">
        <v>18</v>
      </c>
      <c r="AB19" s="89" t="s">
        <v>18</v>
      </c>
      <c r="AC19" s="66" t="s">
        <v>18</v>
      </c>
      <c r="AD19" s="66" t="s">
        <v>18</v>
      </c>
      <c r="AE19" s="91" t="s">
        <v>18</v>
      </c>
      <c r="AF19" s="89" t="s">
        <v>18</v>
      </c>
      <c r="AG19" s="66" t="s">
        <v>18</v>
      </c>
      <c r="AH19" s="66" t="s">
        <v>18</v>
      </c>
      <c r="AI19" s="91" t="s">
        <v>18</v>
      </c>
      <c r="AJ19" s="89" t="s">
        <v>18</v>
      </c>
      <c r="AK19" s="66" t="s">
        <v>18</v>
      </c>
      <c r="AL19" s="66" t="s">
        <v>18</v>
      </c>
      <c r="AM19" s="66" t="s">
        <v>88</v>
      </c>
      <c r="AN19" s="90" t="s">
        <v>88</v>
      </c>
      <c r="AO19" s="92"/>
      <c r="AP19" s="66"/>
      <c r="AQ19" s="66"/>
      <c r="AR19" s="91"/>
      <c r="AS19" s="93"/>
      <c r="AT19" s="94"/>
      <c r="AU19" s="66"/>
      <c r="AV19" s="66"/>
      <c r="AW19" s="90"/>
      <c r="AX19" s="95"/>
      <c r="AY19" s="66"/>
      <c r="AZ19" s="66"/>
      <c r="BA19" s="90"/>
    </row>
    <row r="20" spans="1:53" ht="20.100000000000001" customHeight="1" x14ac:dyDescent="0.3">
      <c r="A20" s="134"/>
      <c r="B20" s="89"/>
      <c r="C20" s="66"/>
      <c r="D20" s="66"/>
      <c r="E20" s="90"/>
      <c r="F20" s="89"/>
      <c r="G20" s="66"/>
      <c r="H20" s="66"/>
      <c r="I20" s="90"/>
      <c r="J20" s="89"/>
      <c r="K20" s="66"/>
      <c r="L20" s="66"/>
      <c r="M20" s="90"/>
      <c r="N20" s="89"/>
      <c r="O20" s="66"/>
      <c r="P20" s="66"/>
      <c r="Q20" s="66"/>
      <c r="R20" s="90"/>
      <c r="S20" s="89"/>
      <c r="T20" s="66"/>
      <c r="U20" s="66"/>
      <c r="V20" s="66"/>
      <c r="W20" s="136"/>
      <c r="X20" s="89"/>
      <c r="Y20" s="66"/>
      <c r="Z20" s="66"/>
      <c r="AA20" s="90"/>
      <c r="AB20" s="89"/>
      <c r="AC20" s="66"/>
      <c r="AD20" s="66"/>
      <c r="AE20" s="91"/>
      <c r="AF20" s="89"/>
      <c r="AG20" s="66"/>
      <c r="AH20" s="66"/>
      <c r="AI20" s="91"/>
      <c r="AJ20" s="89"/>
      <c r="AK20" s="66"/>
      <c r="AL20" s="66"/>
      <c r="AM20" s="66"/>
      <c r="AN20" s="90"/>
      <c r="AO20" s="92"/>
      <c r="AP20" s="66"/>
      <c r="AQ20" s="66"/>
      <c r="AR20" s="91"/>
      <c r="AS20" s="89"/>
      <c r="AT20" s="66"/>
      <c r="AU20" s="66"/>
      <c r="AV20" s="66"/>
      <c r="AW20" s="90"/>
      <c r="AX20" s="92"/>
      <c r="AY20" s="66"/>
      <c r="AZ20" s="66"/>
      <c r="BA20" s="90"/>
    </row>
    <row r="21" spans="1:53" ht="19.5" customHeight="1" thickBot="1" x14ac:dyDescent="0.35">
      <c r="A21" s="135"/>
      <c r="B21" s="96"/>
      <c r="C21" s="97"/>
      <c r="D21" s="97"/>
      <c r="E21" s="98"/>
      <c r="F21" s="96"/>
      <c r="G21" s="97"/>
      <c r="H21" s="97"/>
      <c r="I21" s="98"/>
      <c r="J21" s="96"/>
      <c r="K21" s="97"/>
      <c r="L21" s="97"/>
      <c r="M21" s="98"/>
      <c r="N21" s="96"/>
      <c r="O21" s="97"/>
      <c r="P21" s="97"/>
      <c r="Q21" s="97"/>
      <c r="R21" s="98"/>
      <c r="S21" s="96"/>
      <c r="T21" s="97"/>
      <c r="U21" s="97"/>
      <c r="V21" s="97"/>
      <c r="W21" s="98"/>
      <c r="X21" s="96"/>
      <c r="Y21" s="97"/>
      <c r="Z21" s="97"/>
      <c r="AA21" s="98"/>
      <c r="AB21" s="96"/>
      <c r="AC21" s="97"/>
      <c r="AD21" s="97"/>
      <c r="AE21" s="99"/>
      <c r="AF21" s="96"/>
      <c r="AG21" s="97"/>
      <c r="AH21" s="97"/>
      <c r="AI21" s="99"/>
      <c r="AJ21" s="96"/>
      <c r="AK21" s="97"/>
      <c r="AL21" s="97"/>
      <c r="AM21" s="97"/>
      <c r="AN21" s="98"/>
      <c r="AO21" s="100"/>
      <c r="AP21" s="97"/>
      <c r="AQ21" s="97"/>
      <c r="AR21" s="99"/>
      <c r="AS21" s="101"/>
      <c r="AT21" s="102"/>
      <c r="AU21" s="102"/>
      <c r="AV21" s="102"/>
      <c r="AW21" s="103"/>
      <c r="AX21" s="104"/>
      <c r="AY21" s="105"/>
      <c r="AZ21" s="105"/>
      <c r="BA21" s="106"/>
    </row>
    <row r="22" spans="1:53" ht="19.5" customHeight="1" x14ac:dyDescent="0.3">
      <c r="A22" s="2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8"/>
      <c r="AG22" s="108"/>
      <c r="AH22" s="108"/>
      <c r="AI22" s="108"/>
      <c r="AJ22" s="107"/>
      <c r="AK22" s="107"/>
      <c r="AL22" s="107"/>
      <c r="AM22" s="107"/>
      <c r="AN22" s="107"/>
      <c r="AO22" s="107"/>
      <c r="AP22" s="107"/>
      <c r="AQ22" s="107"/>
      <c r="AR22" s="107"/>
      <c r="AS22" s="109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56" t="s">
        <v>118</v>
      </c>
      <c r="B23" s="856"/>
      <c r="C23" s="856"/>
      <c r="D23" s="856"/>
      <c r="E23" s="856"/>
      <c r="F23" s="856"/>
      <c r="G23" s="856"/>
      <c r="H23" s="856"/>
      <c r="I23" s="856"/>
      <c r="J23" s="1077"/>
      <c r="K23" s="1077"/>
      <c r="L23" s="1077"/>
      <c r="M23" s="1077"/>
      <c r="N23" s="1077"/>
      <c r="O23" s="1077"/>
      <c r="P23" s="1077"/>
      <c r="Q23" s="1077"/>
      <c r="R23" s="1077"/>
      <c r="S23" s="1077"/>
      <c r="T23" s="1077"/>
      <c r="U23" s="1077"/>
      <c r="V23" s="1077"/>
      <c r="W23" s="1077"/>
      <c r="X23" s="1077"/>
      <c r="Y23" s="1077"/>
      <c r="Z23" s="1077"/>
      <c r="AA23" s="1077"/>
      <c r="AB23" s="1077"/>
      <c r="AC23" s="1077"/>
      <c r="AD23" s="1077"/>
      <c r="AE23" s="1077"/>
      <c r="AF23" s="1077"/>
      <c r="AG23" s="1077"/>
      <c r="AH23" s="1077"/>
      <c r="AI23" s="1077"/>
      <c r="AJ23" s="1077"/>
      <c r="AK23" s="1077"/>
      <c r="AL23" s="1077"/>
      <c r="AM23" s="1077"/>
      <c r="AN23" s="1077"/>
      <c r="AO23" s="1077"/>
      <c r="AP23" s="1077"/>
      <c r="AQ23" s="1077"/>
      <c r="AR23" s="1077"/>
      <c r="AS23" s="1077"/>
      <c r="AT23" s="1077"/>
      <c r="AU23" s="1077"/>
      <c r="AV23" s="110"/>
      <c r="AW23" s="110"/>
      <c r="AX23" s="110"/>
      <c r="AY23" s="110"/>
      <c r="AZ23" s="110"/>
      <c r="BA23" s="1"/>
    </row>
    <row r="24" spans="1:53" x14ac:dyDescent="0.25">
      <c r="AV24" s="110"/>
      <c r="AW24" s="110"/>
      <c r="AX24" s="110"/>
      <c r="AY24" s="110"/>
      <c r="AZ24" s="110"/>
    </row>
    <row r="25" spans="1:53" ht="21.75" customHeight="1" x14ac:dyDescent="0.3">
      <c r="A25" s="111" t="s">
        <v>119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091" t="s">
        <v>120</v>
      </c>
      <c r="AB25" s="1091"/>
      <c r="AC25" s="1091"/>
      <c r="AD25" s="1091"/>
      <c r="AE25" s="1091"/>
      <c r="AF25" s="1091"/>
      <c r="AG25" s="1091"/>
      <c r="AH25" s="1091"/>
      <c r="AI25" s="1091"/>
      <c r="AJ25" s="1091"/>
      <c r="AK25" s="1091"/>
      <c r="AL25" s="1091"/>
      <c r="AM25" s="1091"/>
      <c r="AN25" s="111"/>
      <c r="AO25" s="1091" t="s">
        <v>51</v>
      </c>
      <c r="AP25" s="1091"/>
      <c r="AQ25" s="1091"/>
      <c r="AR25" s="1091"/>
      <c r="AS25" s="1091"/>
      <c r="AT25" s="1091"/>
      <c r="AU25" s="1091"/>
      <c r="AV25" s="1091"/>
      <c r="AW25" s="1091"/>
      <c r="AX25" s="1091"/>
      <c r="AY25" s="1091"/>
      <c r="AZ25" s="1091"/>
      <c r="BA25" s="1091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97" t="s">
        <v>2</v>
      </c>
      <c r="B27" s="1084"/>
      <c r="C27" s="1052" t="s">
        <v>19</v>
      </c>
      <c r="D27" s="1083"/>
      <c r="E27" s="1083"/>
      <c r="F27" s="1084"/>
      <c r="G27" s="1098" t="s">
        <v>121</v>
      </c>
      <c r="H27" s="1099"/>
      <c r="I27" s="1100"/>
      <c r="J27" s="1073" t="s">
        <v>21</v>
      </c>
      <c r="K27" s="1083"/>
      <c r="L27" s="1083"/>
      <c r="M27" s="1084"/>
      <c r="N27" s="1021" t="s">
        <v>70</v>
      </c>
      <c r="O27" s="1022"/>
      <c r="P27" s="1023"/>
      <c r="Q27" s="1073" t="s">
        <v>71</v>
      </c>
      <c r="R27" s="1074"/>
      <c r="S27" s="1075"/>
      <c r="T27" s="1073" t="s">
        <v>22</v>
      </c>
      <c r="U27" s="1083"/>
      <c r="V27" s="1084"/>
      <c r="W27" s="1073" t="s">
        <v>69</v>
      </c>
      <c r="X27" s="1083"/>
      <c r="Y27" s="1084"/>
      <c r="Z27" s="22"/>
      <c r="AA27" s="1046" t="s">
        <v>72</v>
      </c>
      <c r="AB27" s="1047"/>
      <c r="AC27" s="1047"/>
      <c r="AD27" s="1047"/>
      <c r="AE27" s="1047"/>
      <c r="AF27" s="1036"/>
      <c r="AG27" s="1037"/>
      <c r="AH27" s="1050" t="s">
        <v>87</v>
      </c>
      <c r="AI27" s="1051"/>
      <c r="AJ27" s="1051"/>
      <c r="AK27" s="1052" t="s">
        <v>50</v>
      </c>
      <c r="AL27" s="1053"/>
      <c r="AM27" s="1054"/>
      <c r="AN27" s="113"/>
      <c r="AO27" s="1058" t="s">
        <v>52</v>
      </c>
      <c r="AP27" s="1059"/>
      <c r="AQ27" s="1059"/>
      <c r="AR27" s="1059"/>
      <c r="AS27" s="1021" t="s">
        <v>73</v>
      </c>
      <c r="AT27" s="1022"/>
      <c r="AU27" s="1022"/>
      <c r="AV27" s="1022"/>
      <c r="AW27" s="1023"/>
      <c r="AX27" s="1050" t="s">
        <v>87</v>
      </c>
      <c r="AY27" s="1050"/>
      <c r="AZ27" s="1050"/>
      <c r="BA27" s="1107"/>
    </row>
    <row r="28" spans="1:53" ht="15.75" customHeight="1" x14ac:dyDescent="0.25">
      <c r="A28" s="1085"/>
      <c r="B28" s="1087"/>
      <c r="C28" s="1085"/>
      <c r="D28" s="1086"/>
      <c r="E28" s="1086"/>
      <c r="F28" s="1087"/>
      <c r="G28" s="1101"/>
      <c r="H28" s="1102"/>
      <c r="I28" s="1103"/>
      <c r="J28" s="1085"/>
      <c r="K28" s="1086"/>
      <c r="L28" s="1086"/>
      <c r="M28" s="1087"/>
      <c r="N28" s="1024"/>
      <c r="O28" s="1025"/>
      <c r="P28" s="1026"/>
      <c r="Q28" s="1076"/>
      <c r="R28" s="1077"/>
      <c r="S28" s="1078"/>
      <c r="T28" s="1085"/>
      <c r="U28" s="1086"/>
      <c r="V28" s="1087"/>
      <c r="W28" s="1085"/>
      <c r="X28" s="1086"/>
      <c r="Y28" s="1087"/>
      <c r="Z28" s="22"/>
      <c r="AA28" s="1048"/>
      <c r="AB28" s="1049"/>
      <c r="AC28" s="1049"/>
      <c r="AD28" s="1049"/>
      <c r="AE28" s="1049"/>
      <c r="AF28" s="1039"/>
      <c r="AG28" s="1040"/>
      <c r="AH28" s="1051"/>
      <c r="AI28" s="1051"/>
      <c r="AJ28" s="1051"/>
      <c r="AK28" s="1055"/>
      <c r="AL28" s="1056"/>
      <c r="AM28" s="1057"/>
      <c r="AN28" s="113"/>
      <c r="AO28" s="1059"/>
      <c r="AP28" s="1059"/>
      <c r="AQ28" s="1059"/>
      <c r="AR28" s="1059"/>
      <c r="AS28" s="1024"/>
      <c r="AT28" s="1025"/>
      <c r="AU28" s="1025"/>
      <c r="AV28" s="1025"/>
      <c r="AW28" s="1026"/>
      <c r="AX28" s="1050"/>
      <c r="AY28" s="1050"/>
      <c r="AZ28" s="1050"/>
      <c r="BA28" s="1107"/>
    </row>
    <row r="29" spans="1:53" ht="42" customHeight="1" x14ac:dyDescent="0.25">
      <c r="A29" s="1088"/>
      <c r="B29" s="1090"/>
      <c r="C29" s="1088"/>
      <c r="D29" s="1089"/>
      <c r="E29" s="1089"/>
      <c r="F29" s="1090"/>
      <c r="G29" s="1104"/>
      <c r="H29" s="1105"/>
      <c r="I29" s="1106"/>
      <c r="J29" s="1088"/>
      <c r="K29" s="1089"/>
      <c r="L29" s="1089"/>
      <c r="M29" s="1090"/>
      <c r="N29" s="1027"/>
      <c r="O29" s="1028"/>
      <c r="P29" s="1029"/>
      <c r="Q29" s="1079"/>
      <c r="R29" s="1080"/>
      <c r="S29" s="1081"/>
      <c r="T29" s="1088"/>
      <c r="U29" s="1089"/>
      <c r="V29" s="1090"/>
      <c r="W29" s="1088"/>
      <c r="X29" s="1089"/>
      <c r="Y29" s="1090"/>
      <c r="Z29" s="22"/>
      <c r="AA29" s="1108" t="s">
        <v>109</v>
      </c>
      <c r="AB29" s="1109"/>
      <c r="AC29" s="1109"/>
      <c r="AD29" s="1109"/>
      <c r="AE29" s="1109"/>
      <c r="AF29" s="1110"/>
      <c r="AG29" s="1111"/>
      <c r="AH29" s="1043">
        <v>2</v>
      </c>
      <c r="AI29" s="1044"/>
      <c r="AJ29" s="1045"/>
      <c r="AK29" s="1041">
        <v>3</v>
      </c>
      <c r="AL29" s="1041"/>
      <c r="AM29" s="1041"/>
      <c r="AN29" s="113"/>
      <c r="AO29" s="1059"/>
      <c r="AP29" s="1059"/>
      <c r="AQ29" s="1059"/>
      <c r="AR29" s="1059"/>
      <c r="AS29" s="1024"/>
      <c r="AT29" s="1025"/>
      <c r="AU29" s="1025"/>
      <c r="AV29" s="1025"/>
      <c r="AW29" s="1026"/>
      <c r="AX29" s="1050"/>
      <c r="AY29" s="1050"/>
      <c r="AZ29" s="1050"/>
      <c r="BA29" s="1107"/>
    </row>
    <row r="30" spans="1:53" ht="26.25" customHeight="1" x14ac:dyDescent="0.3">
      <c r="A30" s="1013">
        <v>1</v>
      </c>
      <c r="B30" s="1014"/>
      <c r="C30" s="1009">
        <f>COUNTIF($B18:$AO18,$B$18)</f>
        <v>33</v>
      </c>
      <c r="D30" s="1010"/>
      <c r="E30" s="1010"/>
      <c r="F30" s="1011"/>
      <c r="G30" s="1009">
        <v>4</v>
      </c>
      <c r="H30" s="1010"/>
      <c r="I30" s="1011"/>
      <c r="J30" s="1009">
        <v>3</v>
      </c>
      <c r="K30" s="1010"/>
      <c r="L30" s="1010"/>
      <c r="M30" s="1011"/>
      <c r="N30" s="1009"/>
      <c r="O30" s="1010"/>
      <c r="P30" s="1011"/>
      <c r="Q30" s="1012"/>
      <c r="R30" s="1005"/>
      <c r="S30" s="1006"/>
      <c r="T30" s="1009">
        <v>12</v>
      </c>
      <c r="U30" s="1033"/>
      <c r="V30" s="1082"/>
      <c r="W30" s="1009">
        <f>C30+G30+J30+N30+Q30+T30</f>
        <v>52</v>
      </c>
      <c r="X30" s="1033"/>
      <c r="Y30" s="1034"/>
      <c r="Z30" s="22"/>
      <c r="AA30" s="1035" t="s">
        <v>175</v>
      </c>
      <c r="AB30" s="1036"/>
      <c r="AC30" s="1036"/>
      <c r="AD30" s="1036"/>
      <c r="AE30" s="1036"/>
      <c r="AF30" s="1036"/>
      <c r="AG30" s="1037"/>
      <c r="AH30" s="1041">
        <v>4</v>
      </c>
      <c r="AI30" s="1042"/>
      <c r="AJ30" s="1042"/>
      <c r="AK30" s="1041">
        <v>2</v>
      </c>
      <c r="AL30" s="1042"/>
      <c r="AM30" s="1042"/>
      <c r="AN30" s="113"/>
      <c r="AO30" s="1059"/>
      <c r="AP30" s="1059"/>
      <c r="AQ30" s="1059"/>
      <c r="AR30" s="1059"/>
      <c r="AS30" s="1027"/>
      <c r="AT30" s="1028"/>
      <c r="AU30" s="1028"/>
      <c r="AV30" s="1028"/>
      <c r="AW30" s="1029"/>
      <c r="AX30" s="1050"/>
      <c r="AY30" s="1050"/>
      <c r="AZ30" s="1050"/>
      <c r="BA30" s="1107"/>
    </row>
    <row r="31" spans="1:53" ht="27" customHeight="1" x14ac:dyDescent="0.3">
      <c r="A31" s="1007">
        <v>2</v>
      </c>
      <c r="B31" s="1008"/>
      <c r="C31" s="1009">
        <v>15</v>
      </c>
      <c r="D31" s="1010"/>
      <c r="E31" s="1010"/>
      <c r="F31" s="1011"/>
      <c r="G31" s="1001">
        <v>2</v>
      </c>
      <c r="H31" s="1002"/>
      <c r="I31" s="1003"/>
      <c r="J31" s="1001">
        <v>6</v>
      </c>
      <c r="K31" s="1002"/>
      <c r="L31" s="1002"/>
      <c r="M31" s="1003"/>
      <c r="N31" s="1001">
        <v>12</v>
      </c>
      <c r="O31" s="1002"/>
      <c r="P31" s="1003"/>
      <c r="Q31" s="1004">
        <v>2</v>
      </c>
      <c r="R31" s="1005"/>
      <c r="S31" s="1006"/>
      <c r="T31" s="1001">
        <v>2</v>
      </c>
      <c r="U31" s="1031"/>
      <c r="V31" s="1032"/>
      <c r="W31" s="1009">
        <f>C31+G31+J31+N31+Q31+T31</f>
        <v>39</v>
      </c>
      <c r="X31" s="1033"/>
      <c r="Y31" s="1034"/>
      <c r="Z31" s="22"/>
      <c r="AA31" s="1038"/>
      <c r="AB31" s="1039"/>
      <c r="AC31" s="1039"/>
      <c r="AD31" s="1039"/>
      <c r="AE31" s="1039"/>
      <c r="AF31" s="1039"/>
      <c r="AG31" s="1040"/>
      <c r="AH31" s="1042"/>
      <c r="AI31" s="1042"/>
      <c r="AJ31" s="1042"/>
      <c r="AK31" s="1042"/>
      <c r="AL31" s="1042"/>
      <c r="AM31" s="1042"/>
      <c r="AN31" s="113"/>
      <c r="AO31" s="1041" t="s">
        <v>23</v>
      </c>
      <c r="AP31" s="1041"/>
      <c r="AQ31" s="1041"/>
      <c r="AR31" s="1041"/>
      <c r="AS31" s="1069" t="s">
        <v>122</v>
      </c>
      <c r="AT31" s="1069"/>
      <c r="AU31" s="1069"/>
      <c r="AV31" s="1069"/>
      <c r="AW31" s="1069"/>
      <c r="AX31" s="1092">
        <v>4</v>
      </c>
      <c r="AY31" s="1092"/>
      <c r="AZ31" s="1092"/>
      <c r="BA31" s="1092"/>
    </row>
    <row r="32" spans="1:53" ht="21.75" customHeight="1" x14ac:dyDescent="0.3">
      <c r="A32" s="1007"/>
      <c r="B32" s="1008"/>
      <c r="C32" s="1009"/>
      <c r="D32" s="1010"/>
      <c r="E32" s="1010"/>
      <c r="F32" s="1011"/>
      <c r="G32" s="1001"/>
      <c r="H32" s="1002"/>
      <c r="I32" s="1003"/>
      <c r="J32" s="1001"/>
      <c r="K32" s="1002"/>
      <c r="L32" s="1002"/>
      <c r="M32" s="1003"/>
      <c r="N32" s="1001"/>
      <c r="O32" s="1002"/>
      <c r="P32" s="1003"/>
      <c r="Q32" s="1012"/>
      <c r="R32" s="1005"/>
      <c r="S32" s="1006"/>
      <c r="T32" s="1001"/>
      <c r="U32" s="1031"/>
      <c r="V32" s="1032"/>
      <c r="W32" s="1009"/>
      <c r="X32" s="1033"/>
      <c r="Y32" s="1034"/>
      <c r="Z32" s="22"/>
      <c r="AA32" s="1035" t="s">
        <v>74</v>
      </c>
      <c r="AB32" s="1036"/>
      <c r="AC32" s="1036"/>
      <c r="AD32" s="1036"/>
      <c r="AE32" s="1036"/>
      <c r="AF32" s="1036"/>
      <c r="AG32" s="1037"/>
      <c r="AH32" s="1041">
        <v>4</v>
      </c>
      <c r="AI32" s="1042"/>
      <c r="AJ32" s="1042"/>
      <c r="AK32" s="1041">
        <v>4</v>
      </c>
      <c r="AL32" s="1042"/>
      <c r="AM32" s="1042"/>
      <c r="AN32" s="113"/>
      <c r="AO32" s="1041"/>
      <c r="AP32" s="1041"/>
      <c r="AQ32" s="1041"/>
      <c r="AR32" s="1041"/>
      <c r="AS32" s="1069"/>
      <c r="AT32" s="1069"/>
      <c r="AU32" s="1069"/>
      <c r="AV32" s="1069"/>
      <c r="AW32" s="1069"/>
      <c r="AX32" s="1092"/>
      <c r="AY32" s="1092"/>
      <c r="AZ32" s="1092"/>
      <c r="BA32" s="1092"/>
    </row>
    <row r="33" spans="1:53" ht="25.5" customHeight="1" x14ac:dyDescent="0.3">
      <c r="A33" s="1007"/>
      <c r="B33" s="1008"/>
      <c r="C33" s="1009"/>
      <c r="D33" s="1010"/>
      <c r="E33" s="1010"/>
      <c r="F33" s="1011"/>
      <c r="G33" s="1001"/>
      <c r="H33" s="1002"/>
      <c r="I33" s="1003"/>
      <c r="J33" s="1001"/>
      <c r="K33" s="1002"/>
      <c r="L33" s="1002"/>
      <c r="M33" s="1003"/>
      <c r="N33" s="1001"/>
      <c r="O33" s="1002"/>
      <c r="P33" s="1003"/>
      <c r="Q33" s="1004"/>
      <c r="R33" s="1005"/>
      <c r="S33" s="1006"/>
      <c r="T33" s="1030"/>
      <c r="U33" s="1031"/>
      <c r="V33" s="1032"/>
      <c r="W33" s="1009"/>
      <c r="X33" s="1033"/>
      <c r="Y33" s="1034"/>
      <c r="Z33" s="22"/>
      <c r="AA33" s="1038"/>
      <c r="AB33" s="1039"/>
      <c r="AC33" s="1039"/>
      <c r="AD33" s="1039"/>
      <c r="AE33" s="1039"/>
      <c r="AF33" s="1039"/>
      <c r="AG33" s="1040"/>
      <c r="AH33" s="1042"/>
      <c r="AI33" s="1042"/>
      <c r="AJ33" s="1042"/>
      <c r="AK33" s="1042"/>
      <c r="AL33" s="1042"/>
      <c r="AM33" s="1042"/>
      <c r="AN33" s="114"/>
      <c r="AO33" s="1041"/>
      <c r="AP33" s="1041"/>
      <c r="AQ33" s="1041"/>
      <c r="AR33" s="1041"/>
      <c r="AS33" s="1069"/>
      <c r="AT33" s="1069"/>
      <c r="AU33" s="1069"/>
      <c r="AV33" s="1069"/>
      <c r="AW33" s="1069"/>
      <c r="AX33" s="1092"/>
      <c r="AY33" s="1092"/>
      <c r="AZ33" s="1092"/>
      <c r="BA33" s="1092"/>
    </row>
    <row r="34" spans="1:53" ht="34.5" customHeight="1" x14ac:dyDescent="0.25">
      <c r="A34" s="1015" t="s">
        <v>24</v>
      </c>
      <c r="B34" s="1016"/>
      <c r="C34" s="1017">
        <f>SUM(C30:F33)</f>
        <v>48</v>
      </c>
      <c r="D34" s="1018"/>
      <c r="E34" s="1018"/>
      <c r="F34" s="1019"/>
      <c r="G34" s="998">
        <f>SUM(G30:I33)</f>
        <v>6</v>
      </c>
      <c r="H34" s="1020"/>
      <c r="I34" s="1016"/>
      <c r="J34" s="992">
        <f>SUM(J30:M33)</f>
        <v>9</v>
      </c>
      <c r="K34" s="993"/>
      <c r="L34" s="993"/>
      <c r="M34" s="994"/>
      <c r="N34" s="992">
        <f>SUM(N30:P33)</f>
        <v>12</v>
      </c>
      <c r="O34" s="993"/>
      <c r="P34" s="994"/>
      <c r="Q34" s="995">
        <f>SUM(Q30:S33)</f>
        <v>2</v>
      </c>
      <c r="R34" s="996"/>
      <c r="S34" s="997"/>
      <c r="T34" s="998">
        <f>SUM(T30:V33)</f>
        <v>14</v>
      </c>
      <c r="U34" s="999"/>
      <c r="V34" s="1000"/>
      <c r="W34" s="998">
        <f>SUM(W30:Y33)</f>
        <v>91</v>
      </c>
      <c r="X34" s="999"/>
      <c r="Y34" s="1000"/>
      <c r="Z34" s="22"/>
      <c r="AA34" s="1060" t="s">
        <v>108</v>
      </c>
      <c r="AB34" s="1061"/>
      <c r="AC34" s="1061"/>
      <c r="AD34" s="1061"/>
      <c r="AE34" s="1061"/>
      <c r="AF34" s="1061"/>
      <c r="AG34" s="1062"/>
      <c r="AH34" s="1063">
        <v>4</v>
      </c>
      <c r="AI34" s="1064"/>
      <c r="AJ34" s="1065"/>
      <c r="AK34" s="1066">
        <v>12</v>
      </c>
      <c r="AL34" s="1067"/>
      <c r="AM34" s="1068"/>
      <c r="AN34" s="23"/>
      <c r="AO34" s="1041"/>
      <c r="AP34" s="1041"/>
      <c r="AQ34" s="1041"/>
      <c r="AR34" s="1041"/>
      <c r="AS34" s="1069"/>
      <c r="AT34" s="1069"/>
      <c r="AU34" s="1069"/>
      <c r="AV34" s="1069"/>
      <c r="AW34" s="1069"/>
      <c r="AX34" s="1092"/>
      <c r="AY34" s="1092"/>
      <c r="AZ34" s="1092"/>
      <c r="BA34" s="1092"/>
    </row>
  </sheetData>
  <sheetProtection selectLockedCells="1" selectUnlockedCells="1"/>
  <mergeCells count="105">
    <mergeCell ref="A1:O1"/>
    <mergeCell ref="P1:AM1"/>
    <mergeCell ref="A2:O2"/>
    <mergeCell ref="A3:O3"/>
    <mergeCell ref="P3:AM3"/>
    <mergeCell ref="P5:AM5"/>
    <mergeCell ref="A6:O6"/>
    <mergeCell ref="AO6:BA6"/>
    <mergeCell ref="A7:O7"/>
    <mergeCell ref="P7:AL7"/>
    <mergeCell ref="AN3:BA4"/>
    <mergeCell ref="A4:O4"/>
    <mergeCell ref="P8:AL8"/>
    <mergeCell ref="AJ16:AN16"/>
    <mergeCell ref="AO16:AR16"/>
    <mergeCell ref="S16:W16"/>
    <mergeCell ref="X16:AA16"/>
    <mergeCell ref="AB16:AE16"/>
    <mergeCell ref="AF16:AI16"/>
    <mergeCell ref="B16:E16"/>
    <mergeCell ref="AN8:BA10"/>
    <mergeCell ref="P9:AL9"/>
    <mergeCell ref="P10:AM10"/>
    <mergeCell ref="Y12:AM12"/>
    <mergeCell ref="AN7:BA7"/>
    <mergeCell ref="A14:BA14"/>
    <mergeCell ref="A16:A17"/>
    <mergeCell ref="A27:B29"/>
    <mergeCell ref="C27:F29"/>
    <mergeCell ref="G27:I29"/>
    <mergeCell ref="J27:M29"/>
    <mergeCell ref="W27:Y29"/>
    <mergeCell ref="AX27:BA30"/>
    <mergeCell ref="AA29:AG29"/>
    <mergeCell ref="F16:I16"/>
    <mergeCell ref="J16:M16"/>
    <mergeCell ref="N16:R16"/>
    <mergeCell ref="AX16:BA16"/>
    <mergeCell ref="P11:AM11"/>
    <mergeCell ref="A23:AU23"/>
    <mergeCell ref="AK34:AM34"/>
    <mergeCell ref="AK32:AM33"/>
    <mergeCell ref="AO31:AR34"/>
    <mergeCell ref="AS31:AW34"/>
    <mergeCell ref="AK30:AM31"/>
    <mergeCell ref="AS16:AW16"/>
    <mergeCell ref="N27:P29"/>
    <mergeCell ref="Q27:S29"/>
    <mergeCell ref="Q30:S30"/>
    <mergeCell ref="T30:V30"/>
    <mergeCell ref="T27:V29"/>
    <mergeCell ref="AA25:AM25"/>
    <mergeCell ref="AO25:BA25"/>
    <mergeCell ref="AX31:BA34"/>
    <mergeCell ref="N31:P31"/>
    <mergeCell ref="Q31:S31"/>
    <mergeCell ref="AA30:AG31"/>
    <mergeCell ref="AH30:AJ31"/>
    <mergeCell ref="T31:V31"/>
    <mergeCell ref="W31:Y31"/>
    <mergeCell ref="N30:P30"/>
    <mergeCell ref="W30:Y30"/>
    <mergeCell ref="AA34:AG34"/>
    <mergeCell ref="AH34:AJ34"/>
    <mergeCell ref="AS27:AW30"/>
    <mergeCell ref="T33:V33"/>
    <mergeCell ref="W33:Y33"/>
    <mergeCell ref="AA32:AG33"/>
    <mergeCell ref="AH32:AJ33"/>
    <mergeCell ref="W32:Y32"/>
    <mergeCell ref="T32:V32"/>
    <mergeCell ref="AH29:AJ29"/>
    <mergeCell ref="AK29:AM29"/>
    <mergeCell ref="AA27:AG28"/>
    <mergeCell ref="AH27:AJ28"/>
    <mergeCell ref="AK27:AM28"/>
    <mergeCell ref="AO27:AR30"/>
    <mergeCell ref="A30:B30"/>
    <mergeCell ref="C30:F30"/>
    <mergeCell ref="G30:I30"/>
    <mergeCell ref="J30:M30"/>
    <mergeCell ref="A34:B34"/>
    <mergeCell ref="C34:F34"/>
    <mergeCell ref="G34:I34"/>
    <mergeCell ref="J34:M34"/>
    <mergeCell ref="A31:B31"/>
    <mergeCell ref="C31:F31"/>
    <mergeCell ref="G33:I33"/>
    <mergeCell ref="J33:M33"/>
    <mergeCell ref="G31:I31"/>
    <mergeCell ref="J31:M31"/>
    <mergeCell ref="N34:P34"/>
    <mergeCell ref="Q34:S34"/>
    <mergeCell ref="T34:V34"/>
    <mergeCell ref="W34:Y34"/>
    <mergeCell ref="N33:P33"/>
    <mergeCell ref="Q33:S33"/>
    <mergeCell ref="A32:B32"/>
    <mergeCell ref="C32:F32"/>
    <mergeCell ref="G32:I32"/>
    <mergeCell ref="J32:M32"/>
    <mergeCell ref="N32:P32"/>
    <mergeCell ref="Q32:S32"/>
    <mergeCell ref="A33:B33"/>
    <mergeCell ref="C33:F33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zoomScale="75" zoomScaleNormal="50" zoomScaleSheetLayoutView="75" workbookViewId="0">
      <selection activeCell="AE30" sqref="AE30"/>
    </sheetView>
  </sheetViews>
  <sheetFormatPr defaultRowHeight="15.75" x14ac:dyDescent="0.2"/>
  <cols>
    <col min="1" max="1" width="11.28515625" style="408" customWidth="1"/>
    <col min="2" max="2" width="47.28515625" style="409" customWidth="1"/>
    <col min="3" max="3" width="6.7109375" style="410" customWidth="1"/>
    <col min="4" max="4" width="12" style="411" customWidth="1"/>
    <col min="5" max="5" width="7.28515625" style="411" customWidth="1"/>
    <col min="6" max="6" width="6.42578125" style="410" customWidth="1"/>
    <col min="7" max="7" width="7.42578125" style="410" customWidth="1"/>
    <col min="8" max="8" width="9.85546875" style="410" customWidth="1"/>
    <col min="9" max="9" width="8.7109375" style="409" customWidth="1"/>
    <col min="10" max="10" width="8" style="409" customWidth="1"/>
    <col min="11" max="11" width="5.85546875" style="409" customWidth="1"/>
    <col min="12" max="12" width="7.85546875" style="409" customWidth="1"/>
    <col min="13" max="13" width="8.85546875" style="409" customWidth="1"/>
    <col min="14" max="15" width="6.140625" style="409" customWidth="1"/>
    <col min="16" max="16" width="6.28515625" style="409" customWidth="1"/>
    <col min="17" max="18" width="6.42578125" style="409" customWidth="1"/>
    <col min="19" max="19" width="6.5703125" style="409" customWidth="1"/>
    <col min="20" max="20" width="6.28515625" style="409" customWidth="1"/>
    <col min="21" max="21" width="5.5703125" style="409" customWidth="1"/>
    <col min="22" max="22" width="5.7109375" style="409" customWidth="1"/>
    <col min="23" max="27" width="0" style="233" hidden="1" customWidth="1"/>
    <col min="28" max="16384" width="9.140625" style="233"/>
  </cols>
  <sheetData>
    <row r="1" spans="1:27" s="150" customFormat="1" ht="18.75" customHeight="1" thickBot="1" x14ac:dyDescent="0.25">
      <c r="A1" s="1148" t="s">
        <v>130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149"/>
      <c r="M1" s="1149"/>
      <c r="N1" s="1149"/>
      <c r="O1" s="1149"/>
      <c r="P1" s="1149"/>
      <c r="Q1" s="1149"/>
      <c r="R1" s="1149"/>
      <c r="S1" s="1149"/>
      <c r="T1" s="1149"/>
      <c r="U1" s="1149"/>
      <c r="V1" s="1150"/>
    </row>
    <row r="2" spans="1:27" s="150" customFormat="1" ht="15.75" customHeight="1" x14ac:dyDescent="0.2">
      <c r="A2" s="974" t="s">
        <v>131</v>
      </c>
      <c r="B2" s="941" t="s">
        <v>132</v>
      </c>
      <c r="C2" s="977" t="s">
        <v>86</v>
      </c>
      <c r="D2" s="978"/>
      <c r="E2" s="978"/>
      <c r="F2" s="979"/>
      <c r="G2" s="980" t="s">
        <v>133</v>
      </c>
      <c r="H2" s="879" t="s">
        <v>134</v>
      </c>
      <c r="I2" s="880"/>
      <c r="J2" s="880"/>
      <c r="K2" s="880"/>
      <c r="L2" s="880"/>
      <c r="M2" s="881"/>
      <c r="N2" s="919" t="s">
        <v>181</v>
      </c>
      <c r="O2" s="920"/>
      <c r="P2" s="920"/>
      <c r="Q2" s="920"/>
      <c r="R2" s="920"/>
      <c r="S2" s="920"/>
      <c r="T2" s="920"/>
      <c r="U2" s="920"/>
      <c r="V2" s="921"/>
    </row>
    <row r="3" spans="1:27" s="150" customFormat="1" ht="16.5" customHeight="1" thickBot="1" x14ac:dyDescent="0.25">
      <c r="A3" s="975"/>
      <c r="B3" s="942"/>
      <c r="C3" s="925" t="s">
        <v>29</v>
      </c>
      <c r="D3" s="885" t="s">
        <v>30</v>
      </c>
      <c r="E3" s="887" t="s">
        <v>55</v>
      </c>
      <c r="F3" s="888"/>
      <c r="G3" s="981"/>
      <c r="H3" s="889" t="s">
        <v>28</v>
      </c>
      <c r="I3" s="907" t="s">
        <v>135</v>
      </c>
      <c r="J3" s="908"/>
      <c r="K3" s="908"/>
      <c r="L3" s="909"/>
      <c r="M3" s="962" t="s">
        <v>136</v>
      </c>
      <c r="N3" s="922"/>
      <c r="O3" s="923"/>
      <c r="P3" s="923"/>
      <c r="Q3" s="923"/>
      <c r="R3" s="923"/>
      <c r="S3" s="923"/>
      <c r="T3" s="923"/>
      <c r="U3" s="923"/>
      <c r="V3" s="924"/>
    </row>
    <row r="4" spans="1:27" s="150" customFormat="1" ht="15.75" customHeight="1" x14ac:dyDescent="0.2">
      <c r="A4" s="975"/>
      <c r="B4" s="942"/>
      <c r="C4" s="925"/>
      <c r="D4" s="885"/>
      <c r="E4" s="885" t="s">
        <v>56</v>
      </c>
      <c r="F4" s="972" t="s">
        <v>57</v>
      </c>
      <c r="G4" s="981"/>
      <c r="H4" s="890"/>
      <c r="I4" s="882" t="s">
        <v>24</v>
      </c>
      <c r="J4" s="882" t="s">
        <v>31</v>
      </c>
      <c r="K4" s="882" t="s">
        <v>137</v>
      </c>
      <c r="L4" s="882" t="s">
        <v>138</v>
      </c>
      <c r="M4" s="963"/>
      <c r="N4" s="900" t="s">
        <v>65</v>
      </c>
      <c r="O4" s="901"/>
      <c r="P4" s="902"/>
      <c r="Q4" s="900" t="s">
        <v>76</v>
      </c>
      <c r="R4" s="902"/>
      <c r="S4" s="900"/>
      <c r="T4" s="902"/>
      <c r="U4" s="900"/>
      <c r="V4" s="902"/>
    </row>
    <row r="5" spans="1:27" s="150" customFormat="1" ht="16.5" thickBot="1" x14ac:dyDescent="0.25">
      <c r="A5" s="975"/>
      <c r="B5" s="942"/>
      <c r="C5" s="925"/>
      <c r="D5" s="885"/>
      <c r="E5" s="885"/>
      <c r="F5" s="972"/>
      <c r="G5" s="981"/>
      <c r="H5" s="890"/>
      <c r="I5" s="883"/>
      <c r="J5" s="883"/>
      <c r="K5" s="883"/>
      <c r="L5" s="883"/>
      <c r="M5" s="963"/>
      <c r="N5" s="151">
        <v>1</v>
      </c>
      <c r="O5" s="152" t="s">
        <v>84</v>
      </c>
      <c r="P5" s="153" t="s">
        <v>85</v>
      </c>
      <c r="Q5" s="151">
        <v>3</v>
      </c>
      <c r="R5" s="154">
        <v>4</v>
      </c>
      <c r="S5" s="155"/>
      <c r="T5" s="154"/>
      <c r="U5" s="151"/>
      <c r="V5" s="154"/>
    </row>
    <row r="6" spans="1:27" s="150" customFormat="1" ht="16.5" thickBot="1" x14ac:dyDescent="0.25">
      <c r="A6" s="975"/>
      <c r="B6" s="942"/>
      <c r="C6" s="925"/>
      <c r="D6" s="885"/>
      <c r="E6" s="885"/>
      <c r="F6" s="972"/>
      <c r="G6" s="981"/>
      <c r="H6" s="890"/>
      <c r="I6" s="883"/>
      <c r="J6" s="883"/>
      <c r="K6" s="883"/>
      <c r="L6" s="883"/>
      <c r="M6" s="964"/>
      <c r="N6" s="903" t="s">
        <v>139</v>
      </c>
      <c r="O6" s="904"/>
      <c r="P6" s="905"/>
      <c r="Q6" s="905"/>
      <c r="R6" s="905"/>
      <c r="S6" s="905"/>
      <c r="T6" s="905"/>
      <c r="U6" s="905"/>
      <c r="V6" s="906"/>
    </row>
    <row r="7" spans="1:27" s="150" customFormat="1" ht="16.5" thickBot="1" x14ac:dyDescent="0.25">
      <c r="A7" s="976"/>
      <c r="B7" s="943"/>
      <c r="C7" s="926"/>
      <c r="D7" s="886"/>
      <c r="E7" s="886"/>
      <c r="F7" s="973"/>
      <c r="G7" s="982"/>
      <c r="H7" s="891"/>
      <c r="I7" s="884"/>
      <c r="J7" s="884"/>
      <c r="K7" s="884"/>
      <c r="L7" s="884"/>
      <c r="M7" s="965"/>
      <c r="N7" s="156">
        <v>15</v>
      </c>
      <c r="O7" s="157">
        <v>9</v>
      </c>
      <c r="P7" s="158">
        <v>9</v>
      </c>
      <c r="Q7" s="156">
        <v>15</v>
      </c>
      <c r="R7" s="158">
        <v>20</v>
      </c>
      <c r="S7" s="156"/>
      <c r="T7" s="158"/>
      <c r="U7" s="156"/>
      <c r="V7" s="158"/>
    </row>
    <row r="8" spans="1:27" s="150" customFormat="1" ht="16.5" thickBot="1" x14ac:dyDescent="0.25">
      <c r="A8" s="159">
        <v>1</v>
      </c>
      <c r="B8" s="160">
        <v>2</v>
      </c>
      <c r="C8" s="161">
        <v>3</v>
      </c>
      <c r="D8" s="159">
        <v>4</v>
      </c>
      <c r="E8" s="159">
        <v>5</v>
      </c>
      <c r="F8" s="159">
        <v>6</v>
      </c>
      <c r="G8" s="159">
        <v>7</v>
      </c>
      <c r="H8" s="159">
        <v>8</v>
      </c>
      <c r="I8" s="159">
        <v>9</v>
      </c>
      <c r="J8" s="159">
        <v>10</v>
      </c>
      <c r="K8" s="159">
        <v>11</v>
      </c>
      <c r="L8" s="159">
        <v>12</v>
      </c>
      <c r="M8" s="162">
        <v>13</v>
      </c>
      <c r="N8" s="156">
        <v>14</v>
      </c>
      <c r="O8" s="163">
        <v>15</v>
      </c>
      <c r="P8" s="156">
        <v>16</v>
      </c>
      <c r="Q8" s="163">
        <v>17</v>
      </c>
      <c r="R8" s="156">
        <v>18</v>
      </c>
      <c r="S8" s="163">
        <v>19</v>
      </c>
      <c r="T8" s="156">
        <v>20</v>
      </c>
      <c r="U8" s="163">
        <v>21</v>
      </c>
      <c r="V8" s="160">
        <v>22</v>
      </c>
      <c r="W8" s="164">
        <v>22</v>
      </c>
      <c r="X8" s="162">
        <v>23</v>
      </c>
      <c r="Y8" s="159">
        <v>24</v>
      </c>
      <c r="Z8" s="162">
        <v>25</v>
      </c>
      <c r="AA8" s="159">
        <v>26</v>
      </c>
    </row>
    <row r="9" spans="1:27" s="150" customFormat="1" ht="16.5" thickBot="1" x14ac:dyDescent="0.25">
      <c r="A9" s="966" t="s">
        <v>140</v>
      </c>
      <c r="B9" s="967"/>
      <c r="C9" s="968"/>
      <c r="D9" s="968"/>
      <c r="E9" s="968"/>
      <c r="F9" s="968"/>
      <c r="G9" s="968"/>
      <c r="H9" s="968"/>
      <c r="I9" s="968"/>
      <c r="J9" s="968"/>
      <c r="K9" s="968"/>
      <c r="L9" s="968"/>
      <c r="M9" s="968"/>
      <c r="N9" s="967"/>
      <c r="O9" s="967"/>
      <c r="P9" s="967"/>
      <c r="Q9" s="967"/>
      <c r="R9" s="967"/>
      <c r="S9" s="967"/>
      <c r="T9" s="967"/>
      <c r="U9" s="967"/>
      <c r="V9" s="969"/>
    </row>
    <row r="10" spans="1:27" s="150" customFormat="1" ht="16.5" thickBot="1" x14ac:dyDescent="0.25">
      <c r="A10" s="970" t="s">
        <v>141</v>
      </c>
      <c r="B10" s="915"/>
      <c r="C10" s="915"/>
      <c r="D10" s="915"/>
      <c r="E10" s="915"/>
      <c r="F10" s="915"/>
      <c r="G10" s="915"/>
      <c r="H10" s="915"/>
      <c r="I10" s="915"/>
      <c r="J10" s="915"/>
      <c r="K10" s="915"/>
      <c r="L10" s="915"/>
      <c r="M10" s="915"/>
      <c r="N10" s="915"/>
      <c r="O10" s="915"/>
      <c r="P10" s="915"/>
      <c r="Q10" s="915"/>
      <c r="R10" s="915"/>
      <c r="S10" s="915"/>
      <c r="T10" s="915"/>
      <c r="U10" s="915"/>
      <c r="V10" s="971"/>
    </row>
    <row r="11" spans="1:27" s="180" customFormat="1" x14ac:dyDescent="0.2">
      <c r="A11" s="165" t="s">
        <v>77</v>
      </c>
      <c r="B11" s="166" t="s">
        <v>75</v>
      </c>
      <c r="C11" s="167"/>
      <c r="D11" s="168" t="s">
        <v>161</v>
      </c>
      <c r="E11" s="168"/>
      <c r="F11" s="169"/>
      <c r="G11" s="170">
        <v>3</v>
      </c>
      <c r="H11" s="171">
        <f>G11*30</f>
        <v>90</v>
      </c>
      <c r="I11" s="172">
        <f>J11+K11+L11</f>
        <v>30</v>
      </c>
      <c r="J11" s="173">
        <v>15</v>
      </c>
      <c r="K11" s="173"/>
      <c r="L11" s="173">
        <v>15</v>
      </c>
      <c r="M11" s="174">
        <f t="shared" ref="M11:M17" si="0">H11-I11</f>
        <v>60</v>
      </c>
      <c r="N11" s="175">
        <v>2</v>
      </c>
      <c r="O11" s="176"/>
      <c r="P11" s="177"/>
      <c r="Q11" s="178"/>
      <c r="R11" s="179"/>
      <c r="S11" s="175"/>
      <c r="T11" s="179"/>
      <c r="U11" s="175"/>
      <c r="V11" s="177"/>
    </row>
    <row r="12" spans="1:27" s="180" customFormat="1" ht="31.5" x14ac:dyDescent="0.2">
      <c r="A12" s="181" t="s">
        <v>182</v>
      </c>
      <c r="B12" s="182" t="s">
        <v>129</v>
      </c>
      <c r="C12" s="183"/>
      <c r="D12" s="184" t="s">
        <v>183</v>
      </c>
      <c r="E12" s="184"/>
      <c r="F12" s="185"/>
      <c r="G12" s="186">
        <v>3</v>
      </c>
      <c r="H12" s="187">
        <f>G12*30</f>
        <v>90</v>
      </c>
      <c r="I12" s="188">
        <f>J12+K12+L12</f>
        <v>30</v>
      </c>
      <c r="J12" s="189"/>
      <c r="K12" s="189"/>
      <c r="L12" s="189">
        <v>30</v>
      </c>
      <c r="M12" s="190">
        <f t="shared" si="0"/>
        <v>60</v>
      </c>
      <c r="N12" s="191">
        <v>2</v>
      </c>
      <c r="O12" s="192"/>
      <c r="P12" s="193"/>
      <c r="Q12" s="194"/>
      <c r="R12" s="195"/>
      <c r="S12" s="191"/>
      <c r="T12" s="195"/>
      <c r="U12" s="191"/>
      <c r="V12" s="193"/>
    </row>
    <row r="13" spans="1:27" s="180" customFormat="1" ht="31.5" x14ac:dyDescent="0.2">
      <c r="A13" s="181" t="s">
        <v>184</v>
      </c>
      <c r="B13" s="182" t="s">
        <v>197</v>
      </c>
      <c r="C13" s="183">
        <v>2</v>
      </c>
      <c r="D13" s="184"/>
      <c r="E13" s="184"/>
      <c r="F13" s="185"/>
      <c r="G13" s="186">
        <v>5</v>
      </c>
      <c r="H13" s="187">
        <f>G13*30</f>
        <v>150</v>
      </c>
      <c r="I13" s="188">
        <f>J13+K13+L13</f>
        <v>54</v>
      </c>
      <c r="J13" s="189">
        <v>36</v>
      </c>
      <c r="K13" s="189"/>
      <c r="L13" s="189">
        <v>18</v>
      </c>
      <c r="M13" s="190">
        <f t="shared" si="0"/>
        <v>96</v>
      </c>
      <c r="N13" s="191"/>
      <c r="O13" s="192">
        <v>3</v>
      </c>
      <c r="P13" s="193">
        <v>3</v>
      </c>
      <c r="Q13" s="194"/>
      <c r="R13" s="195"/>
      <c r="S13" s="191"/>
      <c r="T13" s="195"/>
      <c r="U13" s="191"/>
      <c r="V13" s="193"/>
    </row>
    <row r="14" spans="1:27" s="180" customFormat="1" x14ac:dyDescent="0.2">
      <c r="A14" s="181" t="s">
        <v>186</v>
      </c>
      <c r="B14" s="182" t="s">
        <v>238</v>
      </c>
      <c r="C14" s="183"/>
      <c r="D14" s="184" t="s">
        <v>185</v>
      </c>
      <c r="E14" s="184"/>
      <c r="F14" s="185"/>
      <c r="G14" s="186">
        <v>3</v>
      </c>
      <c r="H14" s="187">
        <f>G14*30</f>
        <v>90</v>
      </c>
      <c r="I14" s="188">
        <f>J14+K14+L14</f>
        <v>36</v>
      </c>
      <c r="J14" s="189">
        <v>18</v>
      </c>
      <c r="K14" s="189"/>
      <c r="L14" s="189">
        <v>18</v>
      </c>
      <c r="M14" s="190">
        <f t="shared" si="0"/>
        <v>54</v>
      </c>
      <c r="N14" s="191"/>
      <c r="O14" s="192">
        <v>2</v>
      </c>
      <c r="P14" s="193">
        <v>2</v>
      </c>
      <c r="Q14" s="194"/>
      <c r="R14" s="195"/>
      <c r="S14" s="191"/>
      <c r="T14" s="195"/>
      <c r="U14" s="191"/>
      <c r="V14" s="193"/>
    </row>
    <row r="15" spans="1:27" s="180" customFormat="1" x14ac:dyDescent="0.2">
      <c r="A15" s="181" t="s">
        <v>196</v>
      </c>
      <c r="B15" s="182" t="s">
        <v>33</v>
      </c>
      <c r="C15" s="183"/>
      <c r="D15" s="184"/>
      <c r="E15" s="184"/>
      <c r="F15" s="185"/>
      <c r="G15" s="186">
        <f>G16+G18+G17</f>
        <v>7</v>
      </c>
      <c r="H15" s="187">
        <f>H16+H18+H17</f>
        <v>210</v>
      </c>
      <c r="I15" s="188">
        <f>I16+I18+I17</f>
        <v>132</v>
      </c>
      <c r="J15" s="189"/>
      <c r="K15" s="189"/>
      <c r="L15" s="189">
        <f>L16+L18+L17</f>
        <v>132</v>
      </c>
      <c r="M15" s="190">
        <f t="shared" si="0"/>
        <v>78</v>
      </c>
      <c r="N15" s="191"/>
      <c r="O15" s="192"/>
      <c r="P15" s="193"/>
      <c r="Q15" s="194"/>
      <c r="R15" s="195"/>
      <c r="S15" s="191"/>
      <c r="T15" s="195"/>
      <c r="U15" s="191"/>
      <c r="V15" s="193"/>
    </row>
    <row r="16" spans="1:27" s="180" customFormat="1" x14ac:dyDescent="0.2">
      <c r="A16" s="196" t="s">
        <v>198</v>
      </c>
      <c r="B16" s="197" t="s">
        <v>33</v>
      </c>
      <c r="C16" s="198"/>
      <c r="D16" s="199" t="s">
        <v>183</v>
      </c>
      <c r="E16" s="199"/>
      <c r="F16" s="200"/>
      <c r="G16" s="201">
        <v>3</v>
      </c>
      <c r="H16" s="202">
        <f>G16*30</f>
        <v>90</v>
      </c>
      <c r="I16" s="203">
        <f>J16+K16+L16</f>
        <v>60</v>
      </c>
      <c r="J16" s="204"/>
      <c r="K16" s="204"/>
      <c r="L16" s="204">
        <v>60</v>
      </c>
      <c r="M16" s="205">
        <f t="shared" si="0"/>
        <v>30</v>
      </c>
      <c r="N16" s="206">
        <v>4</v>
      </c>
      <c r="O16" s="207"/>
      <c r="P16" s="208"/>
      <c r="Q16" s="209"/>
      <c r="R16" s="210"/>
      <c r="S16" s="206"/>
      <c r="T16" s="210"/>
      <c r="U16" s="206"/>
      <c r="V16" s="208"/>
    </row>
    <row r="17" spans="1:27" s="180" customFormat="1" x14ac:dyDescent="0.2">
      <c r="A17" s="196" t="s">
        <v>199</v>
      </c>
      <c r="B17" s="197" t="s">
        <v>33</v>
      </c>
      <c r="C17" s="198"/>
      <c r="D17" s="199" t="s">
        <v>185</v>
      </c>
      <c r="E17" s="199"/>
      <c r="F17" s="200"/>
      <c r="G17" s="415">
        <v>4</v>
      </c>
      <c r="H17" s="416">
        <f>G17*30</f>
        <v>120</v>
      </c>
      <c r="I17" s="417">
        <f>J17+K17+L17</f>
        <v>72</v>
      </c>
      <c r="J17" s="418"/>
      <c r="K17" s="418"/>
      <c r="L17" s="418">
        <v>72</v>
      </c>
      <c r="M17" s="419">
        <f t="shared" si="0"/>
        <v>48</v>
      </c>
      <c r="N17" s="206"/>
      <c r="O17" s="207">
        <v>4</v>
      </c>
      <c r="P17" s="208">
        <v>4</v>
      </c>
      <c r="Q17" s="209"/>
      <c r="R17" s="210"/>
      <c r="S17" s="206"/>
      <c r="T17" s="210"/>
      <c r="U17" s="206"/>
      <c r="V17" s="208"/>
    </row>
    <row r="18" spans="1:27" s="180" customFormat="1" ht="16.5" thickBot="1" x14ac:dyDescent="0.25">
      <c r="A18" s="211" t="s">
        <v>200</v>
      </c>
      <c r="B18" s="212" t="s">
        <v>33</v>
      </c>
      <c r="C18" s="213"/>
      <c r="D18" s="214" t="s">
        <v>187</v>
      </c>
      <c r="E18" s="214"/>
      <c r="F18" s="215"/>
      <c r="G18" s="216"/>
      <c r="H18" s="217"/>
      <c r="I18" s="218"/>
      <c r="J18" s="219"/>
      <c r="K18" s="219"/>
      <c r="L18" s="219"/>
      <c r="M18" s="220"/>
      <c r="N18" s="221"/>
      <c r="O18" s="222"/>
      <c r="P18" s="223"/>
      <c r="Q18" s="224" t="s">
        <v>188</v>
      </c>
      <c r="R18" s="225"/>
      <c r="S18" s="221"/>
      <c r="T18" s="225"/>
      <c r="U18" s="221"/>
      <c r="V18" s="223"/>
    </row>
    <row r="19" spans="1:27" s="150" customFormat="1" ht="16.5" thickBot="1" x14ac:dyDescent="0.25">
      <c r="A19" s="1133" t="s">
        <v>32</v>
      </c>
      <c r="B19" s="1134"/>
      <c r="C19" s="226"/>
      <c r="D19" s="227"/>
      <c r="E19" s="228"/>
      <c r="F19" s="228"/>
      <c r="G19" s="229">
        <f>SUM(G11:G18)-G16-G17</f>
        <v>21</v>
      </c>
      <c r="H19" s="230">
        <f t="shared" ref="H19:M19" si="1">SUM(H11:H18)-H16-H17</f>
        <v>630</v>
      </c>
      <c r="I19" s="230">
        <f t="shared" si="1"/>
        <v>282</v>
      </c>
      <c r="J19" s="230">
        <f t="shared" si="1"/>
        <v>69</v>
      </c>
      <c r="K19" s="230">
        <f t="shared" si="1"/>
        <v>0</v>
      </c>
      <c r="L19" s="230">
        <f t="shared" si="1"/>
        <v>213</v>
      </c>
      <c r="M19" s="230">
        <f t="shared" si="1"/>
        <v>348</v>
      </c>
      <c r="N19" s="230">
        <f>SUM(N11:N18)</f>
        <v>8</v>
      </c>
      <c r="O19" s="230">
        <f t="shared" ref="O19:AA19" si="2">SUM(O11:O18)</f>
        <v>9</v>
      </c>
      <c r="P19" s="230">
        <f t="shared" si="2"/>
        <v>9</v>
      </c>
      <c r="Q19" s="230">
        <f t="shared" si="2"/>
        <v>0</v>
      </c>
      <c r="R19" s="230">
        <f t="shared" si="2"/>
        <v>0</v>
      </c>
      <c r="S19" s="230">
        <f t="shared" si="2"/>
        <v>0</v>
      </c>
      <c r="T19" s="230">
        <f t="shared" si="2"/>
        <v>0</v>
      </c>
      <c r="U19" s="230">
        <f t="shared" si="2"/>
        <v>0</v>
      </c>
      <c r="V19" s="230">
        <f t="shared" si="2"/>
        <v>0</v>
      </c>
      <c r="W19" s="230">
        <f t="shared" si="2"/>
        <v>0</v>
      </c>
      <c r="X19" s="230">
        <f t="shared" si="2"/>
        <v>0</v>
      </c>
      <c r="Y19" s="230">
        <f t="shared" si="2"/>
        <v>0</v>
      </c>
      <c r="Z19" s="230">
        <f t="shared" si="2"/>
        <v>0</v>
      </c>
      <c r="AA19" s="230">
        <f t="shared" si="2"/>
        <v>0</v>
      </c>
    </row>
    <row r="20" spans="1:27" ht="16.5" thickBot="1" x14ac:dyDescent="0.25">
      <c r="A20" s="955" t="s">
        <v>142</v>
      </c>
      <c r="B20" s="956"/>
      <c r="C20" s="956"/>
      <c r="D20" s="956"/>
      <c r="E20" s="956"/>
      <c r="F20" s="956"/>
      <c r="G20" s="956"/>
      <c r="H20" s="956"/>
      <c r="I20" s="956"/>
      <c r="J20" s="956"/>
      <c r="K20" s="956"/>
      <c r="L20" s="956"/>
      <c r="M20" s="956"/>
      <c r="N20" s="957"/>
      <c r="O20" s="957"/>
      <c r="P20" s="957"/>
      <c r="Q20" s="957"/>
      <c r="R20" s="957"/>
      <c r="S20" s="957"/>
      <c r="T20" s="957"/>
      <c r="U20" s="957"/>
      <c r="V20" s="958"/>
    </row>
    <row r="21" spans="1:27" x14ac:dyDescent="0.2">
      <c r="A21" s="234" t="s">
        <v>143</v>
      </c>
      <c r="B21" s="235" t="s">
        <v>208</v>
      </c>
      <c r="C21" s="236">
        <v>1</v>
      </c>
      <c r="D21" s="237"/>
      <c r="E21" s="238"/>
      <c r="F21" s="239"/>
      <c r="G21" s="240">
        <v>5</v>
      </c>
      <c r="H21" s="241">
        <f t="shared" ref="H21:H28" si="3">G21*30</f>
        <v>150</v>
      </c>
      <c r="I21" s="236">
        <f>J21+L21</f>
        <v>45</v>
      </c>
      <c r="J21" s="237">
        <v>30</v>
      </c>
      <c r="K21" s="237"/>
      <c r="L21" s="237">
        <v>15</v>
      </c>
      <c r="M21" s="242">
        <f t="shared" ref="M21:M28" si="4">H21-I21</f>
        <v>105</v>
      </c>
      <c r="N21" s="178">
        <v>3</v>
      </c>
      <c r="O21" s="243"/>
      <c r="P21" s="244"/>
      <c r="Q21" s="175"/>
      <c r="R21" s="177"/>
      <c r="S21" s="175"/>
      <c r="T21" s="177"/>
      <c r="U21" s="175"/>
      <c r="V21" s="177"/>
    </row>
    <row r="22" spans="1:27" x14ac:dyDescent="0.2">
      <c r="A22" s="245" t="s">
        <v>144</v>
      </c>
      <c r="B22" s="246" t="s">
        <v>209</v>
      </c>
      <c r="C22" s="247">
        <v>1</v>
      </c>
      <c r="D22" s="248"/>
      <c r="E22" s="249"/>
      <c r="F22" s="250"/>
      <c r="G22" s="251">
        <v>4</v>
      </c>
      <c r="H22" s="252">
        <f t="shared" si="3"/>
        <v>120</v>
      </c>
      <c r="I22" s="247">
        <f>J22+L22</f>
        <v>45</v>
      </c>
      <c r="J22" s="248">
        <v>30</v>
      </c>
      <c r="K22" s="248"/>
      <c r="L22" s="248">
        <v>15</v>
      </c>
      <c r="M22" s="253">
        <f t="shared" si="4"/>
        <v>75</v>
      </c>
      <c r="N22" s="254">
        <v>3</v>
      </c>
      <c r="O22" s="255"/>
      <c r="P22" s="256"/>
      <c r="Q22" s="257"/>
      <c r="R22" s="258"/>
      <c r="S22" s="257"/>
      <c r="T22" s="258"/>
      <c r="U22" s="257"/>
      <c r="V22" s="258"/>
    </row>
    <row r="23" spans="1:27" x14ac:dyDescent="0.2">
      <c r="A23" s="245" t="s">
        <v>145</v>
      </c>
      <c r="B23" s="246" t="s">
        <v>229</v>
      </c>
      <c r="C23" s="247">
        <v>1</v>
      </c>
      <c r="D23" s="248"/>
      <c r="E23" s="249"/>
      <c r="F23" s="250"/>
      <c r="G23" s="251">
        <v>5</v>
      </c>
      <c r="H23" s="252">
        <f t="shared" si="3"/>
        <v>150</v>
      </c>
      <c r="I23" s="247">
        <f>J23+L23</f>
        <v>45</v>
      </c>
      <c r="J23" s="248">
        <v>30</v>
      </c>
      <c r="K23" s="248"/>
      <c r="L23" s="248">
        <v>15</v>
      </c>
      <c r="M23" s="253">
        <f t="shared" si="4"/>
        <v>105</v>
      </c>
      <c r="N23" s="194">
        <v>3</v>
      </c>
      <c r="O23" s="259"/>
      <c r="P23" s="260"/>
      <c r="Q23" s="191"/>
      <c r="R23" s="193"/>
      <c r="S23" s="191"/>
      <c r="T23" s="193"/>
      <c r="U23" s="191"/>
      <c r="V23" s="193"/>
    </row>
    <row r="24" spans="1:27" x14ac:dyDescent="0.2">
      <c r="A24" s="245" t="s">
        <v>146</v>
      </c>
      <c r="B24" s="261" t="s">
        <v>216</v>
      </c>
      <c r="C24" s="247">
        <v>2</v>
      </c>
      <c r="D24" s="248"/>
      <c r="E24" s="249"/>
      <c r="F24" s="250"/>
      <c r="G24" s="251">
        <v>5</v>
      </c>
      <c r="H24" s="252">
        <f t="shared" si="3"/>
        <v>150</v>
      </c>
      <c r="I24" s="247">
        <f>J24+K24+L24</f>
        <v>54</v>
      </c>
      <c r="J24" s="248">
        <v>18</v>
      </c>
      <c r="K24" s="248"/>
      <c r="L24" s="248">
        <v>36</v>
      </c>
      <c r="M24" s="253">
        <f t="shared" si="4"/>
        <v>96</v>
      </c>
      <c r="N24" s="254"/>
      <c r="O24" s="255">
        <v>3</v>
      </c>
      <c r="P24" s="256">
        <v>3</v>
      </c>
      <c r="Q24" s="257"/>
      <c r="R24" s="258"/>
      <c r="S24" s="257"/>
      <c r="T24" s="258"/>
      <c r="U24" s="257"/>
      <c r="V24" s="258"/>
    </row>
    <row r="25" spans="1:27" ht="31.5" x14ac:dyDescent="0.2">
      <c r="A25" s="245" t="s">
        <v>148</v>
      </c>
      <c r="B25" s="420" t="s">
        <v>221</v>
      </c>
      <c r="C25" s="247"/>
      <c r="D25" s="248" t="s">
        <v>190</v>
      </c>
      <c r="E25" s="249"/>
      <c r="F25" s="250"/>
      <c r="G25" s="251">
        <v>5</v>
      </c>
      <c r="H25" s="252">
        <f>G25*30</f>
        <v>150</v>
      </c>
      <c r="I25" s="247">
        <f>J25+L25</f>
        <v>45</v>
      </c>
      <c r="J25" s="248">
        <v>30</v>
      </c>
      <c r="K25" s="248"/>
      <c r="L25" s="248">
        <v>15</v>
      </c>
      <c r="M25" s="253">
        <f>H25-I25</f>
        <v>105</v>
      </c>
      <c r="N25" s="254"/>
      <c r="O25" s="255"/>
      <c r="P25" s="256"/>
      <c r="Q25" s="257">
        <v>3</v>
      </c>
      <c r="R25" s="258"/>
      <c r="S25" s="257"/>
      <c r="T25" s="258"/>
      <c r="U25" s="257"/>
      <c r="V25" s="258"/>
    </row>
    <row r="26" spans="1:27" ht="47.25" x14ac:dyDescent="0.2">
      <c r="A26" s="245" t="s">
        <v>149</v>
      </c>
      <c r="B26" s="246" t="s">
        <v>217</v>
      </c>
      <c r="C26" s="247">
        <v>3</v>
      </c>
      <c r="D26" s="248"/>
      <c r="E26" s="249"/>
      <c r="F26" s="250"/>
      <c r="G26" s="251">
        <v>4.5</v>
      </c>
      <c r="H26" s="252">
        <f>G26*30</f>
        <v>135</v>
      </c>
      <c r="I26" s="247">
        <f>J26+L26</f>
        <v>45</v>
      </c>
      <c r="J26" s="248">
        <v>30</v>
      </c>
      <c r="K26" s="248"/>
      <c r="L26" s="248">
        <v>15</v>
      </c>
      <c r="M26" s="253">
        <f>H26-I26</f>
        <v>90</v>
      </c>
      <c r="N26" s="194"/>
      <c r="O26" s="259"/>
      <c r="P26" s="260"/>
      <c r="Q26" s="191">
        <v>3</v>
      </c>
      <c r="R26" s="193"/>
      <c r="S26" s="191"/>
      <c r="T26" s="193"/>
      <c r="U26" s="191"/>
      <c r="V26" s="193"/>
    </row>
    <row r="27" spans="1:27" ht="31.5" x14ac:dyDescent="0.2">
      <c r="A27" s="245" t="s">
        <v>201</v>
      </c>
      <c r="B27" s="261" t="s">
        <v>220</v>
      </c>
      <c r="C27" s="247">
        <v>3</v>
      </c>
      <c r="D27" s="248"/>
      <c r="E27" s="249"/>
      <c r="F27" s="250"/>
      <c r="G27" s="251">
        <v>5</v>
      </c>
      <c r="H27" s="252">
        <f>G27*30</f>
        <v>150</v>
      </c>
      <c r="I27" s="247">
        <f>J27+K27+L27</f>
        <v>45</v>
      </c>
      <c r="J27" s="248">
        <v>30</v>
      </c>
      <c r="K27" s="248"/>
      <c r="L27" s="248">
        <v>15</v>
      </c>
      <c r="M27" s="253">
        <f>H27-I27</f>
        <v>105</v>
      </c>
      <c r="N27" s="254"/>
      <c r="O27" s="255"/>
      <c r="P27" s="256"/>
      <c r="Q27" s="257">
        <v>3</v>
      </c>
      <c r="R27" s="258"/>
      <c r="S27" s="257"/>
      <c r="T27" s="258"/>
      <c r="U27" s="257"/>
      <c r="V27" s="258"/>
    </row>
    <row r="28" spans="1:27" ht="32.25" thickBot="1" x14ac:dyDescent="0.25">
      <c r="A28" s="262" t="s">
        <v>206</v>
      </c>
      <c r="B28" s="261" t="s">
        <v>210</v>
      </c>
      <c r="C28" s="263"/>
      <c r="D28" s="248"/>
      <c r="E28" s="249"/>
      <c r="F28" s="253" t="s">
        <v>147</v>
      </c>
      <c r="G28" s="251">
        <v>1</v>
      </c>
      <c r="H28" s="252">
        <f t="shared" si="3"/>
        <v>30</v>
      </c>
      <c r="I28" s="247">
        <f>J28+K28+L28</f>
        <v>0</v>
      </c>
      <c r="J28" s="248"/>
      <c r="K28" s="248"/>
      <c r="L28" s="248"/>
      <c r="M28" s="253">
        <f t="shared" si="4"/>
        <v>30</v>
      </c>
      <c r="N28" s="254"/>
      <c r="O28" s="255"/>
      <c r="P28" s="258"/>
      <c r="Q28" s="257"/>
      <c r="R28" s="258"/>
      <c r="S28" s="257"/>
      <c r="T28" s="258"/>
      <c r="U28" s="257"/>
      <c r="V28" s="258"/>
    </row>
    <row r="29" spans="1:27" ht="16.5" thickBot="1" x14ac:dyDescent="0.25">
      <c r="A29" s="932" t="s">
        <v>150</v>
      </c>
      <c r="B29" s="939"/>
      <c r="C29" s="939"/>
      <c r="D29" s="939"/>
      <c r="E29" s="939"/>
      <c r="F29" s="940"/>
      <c r="G29" s="264">
        <f t="shared" ref="G29:AA29" si="5">SUM(G21:G28)</f>
        <v>34.5</v>
      </c>
      <c r="H29" s="265">
        <f t="shared" si="5"/>
        <v>1035</v>
      </c>
      <c r="I29" s="265">
        <f t="shared" si="5"/>
        <v>324</v>
      </c>
      <c r="J29" s="265">
        <f t="shared" si="5"/>
        <v>198</v>
      </c>
      <c r="K29" s="265">
        <f t="shared" si="5"/>
        <v>0</v>
      </c>
      <c r="L29" s="265">
        <f t="shared" si="5"/>
        <v>126</v>
      </c>
      <c r="M29" s="265">
        <f t="shared" si="5"/>
        <v>711</v>
      </c>
      <c r="N29" s="265">
        <f t="shared" si="5"/>
        <v>9</v>
      </c>
      <c r="O29" s="265">
        <f t="shared" si="5"/>
        <v>3</v>
      </c>
      <c r="P29" s="265">
        <f t="shared" si="5"/>
        <v>3</v>
      </c>
      <c r="Q29" s="265">
        <f t="shared" si="5"/>
        <v>9</v>
      </c>
      <c r="R29" s="265">
        <f t="shared" si="5"/>
        <v>0</v>
      </c>
      <c r="S29" s="265">
        <f t="shared" si="5"/>
        <v>0</v>
      </c>
      <c r="T29" s="265">
        <f t="shared" si="5"/>
        <v>0</v>
      </c>
      <c r="U29" s="265">
        <f t="shared" si="5"/>
        <v>0</v>
      </c>
      <c r="V29" s="265">
        <f t="shared" si="5"/>
        <v>0</v>
      </c>
      <c r="W29" s="265">
        <f t="shared" si="5"/>
        <v>0</v>
      </c>
      <c r="X29" s="265">
        <f t="shared" si="5"/>
        <v>0</v>
      </c>
      <c r="Y29" s="265">
        <f t="shared" si="5"/>
        <v>0</v>
      </c>
      <c r="Z29" s="265">
        <f t="shared" si="5"/>
        <v>0</v>
      </c>
      <c r="AA29" s="265">
        <f t="shared" si="5"/>
        <v>0</v>
      </c>
    </row>
    <row r="30" spans="1:27" ht="16.5" thickBot="1" x14ac:dyDescent="0.25">
      <c r="A30" s="1135" t="s">
        <v>151</v>
      </c>
      <c r="B30" s="1136"/>
      <c r="C30" s="1136"/>
      <c r="D30" s="1136"/>
      <c r="E30" s="1136"/>
      <c r="F30" s="1136"/>
      <c r="G30" s="1136"/>
      <c r="H30" s="1136"/>
      <c r="I30" s="1136"/>
      <c r="J30" s="1136"/>
      <c r="K30" s="1136"/>
      <c r="L30" s="1136"/>
      <c r="M30" s="1136"/>
      <c r="N30" s="1136"/>
      <c r="O30" s="1136"/>
      <c r="P30" s="1136"/>
      <c r="Q30" s="1136"/>
      <c r="R30" s="1136"/>
      <c r="S30" s="1136"/>
      <c r="T30" s="1136"/>
      <c r="U30" s="1136"/>
      <c r="V30" s="1137"/>
    </row>
    <row r="31" spans="1:27" s="150" customFormat="1" x14ac:dyDescent="0.2">
      <c r="A31" s="165" t="s">
        <v>152</v>
      </c>
      <c r="B31" s="266" t="s">
        <v>128</v>
      </c>
      <c r="C31" s="267"/>
      <c r="D31" s="268" t="s">
        <v>147</v>
      </c>
      <c r="E31" s="268"/>
      <c r="F31" s="269"/>
      <c r="G31" s="270">
        <v>4.5</v>
      </c>
      <c r="H31" s="271">
        <f>G31*30</f>
        <v>135</v>
      </c>
      <c r="I31" s="236">
        <f>J31+K31+L31</f>
        <v>0</v>
      </c>
      <c r="J31" s="237"/>
      <c r="K31" s="237"/>
      <c r="L31" s="237"/>
      <c r="M31" s="238">
        <f>H31-I31</f>
        <v>135</v>
      </c>
      <c r="N31" s="272"/>
      <c r="O31" s="273"/>
      <c r="P31" s="274"/>
      <c r="Q31" s="272"/>
      <c r="R31" s="274"/>
      <c r="S31" s="272"/>
      <c r="T31" s="274"/>
      <c r="U31" s="272"/>
      <c r="V31" s="174"/>
    </row>
    <row r="32" spans="1:27" s="150" customFormat="1" x14ac:dyDescent="0.2">
      <c r="A32" s="422" t="s">
        <v>189</v>
      </c>
      <c r="B32" s="423" t="s">
        <v>179</v>
      </c>
      <c r="C32" s="424"/>
      <c r="D32" s="425" t="s">
        <v>203</v>
      </c>
      <c r="E32" s="425"/>
      <c r="F32" s="426"/>
      <c r="G32" s="427">
        <v>3</v>
      </c>
      <c r="H32" s="428">
        <f>G32*30</f>
        <v>90</v>
      </c>
      <c r="I32" s="429"/>
      <c r="J32" s="430"/>
      <c r="K32" s="430"/>
      <c r="L32" s="430"/>
      <c r="M32" s="435">
        <f>H32-I32</f>
        <v>90</v>
      </c>
      <c r="N32" s="431"/>
      <c r="O32" s="432"/>
      <c r="P32" s="433"/>
      <c r="Q32" s="431"/>
      <c r="R32" s="433"/>
      <c r="S32" s="431"/>
      <c r="T32" s="433"/>
      <c r="U32" s="431"/>
      <c r="V32" s="434"/>
    </row>
    <row r="33" spans="1:27" s="150" customFormat="1" ht="16.5" thickBot="1" x14ac:dyDescent="0.25">
      <c r="A33" s="211" t="s">
        <v>202</v>
      </c>
      <c r="B33" s="275" t="s">
        <v>26</v>
      </c>
      <c r="C33" s="276"/>
      <c r="D33" s="277" t="s">
        <v>203</v>
      </c>
      <c r="E33" s="277"/>
      <c r="F33" s="278"/>
      <c r="G33" s="279">
        <v>6</v>
      </c>
      <c r="H33" s="280">
        <f>G33*30</f>
        <v>180</v>
      </c>
      <c r="I33" s="281">
        <f>J33+K33+L33</f>
        <v>0</v>
      </c>
      <c r="J33" s="282"/>
      <c r="K33" s="282"/>
      <c r="L33" s="282"/>
      <c r="M33" s="283">
        <f>H33-I33</f>
        <v>180</v>
      </c>
      <c r="N33" s="284"/>
      <c r="O33" s="285"/>
      <c r="P33" s="286"/>
      <c r="Q33" s="284"/>
      <c r="R33" s="286"/>
      <c r="S33" s="284"/>
      <c r="T33" s="286"/>
      <c r="U33" s="284"/>
      <c r="V33" s="287"/>
    </row>
    <row r="34" spans="1:27" s="150" customFormat="1" ht="16.5" thickBot="1" x14ac:dyDescent="0.25">
      <c r="A34" s="1145" t="s">
        <v>153</v>
      </c>
      <c r="B34" s="1146"/>
      <c r="C34" s="1146"/>
      <c r="D34" s="1146"/>
      <c r="E34" s="1146"/>
      <c r="F34" s="1147"/>
      <c r="G34" s="288">
        <f>SUM(G31:G33)</f>
        <v>13.5</v>
      </c>
      <c r="H34" s="289">
        <f>SUM(H31:H33)</f>
        <v>405</v>
      </c>
      <c r="I34" s="289">
        <f>SUM(I31:I31)</f>
        <v>0</v>
      </c>
      <c r="J34" s="289">
        <f>SUM(J31:J31)</f>
        <v>0</v>
      </c>
      <c r="K34" s="289">
        <f>SUM(K31:K31)</f>
        <v>0</v>
      </c>
      <c r="L34" s="289">
        <f>SUM(L31:L31)</f>
        <v>0</v>
      </c>
      <c r="M34" s="289">
        <f>SUM(M31:M33)</f>
        <v>405</v>
      </c>
      <c r="N34" s="289">
        <f>SUM(N31:N31)</f>
        <v>0</v>
      </c>
      <c r="O34" s="289"/>
      <c r="P34" s="289">
        <f t="shared" ref="P34:V34" si="6">SUM(P31:P31)</f>
        <v>0</v>
      </c>
      <c r="Q34" s="289">
        <f t="shared" si="6"/>
        <v>0</v>
      </c>
      <c r="R34" s="289">
        <f t="shared" si="6"/>
        <v>0</v>
      </c>
      <c r="S34" s="289">
        <f t="shared" si="6"/>
        <v>0</v>
      </c>
      <c r="T34" s="289">
        <f t="shared" si="6"/>
        <v>0</v>
      </c>
      <c r="U34" s="289">
        <f t="shared" si="6"/>
        <v>0</v>
      </c>
      <c r="V34" s="289">
        <f t="shared" si="6"/>
        <v>0</v>
      </c>
    </row>
    <row r="35" spans="1:27" ht="16.5" thickBot="1" x14ac:dyDescent="0.25">
      <c r="A35" s="1135" t="s">
        <v>154</v>
      </c>
      <c r="B35" s="1136"/>
      <c r="C35" s="1136"/>
      <c r="D35" s="1136"/>
      <c r="E35" s="1136"/>
      <c r="F35" s="1136"/>
      <c r="G35" s="1136"/>
      <c r="H35" s="1136"/>
      <c r="I35" s="1136"/>
      <c r="J35" s="1136"/>
      <c r="K35" s="1136"/>
      <c r="L35" s="1136"/>
      <c r="M35" s="1136"/>
      <c r="N35" s="1136"/>
      <c r="O35" s="1136"/>
      <c r="P35" s="1136"/>
      <c r="Q35" s="1136"/>
      <c r="R35" s="1136"/>
      <c r="S35" s="1136"/>
      <c r="T35" s="1136"/>
      <c r="U35" s="1136"/>
      <c r="V35" s="1137"/>
    </row>
    <row r="36" spans="1:27" s="150" customFormat="1" x14ac:dyDescent="0.2">
      <c r="A36" s="234" t="s">
        <v>78</v>
      </c>
      <c r="B36" s="290" t="s">
        <v>108</v>
      </c>
      <c r="C36" s="291"/>
      <c r="D36" s="292"/>
      <c r="E36" s="292"/>
      <c r="F36" s="293"/>
      <c r="G36" s="270">
        <v>18</v>
      </c>
      <c r="H36" s="294">
        <f>G36*30</f>
        <v>540</v>
      </c>
      <c r="I36" s="295"/>
      <c r="J36" s="296"/>
      <c r="K36" s="296"/>
      <c r="L36" s="296"/>
      <c r="M36" s="238">
        <f>H36-I36</f>
        <v>540</v>
      </c>
      <c r="N36" s="295"/>
      <c r="O36" s="297"/>
      <c r="P36" s="298"/>
      <c r="Q36" s="295"/>
      <c r="R36" s="298"/>
      <c r="S36" s="295"/>
      <c r="T36" s="298"/>
      <c r="U36" s="295"/>
      <c r="V36" s="299"/>
    </row>
    <row r="37" spans="1:27" s="150" customFormat="1" ht="32.25" thickBot="1" x14ac:dyDescent="0.25">
      <c r="A37" s="262" t="s">
        <v>78</v>
      </c>
      <c r="B37" s="300" t="s">
        <v>191</v>
      </c>
      <c r="C37" s="301">
        <v>3</v>
      </c>
      <c r="D37" s="302"/>
      <c r="E37" s="302"/>
      <c r="F37" s="303"/>
      <c r="G37" s="279">
        <v>3</v>
      </c>
      <c r="H37" s="304">
        <f>G37*30</f>
        <v>90</v>
      </c>
      <c r="I37" s="305"/>
      <c r="J37" s="306"/>
      <c r="K37" s="306"/>
      <c r="L37" s="306"/>
      <c r="M37" s="283">
        <f>H37-I37</f>
        <v>90</v>
      </c>
      <c r="N37" s="305"/>
      <c r="O37" s="307"/>
      <c r="P37" s="308"/>
      <c r="Q37" s="305"/>
      <c r="R37" s="308"/>
      <c r="S37" s="305"/>
      <c r="T37" s="308"/>
      <c r="U37" s="305"/>
      <c r="V37" s="309"/>
    </row>
    <row r="38" spans="1:27" s="150" customFormat="1" ht="16.5" thickBot="1" x14ac:dyDescent="0.25">
      <c r="A38" s="1140" t="s">
        <v>155</v>
      </c>
      <c r="B38" s="1141"/>
      <c r="C38" s="1141"/>
      <c r="D38" s="1141"/>
      <c r="E38" s="1141"/>
      <c r="F38" s="1142"/>
      <c r="G38" s="310">
        <f>SUM(G36:G37)</f>
        <v>21</v>
      </c>
      <c r="H38" s="311">
        <f>SUM(H36:H37)</f>
        <v>630</v>
      </c>
      <c r="I38" s="311">
        <f t="shared" ref="I38:N38" si="7">SUM(I36:I36)</f>
        <v>0</v>
      </c>
      <c r="J38" s="311">
        <f t="shared" si="7"/>
        <v>0</v>
      </c>
      <c r="K38" s="311">
        <f t="shared" si="7"/>
        <v>0</v>
      </c>
      <c r="L38" s="311">
        <f t="shared" si="7"/>
        <v>0</v>
      </c>
      <c r="M38" s="311">
        <f t="shared" si="7"/>
        <v>540</v>
      </c>
      <c r="N38" s="311">
        <f t="shared" si="7"/>
        <v>0</v>
      </c>
      <c r="O38" s="311"/>
      <c r="P38" s="311">
        <f t="shared" ref="P38:V38" si="8">SUM(P36:P36)</f>
        <v>0</v>
      </c>
      <c r="Q38" s="311">
        <f t="shared" si="8"/>
        <v>0</v>
      </c>
      <c r="R38" s="311">
        <f t="shared" si="8"/>
        <v>0</v>
      </c>
      <c r="S38" s="311">
        <f t="shared" si="8"/>
        <v>0</v>
      </c>
      <c r="T38" s="311">
        <f t="shared" si="8"/>
        <v>0</v>
      </c>
      <c r="U38" s="311">
        <f t="shared" si="8"/>
        <v>0</v>
      </c>
      <c r="V38" s="312">
        <f t="shared" si="8"/>
        <v>0</v>
      </c>
    </row>
    <row r="39" spans="1:27" ht="16.5" thickBot="1" x14ac:dyDescent="0.25">
      <c r="A39" s="1143" t="s">
        <v>156</v>
      </c>
      <c r="B39" s="1144"/>
      <c r="C39" s="1144"/>
      <c r="D39" s="1144"/>
      <c r="E39" s="1144"/>
      <c r="F39" s="1144"/>
      <c r="G39" s="313">
        <f>G38+G34+G29+G19</f>
        <v>90</v>
      </c>
      <c r="H39" s="314">
        <f>H38+H34+H29+H19</f>
        <v>2700</v>
      </c>
      <c r="I39" s="314">
        <f t="shared" ref="I39:AA39" si="9">I29+I19+I34+I38</f>
        <v>606</v>
      </c>
      <c r="J39" s="314">
        <f t="shared" si="9"/>
        <v>267</v>
      </c>
      <c r="K39" s="314">
        <f t="shared" si="9"/>
        <v>0</v>
      </c>
      <c r="L39" s="314">
        <f t="shared" si="9"/>
        <v>339</v>
      </c>
      <c r="M39" s="314">
        <f t="shared" si="9"/>
        <v>2004</v>
      </c>
      <c r="N39" s="314">
        <f t="shared" si="9"/>
        <v>17</v>
      </c>
      <c r="O39" s="314">
        <f t="shared" si="9"/>
        <v>12</v>
      </c>
      <c r="P39" s="314">
        <f t="shared" si="9"/>
        <v>12</v>
      </c>
      <c r="Q39" s="314">
        <f t="shared" si="9"/>
        <v>9</v>
      </c>
      <c r="R39" s="314">
        <f t="shared" si="9"/>
        <v>0</v>
      </c>
      <c r="S39" s="314">
        <f t="shared" si="9"/>
        <v>0</v>
      </c>
      <c r="T39" s="314">
        <f t="shared" si="9"/>
        <v>0</v>
      </c>
      <c r="U39" s="314">
        <f t="shared" si="9"/>
        <v>0</v>
      </c>
      <c r="V39" s="314">
        <f t="shared" si="9"/>
        <v>0</v>
      </c>
      <c r="W39" s="314">
        <f t="shared" si="9"/>
        <v>0</v>
      </c>
      <c r="X39" s="314">
        <f t="shared" si="9"/>
        <v>0</v>
      </c>
      <c r="Y39" s="314">
        <f t="shared" si="9"/>
        <v>0</v>
      </c>
      <c r="Z39" s="314">
        <f t="shared" si="9"/>
        <v>0</v>
      </c>
      <c r="AA39" s="314">
        <f t="shared" si="9"/>
        <v>0</v>
      </c>
    </row>
    <row r="40" spans="1:27" x14ac:dyDescent="0.2">
      <c r="A40" s="952" t="s">
        <v>157</v>
      </c>
      <c r="B40" s="953"/>
      <c r="C40" s="953"/>
      <c r="D40" s="953"/>
      <c r="E40" s="953"/>
      <c r="F40" s="953"/>
      <c r="G40" s="953"/>
      <c r="H40" s="953"/>
      <c r="I40" s="953"/>
      <c r="J40" s="953"/>
      <c r="K40" s="953"/>
      <c r="L40" s="953"/>
      <c r="M40" s="953"/>
      <c r="N40" s="953"/>
      <c r="O40" s="953"/>
      <c r="P40" s="953"/>
      <c r="Q40" s="953"/>
      <c r="R40" s="953"/>
      <c r="S40" s="953"/>
      <c r="T40" s="953"/>
      <c r="U40" s="953"/>
      <c r="V40" s="954"/>
    </row>
    <row r="41" spans="1:27" ht="16.5" thickBot="1" x14ac:dyDescent="0.25">
      <c r="A41" s="913" t="s">
        <v>158</v>
      </c>
      <c r="B41" s="914"/>
      <c r="C41" s="914"/>
      <c r="D41" s="914"/>
      <c r="E41" s="914"/>
      <c r="F41" s="914"/>
      <c r="G41" s="914"/>
      <c r="H41" s="914"/>
      <c r="I41" s="915"/>
      <c r="J41" s="915"/>
      <c r="K41" s="915"/>
      <c r="L41" s="915"/>
      <c r="M41" s="915"/>
      <c r="N41" s="914"/>
      <c r="O41" s="914"/>
      <c r="P41" s="914"/>
      <c r="Q41" s="914"/>
      <c r="R41" s="914"/>
      <c r="S41" s="914"/>
      <c r="T41" s="914"/>
      <c r="U41" s="914"/>
      <c r="V41" s="916"/>
    </row>
    <row r="42" spans="1:27" x14ac:dyDescent="0.2">
      <c r="A42" s="929" t="s">
        <v>89</v>
      </c>
      <c r="B42" s="315" t="s">
        <v>230</v>
      </c>
      <c r="C42" s="316"/>
      <c r="D42" s="317">
        <v>1</v>
      </c>
      <c r="E42" s="317"/>
      <c r="F42" s="318"/>
      <c r="G42" s="319">
        <v>3</v>
      </c>
      <c r="H42" s="320">
        <f>G42*30</f>
        <v>90</v>
      </c>
      <c r="I42" s="321">
        <f>J42+K42+L42</f>
        <v>30</v>
      </c>
      <c r="J42" s="322">
        <v>15</v>
      </c>
      <c r="K42" s="322"/>
      <c r="L42" s="322">
        <v>15</v>
      </c>
      <c r="M42" s="323">
        <f>H42-I42</f>
        <v>60</v>
      </c>
      <c r="N42" s="324">
        <v>2</v>
      </c>
      <c r="O42" s="325"/>
      <c r="P42" s="318"/>
      <c r="Q42" s="316"/>
      <c r="R42" s="318"/>
      <c r="S42" s="316"/>
      <c r="T42" s="318"/>
      <c r="U42" s="316"/>
      <c r="V42" s="318"/>
    </row>
    <row r="43" spans="1:27" ht="16.5" thickBot="1" x14ac:dyDescent="0.25">
      <c r="A43" s="931"/>
      <c r="B43" s="326" t="s">
        <v>231</v>
      </c>
      <c r="C43" s="327"/>
      <c r="D43" s="328"/>
      <c r="E43" s="328"/>
      <c r="F43" s="329"/>
      <c r="G43" s="330"/>
      <c r="H43" s="331"/>
      <c r="I43" s="332">
        <f>J43+K43+L43</f>
        <v>0</v>
      </c>
      <c r="J43" s="333"/>
      <c r="K43" s="333"/>
      <c r="L43" s="333"/>
      <c r="M43" s="334"/>
      <c r="N43" s="335"/>
      <c r="O43" s="336"/>
      <c r="P43" s="329"/>
      <c r="Q43" s="327"/>
      <c r="R43" s="329"/>
      <c r="S43" s="327"/>
      <c r="T43" s="329"/>
      <c r="U43" s="327"/>
      <c r="V43" s="329"/>
    </row>
    <row r="44" spans="1:27" ht="16.5" thickBot="1" x14ac:dyDescent="0.25">
      <c r="A44" s="932" t="s">
        <v>159</v>
      </c>
      <c r="B44" s="933"/>
      <c r="C44" s="933"/>
      <c r="D44" s="933"/>
      <c r="E44" s="933"/>
      <c r="F44" s="934"/>
      <c r="G44" s="337">
        <f t="shared" ref="G44:AA44" si="10">SUM(G42:G43)</f>
        <v>3</v>
      </c>
      <c r="H44" s="338">
        <f t="shared" si="10"/>
        <v>90</v>
      </c>
      <c r="I44" s="338">
        <f t="shared" si="10"/>
        <v>30</v>
      </c>
      <c r="J44" s="338">
        <f t="shared" si="10"/>
        <v>15</v>
      </c>
      <c r="K44" s="338">
        <f t="shared" si="10"/>
        <v>0</v>
      </c>
      <c r="L44" s="338">
        <f t="shared" si="10"/>
        <v>15</v>
      </c>
      <c r="M44" s="338">
        <f t="shared" si="10"/>
        <v>60</v>
      </c>
      <c r="N44" s="338">
        <f t="shared" si="10"/>
        <v>2</v>
      </c>
      <c r="O44" s="338">
        <f t="shared" si="10"/>
        <v>0</v>
      </c>
      <c r="P44" s="338">
        <f t="shared" si="10"/>
        <v>0</v>
      </c>
      <c r="Q44" s="338">
        <f t="shared" si="10"/>
        <v>0</v>
      </c>
      <c r="R44" s="338">
        <f t="shared" si="10"/>
        <v>0</v>
      </c>
      <c r="S44" s="338">
        <f t="shared" si="10"/>
        <v>0</v>
      </c>
      <c r="T44" s="338">
        <f t="shared" si="10"/>
        <v>0</v>
      </c>
      <c r="U44" s="338">
        <f t="shared" si="10"/>
        <v>0</v>
      </c>
      <c r="V44" s="338">
        <f t="shared" si="10"/>
        <v>0</v>
      </c>
      <c r="W44" s="338">
        <f t="shared" si="10"/>
        <v>0</v>
      </c>
      <c r="X44" s="338">
        <f t="shared" si="10"/>
        <v>0</v>
      </c>
      <c r="Y44" s="338">
        <f t="shared" si="10"/>
        <v>0</v>
      </c>
      <c r="Z44" s="338">
        <f t="shared" si="10"/>
        <v>0</v>
      </c>
      <c r="AA44" s="338">
        <f t="shared" si="10"/>
        <v>0</v>
      </c>
    </row>
    <row r="45" spans="1:27" ht="16.5" thickBot="1" x14ac:dyDescent="0.25">
      <c r="A45" s="913" t="s">
        <v>192</v>
      </c>
      <c r="B45" s="914"/>
      <c r="C45" s="914"/>
      <c r="D45" s="914"/>
      <c r="E45" s="914"/>
      <c r="F45" s="914"/>
      <c r="G45" s="914"/>
      <c r="H45" s="914"/>
      <c r="I45" s="914"/>
      <c r="J45" s="914"/>
      <c r="K45" s="914"/>
      <c r="L45" s="914"/>
      <c r="M45" s="914"/>
      <c r="N45" s="915"/>
      <c r="O45" s="915"/>
      <c r="P45" s="915"/>
      <c r="Q45" s="914"/>
      <c r="R45" s="914"/>
      <c r="S45" s="914"/>
      <c r="T45" s="914"/>
      <c r="U45" s="914"/>
      <c r="V45" s="916"/>
    </row>
    <row r="46" spans="1:27" x14ac:dyDescent="0.2">
      <c r="A46" s="1138" t="s">
        <v>160</v>
      </c>
      <c r="B46" s="339" t="s">
        <v>232</v>
      </c>
      <c r="C46" s="340"/>
      <c r="D46" s="340" t="s">
        <v>161</v>
      </c>
      <c r="E46" s="340"/>
      <c r="F46" s="340"/>
      <c r="G46" s="341">
        <v>4</v>
      </c>
      <c r="H46" s="79">
        <f>G46*30</f>
        <v>120</v>
      </c>
      <c r="I46" s="39">
        <v>64</v>
      </c>
      <c r="J46" s="340">
        <v>15</v>
      </c>
      <c r="K46" s="340"/>
      <c r="L46" s="340">
        <v>30</v>
      </c>
      <c r="M46" s="342">
        <v>86</v>
      </c>
      <c r="N46" s="39">
        <v>3</v>
      </c>
      <c r="O46" s="40"/>
      <c r="P46" s="53"/>
      <c r="Q46" s="340"/>
      <c r="R46" s="78"/>
      <c r="S46" s="340"/>
      <c r="T46" s="78"/>
      <c r="U46" s="340"/>
      <c r="V46" s="78"/>
      <c r="W46" s="343"/>
      <c r="X46" s="343"/>
      <c r="Y46" s="343"/>
    </row>
    <row r="47" spans="1:27" x14ac:dyDescent="0.2">
      <c r="A47" s="1139"/>
      <c r="B47" s="344" t="s">
        <v>233</v>
      </c>
      <c r="C47" s="345"/>
      <c r="D47" s="346"/>
      <c r="E47" s="347"/>
      <c r="F47" s="348"/>
      <c r="G47" s="349"/>
      <c r="H47" s="350"/>
      <c r="I47" s="351"/>
      <c r="J47" s="352"/>
      <c r="K47" s="352" t="s">
        <v>117</v>
      </c>
      <c r="L47" s="352"/>
      <c r="M47" s="350"/>
      <c r="N47" s="43"/>
      <c r="O47" s="44"/>
      <c r="P47" s="56"/>
      <c r="Q47" s="353"/>
      <c r="R47" s="354"/>
      <c r="S47" s="353"/>
      <c r="T47" s="354"/>
      <c r="U47" s="353"/>
      <c r="V47" s="354"/>
      <c r="W47" s="343"/>
      <c r="X47" s="343"/>
      <c r="Y47" s="343"/>
    </row>
    <row r="48" spans="1:27" x14ac:dyDescent="0.2">
      <c r="A48" s="935" t="s">
        <v>162</v>
      </c>
      <c r="B48" s="355" t="s">
        <v>234</v>
      </c>
      <c r="C48" s="356"/>
      <c r="D48" s="357" t="s">
        <v>147</v>
      </c>
      <c r="E48" s="358"/>
      <c r="F48" s="359"/>
      <c r="G48" s="360">
        <v>4</v>
      </c>
      <c r="H48" s="361">
        <f>G48*30</f>
        <v>120</v>
      </c>
      <c r="I48" s="362">
        <f>J48+L48+K48</f>
        <v>36</v>
      </c>
      <c r="J48" s="363"/>
      <c r="K48" s="364">
        <v>36</v>
      </c>
      <c r="L48" s="364"/>
      <c r="M48" s="365">
        <f>H48-I48</f>
        <v>84</v>
      </c>
      <c r="N48" s="366"/>
      <c r="O48" s="367">
        <v>2</v>
      </c>
      <c r="P48" s="368">
        <v>2</v>
      </c>
      <c r="Q48" s="369"/>
      <c r="R48" s="368"/>
      <c r="S48" s="366"/>
      <c r="T48" s="368"/>
      <c r="U48" s="366"/>
      <c r="V48" s="370"/>
    </row>
    <row r="49" spans="1:27" x14ac:dyDescent="0.2">
      <c r="A49" s="936"/>
      <c r="B49" s="355" t="s">
        <v>235</v>
      </c>
      <c r="C49" s="356"/>
      <c r="D49" s="357"/>
      <c r="E49" s="358"/>
      <c r="F49" s="359"/>
      <c r="G49" s="360"/>
      <c r="H49" s="361"/>
      <c r="I49" s="362"/>
      <c r="J49" s="363"/>
      <c r="K49" s="364"/>
      <c r="L49" s="364"/>
      <c r="M49" s="365"/>
      <c r="N49" s="366"/>
      <c r="O49" s="367"/>
      <c r="P49" s="368"/>
      <c r="Q49" s="369"/>
      <c r="R49" s="368"/>
      <c r="S49" s="366"/>
      <c r="T49" s="368"/>
      <c r="U49" s="366"/>
      <c r="V49" s="370"/>
    </row>
    <row r="50" spans="1:27" ht="31.5" x14ac:dyDescent="0.2">
      <c r="A50" s="935" t="s">
        <v>163</v>
      </c>
      <c r="B50" s="355" t="s">
        <v>239</v>
      </c>
      <c r="C50" s="356">
        <v>2</v>
      </c>
      <c r="D50" s="357"/>
      <c r="E50" s="358"/>
      <c r="F50" s="359"/>
      <c r="G50" s="360">
        <v>4</v>
      </c>
      <c r="H50" s="361">
        <f>G50*30</f>
        <v>120</v>
      </c>
      <c r="I50" s="362">
        <f>J50+L50+K50</f>
        <v>54</v>
      </c>
      <c r="J50" s="363">
        <v>18</v>
      </c>
      <c r="K50" s="364"/>
      <c r="L50" s="364">
        <v>36</v>
      </c>
      <c r="M50" s="365">
        <f>H50-I50</f>
        <v>66</v>
      </c>
      <c r="N50" s="366"/>
      <c r="O50" s="367">
        <v>3</v>
      </c>
      <c r="P50" s="368">
        <v>3</v>
      </c>
      <c r="Q50" s="369"/>
      <c r="R50" s="368"/>
      <c r="S50" s="366"/>
      <c r="T50" s="368"/>
      <c r="U50" s="366"/>
      <c r="V50" s="370"/>
    </row>
    <row r="51" spans="1:27" ht="31.5" x14ac:dyDescent="0.2">
      <c r="A51" s="936"/>
      <c r="B51" s="355" t="s">
        <v>236</v>
      </c>
      <c r="C51" s="356"/>
      <c r="D51" s="357"/>
      <c r="E51" s="358"/>
      <c r="F51" s="359"/>
      <c r="G51" s="360"/>
      <c r="H51" s="361"/>
      <c r="I51" s="362"/>
      <c r="J51" s="363"/>
      <c r="K51" s="364"/>
      <c r="L51" s="364"/>
      <c r="M51" s="365"/>
      <c r="N51" s="366"/>
      <c r="O51" s="367"/>
      <c r="P51" s="368"/>
      <c r="Q51" s="369"/>
      <c r="R51" s="368"/>
      <c r="S51" s="366"/>
      <c r="T51" s="368"/>
      <c r="U51" s="366"/>
      <c r="V51" s="370"/>
    </row>
    <row r="52" spans="1:27" x14ac:dyDescent="0.2">
      <c r="A52" s="935" t="s">
        <v>193</v>
      </c>
      <c r="B52" s="355" t="s">
        <v>218</v>
      </c>
      <c r="C52" s="356"/>
      <c r="D52" s="357" t="s">
        <v>190</v>
      </c>
      <c r="E52" s="358"/>
      <c r="F52" s="359"/>
      <c r="G52" s="360">
        <v>5</v>
      </c>
      <c r="H52" s="361">
        <f>G52*30</f>
        <v>150</v>
      </c>
      <c r="I52" s="362">
        <f>J52+L52+K52</f>
        <v>45</v>
      </c>
      <c r="J52" s="363">
        <v>30</v>
      </c>
      <c r="K52" s="364"/>
      <c r="L52" s="364">
        <v>15</v>
      </c>
      <c r="M52" s="365">
        <f>H52-I52</f>
        <v>105</v>
      </c>
      <c r="N52" s="366"/>
      <c r="O52" s="367"/>
      <c r="P52" s="368"/>
      <c r="Q52" s="369">
        <v>3</v>
      </c>
      <c r="R52" s="368"/>
      <c r="S52" s="366"/>
      <c r="T52" s="368"/>
      <c r="U52" s="366"/>
      <c r="V52" s="370"/>
    </row>
    <row r="53" spans="1:27" x14ac:dyDescent="0.2">
      <c r="A53" s="936"/>
      <c r="B53" s="355" t="s">
        <v>240</v>
      </c>
      <c r="C53" s="356"/>
      <c r="D53" s="357"/>
      <c r="E53" s="358"/>
      <c r="F53" s="359"/>
      <c r="G53" s="360"/>
      <c r="H53" s="361"/>
      <c r="I53" s="362"/>
      <c r="J53" s="363"/>
      <c r="K53" s="364"/>
      <c r="L53" s="364"/>
      <c r="M53" s="365"/>
      <c r="N53" s="366"/>
      <c r="O53" s="367"/>
      <c r="P53" s="368"/>
      <c r="Q53" s="369"/>
      <c r="R53" s="368"/>
      <c r="S53" s="366"/>
      <c r="T53" s="368"/>
      <c r="U53" s="366"/>
      <c r="V53" s="370"/>
    </row>
    <row r="54" spans="1:27" ht="31.5" x14ac:dyDescent="0.2">
      <c r="A54" s="935" t="s">
        <v>205</v>
      </c>
      <c r="B54" s="355" t="s">
        <v>222</v>
      </c>
      <c r="C54" s="356">
        <v>3</v>
      </c>
      <c r="D54" s="357"/>
      <c r="E54" s="358"/>
      <c r="F54" s="359"/>
      <c r="G54" s="360">
        <v>5</v>
      </c>
      <c r="H54" s="361">
        <f>G54*30</f>
        <v>150</v>
      </c>
      <c r="I54" s="362">
        <f>J54+L54+K54</f>
        <v>45</v>
      </c>
      <c r="J54" s="363">
        <v>30</v>
      </c>
      <c r="K54" s="364"/>
      <c r="L54" s="364">
        <v>15</v>
      </c>
      <c r="M54" s="365">
        <f>H54-I54</f>
        <v>105</v>
      </c>
      <c r="N54" s="366"/>
      <c r="O54" s="367"/>
      <c r="P54" s="368"/>
      <c r="Q54" s="369">
        <v>3</v>
      </c>
      <c r="R54" s="368"/>
      <c r="S54" s="366"/>
      <c r="T54" s="368"/>
      <c r="U54" s="366"/>
      <c r="V54" s="370"/>
    </row>
    <row r="55" spans="1:27" x14ac:dyDescent="0.2">
      <c r="A55" s="936"/>
      <c r="B55" s="355" t="s">
        <v>241</v>
      </c>
      <c r="C55" s="356"/>
      <c r="D55" s="357"/>
      <c r="E55" s="358"/>
      <c r="F55" s="359"/>
      <c r="G55" s="360"/>
      <c r="H55" s="361"/>
      <c r="I55" s="362"/>
      <c r="J55" s="363"/>
      <c r="K55" s="364"/>
      <c r="L55" s="364"/>
      <c r="M55" s="365"/>
      <c r="N55" s="366"/>
      <c r="O55" s="367"/>
      <c r="P55" s="368"/>
      <c r="Q55" s="369"/>
      <c r="R55" s="368"/>
      <c r="S55" s="366"/>
      <c r="T55" s="368"/>
      <c r="U55" s="366"/>
      <c r="V55" s="370"/>
    </row>
    <row r="56" spans="1:27" ht="31.5" x14ac:dyDescent="0.2">
      <c r="A56" s="935" t="s">
        <v>207</v>
      </c>
      <c r="B56" s="355" t="s">
        <v>242</v>
      </c>
      <c r="C56" s="356"/>
      <c r="D56" s="357" t="s">
        <v>190</v>
      </c>
      <c r="E56" s="358"/>
      <c r="F56" s="359"/>
      <c r="G56" s="360">
        <v>5</v>
      </c>
      <c r="H56" s="361">
        <f>G56*30</f>
        <v>150</v>
      </c>
      <c r="I56" s="362">
        <f>J56+L56+K56</f>
        <v>45</v>
      </c>
      <c r="J56" s="363">
        <v>15</v>
      </c>
      <c r="K56" s="364"/>
      <c r="L56" s="364">
        <v>30</v>
      </c>
      <c r="M56" s="365">
        <f>H56-I56</f>
        <v>105</v>
      </c>
      <c r="N56" s="366"/>
      <c r="O56" s="367"/>
      <c r="P56" s="368"/>
      <c r="Q56" s="369">
        <v>3</v>
      </c>
      <c r="R56" s="368"/>
      <c r="S56" s="366"/>
      <c r="T56" s="368"/>
      <c r="U56" s="366"/>
      <c r="V56" s="370"/>
    </row>
    <row r="57" spans="1:27" ht="16.5" thickBot="1" x14ac:dyDescent="0.25">
      <c r="A57" s="937"/>
      <c r="B57" s="371" t="s">
        <v>243</v>
      </c>
      <c r="C57" s="372"/>
      <c r="D57" s="373"/>
      <c r="E57" s="374"/>
      <c r="F57" s="375"/>
      <c r="G57" s="376"/>
      <c r="H57" s="377"/>
      <c r="I57" s="378"/>
      <c r="J57" s="379"/>
      <c r="K57" s="380"/>
      <c r="L57" s="380"/>
      <c r="M57" s="381"/>
      <c r="N57" s="382"/>
      <c r="O57" s="383"/>
      <c r="P57" s="384"/>
      <c r="Q57" s="385"/>
      <c r="R57" s="384"/>
      <c r="S57" s="382"/>
      <c r="T57" s="384"/>
      <c r="U57" s="382"/>
      <c r="V57" s="386"/>
    </row>
    <row r="58" spans="1:27" ht="16.5" thickBot="1" x14ac:dyDescent="0.25">
      <c r="A58" s="938" t="s">
        <v>164</v>
      </c>
      <c r="B58" s="939"/>
      <c r="C58" s="939"/>
      <c r="D58" s="939"/>
      <c r="E58" s="939"/>
      <c r="F58" s="940"/>
      <c r="G58" s="264">
        <f t="shared" ref="G58:V58" si="11">SUM(G46:G57)</f>
        <v>27</v>
      </c>
      <c r="H58" s="265">
        <f t="shared" si="11"/>
        <v>810</v>
      </c>
      <c r="I58" s="265">
        <f t="shared" si="11"/>
        <v>289</v>
      </c>
      <c r="J58" s="265">
        <f t="shared" si="11"/>
        <v>108</v>
      </c>
      <c r="K58" s="265">
        <f t="shared" si="11"/>
        <v>36</v>
      </c>
      <c r="L58" s="265">
        <f t="shared" si="11"/>
        <v>126</v>
      </c>
      <c r="M58" s="265">
        <f t="shared" si="11"/>
        <v>551</v>
      </c>
      <c r="N58" s="265">
        <f t="shared" si="11"/>
        <v>3</v>
      </c>
      <c r="O58" s="265">
        <f t="shared" si="11"/>
        <v>5</v>
      </c>
      <c r="P58" s="265">
        <f t="shared" si="11"/>
        <v>5</v>
      </c>
      <c r="Q58" s="265">
        <f t="shared" si="11"/>
        <v>9</v>
      </c>
      <c r="R58" s="265">
        <f t="shared" si="11"/>
        <v>0</v>
      </c>
      <c r="S58" s="265">
        <f t="shared" si="11"/>
        <v>0</v>
      </c>
      <c r="T58" s="265">
        <f t="shared" si="11"/>
        <v>0</v>
      </c>
      <c r="U58" s="265">
        <f t="shared" si="11"/>
        <v>0</v>
      </c>
      <c r="V58" s="265">
        <f t="shared" si="11"/>
        <v>0</v>
      </c>
    </row>
    <row r="59" spans="1:27" ht="16.5" thickBot="1" x14ac:dyDescent="0.25">
      <c r="A59" s="910" t="s">
        <v>165</v>
      </c>
      <c r="B59" s="911"/>
      <c r="C59" s="911"/>
      <c r="D59" s="911"/>
      <c r="E59" s="911"/>
      <c r="F59" s="912"/>
      <c r="G59" s="387">
        <f t="shared" ref="G59:V59" si="12">G58+G44</f>
        <v>30</v>
      </c>
      <c r="H59" s="388">
        <f t="shared" si="12"/>
        <v>900</v>
      </c>
      <c r="I59" s="388">
        <f t="shared" si="12"/>
        <v>319</v>
      </c>
      <c r="J59" s="388">
        <f t="shared" si="12"/>
        <v>123</v>
      </c>
      <c r="K59" s="388">
        <f t="shared" si="12"/>
        <v>36</v>
      </c>
      <c r="L59" s="388">
        <f t="shared" si="12"/>
        <v>141</v>
      </c>
      <c r="M59" s="388">
        <f t="shared" si="12"/>
        <v>611</v>
      </c>
      <c r="N59" s="265">
        <f t="shared" si="12"/>
        <v>5</v>
      </c>
      <c r="O59" s="265">
        <f t="shared" si="12"/>
        <v>5</v>
      </c>
      <c r="P59" s="265">
        <f t="shared" si="12"/>
        <v>5</v>
      </c>
      <c r="Q59" s="265">
        <f t="shared" si="12"/>
        <v>9</v>
      </c>
      <c r="R59" s="265">
        <f t="shared" si="12"/>
        <v>0</v>
      </c>
      <c r="S59" s="265">
        <f t="shared" si="12"/>
        <v>0</v>
      </c>
      <c r="T59" s="265">
        <f t="shared" si="12"/>
        <v>0</v>
      </c>
      <c r="U59" s="265">
        <f t="shared" si="12"/>
        <v>0</v>
      </c>
      <c r="V59" s="265">
        <f t="shared" si="12"/>
        <v>0</v>
      </c>
    </row>
    <row r="60" spans="1:27" s="150" customFormat="1" ht="16.5" thickBot="1" x14ac:dyDescent="0.25">
      <c r="A60" s="928" t="s">
        <v>166</v>
      </c>
      <c r="B60" s="928"/>
      <c r="C60" s="928"/>
      <c r="D60" s="928"/>
      <c r="E60" s="928"/>
      <c r="F60" s="928"/>
      <c r="G60" s="387">
        <f t="shared" ref="G60:M60" si="13">G59+G39</f>
        <v>120</v>
      </c>
      <c r="H60" s="388">
        <f t="shared" si="13"/>
        <v>3600</v>
      </c>
      <c r="I60" s="388">
        <f t="shared" si="13"/>
        <v>925</v>
      </c>
      <c r="J60" s="388">
        <f t="shared" si="13"/>
        <v>390</v>
      </c>
      <c r="K60" s="388">
        <f t="shared" si="13"/>
        <v>36</v>
      </c>
      <c r="L60" s="388">
        <f t="shared" si="13"/>
        <v>480</v>
      </c>
      <c r="M60" s="388">
        <f t="shared" si="13"/>
        <v>2615</v>
      </c>
      <c r="N60" s="265">
        <f t="shared" ref="N60:V60" si="14">N39+N59</f>
        <v>22</v>
      </c>
      <c r="O60" s="265">
        <f t="shared" si="14"/>
        <v>17</v>
      </c>
      <c r="P60" s="265">
        <f t="shared" si="14"/>
        <v>17</v>
      </c>
      <c r="Q60" s="265">
        <f t="shared" si="14"/>
        <v>18</v>
      </c>
      <c r="R60" s="265">
        <f t="shared" si="14"/>
        <v>0</v>
      </c>
      <c r="S60" s="265">
        <f t="shared" si="14"/>
        <v>0</v>
      </c>
      <c r="T60" s="265">
        <f t="shared" si="14"/>
        <v>0</v>
      </c>
      <c r="U60" s="265">
        <f t="shared" si="14"/>
        <v>0</v>
      </c>
      <c r="V60" s="265">
        <f t="shared" si="14"/>
        <v>0</v>
      </c>
      <c r="Y60" s="127">
        <v>22</v>
      </c>
      <c r="Z60" s="127">
        <v>22</v>
      </c>
      <c r="AA60" s="127">
        <v>22</v>
      </c>
    </row>
    <row r="61" spans="1:27" s="150" customFormat="1" ht="16.5" thickBot="1" x14ac:dyDescent="0.25">
      <c r="A61" s="961" t="s">
        <v>35</v>
      </c>
      <c r="B61" s="961"/>
      <c r="C61" s="961"/>
      <c r="D61" s="961"/>
      <c r="E61" s="961"/>
      <c r="F61" s="961"/>
      <c r="G61" s="961"/>
      <c r="H61" s="961"/>
      <c r="I61" s="961"/>
      <c r="J61" s="961"/>
      <c r="K61" s="961"/>
      <c r="L61" s="961"/>
      <c r="M61" s="961"/>
      <c r="N61" s="265">
        <f>N60</f>
        <v>22</v>
      </c>
      <c r="O61" s="265">
        <f t="shared" ref="O61:V61" si="15">O60</f>
        <v>17</v>
      </c>
      <c r="P61" s="265">
        <f t="shared" si="15"/>
        <v>17</v>
      </c>
      <c r="Q61" s="265">
        <f t="shared" si="15"/>
        <v>18</v>
      </c>
      <c r="R61" s="265">
        <f t="shared" si="15"/>
        <v>0</v>
      </c>
      <c r="S61" s="265">
        <f t="shared" si="15"/>
        <v>0</v>
      </c>
      <c r="T61" s="265">
        <f t="shared" si="15"/>
        <v>0</v>
      </c>
      <c r="U61" s="265">
        <f t="shared" si="15"/>
        <v>0</v>
      </c>
      <c r="V61" s="265">
        <f t="shared" si="15"/>
        <v>0</v>
      </c>
      <c r="Y61" s="128">
        <f>Y60</f>
        <v>22</v>
      </c>
      <c r="Z61" s="128">
        <f>Z60</f>
        <v>22</v>
      </c>
      <c r="AA61" s="128">
        <f>AA60</f>
        <v>22</v>
      </c>
    </row>
    <row r="62" spans="1:27" s="150" customFormat="1" ht="16.5" thickBot="1" x14ac:dyDescent="0.25">
      <c r="A62" s="927" t="s">
        <v>34</v>
      </c>
      <c r="B62" s="927"/>
      <c r="C62" s="927"/>
      <c r="D62" s="927"/>
      <c r="E62" s="927"/>
      <c r="F62" s="927"/>
      <c r="G62" s="927"/>
      <c r="H62" s="927"/>
      <c r="I62" s="927"/>
      <c r="J62" s="927"/>
      <c r="K62" s="927"/>
      <c r="L62" s="927"/>
      <c r="M62" s="927"/>
      <c r="N62" s="265">
        <v>3</v>
      </c>
      <c r="O62" s="389"/>
      <c r="P62" s="390">
        <v>3</v>
      </c>
      <c r="Q62" s="390">
        <v>3</v>
      </c>
      <c r="R62" s="390"/>
      <c r="S62" s="390"/>
      <c r="T62" s="390"/>
      <c r="U62" s="390"/>
      <c r="V62" s="390"/>
    </row>
    <row r="63" spans="1:27" s="150" customFormat="1" ht="16.5" thickBot="1" x14ac:dyDescent="0.25">
      <c r="A63" s="927" t="s">
        <v>167</v>
      </c>
      <c r="B63" s="927"/>
      <c r="C63" s="927"/>
      <c r="D63" s="927"/>
      <c r="E63" s="927"/>
      <c r="F63" s="927"/>
      <c r="G63" s="927"/>
      <c r="H63" s="927"/>
      <c r="I63" s="927"/>
      <c r="J63" s="927"/>
      <c r="K63" s="927"/>
      <c r="L63" s="927"/>
      <c r="M63" s="927"/>
      <c r="N63" s="265">
        <v>5</v>
      </c>
      <c r="O63" s="389"/>
      <c r="P63" s="390">
        <v>4</v>
      </c>
      <c r="Q63" s="390">
        <v>3</v>
      </c>
      <c r="R63" s="390">
        <v>2</v>
      </c>
      <c r="S63" s="390"/>
      <c r="T63" s="390"/>
      <c r="U63" s="390"/>
      <c r="V63" s="390"/>
    </row>
    <row r="64" spans="1:27" s="150" customFormat="1" ht="16.5" thickBot="1" x14ac:dyDescent="0.25">
      <c r="A64" s="927" t="s">
        <v>168</v>
      </c>
      <c r="B64" s="927"/>
      <c r="C64" s="927"/>
      <c r="D64" s="927"/>
      <c r="E64" s="927"/>
      <c r="F64" s="927"/>
      <c r="G64" s="927"/>
      <c r="H64" s="927"/>
      <c r="I64" s="927"/>
      <c r="J64" s="927"/>
      <c r="K64" s="927"/>
      <c r="L64" s="927"/>
      <c r="M64" s="927"/>
      <c r="N64" s="391"/>
      <c r="O64" s="392"/>
      <c r="P64" s="393"/>
      <c r="Q64" s="391"/>
      <c r="R64" s="394"/>
      <c r="S64" s="394"/>
      <c r="T64" s="394"/>
      <c r="U64" s="394"/>
      <c r="V64" s="394"/>
    </row>
    <row r="65" spans="1:23" s="150" customFormat="1" ht="16.5" thickBot="1" x14ac:dyDescent="0.25">
      <c r="A65" s="988" t="s">
        <v>36</v>
      </c>
      <c r="B65" s="988"/>
      <c r="C65" s="988"/>
      <c r="D65" s="988"/>
      <c r="E65" s="988"/>
      <c r="F65" s="988"/>
      <c r="G65" s="988"/>
      <c r="H65" s="988"/>
      <c r="I65" s="988"/>
      <c r="J65" s="988"/>
      <c r="K65" s="988"/>
      <c r="L65" s="988"/>
      <c r="M65" s="988"/>
      <c r="N65" s="395"/>
      <c r="O65" s="396"/>
      <c r="P65" s="397">
        <v>1</v>
      </c>
      <c r="Q65" s="398"/>
      <c r="R65" s="399"/>
      <c r="S65" s="395"/>
      <c r="T65" s="395"/>
      <c r="U65" s="395"/>
      <c r="V65" s="395"/>
    </row>
    <row r="66" spans="1:23" s="150" customFormat="1" ht="16.5" thickBot="1" x14ac:dyDescent="0.25">
      <c r="A66" s="989" t="s">
        <v>169</v>
      </c>
      <c r="B66" s="990"/>
      <c r="C66" s="990"/>
      <c r="D66" s="990"/>
      <c r="E66" s="990"/>
      <c r="F66" s="990"/>
      <c r="G66" s="990"/>
      <c r="H66" s="990"/>
      <c r="I66" s="990"/>
      <c r="J66" s="990"/>
      <c r="K66" s="990"/>
      <c r="L66" s="990"/>
      <c r="M66" s="991"/>
      <c r="N66" s="985" t="s">
        <v>170</v>
      </c>
      <c r="O66" s="986"/>
      <c r="P66" s="987"/>
      <c r="Q66" s="959">
        <f>G39/$G$60*100</f>
        <v>75</v>
      </c>
      <c r="R66" s="960"/>
      <c r="S66" s="959" t="s">
        <v>99</v>
      </c>
      <c r="T66" s="960"/>
      <c r="U66" s="983">
        <f>G59/$G$60*100</f>
        <v>25</v>
      </c>
      <c r="V66" s="984"/>
      <c r="W66" s="400">
        <f>SUM(N66:V66)</f>
        <v>100</v>
      </c>
    </row>
    <row r="67" spans="1:23" s="150" customFormat="1" x14ac:dyDescent="0.2">
      <c r="A67" s="401"/>
      <c r="B67" s="401"/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2"/>
      <c r="O67" s="402"/>
      <c r="P67" s="402"/>
      <c r="Q67" s="403"/>
      <c r="R67" s="403"/>
      <c r="S67" s="402"/>
      <c r="T67" s="402"/>
      <c r="U67" s="402"/>
      <c r="V67" s="402"/>
    </row>
    <row r="68" spans="1:23" s="150" customFormat="1" x14ac:dyDescent="0.2">
      <c r="A68" s="404"/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404"/>
    </row>
    <row r="69" spans="1:23" s="150" customFormat="1" x14ac:dyDescent="0.2">
      <c r="A69" s="404"/>
      <c r="B69" s="405"/>
      <c r="C69" s="405"/>
      <c r="D69" s="405"/>
      <c r="E69" s="405"/>
      <c r="F69" s="405"/>
      <c r="G69" s="405"/>
      <c r="H69" s="405"/>
      <c r="I69" s="405"/>
      <c r="J69" s="405"/>
      <c r="K69" s="405"/>
      <c r="L69" s="404"/>
      <c r="M69" s="404"/>
      <c r="N69" s="404"/>
      <c r="O69" s="404"/>
      <c r="P69" s="404"/>
      <c r="Q69" s="404"/>
      <c r="R69" s="404"/>
      <c r="S69" s="404"/>
      <c r="T69" s="404"/>
      <c r="U69" s="404"/>
      <c r="V69" s="404"/>
    </row>
    <row r="70" spans="1:23" s="150" customFormat="1" x14ac:dyDescent="0.2">
      <c r="A70" s="404"/>
      <c r="B70" s="405" t="s">
        <v>171</v>
      </c>
      <c r="C70" s="405"/>
      <c r="D70" s="877"/>
      <c r="E70" s="877"/>
      <c r="F70" s="878"/>
      <c r="G70" s="878"/>
      <c r="H70" s="405"/>
      <c r="I70" s="1128" t="s">
        <v>107</v>
      </c>
      <c r="J70" s="1129"/>
      <c r="K70" s="1129"/>
      <c r="L70" s="404"/>
      <c r="M70" s="404"/>
      <c r="N70" s="404"/>
      <c r="O70" s="404"/>
      <c r="P70" s="404"/>
      <c r="Q70" s="404"/>
      <c r="R70" s="404"/>
      <c r="S70" s="404"/>
      <c r="T70" s="404"/>
      <c r="U70" s="404"/>
      <c r="V70" s="404"/>
    </row>
    <row r="71" spans="1:23" s="150" customFormat="1" x14ac:dyDescent="0.2">
      <c r="A71" s="404"/>
      <c r="B71" s="40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404"/>
      <c r="N71" s="404"/>
      <c r="O71" s="404"/>
      <c r="P71" s="404"/>
      <c r="Q71" s="404"/>
      <c r="R71" s="404"/>
      <c r="S71" s="404"/>
      <c r="T71" s="404"/>
      <c r="U71" s="404"/>
      <c r="V71" s="404"/>
    </row>
    <row r="72" spans="1:23" s="150" customFormat="1" x14ac:dyDescent="0.2">
      <c r="A72" s="404"/>
      <c r="B72" s="405" t="s">
        <v>194</v>
      </c>
      <c r="C72" s="405"/>
      <c r="D72" s="877"/>
      <c r="E72" s="877"/>
      <c r="F72" s="878"/>
      <c r="G72" s="878"/>
      <c r="H72" s="405"/>
      <c r="I72" s="1128" t="s">
        <v>195</v>
      </c>
      <c r="J72" s="1130"/>
      <c r="K72" s="1130"/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404"/>
    </row>
    <row r="73" spans="1:23" s="150" customFormat="1" ht="15.75" customHeight="1" x14ac:dyDescent="0.2">
      <c r="A73" s="404"/>
      <c r="B73" s="404"/>
      <c r="C73" s="404"/>
      <c r="D73" s="404"/>
      <c r="E73" s="404"/>
      <c r="F73" s="404"/>
      <c r="G73" s="404"/>
      <c r="H73" s="404"/>
      <c r="I73" s="404"/>
      <c r="J73" s="404"/>
      <c r="K73" s="404"/>
      <c r="L73" s="404"/>
      <c r="M73" s="404"/>
      <c r="N73" s="404"/>
      <c r="O73" s="404"/>
      <c r="P73" s="404"/>
      <c r="Q73" s="404"/>
      <c r="R73" s="404"/>
      <c r="S73" s="404"/>
      <c r="T73" s="404"/>
      <c r="U73" s="404"/>
      <c r="V73" s="404"/>
    </row>
    <row r="74" spans="1:23" s="150" customFormat="1" ht="15.75" customHeight="1" x14ac:dyDescent="0.2">
      <c r="A74" s="404"/>
      <c r="B74" s="405" t="s">
        <v>172</v>
      </c>
      <c r="C74" s="405"/>
      <c r="D74" s="877"/>
      <c r="E74" s="877"/>
      <c r="F74" s="878"/>
      <c r="G74" s="878"/>
      <c r="H74" s="405"/>
      <c r="I74" s="1131" t="s">
        <v>204</v>
      </c>
      <c r="J74" s="1132"/>
      <c r="K74" s="1132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404"/>
    </row>
    <row r="75" spans="1:23" s="150" customFormat="1" ht="15.75" customHeight="1" x14ac:dyDescent="0.25">
      <c r="A75" s="161"/>
      <c r="B75" s="406"/>
      <c r="C75" s="876" t="s">
        <v>117</v>
      </c>
      <c r="D75" s="876"/>
      <c r="E75" s="876"/>
      <c r="F75" s="876"/>
      <c r="G75" s="876"/>
      <c r="H75" s="876"/>
      <c r="I75" s="876"/>
      <c r="J75" s="876"/>
      <c r="K75" s="876"/>
      <c r="L75" s="407"/>
      <c r="M75" s="407"/>
      <c r="N75" s="404"/>
      <c r="O75" s="404"/>
      <c r="P75" s="404"/>
      <c r="Q75" s="404"/>
      <c r="R75" s="404"/>
      <c r="S75" s="404"/>
      <c r="T75" s="404"/>
      <c r="U75" s="404"/>
      <c r="V75" s="404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</row>
    <row r="88" spans="1:22" ht="15" x14ac:dyDescent="0.2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</row>
    <row r="89" spans="1:22" ht="15" x14ac:dyDescent="0.2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</row>
    <row r="90" spans="1:22" ht="15" x14ac:dyDescent="0.2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</row>
    <row r="91" spans="1:22" ht="15" x14ac:dyDescent="0.2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</row>
    <row r="92" spans="1:22" ht="15" x14ac:dyDescent="0.2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</row>
    <row r="93" spans="1:22" ht="15" x14ac:dyDescent="0.2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</row>
    <row r="94" spans="1:22" ht="15" x14ac:dyDescent="0.2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</row>
    <row r="95" spans="1:22" ht="15" x14ac:dyDescent="0.2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</row>
    <row r="96" spans="1:22" ht="15" x14ac:dyDescent="0.2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</row>
    <row r="97" spans="1:22" ht="15" x14ac:dyDescent="0.2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</row>
    <row r="98" spans="1:22" ht="15" x14ac:dyDescent="0.2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</row>
    <row r="99" spans="1:22" ht="15" x14ac:dyDescent="0.2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</row>
    <row r="100" spans="1:22" ht="15" x14ac:dyDescent="0.2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</row>
    <row r="101" spans="1:22" ht="15" x14ac:dyDescent="0.2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</row>
    <row r="102" spans="1:22" ht="15" x14ac:dyDescent="0.2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</row>
    <row r="103" spans="1:22" ht="15" x14ac:dyDescent="0.2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</row>
    <row r="104" spans="1:22" ht="15" x14ac:dyDescent="0.2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</row>
    <row r="105" spans="1:22" ht="15" x14ac:dyDescent="0.2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</row>
    <row r="106" spans="1:22" ht="15" x14ac:dyDescent="0.2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</row>
    <row r="107" spans="1:22" ht="15" x14ac:dyDescent="0.2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</row>
    <row r="108" spans="1:22" ht="15" x14ac:dyDescent="0.2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</row>
    <row r="109" spans="1:22" ht="15" x14ac:dyDescent="0.2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</row>
    <row r="110" spans="1:22" ht="15" x14ac:dyDescent="0.2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</row>
    <row r="111" spans="1:22" ht="15" x14ac:dyDescent="0.2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</row>
    <row r="112" spans="1:22" ht="15" x14ac:dyDescent="0.2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</row>
    <row r="113" spans="1:22" ht="15" x14ac:dyDescent="0.2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</row>
    <row r="114" spans="1:22" ht="15" x14ac:dyDescent="0.2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</row>
    <row r="115" spans="1:22" ht="15" x14ac:dyDescent="0.2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</row>
    <row r="116" spans="1:22" ht="15" x14ac:dyDescent="0.2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</row>
    <row r="117" spans="1:22" ht="15" x14ac:dyDescent="0.2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</row>
    <row r="118" spans="1:22" ht="15" x14ac:dyDescent="0.2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</row>
    <row r="119" spans="1:22" ht="15" x14ac:dyDescent="0.2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</row>
    <row r="120" spans="1:22" ht="15" x14ac:dyDescent="0.2">
      <c r="A120" s="233"/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</row>
    <row r="121" spans="1:22" ht="15" x14ac:dyDescent="0.2">
      <c r="A121" s="233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</row>
    <row r="122" spans="1:22" ht="15" x14ac:dyDescent="0.2">
      <c r="A122" s="233"/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</row>
    <row r="123" spans="1:22" ht="15" x14ac:dyDescent="0.2">
      <c r="A123" s="233"/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</row>
    <row r="124" spans="1:22" ht="15" x14ac:dyDescent="0.2">
      <c r="A124" s="233"/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</row>
    <row r="125" spans="1:22" ht="15" x14ac:dyDescent="0.2">
      <c r="A125" s="233"/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</row>
    <row r="126" spans="1:22" ht="15" x14ac:dyDescent="0.2">
      <c r="A126" s="233"/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</row>
    <row r="127" spans="1:22" ht="15" x14ac:dyDescent="0.2">
      <c r="A127" s="233"/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</row>
    <row r="128" spans="1:22" ht="15" x14ac:dyDescent="0.2">
      <c r="A128" s="233"/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</row>
    <row r="129" spans="1:22" ht="15" x14ac:dyDescent="0.2">
      <c r="A129" s="233"/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U129" s="233"/>
      <c r="V129" s="233"/>
    </row>
    <row r="130" spans="1:22" ht="15" x14ac:dyDescent="0.2">
      <c r="A130" s="233"/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U130" s="233"/>
      <c r="V130" s="233"/>
    </row>
    <row r="131" spans="1:22" ht="15" x14ac:dyDescent="0.2">
      <c r="A131" s="233"/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</row>
    <row r="132" spans="1:22" ht="15" x14ac:dyDescent="0.2">
      <c r="A132" s="233"/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</row>
    <row r="133" spans="1:22" ht="15" x14ac:dyDescent="0.2">
      <c r="A133" s="233"/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</row>
    <row r="134" spans="1:22" ht="15" x14ac:dyDescent="0.2">
      <c r="A134" s="233"/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3"/>
      <c r="U134" s="233"/>
      <c r="V134" s="233"/>
    </row>
    <row r="135" spans="1:22" ht="15" x14ac:dyDescent="0.2">
      <c r="A135" s="233"/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U135" s="233"/>
      <c r="V135" s="233"/>
    </row>
    <row r="136" spans="1:22" ht="15" x14ac:dyDescent="0.2">
      <c r="A136" s="233"/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</row>
    <row r="137" spans="1:22" ht="15" x14ac:dyDescent="0.2">
      <c r="A137" s="233"/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</row>
    <row r="138" spans="1:22" ht="15" x14ac:dyDescent="0.2">
      <c r="A138" s="233"/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3"/>
      <c r="S138" s="233"/>
      <c r="T138" s="233"/>
      <c r="U138" s="233"/>
      <c r="V138" s="233"/>
    </row>
    <row r="139" spans="1:22" ht="15" x14ac:dyDescent="0.2">
      <c r="A139" s="233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</row>
    <row r="140" spans="1:22" ht="15" x14ac:dyDescent="0.2">
      <c r="A140" s="233"/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</row>
    <row r="141" spans="1:22" ht="15" x14ac:dyDescent="0.2">
      <c r="A141" s="233"/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</row>
    <row r="142" spans="1:22" ht="15" x14ac:dyDescent="0.2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</row>
    <row r="143" spans="1:22" ht="15" x14ac:dyDescent="0.2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</row>
    <row r="144" spans="1:22" ht="15" x14ac:dyDescent="0.2">
      <c r="A144" s="233"/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3"/>
      <c r="U144" s="233"/>
      <c r="V144" s="233"/>
    </row>
    <row r="145" spans="1:22" ht="15" x14ac:dyDescent="0.2">
      <c r="A145" s="233"/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</row>
    <row r="146" spans="1:22" ht="15" x14ac:dyDescent="0.2">
      <c r="A146" s="233"/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</row>
    <row r="147" spans="1:22" ht="15" x14ac:dyDescent="0.2">
      <c r="A147" s="233"/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</row>
    <row r="148" spans="1:22" ht="15" x14ac:dyDescent="0.2">
      <c r="A148" s="233"/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</row>
    <row r="149" spans="1:22" ht="15" x14ac:dyDescent="0.2">
      <c r="A149" s="233"/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</row>
    <row r="150" spans="1:22" ht="15" x14ac:dyDescent="0.2">
      <c r="A150" s="233"/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</row>
    <row r="151" spans="1:22" ht="15" x14ac:dyDescent="0.2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</row>
    <row r="152" spans="1:22" ht="15" x14ac:dyDescent="0.2">
      <c r="A152" s="233"/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  <c r="T152" s="233"/>
      <c r="U152" s="233"/>
      <c r="V152" s="233"/>
    </row>
    <row r="153" spans="1:22" ht="15" x14ac:dyDescent="0.2">
      <c r="A153" s="233"/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</row>
    <row r="154" spans="1:22" ht="15" x14ac:dyDescent="0.2">
      <c r="A154" s="233"/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</row>
    <row r="155" spans="1:22" ht="15" x14ac:dyDescent="0.2">
      <c r="A155" s="233"/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</row>
    <row r="156" spans="1:22" ht="15" x14ac:dyDescent="0.2">
      <c r="A156" s="233"/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</row>
    <row r="157" spans="1:22" ht="15" x14ac:dyDescent="0.2">
      <c r="A157" s="233"/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</row>
    <row r="158" spans="1:22" ht="15" x14ac:dyDescent="0.2">
      <c r="A158" s="233"/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</row>
    <row r="159" spans="1:22" ht="15" x14ac:dyDescent="0.2">
      <c r="A159" s="233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</row>
    <row r="160" spans="1:22" ht="15" x14ac:dyDescent="0.2">
      <c r="A160" s="233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</row>
    <row r="161" spans="1:22" ht="15" x14ac:dyDescent="0.2">
      <c r="A161" s="233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</row>
    <row r="162" spans="1:22" ht="15" x14ac:dyDescent="0.2">
      <c r="A162" s="233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</row>
    <row r="163" spans="1:22" ht="15" x14ac:dyDescent="0.2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</row>
    <row r="164" spans="1:22" ht="15" x14ac:dyDescent="0.2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</row>
    <row r="165" spans="1:22" ht="15" x14ac:dyDescent="0.2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</row>
    <row r="166" spans="1:22" ht="15" x14ac:dyDescent="0.2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</row>
    <row r="167" spans="1:22" ht="15" x14ac:dyDescent="0.2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</row>
    <row r="168" spans="1:22" ht="15" x14ac:dyDescent="0.2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</row>
    <row r="169" spans="1:22" ht="15" x14ac:dyDescent="0.2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</row>
    <row r="170" spans="1:22" ht="15" x14ac:dyDescent="0.2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</row>
    <row r="171" spans="1:22" ht="15" x14ac:dyDescent="0.2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</row>
    <row r="172" spans="1:22" ht="15" x14ac:dyDescent="0.2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</row>
    <row r="173" spans="1:22" ht="15" x14ac:dyDescent="0.2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</row>
    <row r="174" spans="1:22" ht="15" x14ac:dyDescent="0.2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</row>
    <row r="175" spans="1:22" ht="15" x14ac:dyDescent="0.2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</row>
    <row r="176" spans="1:22" ht="15" x14ac:dyDescent="0.2">
      <c r="A176" s="233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</row>
    <row r="177" spans="1:22" ht="15" x14ac:dyDescent="0.2">
      <c r="A177" s="233"/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</row>
    <row r="178" spans="1:22" ht="15" x14ac:dyDescent="0.2">
      <c r="A178" s="233"/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</row>
    <row r="179" spans="1:22" ht="15" x14ac:dyDescent="0.2">
      <c r="A179" s="233"/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</row>
    <row r="180" spans="1:22" ht="15" x14ac:dyDescent="0.2">
      <c r="A180" s="233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</row>
    <row r="181" spans="1:22" ht="15" x14ac:dyDescent="0.2">
      <c r="A181" s="233"/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</row>
    <row r="182" spans="1:22" ht="15" x14ac:dyDescent="0.2">
      <c r="A182" s="233"/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</row>
    <row r="183" spans="1:22" ht="15" x14ac:dyDescent="0.2">
      <c r="A183" s="233"/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</row>
    <row r="184" spans="1:22" ht="15" x14ac:dyDescent="0.2">
      <c r="A184" s="233"/>
      <c r="B184" s="233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</row>
    <row r="185" spans="1:22" ht="15" x14ac:dyDescent="0.2">
      <c r="A185" s="233"/>
      <c r="B185" s="233"/>
      <c r="C185" s="23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3"/>
      <c r="V185" s="233"/>
    </row>
    <row r="186" spans="1:22" ht="15" x14ac:dyDescent="0.2">
      <c r="A186" s="233"/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</row>
    <row r="187" spans="1:22" ht="15" x14ac:dyDescent="0.2">
      <c r="A187" s="233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</row>
    <row r="188" spans="1:22" ht="15" x14ac:dyDescent="0.2">
      <c r="A188" s="233"/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</row>
    <row r="190" spans="1:22" ht="15" x14ac:dyDescent="0.2">
      <c r="A190" s="233"/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</row>
    <row r="191" spans="1:22" ht="15" x14ac:dyDescent="0.2">
      <c r="A191" s="233"/>
      <c r="B191" s="233"/>
      <c r="C191" s="23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</row>
    <row r="192" spans="1:22" ht="15" x14ac:dyDescent="0.2">
      <c r="A192" s="233"/>
      <c r="B192" s="233"/>
      <c r="C192" s="23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</row>
    <row r="193" spans="1:22" ht="15" x14ac:dyDescent="0.2">
      <c r="A193" s="233"/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</row>
    <row r="194" spans="1:22" ht="15" x14ac:dyDescent="0.2">
      <c r="A194" s="233"/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</row>
  </sheetData>
  <sheetProtection selectLockedCells="1" selectUnlockedCells="1"/>
  <mergeCells count="65">
    <mergeCell ref="A1:V1"/>
    <mergeCell ref="A2:A7"/>
    <mergeCell ref="B2:B7"/>
    <mergeCell ref="C2:F2"/>
    <mergeCell ref="G2:G7"/>
    <mergeCell ref="H2:M2"/>
    <mergeCell ref="N2:V3"/>
    <mergeCell ref="F4:F7"/>
    <mergeCell ref="I4:I7"/>
    <mergeCell ref="J4:J7"/>
    <mergeCell ref="C3:C7"/>
    <mergeCell ref="D3:D7"/>
    <mergeCell ref="E3:F3"/>
    <mergeCell ref="H3:H7"/>
    <mergeCell ref="I3:L3"/>
    <mergeCell ref="E4:E7"/>
    <mergeCell ref="A10:V10"/>
    <mergeCell ref="N4:P4"/>
    <mergeCell ref="Q4:R4"/>
    <mergeCell ref="S4:T4"/>
    <mergeCell ref="U4:V4"/>
    <mergeCell ref="N6:V6"/>
    <mergeCell ref="A9:V9"/>
    <mergeCell ref="K4:K7"/>
    <mergeCell ref="L4:L7"/>
    <mergeCell ref="M3:M7"/>
    <mergeCell ref="A48:A49"/>
    <mergeCell ref="A35:V35"/>
    <mergeCell ref="A38:F38"/>
    <mergeCell ref="A39:F39"/>
    <mergeCell ref="A40:V40"/>
    <mergeCell ref="A19:B19"/>
    <mergeCell ref="A20:V20"/>
    <mergeCell ref="A29:F29"/>
    <mergeCell ref="A30:V30"/>
    <mergeCell ref="A46:A47"/>
    <mergeCell ref="A34:F34"/>
    <mergeCell ref="U66:V66"/>
    <mergeCell ref="N66:P66"/>
    <mergeCell ref="S66:T66"/>
    <mergeCell ref="A59:F59"/>
    <mergeCell ref="A41:V41"/>
    <mergeCell ref="A42:A43"/>
    <mergeCell ref="A44:F44"/>
    <mergeCell ref="A45:V45"/>
    <mergeCell ref="A50:A51"/>
    <mergeCell ref="A52:A53"/>
    <mergeCell ref="A56:A57"/>
    <mergeCell ref="A64:M64"/>
    <mergeCell ref="A61:M61"/>
    <mergeCell ref="A62:M62"/>
    <mergeCell ref="A63:M63"/>
    <mergeCell ref="A60:F60"/>
    <mergeCell ref="C75:K75"/>
    <mergeCell ref="A54:A55"/>
    <mergeCell ref="Q66:R66"/>
    <mergeCell ref="A58:F58"/>
    <mergeCell ref="A65:M65"/>
    <mergeCell ref="D70:G70"/>
    <mergeCell ref="I70:K70"/>
    <mergeCell ref="D72:G72"/>
    <mergeCell ref="I72:K72"/>
    <mergeCell ref="A66:M66"/>
    <mergeCell ref="D74:G74"/>
    <mergeCell ref="I74:K74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0"/>
  <sheetViews>
    <sheetView view="pageBreakPreview" zoomScale="85" zoomScaleNormal="85" workbookViewId="0">
      <selection activeCell="C16" sqref="C16"/>
    </sheetView>
  </sheetViews>
  <sheetFormatPr defaultRowHeight="15.75" x14ac:dyDescent="0.25"/>
  <cols>
    <col min="1" max="2" width="5.85546875" style="61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1" customWidth="1"/>
    <col min="13" max="14" width="9.5703125" style="1" customWidth="1"/>
    <col min="15" max="15" width="9.42578125" style="1" customWidth="1"/>
    <col min="16" max="24" width="9.5703125" style="1" customWidth="1"/>
    <col min="25" max="26" width="9.140625" style="1"/>
    <col min="27" max="28" width="5.85546875" style="61" customWidth="1"/>
    <col min="29" max="29" width="71.7109375" style="19" customWidth="1"/>
    <col min="30" max="30" width="8.7109375" style="61" customWidth="1"/>
    <col min="31" max="32" width="7.85546875" style="61" customWidth="1"/>
    <col min="33" max="35" width="6.140625" style="61" customWidth="1"/>
    <col min="36" max="38" width="7.85546875" style="61" customWidth="1"/>
    <col min="39" max="39" width="9.5703125" style="61" customWidth="1"/>
    <col min="58" max="16384" width="9.140625" style="1"/>
  </cols>
  <sheetData>
    <row r="1" spans="1:39" ht="18.75" x14ac:dyDescent="0.3">
      <c r="C1" s="1188" t="s">
        <v>306</v>
      </c>
      <c r="D1" s="1188"/>
      <c r="E1" s="1188"/>
      <c r="F1" s="1188"/>
      <c r="G1" s="1188"/>
      <c r="H1" s="1188"/>
      <c r="I1" s="1188"/>
      <c r="J1" s="1188"/>
      <c r="K1" s="1188"/>
      <c r="L1" s="1188"/>
      <c r="M1" s="1188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AC1" s="1179" t="s">
        <v>225</v>
      </c>
      <c r="AD1" s="1179"/>
      <c r="AE1" s="1179"/>
      <c r="AF1" s="1179"/>
      <c r="AG1" s="1179"/>
      <c r="AH1" s="1179"/>
      <c r="AI1" s="1179"/>
      <c r="AJ1" s="1179"/>
      <c r="AK1" s="1179"/>
      <c r="AL1" s="1179"/>
      <c r="AM1" s="1179"/>
    </row>
    <row r="2" spans="1:39" ht="16.5" thickBot="1" x14ac:dyDescent="0.3">
      <c r="C2" s="19" t="s">
        <v>91</v>
      </c>
      <c r="AC2" s="19" t="s">
        <v>91</v>
      </c>
    </row>
    <row r="3" spans="1:39" ht="16.5" thickBot="1" x14ac:dyDescent="0.3">
      <c r="C3" s="1160" t="s">
        <v>90</v>
      </c>
      <c r="D3" s="1151" t="s">
        <v>80</v>
      </c>
      <c r="E3" s="1173" t="s">
        <v>58</v>
      </c>
      <c r="F3" s="1173"/>
      <c r="G3" s="1173"/>
      <c r="H3" s="1173"/>
      <c r="I3" s="1173"/>
      <c r="J3" s="1174"/>
      <c r="K3" s="1151" t="s">
        <v>92</v>
      </c>
      <c r="L3" s="1151" t="s">
        <v>93</v>
      </c>
      <c r="M3" s="1151" t="s">
        <v>103</v>
      </c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AC3" s="1160" t="s">
        <v>90</v>
      </c>
      <c r="AD3" s="1151" t="s">
        <v>80</v>
      </c>
      <c r="AE3" s="1173" t="s">
        <v>58</v>
      </c>
      <c r="AF3" s="1173"/>
      <c r="AG3" s="1173"/>
      <c r="AH3" s="1173"/>
      <c r="AI3" s="1173"/>
      <c r="AJ3" s="1174"/>
      <c r="AK3" s="1151" t="s">
        <v>92</v>
      </c>
      <c r="AL3" s="1151" t="s">
        <v>93</v>
      </c>
      <c r="AM3" s="1151" t="s">
        <v>103</v>
      </c>
    </row>
    <row r="4" spans="1:39" x14ac:dyDescent="0.25">
      <c r="C4" s="1161"/>
      <c r="D4" s="1152"/>
      <c r="E4" s="1170" t="s">
        <v>28</v>
      </c>
      <c r="F4" s="1175" t="s">
        <v>59</v>
      </c>
      <c r="G4" s="1176"/>
      <c r="H4" s="1176"/>
      <c r="I4" s="1177"/>
      <c r="J4" s="1164" t="s">
        <v>127</v>
      </c>
      <c r="K4" s="1152"/>
      <c r="L4" s="1152"/>
      <c r="M4" s="1152"/>
      <c r="N4" s="438"/>
      <c r="O4" s="438"/>
      <c r="P4" s="438"/>
      <c r="Q4" s="438"/>
      <c r="R4" s="438"/>
      <c r="S4" s="438"/>
      <c r="T4" s="438"/>
      <c r="U4" s="438"/>
      <c r="V4" s="438"/>
      <c r="W4" s="438"/>
      <c r="X4" s="438"/>
      <c r="AC4" s="1161"/>
      <c r="AD4" s="1152"/>
      <c r="AE4" s="1170" t="s">
        <v>28</v>
      </c>
      <c r="AF4" s="1175" t="s">
        <v>59</v>
      </c>
      <c r="AG4" s="1176"/>
      <c r="AH4" s="1176"/>
      <c r="AI4" s="1177"/>
      <c r="AJ4" s="1164" t="s">
        <v>127</v>
      </c>
      <c r="AK4" s="1152"/>
      <c r="AL4" s="1152"/>
      <c r="AM4" s="1152"/>
    </row>
    <row r="5" spans="1:39" x14ac:dyDescent="0.25">
      <c r="C5" s="1161"/>
      <c r="D5" s="1153"/>
      <c r="E5" s="1171"/>
      <c r="F5" s="1167" t="s">
        <v>60</v>
      </c>
      <c r="G5" s="1155" t="s">
        <v>64</v>
      </c>
      <c r="H5" s="1156"/>
      <c r="I5" s="1157"/>
      <c r="J5" s="1165"/>
      <c r="K5" s="1153"/>
      <c r="L5" s="1153"/>
      <c r="M5" s="1153"/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AC5" s="1161"/>
      <c r="AD5" s="1153"/>
      <c r="AE5" s="1171"/>
      <c r="AF5" s="1167" t="s">
        <v>60</v>
      </c>
      <c r="AG5" s="1155" t="s">
        <v>64</v>
      </c>
      <c r="AH5" s="1156"/>
      <c r="AI5" s="1157"/>
      <c r="AJ5" s="1165"/>
      <c r="AK5" s="1153"/>
      <c r="AL5" s="1153"/>
      <c r="AM5" s="1153"/>
    </row>
    <row r="6" spans="1:39" x14ac:dyDescent="0.25">
      <c r="C6" s="1161"/>
      <c r="D6" s="1153"/>
      <c r="E6" s="1171"/>
      <c r="F6" s="1168"/>
      <c r="G6" s="1158" t="s">
        <v>124</v>
      </c>
      <c r="H6" s="1162" t="s">
        <v>125</v>
      </c>
      <c r="I6" s="1162" t="s">
        <v>126</v>
      </c>
      <c r="J6" s="1165"/>
      <c r="K6" s="1153"/>
      <c r="L6" s="1153"/>
      <c r="M6" s="1153"/>
      <c r="N6" s="1191" t="s">
        <v>124</v>
      </c>
      <c r="O6" s="1191" t="s">
        <v>125</v>
      </c>
      <c r="P6" s="1191" t="s">
        <v>17</v>
      </c>
      <c r="Q6" s="1181" t="s">
        <v>60</v>
      </c>
      <c r="R6" s="1182" t="s">
        <v>259</v>
      </c>
      <c r="S6" s="1183"/>
      <c r="T6" s="1183"/>
      <c r="U6" s="1183"/>
      <c r="V6" s="1183"/>
      <c r="W6" s="1183"/>
      <c r="X6" s="1183"/>
      <c r="Y6" s="1184"/>
      <c r="AC6" s="1161"/>
      <c r="AD6" s="1153"/>
      <c r="AE6" s="1171"/>
      <c r="AF6" s="1168"/>
      <c r="AG6" s="1158" t="s">
        <v>124</v>
      </c>
      <c r="AH6" s="1162" t="s">
        <v>125</v>
      </c>
      <c r="AI6" s="1162" t="s">
        <v>126</v>
      </c>
      <c r="AJ6" s="1165"/>
      <c r="AK6" s="1153"/>
      <c r="AL6" s="1153"/>
      <c r="AM6" s="1153"/>
    </row>
    <row r="7" spans="1:39" x14ac:dyDescent="0.25">
      <c r="C7" s="1161"/>
      <c r="D7" s="1153"/>
      <c r="E7" s="1171"/>
      <c r="F7" s="1168"/>
      <c r="G7" s="1158"/>
      <c r="H7" s="1162"/>
      <c r="I7" s="1162"/>
      <c r="J7" s="1165"/>
      <c r="K7" s="1153"/>
      <c r="L7" s="1153"/>
      <c r="M7" s="1153"/>
      <c r="N7" s="1191"/>
      <c r="O7" s="1191"/>
      <c r="P7" s="1191"/>
      <c r="Q7" s="1181"/>
      <c r="R7" s="1185"/>
      <c r="S7" s="1186"/>
      <c r="T7" s="1186"/>
      <c r="U7" s="1186"/>
      <c r="V7" s="1186"/>
      <c r="W7" s="1186"/>
      <c r="X7" s="1186"/>
      <c r="Y7" s="1187"/>
      <c r="AC7" s="1161"/>
      <c r="AD7" s="1153"/>
      <c r="AE7" s="1171"/>
      <c r="AF7" s="1168"/>
      <c r="AG7" s="1158"/>
      <c r="AH7" s="1162"/>
      <c r="AI7" s="1162"/>
      <c r="AJ7" s="1165"/>
      <c r="AK7" s="1153"/>
      <c r="AL7" s="1153"/>
      <c r="AM7" s="1153"/>
    </row>
    <row r="8" spans="1:39" x14ac:dyDescent="0.25">
      <c r="C8" s="1161"/>
      <c r="D8" s="1153"/>
      <c r="E8" s="1171"/>
      <c r="F8" s="1168"/>
      <c r="G8" s="1158"/>
      <c r="H8" s="1162"/>
      <c r="I8" s="1162"/>
      <c r="J8" s="1165"/>
      <c r="K8" s="1153"/>
      <c r="L8" s="1153"/>
      <c r="M8" s="1153"/>
      <c r="N8" s="1191"/>
      <c r="O8" s="1191"/>
      <c r="P8" s="1191"/>
      <c r="Q8" s="1181"/>
      <c r="R8" s="1181" t="s">
        <v>260</v>
      </c>
      <c r="S8" s="1181"/>
      <c r="T8" s="1181" t="s">
        <v>261</v>
      </c>
      <c r="U8" s="1181"/>
      <c r="V8" s="1181" t="s">
        <v>262</v>
      </c>
      <c r="W8" s="1181"/>
      <c r="X8" s="441" t="s">
        <v>263</v>
      </c>
      <c r="Y8" s="441"/>
      <c r="AC8" s="1161"/>
      <c r="AD8" s="1153"/>
      <c r="AE8" s="1171"/>
      <c r="AF8" s="1168"/>
      <c r="AG8" s="1158"/>
      <c r="AH8" s="1162"/>
      <c r="AI8" s="1162"/>
      <c r="AJ8" s="1165"/>
      <c r="AK8" s="1153"/>
      <c r="AL8" s="1153"/>
      <c r="AM8" s="1153"/>
    </row>
    <row r="9" spans="1:39" ht="16.5" thickBot="1" x14ac:dyDescent="0.3">
      <c r="C9" s="944"/>
      <c r="D9" s="1154"/>
      <c r="E9" s="1171"/>
      <c r="F9" s="1168"/>
      <c r="G9" s="1178"/>
      <c r="H9" s="1167"/>
      <c r="I9" s="1167"/>
      <c r="J9" s="1165"/>
      <c r="K9" s="1154"/>
      <c r="L9" s="1154"/>
      <c r="M9" s="1154"/>
      <c r="N9" s="1191"/>
      <c r="O9" s="1191"/>
      <c r="P9" s="1191"/>
      <c r="Q9" s="441"/>
      <c r="R9" s="441" t="s">
        <v>264</v>
      </c>
      <c r="S9" s="441" t="s">
        <v>15</v>
      </c>
      <c r="T9" s="441" t="s">
        <v>264</v>
      </c>
      <c r="U9" s="441" t="s">
        <v>15</v>
      </c>
      <c r="V9" s="441" t="s">
        <v>264</v>
      </c>
      <c r="W9" s="441" t="s">
        <v>15</v>
      </c>
      <c r="X9" s="442" t="s">
        <v>264</v>
      </c>
      <c r="Y9" s="442" t="s">
        <v>15</v>
      </c>
      <c r="AC9" s="944"/>
      <c r="AD9" s="1154"/>
      <c r="AE9" s="1171"/>
      <c r="AF9" s="1168"/>
      <c r="AG9" s="1178"/>
      <c r="AH9" s="1167"/>
      <c r="AI9" s="1167"/>
      <c r="AJ9" s="1165"/>
      <c r="AK9" s="1154"/>
      <c r="AL9" s="1154"/>
      <c r="AM9" s="1154"/>
    </row>
    <row r="10" spans="1:39" x14ac:dyDescent="0.25">
      <c r="A10" s="61" t="s">
        <v>104</v>
      </c>
      <c r="B10" s="61" t="s">
        <v>97</v>
      </c>
      <c r="C10" s="562" t="s">
        <v>288</v>
      </c>
      <c r="D10" s="559">
        <v>3</v>
      </c>
      <c r="E10" s="39">
        <f>D10*30</f>
        <v>90</v>
      </c>
      <c r="F10" s="40">
        <f>G10+H10+I10</f>
        <v>4</v>
      </c>
      <c r="G10" s="40">
        <v>4</v>
      </c>
      <c r="H10" s="40"/>
      <c r="I10" s="40">
        <v>0</v>
      </c>
      <c r="J10" s="53">
        <f>E10-F10</f>
        <v>86</v>
      </c>
      <c r="K10" s="78">
        <v>4</v>
      </c>
      <c r="L10" s="77">
        <v>0</v>
      </c>
      <c r="M10" s="55">
        <f>F10/E10*100</f>
        <v>4.4444444444444446</v>
      </c>
      <c r="N10" s="77" t="s">
        <v>104</v>
      </c>
      <c r="O10" s="443"/>
      <c r="P10" s="443"/>
      <c r="Q10" s="443" t="s">
        <v>265</v>
      </c>
      <c r="R10" s="443">
        <v>4</v>
      </c>
      <c r="S10" s="443"/>
      <c r="T10" s="443"/>
      <c r="U10" s="443"/>
      <c r="V10" s="443"/>
      <c r="W10" s="443"/>
      <c r="X10">
        <f>R10+T10+V10</f>
        <v>4</v>
      </c>
      <c r="Y10">
        <f>S10+U10+W10</f>
        <v>0</v>
      </c>
      <c r="AA10" s="61" t="s">
        <v>104</v>
      </c>
      <c r="AB10" s="61" t="s">
        <v>97</v>
      </c>
      <c r="AC10" s="129" t="s">
        <v>75</v>
      </c>
      <c r="AD10" s="38">
        <v>3</v>
      </c>
      <c r="AE10" s="39">
        <f>AD10*30</f>
        <v>90</v>
      </c>
      <c r="AF10" s="40">
        <f>AG10+AH10+AI10</f>
        <v>30</v>
      </c>
      <c r="AG10" s="40">
        <v>15</v>
      </c>
      <c r="AH10" s="40"/>
      <c r="AI10" s="40">
        <v>15</v>
      </c>
      <c r="AJ10" s="53">
        <f>AE10-AF10</f>
        <v>60</v>
      </c>
      <c r="AK10" s="78">
        <f>AF10/15</f>
        <v>2</v>
      </c>
      <c r="AL10" s="77" t="s">
        <v>101</v>
      </c>
      <c r="AM10" s="55">
        <f>AF10/AE10*100</f>
        <v>33.333333333333329</v>
      </c>
    </row>
    <row r="11" spans="1:39" x14ac:dyDescent="0.25">
      <c r="A11" s="61" t="s">
        <v>104</v>
      </c>
      <c r="B11" s="61" t="s">
        <v>97</v>
      </c>
      <c r="C11" s="563" t="s">
        <v>129</v>
      </c>
      <c r="D11" s="560">
        <v>3</v>
      </c>
      <c r="E11" s="43">
        <f t="shared" ref="E11:E17" si="0">D11*30</f>
        <v>90</v>
      </c>
      <c r="F11" s="44">
        <f t="shared" ref="F11:F17" si="1">G11+H11+I11</f>
        <v>4</v>
      </c>
      <c r="G11" s="44"/>
      <c r="H11" s="44"/>
      <c r="I11" s="44">
        <v>4</v>
      </c>
      <c r="J11" s="56">
        <f t="shared" ref="J11:J17" si="2">E11-F11</f>
        <v>86</v>
      </c>
      <c r="K11" s="122">
        <v>4</v>
      </c>
      <c r="L11" s="57">
        <v>0</v>
      </c>
      <c r="M11" s="58">
        <f t="shared" ref="M11:M17" si="3">F11/E11*100</f>
        <v>4.4444444444444446</v>
      </c>
      <c r="N11" s="57" t="s">
        <v>104</v>
      </c>
      <c r="O11" s="441"/>
      <c r="P11" s="441" t="s">
        <v>265</v>
      </c>
      <c r="Q11" s="441" t="s">
        <v>265</v>
      </c>
      <c r="R11" s="441"/>
      <c r="S11" s="441"/>
      <c r="T11" s="441"/>
      <c r="U11" s="441"/>
      <c r="V11" s="441">
        <v>4</v>
      </c>
      <c r="W11" s="441"/>
      <c r="X11">
        <f>R11+T11+V11</f>
        <v>4</v>
      </c>
      <c r="Y11">
        <f>S11+U11+W11</f>
        <v>0</v>
      </c>
      <c r="AA11" s="61" t="s">
        <v>104</v>
      </c>
      <c r="AB11" s="61" t="s">
        <v>97</v>
      </c>
      <c r="AC11" s="130" t="s">
        <v>129</v>
      </c>
      <c r="AD11" s="42">
        <v>3</v>
      </c>
      <c r="AE11" s="43">
        <f t="shared" ref="AE11:AE20" si="4">AD11*30</f>
        <v>90</v>
      </c>
      <c r="AF11" s="44">
        <f t="shared" ref="AF11:AF20" si="5">AG11+AH11+AI11</f>
        <v>30</v>
      </c>
      <c r="AG11" s="44"/>
      <c r="AH11" s="44"/>
      <c r="AI11" s="44">
        <v>30</v>
      </c>
      <c r="AJ11" s="56">
        <f t="shared" ref="AJ11:AJ20" si="6">AE11-AF11</f>
        <v>60</v>
      </c>
      <c r="AK11" s="122">
        <f t="shared" ref="AK11:AK20" si="7">AF11/15</f>
        <v>2</v>
      </c>
      <c r="AL11" s="57" t="s">
        <v>104</v>
      </c>
      <c r="AM11" s="58">
        <f t="shared" ref="AM11:AM20" si="8">AF11/AE11*100</f>
        <v>33.333333333333329</v>
      </c>
    </row>
    <row r="12" spans="1:39" x14ac:dyDescent="0.25">
      <c r="A12" s="61" t="s">
        <v>104</v>
      </c>
      <c r="B12" s="61" t="s">
        <v>97</v>
      </c>
      <c r="C12" s="563" t="s">
        <v>298</v>
      </c>
      <c r="D12" s="42">
        <v>3</v>
      </c>
      <c r="E12" s="43">
        <f t="shared" si="0"/>
        <v>90</v>
      </c>
      <c r="F12" s="44">
        <f t="shared" si="1"/>
        <v>4</v>
      </c>
      <c r="G12" s="44">
        <v>4</v>
      </c>
      <c r="H12" s="44"/>
      <c r="I12" s="44"/>
      <c r="J12" s="56">
        <f t="shared" si="2"/>
        <v>86</v>
      </c>
      <c r="K12" s="122">
        <v>4</v>
      </c>
      <c r="L12" s="57">
        <v>0</v>
      </c>
      <c r="M12" s="58"/>
      <c r="N12" s="57" t="s">
        <v>104</v>
      </c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AA12" s="61" t="s">
        <v>104</v>
      </c>
      <c r="AB12" s="61" t="s">
        <v>97</v>
      </c>
      <c r="AC12" s="130" t="s">
        <v>33</v>
      </c>
      <c r="AD12" s="42">
        <v>3</v>
      </c>
      <c r="AE12" s="43">
        <f t="shared" si="4"/>
        <v>90</v>
      </c>
      <c r="AF12" s="44">
        <f t="shared" si="5"/>
        <v>60</v>
      </c>
      <c r="AG12" s="44"/>
      <c r="AH12" s="44"/>
      <c r="AI12" s="44">
        <v>60</v>
      </c>
      <c r="AJ12" s="56">
        <f t="shared" si="6"/>
        <v>30</v>
      </c>
      <c r="AK12" s="122">
        <f t="shared" si="7"/>
        <v>4</v>
      </c>
      <c r="AL12" s="57" t="s">
        <v>104</v>
      </c>
      <c r="AM12" s="58">
        <f t="shared" si="8"/>
        <v>66.666666666666657</v>
      </c>
    </row>
    <row r="13" spans="1:39" x14ac:dyDescent="0.25">
      <c r="A13" s="61" t="s">
        <v>17</v>
      </c>
      <c r="B13" s="61" t="s">
        <v>97</v>
      </c>
      <c r="C13" s="563" t="s">
        <v>208</v>
      </c>
      <c r="D13" s="42">
        <v>5</v>
      </c>
      <c r="E13" s="43">
        <f t="shared" si="0"/>
        <v>150</v>
      </c>
      <c r="F13" s="44">
        <f t="shared" si="1"/>
        <v>8</v>
      </c>
      <c r="G13" s="44">
        <v>6</v>
      </c>
      <c r="H13" s="44"/>
      <c r="I13" s="44">
        <v>2</v>
      </c>
      <c r="J13" s="56">
        <f t="shared" si="2"/>
        <v>142</v>
      </c>
      <c r="K13" s="122">
        <v>6</v>
      </c>
      <c r="L13" s="57">
        <v>2</v>
      </c>
      <c r="M13" s="58">
        <f t="shared" si="3"/>
        <v>5.3333333333333339</v>
      </c>
      <c r="N13" s="57" t="s">
        <v>102</v>
      </c>
      <c r="O13" s="440"/>
      <c r="P13" s="440" t="s">
        <v>267</v>
      </c>
      <c r="Q13" s="444" t="s">
        <v>268</v>
      </c>
      <c r="R13" s="440">
        <v>6</v>
      </c>
      <c r="S13" s="440"/>
      <c r="T13" s="440"/>
      <c r="U13" s="440"/>
      <c r="V13" s="440"/>
      <c r="W13" s="440">
        <v>2</v>
      </c>
      <c r="X13">
        <f t="shared" ref="X13:Y17" si="9">R13+T13+V13</f>
        <v>6</v>
      </c>
      <c r="Y13">
        <f t="shared" si="9"/>
        <v>2</v>
      </c>
      <c r="AA13" s="61" t="s">
        <v>17</v>
      </c>
      <c r="AB13" s="61" t="s">
        <v>97</v>
      </c>
      <c r="AC13" s="34" t="s">
        <v>208</v>
      </c>
      <c r="AD13" s="42">
        <v>5</v>
      </c>
      <c r="AE13" s="43">
        <f t="shared" si="4"/>
        <v>150</v>
      </c>
      <c r="AF13" s="44">
        <f t="shared" si="5"/>
        <v>45</v>
      </c>
      <c r="AG13" s="44">
        <v>30</v>
      </c>
      <c r="AH13" s="44"/>
      <c r="AI13" s="44">
        <v>15</v>
      </c>
      <c r="AJ13" s="56">
        <f t="shared" si="6"/>
        <v>105</v>
      </c>
      <c r="AK13" s="122">
        <f t="shared" si="7"/>
        <v>3</v>
      </c>
      <c r="AL13" s="57" t="s">
        <v>102</v>
      </c>
      <c r="AM13" s="58">
        <f t="shared" si="8"/>
        <v>30</v>
      </c>
    </row>
    <row r="14" spans="1:39" ht="31.5" x14ac:dyDescent="0.25">
      <c r="A14" s="61" t="s">
        <v>104</v>
      </c>
      <c r="B14" s="61" t="s">
        <v>98</v>
      </c>
      <c r="C14" s="563" t="s">
        <v>324</v>
      </c>
      <c r="D14" s="42">
        <v>3</v>
      </c>
      <c r="E14" s="43">
        <f t="shared" si="0"/>
        <v>90</v>
      </c>
      <c r="F14" s="44">
        <f t="shared" si="1"/>
        <v>4</v>
      </c>
      <c r="G14" s="44">
        <v>4</v>
      </c>
      <c r="H14" s="44"/>
      <c r="I14" s="44">
        <v>0</v>
      </c>
      <c r="J14" s="56">
        <f t="shared" si="2"/>
        <v>86</v>
      </c>
      <c r="K14" s="122">
        <v>4</v>
      </c>
      <c r="L14" s="57">
        <v>0</v>
      </c>
      <c r="M14" s="58">
        <f t="shared" si="3"/>
        <v>4.4444444444444446</v>
      </c>
      <c r="N14" s="57" t="s">
        <v>101</v>
      </c>
      <c r="O14" s="440"/>
      <c r="P14" s="440"/>
      <c r="Q14" s="440" t="s">
        <v>265</v>
      </c>
      <c r="R14" s="440">
        <v>4</v>
      </c>
      <c r="S14" s="440"/>
      <c r="T14" s="440"/>
      <c r="U14" s="440"/>
      <c r="V14" s="440"/>
      <c r="W14" s="440"/>
      <c r="X14">
        <f t="shared" si="9"/>
        <v>4</v>
      </c>
      <c r="Y14">
        <f t="shared" si="9"/>
        <v>0</v>
      </c>
      <c r="AA14" s="61" t="s">
        <v>104</v>
      </c>
      <c r="AB14" s="61" t="s">
        <v>98</v>
      </c>
      <c r="AC14" s="124" t="s">
        <v>211</v>
      </c>
      <c r="AD14" s="42">
        <v>3</v>
      </c>
      <c r="AE14" s="43">
        <f t="shared" si="4"/>
        <v>90</v>
      </c>
      <c r="AF14" s="44">
        <f t="shared" si="5"/>
        <v>30</v>
      </c>
      <c r="AG14" s="44">
        <v>15</v>
      </c>
      <c r="AH14" s="44"/>
      <c r="AI14" s="44">
        <v>15</v>
      </c>
      <c r="AJ14" s="56">
        <f t="shared" si="6"/>
        <v>60</v>
      </c>
      <c r="AK14" s="122">
        <f t="shared" si="7"/>
        <v>2</v>
      </c>
      <c r="AL14" s="57" t="s">
        <v>104</v>
      </c>
      <c r="AM14" s="58">
        <f t="shared" si="8"/>
        <v>33.333333333333329</v>
      </c>
    </row>
    <row r="15" spans="1:39" x14ac:dyDescent="0.25">
      <c r="A15" s="61" t="s">
        <v>17</v>
      </c>
      <c r="B15" s="61" t="s">
        <v>97</v>
      </c>
      <c r="C15" s="563" t="s">
        <v>247</v>
      </c>
      <c r="D15" s="42">
        <v>4</v>
      </c>
      <c r="E15" s="43">
        <f t="shared" si="0"/>
        <v>120</v>
      </c>
      <c r="F15" s="44">
        <f t="shared" si="1"/>
        <v>8</v>
      </c>
      <c r="G15" s="44">
        <v>6</v>
      </c>
      <c r="H15" s="44"/>
      <c r="I15" s="44">
        <v>2</v>
      </c>
      <c r="J15" s="56">
        <f t="shared" si="2"/>
        <v>112</v>
      </c>
      <c r="K15" s="122">
        <v>6</v>
      </c>
      <c r="L15" s="57">
        <v>2</v>
      </c>
      <c r="M15" s="58">
        <f t="shared" si="3"/>
        <v>6.666666666666667</v>
      </c>
      <c r="N15" s="57" t="s">
        <v>102</v>
      </c>
      <c r="O15" s="440"/>
      <c r="P15" s="440" t="s">
        <v>267</v>
      </c>
      <c r="Q15" s="444" t="s">
        <v>268</v>
      </c>
      <c r="R15" s="440">
        <v>6</v>
      </c>
      <c r="S15" s="440"/>
      <c r="T15" s="440"/>
      <c r="U15" s="440"/>
      <c r="V15" s="440"/>
      <c r="W15" s="440">
        <v>2</v>
      </c>
      <c r="X15">
        <f t="shared" si="9"/>
        <v>6</v>
      </c>
      <c r="Y15">
        <f t="shared" si="9"/>
        <v>2</v>
      </c>
      <c r="AA15" s="61" t="s">
        <v>17</v>
      </c>
      <c r="AB15" s="61" t="s">
        <v>97</v>
      </c>
      <c r="AC15" s="34" t="s">
        <v>209</v>
      </c>
      <c r="AD15" s="42">
        <v>4</v>
      </c>
      <c r="AE15" s="43">
        <f t="shared" si="4"/>
        <v>120</v>
      </c>
      <c r="AF15" s="44">
        <f t="shared" si="5"/>
        <v>45</v>
      </c>
      <c r="AG15" s="44">
        <v>30</v>
      </c>
      <c r="AH15" s="44"/>
      <c r="AI15" s="44">
        <v>15</v>
      </c>
      <c r="AJ15" s="56">
        <f t="shared" si="6"/>
        <v>75</v>
      </c>
      <c r="AK15" s="122">
        <f t="shared" si="7"/>
        <v>3</v>
      </c>
      <c r="AL15" s="57" t="s">
        <v>102</v>
      </c>
      <c r="AM15" s="58">
        <f t="shared" si="8"/>
        <v>37.5</v>
      </c>
    </row>
    <row r="16" spans="1:39" x14ac:dyDescent="0.25">
      <c r="A16" s="61" t="s">
        <v>17</v>
      </c>
      <c r="B16" s="61" t="s">
        <v>97</v>
      </c>
      <c r="C16" s="563" t="s">
        <v>214</v>
      </c>
      <c r="D16" s="42">
        <v>5</v>
      </c>
      <c r="E16" s="43">
        <f t="shared" si="0"/>
        <v>150</v>
      </c>
      <c r="F16" s="44">
        <f t="shared" si="1"/>
        <v>8</v>
      </c>
      <c r="G16" s="44">
        <v>6</v>
      </c>
      <c r="H16" s="44"/>
      <c r="I16" s="44">
        <v>2</v>
      </c>
      <c r="J16" s="56">
        <f t="shared" si="2"/>
        <v>142</v>
      </c>
      <c r="K16" s="122">
        <v>6</v>
      </c>
      <c r="L16" s="57">
        <v>2</v>
      </c>
      <c r="M16" s="58">
        <f t="shared" si="3"/>
        <v>5.3333333333333339</v>
      </c>
      <c r="N16" s="57" t="s">
        <v>102</v>
      </c>
      <c r="O16" s="440"/>
      <c r="P16" s="440" t="s">
        <v>267</v>
      </c>
      <c r="Q16" s="444" t="s">
        <v>268</v>
      </c>
      <c r="R16" s="440">
        <v>6</v>
      </c>
      <c r="S16" s="440"/>
      <c r="T16" s="440"/>
      <c r="U16" s="440"/>
      <c r="V16" s="440"/>
      <c r="W16" s="440">
        <v>2</v>
      </c>
      <c r="X16">
        <f t="shared" si="9"/>
        <v>6</v>
      </c>
      <c r="Y16">
        <f t="shared" si="9"/>
        <v>2</v>
      </c>
      <c r="AA16" s="61" t="s">
        <v>17</v>
      </c>
      <c r="AB16" s="61" t="s">
        <v>97</v>
      </c>
      <c r="AC16" s="34" t="s">
        <v>214</v>
      </c>
      <c r="AD16" s="42">
        <v>5</v>
      </c>
      <c r="AE16" s="43">
        <f t="shared" si="4"/>
        <v>150</v>
      </c>
      <c r="AF16" s="44">
        <f t="shared" si="5"/>
        <v>45</v>
      </c>
      <c r="AG16" s="44">
        <v>30</v>
      </c>
      <c r="AH16" s="44"/>
      <c r="AI16" s="44">
        <v>15</v>
      </c>
      <c r="AJ16" s="56">
        <f t="shared" si="6"/>
        <v>105</v>
      </c>
      <c r="AK16" s="122">
        <f t="shared" si="7"/>
        <v>3</v>
      </c>
      <c r="AL16" s="57" t="s">
        <v>102</v>
      </c>
      <c r="AM16" s="58">
        <f t="shared" si="8"/>
        <v>30</v>
      </c>
    </row>
    <row r="17" spans="1:39" x14ac:dyDescent="0.25">
      <c r="A17" s="61" t="s">
        <v>17</v>
      </c>
      <c r="B17" s="61" t="s">
        <v>98</v>
      </c>
      <c r="C17" s="564" t="s">
        <v>256</v>
      </c>
      <c r="D17" s="42">
        <v>4</v>
      </c>
      <c r="E17" s="43">
        <f t="shared" si="0"/>
        <v>120</v>
      </c>
      <c r="F17" s="44">
        <f t="shared" si="1"/>
        <v>4</v>
      </c>
      <c r="G17" s="44">
        <v>4</v>
      </c>
      <c r="H17" s="44"/>
      <c r="I17" s="44">
        <v>0</v>
      </c>
      <c r="J17" s="56">
        <f t="shared" si="2"/>
        <v>116</v>
      </c>
      <c r="K17" s="122">
        <v>4</v>
      </c>
      <c r="L17" s="57">
        <v>0</v>
      </c>
      <c r="M17" s="58">
        <f t="shared" si="3"/>
        <v>3.3333333333333335</v>
      </c>
      <c r="N17" s="57" t="s">
        <v>101</v>
      </c>
      <c r="O17" s="440"/>
      <c r="P17" s="440"/>
      <c r="Q17" s="440" t="s">
        <v>265</v>
      </c>
      <c r="R17" s="440">
        <v>4</v>
      </c>
      <c r="S17" s="440"/>
      <c r="T17" s="440"/>
      <c r="U17" s="440"/>
      <c r="V17" s="440"/>
      <c r="W17" s="440"/>
      <c r="X17">
        <f t="shared" si="9"/>
        <v>4</v>
      </c>
      <c r="Y17">
        <f t="shared" si="9"/>
        <v>0</v>
      </c>
      <c r="AA17" s="61" t="s">
        <v>17</v>
      </c>
      <c r="AB17" s="61" t="s">
        <v>98</v>
      </c>
      <c r="AC17" s="34" t="s">
        <v>213</v>
      </c>
      <c r="AD17" s="42">
        <v>4</v>
      </c>
      <c r="AE17" s="43">
        <f t="shared" si="4"/>
        <v>120</v>
      </c>
      <c r="AF17" s="44">
        <f t="shared" si="5"/>
        <v>45</v>
      </c>
      <c r="AG17" s="44">
        <v>15</v>
      </c>
      <c r="AH17" s="44"/>
      <c r="AI17" s="44">
        <v>30</v>
      </c>
      <c r="AJ17" s="56">
        <f t="shared" si="6"/>
        <v>75</v>
      </c>
      <c r="AK17" s="122">
        <f t="shared" si="7"/>
        <v>3</v>
      </c>
      <c r="AL17" s="57" t="s">
        <v>101</v>
      </c>
      <c r="AM17" s="58">
        <f t="shared" si="8"/>
        <v>37.5</v>
      </c>
    </row>
    <row r="18" spans="1:39" x14ac:dyDescent="0.25">
      <c r="C18" s="563"/>
      <c r="D18" s="42"/>
      <c r="E18" s="43"/>
      <c r="F18" s="44"/>
      <c r="G18" s="44"/>
      <c r="H18" s="44"/>
      <c r="I18" s="44"/>
      <c r="J18" s="56"/>
      <c r="K18" s="121"/>
      <c r="L18" s="57"/>
      <c r="M18" s="58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AC18" s="34"/>
      <c r="AD18" s="42"/>
      <c r="AE18" s="43">
        <f t="shared" si="4"/>
        <v>0</v>
      </c>
      <c r="AF18" s="44">
        <f t="shared" si="5"/>
        <v>0</v>
      </c>
      <c r="AG18" s="44"/>
      <c r="AH18" s="44"/>
      <c r="AI18" s="44"/>
      <c r="AJ18" s="56">
        <f t="shared" si="6"/>
        <v>0</v>
      </c>
      <c r="AK18" s="121">
        <f t="shared" si="7"/>
        <v>0</v>
      </c>
      <c r="AL18" s="57"/>
      <c r="AM18" s="58" t="e">
        <f t="shared" si="8"/>
        <v>#DIV/0!</v>
      </c>
    </row>
    <row r="19" spans="1:39" x14ac:dyDescent="0.25">
      <c r="C19" s="563"/>
      <c r="D19" s="42"/>
      <c r="E19" s="43"/>
      <c r="F19" s="44"/>
      <c r="G19" s="44"/>
      <c r="H19" s="44"/>
      <c r="I19" s="44"/>
      <c r="J19" s="56"/>
      <c r="K19" s="122"/>
      <c r="L19" s="57"/>
      <c r="M19" s="58"/>
      <c r="N19" s="440"/>
      <c r="O19" s="561"/>
      <c r="P19" s="440"/>
      <c r="Q19" s="440"/>
      <c r="R19" s="440"/>
      <c r="S19" s="440"/>
      <c r="T19" s="440"/>
      <c r="U19" s="440"/>
      <c r="V19" s="440"/>
      <c r="W19" s="440"/>
      <c r="X19" s="440"/>
      <c r="AC19" s="34"/>
      <c r="AD19" s="42"/>
      <c r="AE19" s="43">
        <f t="shared" si="4"/>
        <v>0</v>
      </c>
      <c r="AF19" s="44">
        <f t="shared" si="5"/>
        <v>0</v>
      </c>
      <c r="AG19" s="44"/>
      <c r="AH19" s="44"/>
      <c r="AI19" s="44"/>
      <c r="AJ19" s="56">
        <f t="shared" si="6"/>
        <v>0</v>
      </c>
      <c r="AK19" s="122">
        <f t="shared" si="7"/>
        <v>0</v>
      </c>
      <c r="AL19" s="57"/>
      <c r="AM19" s="58" t="e">
        <f t="shared" si="8"/>
        <v>#DIV/0!</v>
      </c>
    </row>
    <row r="20" spans="1:39" ht="16.5" thickBot="1" x14ac:dyDescent="0.3">
      <c r="C20" s="565"/>
      <c r="D20" s="116"/>
      <c r="E20" s="47"/>
      <c r="F20" s="48"/>
      <c r="G20" s="48"/>
      <c r="H20" s="48"/>
      <c r="I20" s="48"/>
      <c r="J20" s="59"/>
      <c r="K20" s="123"/>
      <c r="L20" s="117"/>
      <c r="M20" s="58"/>
      <c r="N20" s="440"/>
      <c r="O20" s="561"/>
      <c r="P20" s="440"/>
      <c r="Q20" s="440"/>
      <c r="R20" s="440"/>
      <c r="S20" s="440"/>
      <c r="T20" s="440"/>
      <c r="U20" s="440"/>
      <c r="V20" s="440"/>
      <c r="W20" s="440"/>
      <c r="X20" s="440"/>
      <c r="AC20" s="115"/>
      <c r="AD20" s="116"/>
      <c r="AE20" s="47">
        <f t="shared" si="4"/>
        <v>0</v>
      </c>
      <c r="AF20" s="48">
        <f t="shared" si="5"/>
        <v>0</v>
      </c>
      <c r="AG20" s="48"/>
      <c r="AH20" s="48"/>
      <c r="AI20" s="48"/>
      <c r="AJ20" s="59">
        <f t="shared" si="6"/>
        <v>0</v>
      </c>
      <c r="AK20" s="123">
        <f t="shared" si="7"/>
        <v>0</v>
      </c>
      <c r="AL20" s="117"/>
      <c r="AM20" s="58" t="e">
        <f t="shared" si="8"/>
        <v>#DIV/0!</v>
      </c>
    </row>
    <row r="21" spans="1:39" ht="16.5" thickBot="1" x14ac:dyDescent="0.3">
      <c r="C21" s="566" t="s">
        <v>24</v>
      </c>
      <c r="D21" s="119">
        <f t="shared" ref="D21:K21" si="10">SUM(D10:D20)</f>
        <v>30</v>
      </c>
      <c r="E21" s="33">
        <f t="shared" si="10"/>
        <v>900</v>
      </c>
      <c r="F21" s="33">
        <f t="shared" si="10"/>
        <v>44</v>
      </c>
      <c r="G21" s="33">
        <f t="shared" si="10"/>
        <v>34</v>
      </c>
      <c r="H21" s="33">
        <f t="shared" si="10"/>
        <v>0</v>
      </c>
      <c r="I21" s="33">
        <f t="shared" si="10"/>
        <v>10</v>
      </c>
      <c r="J21" s="33">
        <f t="shared" si="10"/>
        <v>856</v>
      </c>
      <c r="K21" s="118">
        <f t="shared" si="10"/>
        <v>38</v>
      </c>
      <c r="L21" s="24"/>
      <c r="M21" s="24"/>
      <c r="N21" s="12"/>
      <c r="O21" s="138"/>
      <c r="P21" s="12"/>
      <c r="Q21" s="12"/>
      <c r="R21" s="12">
        <f>SUM(R10:R20)</f>
        <v>30</v>
      </c>
      <c r="S21" s="12">
        <f t="shared" ref="S21:Y21" si="11">SUM(S10:S20)</f>
        <v>0</v>
      </c>
      <c r="T21" s="12">
        <f t="shared" si="11"/>
        <v>0</v>
      </c>
      <c r="U21" s="12">
        <f t="shared" si="11"/>
        <v>0</v>
      </c>
      <c r="V21" s="12">
        <f t="shared" si="11"/>
        <v>4</v>
      </c>
      <c r="W21" s="12">
        <f t="shared" si="11"/>
        <v>6</v>
      </c>
      <c r="X21" s="12">
        <f t="shared" si="11"/>
        <v>34</v>
      </c>
      <c r="Y21" s="12">
        <f t="shared" si="11"/>
        <v>6</v>
      </c>
      <c r="AC21" s="31" t="s">
        <v>24</v>
      </c>
      <c r="AD21" s="119">
        <f t="shared" ref="AD21:AK21" si="12">SUM(AD10:AD20)</f>
        <v>30</v>
      </c>
      <c r="AE21" s="33">
        <f t="shared" si="12"/>
        <v>900</v>
      </c>
      <c r="AF21" s="33">
        <f t="shared" si="12"/>
        <v>330</v>
      </c>
      <c r="AG21" s="33">
        <f t="shared" si="12"/>
        <v>135</v>
      </c>
      <c r="AH21" s="33">
        <f t="shared" si="12"/>
        <v>0</v>
      </c>
      <c r="AI21" s="33">
        <f t="shared" si="12"/>
        <v>195</v>
      </c>
      <c r="AJ21" s="33">
        <f t="shared" si="12"/>
        <v>570</v>
      </c>
      <c r="AK21" s="118">
        <f t="shared" si="12"/>
        <v>22</v>
      </c>
      <c r="AL21" s="24"/>
      <c r="AM21" s="24"/>
    </row>
    <row r="22" spans="1:39" x14ac:dyDescent="0.25">
      <c r="C22" s="490" t="s">
        <v>94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O22" s="139"/>
      <c r="AC22" s="32" t="s">
        <v>94</v>
      </c>
      <c r="AD22" s="12">
        <f>30-AD21</f>
        <v>0</v>
      </c>
      <c r="AE22" s="12"/>
      <c r="AF22" s="12"/>
      <c r="AG22" s="12"/>
      <c r="AH22" s="12"/>
      <c r="AI22" s="12"/>
      <c r="AJ22" s="12"/>
      <c r="AK22" s="12"/>
      <c r="AL22" s="12"/>
    </row>
    <row r="23" spans="1:39" x14ac:dyDescent="0.25">
      <c r="C23" s="567"/>
      <c r="O23" s="139"/>
    </row>
    <row r="24" spans="1:39" ht="16.5" thickBot="1" x14ac:dyDescent="0.3">
      <c r="C24" s="567" t="s">
        <v>123</v>
      </c>
      <c r="O24" s="436"/>
      <c r="AC24" s="19" t="s">
        <v>123</v>
      </c>
    </row>
    <row r="25" spans="1:39" ht="16.5" thickBot="1" x14ac:dyDescent="0.3">
      <c r="C25" s="1189" t="s">
        <v>90</v>
      </c>
      <c r="D25" s="1151" t="s">
        <v>80</v>
      </c>
      <c r="E25" s="1173" t="s">
        <v>58</v>
      </c>
      <c r="F25" s="1173"/>
      <c r="G25" s="1173"/>
      <c r="H25" s="1173"/>
      <c r="I25" s="1173"/>
      <c r="J25" s="1174"/>
      <c r="K25" s="1151" t="s">
        <v>92</v>
      </c>
      <c r="L25" s="1151" t="s">
        <v>93</v>
      </c>
      <c r="M25" s="1151" t="s">
        <v>103</v>
      </c>
      <c r="N25" s="438"/>
      <c r="O25" s="139"/>
      <c r="P25" s="438"/>
      <c r="Q25" s="438"/>
      <c r="R25" s="438"/>
      <c r="S25" s="438"/>
      <c r="T25" s="438"/>
      <c r="U25" s="438"/>
      <c r="V25" s="438"/>
      <c r="W25" s="438"/>
      <c r="X25" s="438"/>
      <c r="AC25" s="1189" t="s">
        <v>90</v>
      </c>
      <c r="AD25" s="1151" t="s">
        <v>80</v>
      </c>
      <c r="AE25" s="1173" t="s">
        <v>58</v>
      </c>
      <c r="AF25" s="1173"/>
      <c r="AG25" s="1173"/>
      <c r="AH25" s="1173"/>
      <c r="AI25" s="1173"/>
      <c r="AJ25" s="1174"/>
      <c r="AK25" s="1151" t="s">
        <v>92</v>
      </c>
      <c r="AL25" s="1151" t="s">
        <v>93</v>
      </c>
      <c r="AM25" s="1151" t="s">
        <v>103</v>
      </c>
    </row>
    <row r="26" spans="1:39" x14ac:dyDescent="0.25">
      <c r="C26" s="1190"/>
      <c r="D26" s="1152"/>
      <c r="E26" s="1170" t="s">
        <v>28</v>
      </c>
      <c r="F26" s="1175" t="s">
        <v>59</v>
      </c>
      <c r="G26" s="1176"/>
      <c r="H26" s="1176"/>
      <c r="I26" s="1177"/>
      <c r="J26" s="1164" t="s">
        <v>127</v>
      </c>
      <c r="K26" s="1152"/>
      <c r="L26" s="1152"/>
      <c r="M26" s="1152"/>
      <c r="N26" s="438"/>
      <c r="O26" s="436"/>
      <c r="P26" s="438"/>
      <c r="Q26" s="438"/>
      <c r="R26" s="438"/>
      <c r="S26" s="438"/>
      <c r="T26" s="438"/>
      <c r="U26" s="438"/>
      <c r="V26" s="438"/>
      <c r="W26" s="438"/>
      <c r="X26" s="438"/>
      <c r="AC26" s="1190"/>
      <c r="AD26" s="1152"/>
      <c r="AE26" s="1170" t="s">
        <v>28</v>
      </c>
      <c r="AF26" s="1175" t="s">
        <v>59</v>
      </c>
      <c r="AG26" s="1176"/>
      <c r="AH26" s="1176"/>
      <c r="AI26" s="1177"/>
      <c r="AJ26" s="1164" t="s">
        <v>127</v>
      </c>
      <c r="AK26" s="1152"/>
      <c r="AL26" s="1152"/>
      <c r="AM26" s="1152"/>
    </row>
    <row r="27" spans="1:39" x14ac:dyDescent="0.25">
      <c r="C27" s="1190"/>
      <c r="D27" s="1153"/>
      <c r="E27" s="1171"/>
      <c r="F27" s="1167" t="s">
        <v>60</v>
      </c>
      <c r="G27" s="1155" t="s">
        <v>64</v>
      </c>
      <c r="H27" s="1156"/>
      <c r="I27" s="1157"/>
      <c r="J27" s="1165"/>
      <c r="K27" s="1153"/>
      <c r="L27" s="1153"/>
      <c r="M27" s="1153"/>
      <c r="N27" s="438"/>
      <c r="O27" s="438"/>
      <c r="P27" s="438"/>
      <c r="Q27" s="438"/>
      <c r="R27" s="438"/>
      <c r="S27" s="438"/>
      <c r="T27" s="438"/>
      <c r="U27" s="438"/>
      <c r="V27" s="438"/>
      <c r="W27" s="438"/>
      <c r="X27" s="438"/>
      <c r="AC27" s="1190"/>
      <c r="AD27" s="1153"/>
      <c r="AE27" s="1171"/>
      <c r="AF27" s="1167" t="s">
        <v>60</v>
      </c>
      <c r="AG27" s="1155" t="s">
        <v>64</v>
      </c>
      <c r="AH27" s="1156"/>
      <c r="AI27" s="1157"/>
      <c r="AJ27" s="1165"/>
      <c r="AK27" s="1153"/>
      <c r="AL27" s="1153"/>
      <c r="AM27" s="1153"/>
    </row>
    <row r="28" spans="1:39" x14ac:dyDescent="0.25">
      <c r="C28" s="1190"/>
      <c r="D28" s="1153"/>
      <c r="E28" s="1171"/>
      <c r="F28" s="1168"/>
      <c r="G28" s="1158" t="s">
        <v>124</v>
      </c>
      <c r="H28" s="1162" t="s">
        <v>125</v>
      </c>
      <c r="I28" s="1162" t="s">
        <v>126</v>
      </c>
      <c r="J28" s="1165"/>
      <c r="K28" s="1153"/>
      <c r="L28" s="1153"/>
      <c r="M28" s="1153"/>
      <c r="N28" s="1191" t="s">
        <v>124</v>
      </c>
      <c r="O28" s="1191"/>
      <c r="P28" s="1191" t="s">
        <v>17</v>
      </c>
      <c r="Q28" s="1181" t="s">
        <v>60</v>
      </c>
      <c r="R28" s="1182" t="s">
        <v>259</v>
      </c>
      <c r="S28" s="1183"/>
      <c r="T28" s="1183"/>
      <c r="U28" s="1183"/>
      <c r="V28" s="1183"/>
      <c r="W28" s="1183"/>
      <c r="X28" s="1183"/>
      <c r="Y28" s="1184"/>
      <c r="AC28" s="1190"/>
      <c r="AD28" s="1153"/>
      <c r="AE28" s="1171"/>
      <c r="AF28" s="1168"/>
      <c r="AG28" s="1158" t="s">
        <v>124</v>
      </c>
      <c r="AH28" s="1162" t="s">
        <v>125</v>
      </c>
      <c r="AI28" s="1162" t="s">
        <v>126</v>
      </c>
      <c r="AJ28" s="1165"/>
      <c r="AK28" s="1153"/>
      <c r="AL28" s="1153"/>
      <c r="AM28" s="1153"/>
    </row>
    <row r="29" spans="1:39" x14ac:dyDescent="0.25">
      <c r="C29" s="1190"/>
      <c r="D29" s="1153"/>
      <c r="E29" s="1171"/>
      <c r="F29" s="1168"/>
      <c r="G29" s="1158"/>
      <c r="H29" s="1162"/>
      <c r="I29" s="1162"/>
      <c r="J29" s="1165"/>
      <c r="K29" s="1153"/>
      <c r="L29" s="1153"/>
      <c r="M29" s="1153"/>
      <c r="N29" s="1191"/>
      <c r="O29" s="1191"/>
      <c r="P29" s="1191"/>
      <c r="Q29" s="1181"/>
      <c r="R29" s="1185"/>
      <c r="S29" s="1186"/>
      <c r="T29" s="1186"/>
      <c r="U29" s="1186"/>
      <c r="V29" s="1186"/>
      <c r="W29" s="1186"/>
      <c r="X29" s="1186"/>
      <c r="Y29" s="1187"/>
      <c r="AC29" s="1190"/>
      <c r="AD29" s="1153"/>
      <c r="AE29" s="1171"/>
      <c r="AF29" s="1168"/>
      <c r="AG29" s="1158"/>
      <c r="AH29" s="1162"/>
      <c r="AI29" s="1162"/>
      <c r="AJ29" s="1165"/>
      <c r="AK29" s="1153"/>
      <c r="AL29" s="1153"/>
      <c r="AM29" s="1153"/>
    </row>
    <row r="30" spans="1:39" x14ac:dyDescent="0.25">
      <c r="C30" s="1190"/>
      <c r="D30" s="1153"/>
      <c r="E30" s="1171"/>
      <c r="F30" s="1168"/>
      <c r="G30" s="1158"/>
      <c r="H30" s="1162"/>
      <c r="I30" s="1162"/>
      <c r="J30" s="1165"/>
      <c r="K30" s="1153"/>
      <c r="L30" s="1153"/>
      <c r="M30" s="1153"/>
      <c r="N30" s="1191"/>
      <c r="O30" s="1191"/>
      <c r="P30" s="1191"/>
      <c r="Q30" s="1181"/>
      <c r="R30" s="1181" t="s">
        <v>260</v>
      </c>
      <c r="S30" s="1181"/>
      <c r="T30" s="1181" t="s">
        <v>261</v>
      </c>
      <c r="U30" s="1181"/>
      <c r="V30" s="1181" t="s">
        <v>262</v>
      </c>
      <c r="W30" s="1181"/>
      <c r="X30" s="441" t="s">
        <v>263</v>
      </c>
      <c r="Y30" s="441"/>
      <c r="AC30" s="1190"/>
      <c r="AD30" s="1153"/>
      <c r="AE30" s="1171"/>
      <c r="AF30" s="1168"/>
      <c r="AG30" s="1158"/>
      <c r="AH30" s="1162"/>
      <c r="AI30" s="1162"/>
      <c r="AJ30" s="1165"/>
      <c r="AK30" s="1153"/>
      <c r="AL30" s="1153"/>
      <c r="AM30" s="1153"/>
    </row>
    <row r="31" spans="1:39" ht="16.5" thickBot="1" x14ac:dyDescent="0.3">
      <c r="C31" s="1190"/>
      <c r="D31" s="1180"/>
      <c r="E31" s="1171"/>
      <c r="F31" s="1168"/>
      <c r="G31" s="1178"/>
      <c r="H31" s="1167"/>
      <c r="I31" s="1167"/>
      <c r="J31" s="1165"/>
      <c r="K31" s="1180"/>
      <c r="L31" s="1180"/>
      <c r="M31" s="1180"/>
      <c r="N31" s="1191"/>
      <c r="O31" s="1191"/>
      <c r="P31" s="1191"/>
      <c r="Q31" s="441"/>
      <c r="R31" s="441" t="s">
        <v>264</v>
      </c>
      <c r="S31" s="441" t="s">
        <v>15</v>
      </c>
      <c r="T31" s="441" t="s">
        <v>264</v>
      </c>
      <c r="U31" s="441" t="s">
        <v>15</v>
      </c>
      <c r="V31" s="441" t="s">
        <v>264</v>
      </c>
      <c r="W31" s="441" t="s">
        <v>15</v>
      </c>
      <c r="X31" s="442" t="s">
        <v>264</v>
      </c>
      <c r="Y31" s="442" t="s">
        <v>15</v>
      </c>
      <c r="AC31" s="1190"/>
      <c r="AD31" s="1180"/>
      <c r="AE31" s="1171"/>
      <c r="AF31" s="1168"/>
      <c r="AG31" s="1178"/>
      <c r="AH31" s="1167"/>
      <c r="AI31" s="1167"/>
      <c r="AJ31" s="1165"/>
      <c r="AK31" s="1180"/>
      <c r="AL31" s="1180"/>
      <c r="AM31" s="1180"/>
    </row>
    <row r="32" spans="1:39" x14ac:dyDescent="0.25">
      <c r="A32" s="61" t="s">
        <v>104</v>
      </c>
      <c r="B32" s="61" t="s">
        <v>97</v>
      </c>
      <c r="C32" s="561" t="s">
        <v>173</v>
      </c>
      <c r="D32" s="55">
        <v>4</v>
      </c>
      <c r="E32" s="39">
        <f>D32*30</f>
        <v>120</v>
      </c>
      <c r="F32" s="40">
        <f>G32+H32+I32</f>
        <v>8</v>
      </c>
      <c r="G32" s="44">
        <v>6</v>
      </c>
      <c r="H32" s="44"/>
      <c r="I32" s="44">
        <v>2</v>
      </c>
      <c r="J32" s="53">
        <f>E32-F32</f>
        <v>112</v>
      </c>
      <c r="K32" s="141">
        <v>8</v>
      </c>
      <c r="L32" s="54">
        <v>0</v>
      </c>
      <c r="M32" s="55">
        <f>F32/E32*100</f>
        <v>6.666666666666667</v>
      </c>
      <c r="N32" s="54" t="s">
        <v>104</v>
      </c>
      <c r="O32" s="445"/>
      <c r="P32" s="445" t="s">
        <v>269</v>
      </c>
      <c r="Q32" s="445" t="s">
        <v>270</v>
      </c>
      <c r="R32" s="441">
        <v>6</v>
      </c>
      <c r="S32" s="441"/>
      <c r="T32" s="441"/>
      <c r="U32" s="441"/>
      <c r="V32" s="441">
        <v>2</v>
      </c>
      <c r="W32" s="441"/>
      <c r="X32">
        <f>R32+T32+V32</f>
        <v>8</v>
      </c>
      <c r="Y32">
        <f>S32+U32+W32</f>
        <v>0</v>
      </c>
      <c r="AA32" s="61" t="s">
        <v>104</v>
      </c>
      <c r="AB32" s="61" t="s">
        <v>97</v>
      </c>
      <c r="AC32" s="137" t="s">
        <v>180</v>
      </c>
      <c r="AD32" s="55">
        <v>4.5</v>
      </c>
      <c r="AE32" s="39">
        <f>AD32*30</f>
        <v>135</v>
      </c>
      <c r="AF32" s="40">
        <f>AG32+AH32+AI32</f>
        <v>54</v>
      </c>
      <c r="AG32" s="40">
        <v>36</v>
      </c>
      <c r="AH32" s="40"/>
      <c r="AI32" s="40">
        <v>18</v>
      </c>
      <c r="AJ32" s="53">
        <f>AE32-AF32</f>
        <v>81</v>
      </c>
      <c r="AK32" s="141">
        <f>AF32/18</f>
        <v>3</v>
      </c>
      <c r="AL32" s="54" t="s">
        <v>102</v>
      </c>
      <c r="AM32" s="55">
        <f>AF32/AE32*100</f>
        <v>40</v>
      </c>
    </row>
    <row r="33" spans="1:39" x14ac:dyDescent="0.25">
      <c r="A33" s="61" t="s">
        <v>17</v>
      </c>
      <c r="B33" s="61" t="s">
        <v>97</v>
      </c>
      <c r="C33" s="561"/>
      <c r="D33" s="58"/>
      <c r="E33" s="43"/>
      <c r="F33" s="44"/>
      <c r="G33" s="44"/>
      <c r="H33" s="44"/>
      <c r="I33" s="44"/>
      <c r="J33" s="56"/>
      <c r="K33" s="142"/>
      <c r="L33" s="143"/>
      <c r="M33" s="58"/>
      <c r="N33" s="143"/>
      <c r="O33" s="440"/>
      <c r="P33" s="440"/>
      <c r="Q33" s="440"/>
      <c r="R33" s="440"/>
      <c r="S33" s="440"/>
      <c r="T33" s="440"/>
      <c r="U33" s="440"/>
      <c r="V33" s="440"/>
      <c r="W33" s="440"/>
      <c r="X33">
        <f t="shared" ref="X33:Y38" si="13">R33+T33+V33</f>
        <v>0</v>
      </c>
      <c r="Y33">
        <f t="shared" si="13"/>
        <v>0</v>
      </c>
      <c r="AA33" s="61" t="s">
        <v>17</v>
      </c>
      <c r="AB33" s="61" t="s">
        <v>97</v>
      </c>
      <c r="AC33" s="137" t="s">
        <v>128</v>
      </c>
      <c r="AD33" s="58">
        <v>4.5</v>
      </c>
      <c r="AE33" s="43">
        <f>AD33*30</f>
        <v>135</v>
      </c>
      <c r="AF33" s="44">
        <f>AG33+AH33+AI33</f>
        <v>0</v>
      </c>
      <c r="AG33" s="44"/>
      <c r="AH33" s="44"/>
      <c r="AI33" s="44"/>
      <c r="AJ33" s="56">
        <f>AE33-AF33</f>
        <v>135</v>
      </c>
      <c r="AK33" s="142">
        <f>AF33/18</f>
        <v>0</v>
      </c>
      <c r="AL33" s="143" t="s">
        <v>101</v>
      </c>
      <c r="AM33" s="58">
        <f>AF33/AE33*100</f>
        <v>0</v>
      </c>
    </row>
    <row r="34" spans="1:39" x14ac:dyDescent="0.25">
      <c r="A34" s="61" t="s">
        <v>17</v>
      </c>
      <c r="B34" s="61" t="s">
        <v>97</v>
      </c>
      <c r="C34" s="568" t="s">
        <v>304</v>
      </c>
      <c r="D34" s="58">
        <v>6</v>
      </c>
      <c r="E34" s="43">
        <f t="shared" ref="E34:E39" si="14">D34*30</f>
        <v>180</v>
      </c>
      <c r="F34" s="44">
        <f t="shared" ref="F34:F39" si="15">G34+H34+I34</f>
        <v>8</v>
      </c>
      <c r="G34" s="15">
        <v>6</v>
      </c>
      <c r="H34" s="15"/>
      <c r="I34" s="15">
        <v>2</v>
      </c>
      <c r="J34" s="56">
        <f t="shared" ref="J34:J39" si="16">E34-F34</f>
        <v>172</v>
      </c>
      <c r="K34" s="142">
        <v>6</v>
      </c>
      <c r="L34" s="148">
        <v>2</v>
      </c>
      <c r="M34" s="58">
        <f t="shared" ref="M34:M39" si="17">F34/E34*100</f>
        <v>4.4444444444444446</v>
      </c>
      <c r="N34" s="148" t="s">
        <v>102</v>
      </c>
      <c r="O34" s="440"/>
      <c r="P34" s="440" t="s">
        <v>267</v>
      </c>
      <c r="Q34" s="444" t="s">
        <v>268</v>
      </c>
      <c r="R34" s="440">
        <v>6</v>
      </c>
      <c r="S34" s="440"/>
      <c r="T34" s="440"/>
      <c r="U34" s="440"/>
      <c r="V34" s="440"/>
      <c r="W34" s="440">
        <v>2</v>
      </c>
      <c r="X34">
        <f t="shared" si="13"/>
        <v>6</v>
      </c>
      <c r="Y34">
        <f t="shared" si="13"/>
        <v>2</v>
      </c>
      <c r="AA34" s="61" t="s">
        <v>104</v>
      </c>
      <c r="AB34" s="61" t="s">
        <v>97</v>
      </c>
      <c r="AC34" s="147" t="s">
        <v>33</v>
      </c>
      <c r="AD34" s="413">
        <v>4</v>
      </c>
      <c r="AE34" s="43">
        <f t="shared" ref="AE34:AE41" si="18">AD34*30</f>
        <v>120</v>
      </c>
      <c r="AF34" s="44">
        <f t="shared" ref="AF34:AF41" si="19">AG34+AH34+AI34</f>
        <v>72</v>
      </c>
      <c r="AG34" s="44"/>
      <c r="AH34" s="44"/>
      <c r="AI34" s="44">
        <v>72</v>
      </c>
      <c r="AJ34" s="56">
        <f t="shared" ref="AJ34:AJ41" si="20">AE34-AF34</f>
        <v>48</v>
      </c>
      <c r="AK34" s="142">
        <f t="shared" ref="AK34:AK41" si="21">AF34/18</f>
        <v>4</v>
      </c>
      <c r="AL34" s="148" t="s">
        <v>101</v>
      </c>
      <c r="AM34" s="58">
        <f t="shared" ref="AM34:AM41" si="22">AF34/AE34*100</f>
        <v>60</v>
      </c>
    </row>
    <row r="35" spans="1:39" x14ac:dyDescent="0.25">
      <c r="A35" s="61" t="s">
        <v>17</v>
      </c>
      <c r="B35" s="61" t="s">
        <v>97</v>
      </c>
      <c r="C35" s="139" t="s">
        <v>245</v>
      </c>
      <c r="D35" s="58">
        <v>1</v>
      </c>
      <c r="E35" s="43">
        <f t="shared" si="14"/>
        <v>30</v>
      </c>
      <c r="F35" s="44">
        <f t="shared" si="15"/>
        <v>4</v>
      </c>
      <c r="G35" s="44"/>
      <c r="H35" s="44"/>
      <c r="I35" s="44">
        <v>4</v>
      </c>
      <c r="J35" s="56">
        <f t="shared" si="16"/>
        <v>26</v>
      </c>
      <c r="K35" s="142">
        <v>4</v>
      </c>
      <c r="L35" s="143">
        <v>0</v>
      </c>
      <c r="M35" s="58">
        <f t="shared" si="17"/>
        <v>13.333333333333334</v>
      </c>
      <c r="N35" s="143" t="s">
        <v>101</v>
      </c>
      <c r="O35" s="440"/>
      <c r="P35" s="440" t="s">
        <v>265</v>
      </c>
      <c r="Q35" s="440" t="s">
        <v>265</v>
      </c>
      <c r="R35" s="440"/>
      <c r="S35" s="440"/>
      <c r="T35" s="440"/>
      <c r="U35" s="440"/>
      <c r="V35" s="440">
        <v>4</v>
      </c>
      <c r="W35" s="440"/>
      <c r="X35">
        <f t="shared" si="13"/>
        <v>4</v>
      </c>
      <c r="Y35">
        <f t="shared" si="13"/>
        <v>0</v>
      </c>
      <c r="AA35" s="61" t="s">
        <v>17</v>
      </c>
      <c r="AB35" s="61" t="s">
        <v>97</v>
      </c>
      <c r="AC35" s="139" t="s">
        <v>210</v>
      </c>
      <c r="AD35" s="58">
        <v>1</v>
      </c>
      <c r="AE35" s="43">
        <f t="shared" si="18"/>
        <v>30</v>
      </c>
      <c r="AF35" s="44">
        <f t="shared" si="19"/>
        <v>0</v>
      </c>
      <c r="AG35" s="44"/>
      <c r="AH35" s="44"/>
      <c r="AI35" s="44"/>
      <c r="AJ35" s="56">
        <f t="shared" si="20"/>
        <v>30</v>
      </c>
      <c r="AK35" s="142">
        <f t="shared" si="21"/>
        <v>0</v>
      </c>
      <c r="AL35" s="143" t="s">
        <v>101</v>
      </c>
      <c r="AM35" s="58">
        <f t="shared" si="22"/>
        <v>0</v>
      </c>
    </row>
    <row r="36" spans="1:39" x14ac:dyDescent="0.25">
      <c r="A36" s="61" t="s">
        <v>17</v>
      </c>
      <c r="B36" s="61" t="s">
        <v>98</v>
      </c>
      <c r="C36" s="139" t="s">
        <v>246</v>
      </c>
      <c r="D36" s="58">
        <v>5</v>
      </c>
      <c r="E36" s="43">
        <f t="shared" si="14"/>
        <v>150</v>
      </c>
      <c r="F36" s="44">
        <f t="shared" si="15"/>
        <v>6</v>
      </c>
      <c r="G36" s="15">
        <v>4</v>
      </c>
      <c r="H36" s="15"/>
      <c r="I36" s="15">
        <v>2</v>
      </c>
      <c r="J36" s="56">
        <f t="shared" si="16"/>
        <v>144</v>
      </c>
      <c r="K36" s="142">
        <v>4</v>
      </c>
      <c r="L36" s="143">
        <v>2</v>
      </c>
      <c r="M36" s="58">
        <f t="shared" si="17"/>
        <v>4</v>
      </c>
      <c r="N36" s="143" t="s">
        <v>102</v>
      </c>
      <c r="O36" s="440"/>
      <c r="P36" s="440" t="s">
        <v>267</v>
      </c>
      <c r="Q36" s="444" t="s">
        <v>271</v>
      </c>
      <c r="R36" s="440">
        <v>4</v>
      </c>
      <c r="S36" s="440"/>
      <c r="T36" s="440"/>
      <c r="U36" s="440"/>
      <c r="V36" s="440"/>
      <c r="W36" s="440">
        <v>2</v>
      </c>
      <c r="X36">
        <f t="shared" si="13"/>
        <v>4</v>
      </c>
      <c r="Y36">
        <f t="shared" si="13"/>
        <v>2</v>
      </c>
      <c r="AA36" s="61" t="s">
        <v>17</v>
      </c>
      <c r="AB36" s="61" t="s">
        <v>97</v>
      </c>
      <c r="AC36" s="139" t="s">
        <v>216</v>
      </c>
      <c r="AD36" s="58">
        <v>5</v>
      </c>
      <c r="AE36" s="43">
        <f t="shared" si="18"/>
        <v>150</v>
      </c>
      <c r="AF36" s="44">
        <f t="shared" si="19"/>
        <v>54</v>
      </c>
      <c r="AG36" s="44">
        <v>18</v>
      </c>
      <c r="AH36" s="44"/>
      <c r="AI36" s="44">
        <v>36</v>
      </c>
      <c r="AJ36" s="56">
        <f t="shared" si="20"/>
        <v>96</v>
      </c>
      <c r="AK36" s="142">
        <f t="shared" si="21"/>
        <v>3</v>
      </c>
      <c r="AL36" s="148" t="s">
        <v>102</v>
      </c>
      <c r="AM36" s="58">
        <f t="shared" si="22"/>
        <v>36</v>
      </c>
    </row>
    <row r="37" spans="1:39" ht="31.5" x14ac:dyDescent="0.25">
      <c r="A37" s="61" t="s">
        <v>17</v>
      </c>
      <c r="B37" s="61" t="s">
        <v>98</v>
      </c>
      <c r="C37" s="436" t="s">
        <v>305</v>
      </c>
      <c r="D37" s="58">
        <v>5</v>
      </c>
      <c r="E37" s="43">
        <f t="shared" si="14"/>
        <v>150</v>
      </c>
      <c r="F37" s="44">
        <f t="shared" si="15"/>
        <v>6</v>
      </c>
      <c r="G37" s="15">
        <v>4</v>
      </c>
      <c r="H37" s="15"/>
      <c r="I37" s="15">
        <v>2</v>
      </c>
      <c r="J37" s="56">
        <f t="shared" si="16"/>
        <v>144</v>
      </c>
      <c r="K37" s="58">
        <v>4</v>
      </c>
      <c r="L37" s="143">
        <v>2</v>
      </c>
      <c r="M37" s="58">
        <f t="shared" si="17"/>
        <v>4</v>
      </c>
      <c r="N37" s="143" t="s">
        <v>101</v>
      </c>
      <c r="O37" s="440"/>
      <c r="P37" s="440" t="s">
        <v>267</v>
      </c>
      <c r="Q37" s="444" t="s">
        <v>268</v>
      </c>
      <c r="R37" s="440">
        <v>6</v>
      </c>
      <c r="S37" s="440"/>
      <c r="T37" s="440"/>
      <c r="U37" s="440"/>
      <c r="V37" s="440"/>
      <c r="W37" s="440">
        <v>2</v>
      </c>
      <c r="X37">
        <f t="shared" si="13"/>
        <v>6</v>
      </c>
      <c r="Y37">
        <f t="shared" si="13"/>
        <v>2</v>
      </c>
      <c r="AA37" s="61" t="s">
        <v>17</v>
      </c>
      <c r="AB37" s="61" t="s">
        <v>98</v>
      </c>
      <c r="AC37" s="139" t="s">
        <v>212</v>
      </c>
      <c r="AD37" s="58">
        <v>4</v>
      </c>
      <c r="AE37" s="43">
        <f t="shared" si="18"/>
        <v>120</v>
      </c>
      <c r="AF37" s="44">
        <f t="shared" si="19"/>
        <v>36</v>
      </c>
      <c r="AG37" s="44"/>
      <c r="AH37" s="44">
        <v>36</v>
      </c>
      <c r="AI37" s="44"/>
      <c r="AJ37" s="56">
        <f t="shared" si="20"/>
        <v>84</v>
      </c>
      <c r="AK37" s="58">
        <f t="shared" si="21"/>
        <v>2</v>
      </c>
      <c r="AL37" s="143" t="s">
        <v>101</v>
      </c>
      <c r="AM37" s="58">
        <f t="shared" si="22"/>
        <v>30</v>
      </c>
    </row>
    <row r="38" spans="1:39" x14ac:dyDescent="0.25">
      <c r="A38" s="61" t="s">
        <v>17</v>
      </c>
      <c r="B38" s="61" t="s">
        <v>98</v>
      </c>
      <c r="C38" s="139" t="s">
        <v>255</v>
      </c>
      <c r="D38" s="58">
        <v>5</v>
      </c>
      <c r="E38" s="43">
        <f t="shared" si="14"/>
        <v>150</v>
      </c>
      <c r="F38" s="44">
        <f t="shared" si="15"/>
        <v>8</v>
      </c>
      <c r="G38" s="15">
        <v>6</v>
      </c>
      <c r="H38" s="15"/>
      <c r="I38" s="15">
        <v>2</v>
      </c>
      <c r="J38" s="56">
        <f t="shared" si="16"/>
        <v>142</v>
      </c>
      <c r="K38" s="142">
        <v>6</v>
      </c>
      <c r="L38" s="143">
        <v>2</v>
      </c>
      <c r="M38" s="58">
        <f t="shared" si="17"/>
        <v>5.3333333333333339</v>
      </c>
      <c r="N38" s="143" t="s">
        <v>102</v>
      </c>
      <c r="O38" s="440"/>
      <c r="P38" s="440" t="s">
        <v>269</v>
      </c>
      <c r="Q38" s="444" t="s">
        <v>266</v>
      </c>
      <c r="R38" s="440">
        <v>4</v>
      </c>
      <c r="S38" s="440"/>
      <c r="T38" s="440"/>
      <c r="U38" s="440"/>
      <c r="V38" s="440">
        <v>2</v>
      </c>
      <c r="W38" s="440"/>
      <c r="X38">
        <f t="shared" si="13"/>
        <v>6</v>
      </c>
      <c r="Y38">
        <f t="shared" si="13"/>
        <v>0</v>
      </c>
      <c r="AA38" s="61" t="s">
        <v>17</v>
      </c>
      <c r="AB38" s="61" t="s">
        <v>97</v>
      </c>
      <c r="AC38" s="436" t="s">
        <v>238</v>
      </c>
      <c r="AD38" s="58">
        <v>3</v>
      </c>
      <c r="AE38" s="43">
        <f t="shared" si="18"/>
        <v>90</v>
      </c>
      <c r="AF38" s="44">
        <f t="shared" si="19"/>
        <v>36</v>
      </c>
      <c r="AG38" s="44">
        <v>18</v>
      </c>
      <c r="AH38" s="44"/>
      <c r="AI38" s="44">
        <v>18</v>
      </c>
      <c r="AJ38" s="56">
        <f t="shared" si="20"/>
        <v>54</v>
      </c>
      <c r="AK38" s="58">
        <f t="shared" si="21"/>
        <v>2</v>
      </c>
      <c r="AL38" s="143" t="s">
        <v>104</v>
      </c>
      <c r="AM38" s="58">
        <f t="shared" si="22"/>
        <v>40</v>
      </c>
    </row>
    <row r="39" spans="1:39" ht="47.25" x14ac:dyDescent="0.25">
      <c r="A39" s="61" t="s">
        <v>17</v>
      </c>
      <c r="B39" s="61" t="s">
        <v>98</v>
      </c>
      <c r="C39" s="436" t="s">
        <v>215</v>
      </c>
      <c r="D39" s="58">
        <v>4</v>
      </c>
      <c r="E39" s="43">
        <f t="shared" si="14"/>
        <v>120</v>
      </c>
      <c r="F39" s="44">
        <f t="shared" si="15"/>
        <v>6</v>
      </c>
      <c r="G39" s="15">
        <v>4</v>
      </c>
      <c r="H39" s="15"/>
      <c r="I39" s="15">
        <v>2</v>
      </c>
      <c r="J39" s="56">
        <f t="shared" si="16"/>
        <v>114</v>
      </c>
      <c r="K39" s="142">
        <v>4</v>
      </c>
      <c r="L39" s="143">
        <v>2</v>
      </c>
      <c r="M39" s="58">
        <f t="shared" si="17"/>
        <v>5</v>
      </c>
      <c r="N39" s="143" t="s">
        <v>101</v>
      </c>
      <c r="O39" s="440"/>
      <c r="P39" s="440" t="s">
        <v>267</v>
      </c>
      <c r="Q39" s="444" t="s">
        <v>271</v>
      </c>
      <c r="R39" s="440">
        <v>4</v>
      </c>
      <c r="S39" s="440"/>
      <c r="T39" s="440"/>
      <c r="U39" s="440"/>
      <c r="V39" s="440"/>
      <c r="W39" s="440">
        <v>2</v>
      </c>
      <c r="X39">
        <f>R39+T39+V39</f>
        <v>4</v>
      </c>
      <c r="Y39">
        <f>S39+U39+W39</f>
        <v>2</v>
      </c>
      <c r="AA39" s="61" t="s">
        <v>17</v>
      </c>
      <c r="AB39" s="61" t="s">
        <v>98</v>
      </c>
      <c r="AC39" s="139" t="s">
        <v>215</v>
      </c>
      <c r="AD39" s="58">
        <v>4</v>
      </c>
      <c r="AE39" s="43">
        <f t="shared" si="18"/>
        <v>120</v>
      </c>
      <c r="AF39" s="44">
        <f t="shared" si="19"/>
        <v>54</v>
      </c>
      <c r="AG39" s="44">
        <v>18</v>
      </c>
      <c r="AH39" s="44"/>
      <c r="AI39" s="44">
        <v>36</v>
      </c>
      <c r="AJ39" s="56">
        <f t="shared" si="20"/>
        <v>66</v>
      </c>
      <c r="AK39" s="142">
        <f t="shared" si="21"/>
        <v>3</v>
      </c>
      <c r="AL39" s="143" t="s">
        <v>102</v>
      </c>
      <c r="AM39" s="58">
        <f t="shared" si="22"/>
        <v>45</v>
      </c>
    </row>
    <row r="40" spans="1:39" x14ac:dyDescent="0.25">
      <c r="C40" s="139"/>
      <c r="D40" s="58"/>
      <c r="E40" s="43"/>
      <c r="F40" s="44"/>
      <c r="G40" s="44"/>
      <c r="H40" s="44"/>
      <c r="I40" s="44"/>
      <c r="J40" s="56"/>
      <c r="K40" s="142"/>
      <c r="L40" s="143"/>
      <c r="M40" s="58"/>
      <c r="N40" s="440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AC40" s="139"/>
      <c r="AD40" s="58"/>
      <c r="AE40" s="43">
        <f t="shared" si="18"/>
        <v>0</v>
      </c>
      <c r="AF40" s="44">
        <f t="shared" si="19"/>
        <v>0</v>
      </c>
      <c r="AG40" s="44"/>
      <c r="AH40" s="44"/>
      <c r="AI40" s="44"/>
      <c r="AJ40" s="56">
        <f t="shared" si="20"/>
        <v>0</v>
      </c>
      <c r="AK40" s="142">
        <f t="shared" si="21"/>
        <v>0</v>
      </c>
      <c r="AL40" s="143"/>
      <c r="AM40" s="58" t="e">
        <f t="shared" si="22"/>
        <v>#DIV/0!</v>
      </c>
    </row>
    <row r="41" spans="1:39" x14ac:dyDescent="0.25">
      <c r="C41" s="139"/>
      <c r="D41" s="58"/>
      <c r="E41" s="43"/>
      <c r="F41" s="44"/>
      <c r="G41" s="44"/>
      <c r="H41" s="44"/>
      <c r="I41" s="44"/>
      <c r="J41" s="56"/>
      <c r="K41" s="58"/>
      <c r="L41" s="143"/>
      <c r="M41" s="58"/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AC41" s="139"/>
      <c r="AD41" s="58"/>
      <c r="AE41" s="43">
        <f t="shared" si="18"/>
        <v>0</v>
      </c>
      <c r="AF41" s="44">
        <f t="shared" si="19"/>
        <v>0</v>
      </c>
      <c r="AG41" s="44"/>
      <c r="AH41" s="44"/>
      <c r="AI41" s="44"/>
      <c r="AJ41" s="56">
        <f t="shared" si="20"/>
        <v>0</v>
      </c>
      <c r="AK41" s="142">
        <f t="shared" si="21"/>
        <v>0</v>
      </c>
      <c r="AL41" s="143"/>
      <c r="AM41" s="58" t="e">
        <f t="shared" si="22"/>
        <v>#DIV/0!</v>
      </c>
    </row>
    <row r="42" spans="1:39" ht="16.5" thickBot="1" x14ac:dyDescent="0.3">
      <c r="C42" s="140"/>
      <c r="D42" s="58"/>
      <c r="E42" s="47"/>
      <c r="F42" s="48"/>
      <c r="G42" s="48"/>
      <c r="H42" s="48"/>
      <c r="I42" s="48"/>
      <c r="J42" s="59"/>
      <c r="K42" s="60"/>
      <c r="L42" s="144"/>
      <c r="M42" s="60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AC42" s="140"/>
      <c r="AD42" s="60"/>
      <c r="AE42" s="47"/>
      <c r="AF42" s="48"/>
      <c r="AG42" s="48"/>
      <c r="AH42" s="48"/>
      <c r="AI42" s="48"/>
      <c r="AJ42" s="59"/>
      <c r="AK42" s="60"/>
      <c r="AL42" s="144"/>
      <c r="AM42" s="60"/>
    </row>
    <row r="43" spans="1:39" ht="16.5" thickBot="1" x14ac:dyDescent="0.3">
      <c r="C43" s="126" t="s">
        <v>24</v>
      </c>
      <c r="D43" s="120">
        <f t="shared" ref="D43:K43" si="23">SUM(D32:D42)</f>
        <v>30</v>
      </c>
      <c r="E43" s="33">
        <f t="shared" si="23"/>
        <v>900</v>
      </c>
      <c r="F43" s="33">
        <f t="shared" si="23"/>
        <v>46</v>
      </c>
      <c r="G43" s="33">
        <f>SUM(G32:G42)</f>
        <v>30</v>
      </c>
      <c r="H43" s="33">
        <f t="shared" si="23"/>
        <v>0</v>
      </c>
      <c r="I43" s="33">
        <f t="shared" si="23"/>
        <v>16</v>
      </c>
      <c r="J43" s="33">
        <f t="shared" si="23"/>
        <v>854</v>
      </c>
      <c r="K43" s="33">
        <f t="shared" si="23"/>
        <v>36</v>
      </c>
      <c r="L43" s="52"/>
      <c r="M43" s="125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>
        <f>SUM(X32:X42)</f>
        <v>38</v>
      </c>
      <c r="Y43" s="12">
        <f>SUM(Y32:Y42)</f>
        <v>8</v>
      </c>
      <c r="AC43" s="126" t="s">
        <v>24</v>
      </c>
      <c r="AD43" s="120">
        <f t="shared" ref="AD43:AK43" si="24">SUM(AD32:AD42)</f>
        <v>30</v>
      </c>
      <c r="AE43" s="33">
        <f t="shared" si="24"/>
        <v>900</v>
      </c>
      <c r="AF43" s="33">
        <f t="shared" si="24"/>
        <v>306</v>
      </c>
      <c r="AG43" s="33">
        <f t="shared" si="24"/>
        <v>90</v>
      </c>
      <c r="AH43" s="33">
        <f t="shared" si="24"/>
        <v>36</v>
      </c>
      <c r="AI43" s="33">
        <f t="shared" si="24"/>
        <v>180</v>
      </c>
      <c r="AJ43" s="33">
        <f t="shared" si="24"/>
        <v>594</v>
      </c>
      <c r="AK43" s="33">
        <f t="shared" si="24"/>
        <v>17</v>
      </c>
      <c r="AL43" s="52"/>
      <c r="AM43" s="125"/>
    </row>
    <row r="44" spans="1:39" x14ac:dyDescent="0.25">
      <c r="C44" s="32" t="s">
        <v>94</v>
      </c>
      <c r="D44" s="12">
        <f>30-D43</f>
        <v>0</v>
      </c>
      <c r="AC44" s="32" t="s">
        <v>94</v>
      </c>
      <c r="AD44" s="149">
        <f>30-AD43</f>
        <v>0</v>
      </c>
    </row>
    <row r="45" spans="1:39" x14ac:dyDescent="0.25">
      <c r="C45" s="32"/>
      <c r="D45" s="12"/>
      <c r="AC45" s="32"/>
      <c r="AD45" s="12"/>
    </row>
    <row r="46" spans="1:39" x14ac:dyDescent="0.25">
      <c r="C46" s="32"/>
      <c r="D46" s="12"/>
      <c r="AC46" s="32"/>
      <c r="AD46" s="12"/>
    </row>
    <row r="47" spans="1:39" ht="16.5" thickBot="1" x14ac:dyDescent="0.3">
      <c r="C47" s="19" t="s">
        <v>95</v>
      </c>
      <c r="AC47" s="19" t="s">
        <v>177</v>
      </c>
    </row>
    <row r="48" spans="1:39" ht="16.5" thickBot="1" x14ac:dyDescent="0.3">
      <c r="C48" s="1160" t="s">
        <v>90</v>
      </c>
      <c r="D48" s="1151" t="s">
        <v>80</v>
      </c>
      <c r="E48" s="1173" t="s">
        <v>58</v>
      </c>
      <c r="F48" s="1173"/>
      <c r="G48" s="1173"/>
      <c r="H48" s="1173"/>
      <c r="I48" s="1173"/>
      <c r="J48" s="1174"/>
      <c r="K48" s="1151" t="s">
        <v>92</v>
      </c>
      <c r="L48" s="1151" t="s">
        <v>93</v>
      </c>
      <c r="M48" s="1151" t="s">
        <v>103</v>
      </c>
      <c r="N48" s="438"/>
      <c r="O48" s="438"/>
      <c r="P48" s="438"/>
      <c r="Q48" s="438"/>
      <c r="R48" s="438"/>
      <c r="S48" s="438"/>
      <c r="T48" s="438"/>
      <c r="U48" s="438"/>
      <c r="V48" s="438"/>
      <c r="W48" s="438"/>
      <c r="X48" s="438"/>
      <c r="AC48" s="1160" t="s">
        <v>90</v>
      </c>
      <c r="AD48" s="1151" t="s">
        <v>80</v>
      </c>
      <c r="AE48" s="1173" t="s">
        <v>58</v>
      </c>
      <c r="AF48" s="1173"/>
      <c r="AG48" s="1173"/>
      <c r="AH48" s="1173"/>
      <c r="AI48" s="1173"/>
      <c r="AJ48" s="1174"/>
      <c r="AK48" s="1151" t="s">
        <v>92</v>
      </c>
      <c r="AL48" s="1151" t="s">
        <v>93</v>
      </c>
      <c r="AM48" s="1151" t="s">
        <v>103</v>
      </c>
    </row>
    <row r="49" spans="1:39" x14ac:dyDescent="0.25">
      <c r="C49" s="1161"/>
      <c r="D49" s="1152"/>
      <c r="E49" s="1170" t="s">
        <v>28</v>
      </c>
      <c r="F49" s="1175" t="s">
        <v>59</v>
      </c>
      <c r="G49" s="1176"/>
      <c r="H49" s="1176"/>
      <c r="I49" s="1177"/>
      <c r="J49" s="1164" t="s">
        <v>61</v>
      </c>
      <c r="K49" s="1152"/>
      <c r="L49" s="1152"/>
      <c r="M49" s="1152"/>
      <c r="N49" s="438"/>
      <c r="O49" s="438"/>
      <c r="P49" s="438"/>
      <c r="Q49" s="438"/>
      <c r="R49" s="438"/>
      <c r="S49" s="438"/>
      <c r="T49" s="438"/>
      <c r="U49" s="438"/>
      <c r="V49" s="438"/>
      <c r="W49" s="438"/>
      <c r="X49" s="438"/>
      <c r="AC49" s="1161"/>
      <c r="AD49" s="1152"/>
      <c r="AE49" s="1170" t="s">
        <v>28</v>
      </c>
      <c r="AF49" s="1175" t="s">
        <v>59</v>
      </c>
      <c r="AG49" s="1176"/>
      <c r="AH49" s="1176"/>
      <c r="AI49" s="1177"/>
      <c r="AJ49" s="1164" t="s">
        <v>61</v>
      </c>
      <c r="AK49" s="1152"/>
      <c r="AL49" s="1152"/>
      <c r="AM49" s="1152"/>
    </row>
    <row r="50" spans="1:39" x14ac:dyDescent="0.25">
      <c r="C50" s="1161"/>
      <c r="D50" s="1153"/>
      <c r="E50" s="1171"/>
      <c r="F50" s="1167" t="s">
        <v>60</v>
      </c>
      <c r="G50" s="1155" t="s">
        <v>64</v>
      </c>
      <c r="H50" s="1156"/>
      <c r="I50" s="1157"/>
      <c r="J50" s="1165"/>
      <c r="K50" s="1153"/>
      <c r="L50" s="1153"/>
      <c r="M50" s="1153"/>
      <c r="N50" s="438"/>
      <c r="O50" s="438"/>
      <c r="P50" s="438"/>
      <c r="Q50" s="438"/>
      <c r="R50" s="438"/>
      <c r="S50" s="438"/>
      <c r="T50" s="438"/>
      <c r="U50" s="438"/>
      <c r="V50" s="438"/>
      <c r="W50" s="438"/>
      <c r="X50" s="438"/>
      <c r="AC50" s="1161"/>
      <c r="AD50" s="1153"/>
      <c r="AE50" s="1171"/>
      <c r="AF50" s="1167" t="s">
        <v>60</v>
      </c>
      <c r="AG50" s="1155" t="s">
        <v>64</v>
      </c>
      <c r="AH50" s="1156"/>
      <c r="AI50" s="1157"/>
      <c r="AJ50" s="1165"/>
      <c r="AK50" s="1153"/>
      <c r="AL50" s="1153"/>
      <c r="AM50" s="1153"/>
    </row>
    <row r="51" spans="1:39" x14ac:dyDescent="0.25">
      <c r="C51" s="1161"/>
      <c r="D51" s="1153"/>
      <c r="E51" s="1171"/>
      <c r="F51" s="1168"/>
      <c r="G51" s="1158" t="s">
        <v>31</v>
      </c>
      <c r="H51" s="1162" t="s">
        <v>63</v>
      </c>
      <c r="I51" s="1162" t="s">
        <v>62</v>
      </c>
      <c r="J51" s="1165"/>
      <c r="K51" s="1153"/>
      <c r="L51" s="1153"/>
      <c r="M51" s="1153"/>
      <c r="N51" s="438"/>
      <c r="O51" s="438"/>
      <c r="P51" s="438"/>
      <c r="Q51" s="438"/>
      <c r="R51" s="438"/>
      <c r="S51" s="438"/>
      <c r="T51" s="438"/>
      <c r="U51" s="438"/>
      <c r="V51" s="438"/>
      <c r="W51" s="438"/>
      <c r="X51" s="438"/>
      <c r="AC51" s="1161"/>
      <c r="AD51" s="1153"/>
      <c r="AE51" s="1171"/>
      <c r="AF51" s="1168"/>
      <c r="AG51" s="1158" t="s">
        <v>31</v>
      </c>
      <c r="AH51" s="1162" t="s">
        <v>63</v>
      </c>
      <c r="AI51" s="1162" t="s">
        <v>62</v>
      </c>
      <c r="AJ51" s="1165"/>
      <c r="AK51" s="1153"/>
      <c r="AL51" s="1153"/>
      <c r="AM51" s="1153"/>
    </row>
    <row r="52" spans="1:39" x14ac:dyDescent="0.25">
      <c r="C52" s="1161"/>
      <c r="D52" s="1153"/>
      <c r="E52" s="1171"/>
      <c r="F52" s="1168"/>
      <c r="G52" s="1158"/>
      <c r="H52" s="1162"/>
      <c r="I52" s="1162"/>
      <c r="J52" s="1165"/>
      <c r="K52" s="1153"/>
      <c r="L52" s="1153"/>
      <c r="M52" s="1153"/>
      <c r="N52" s="438"/>
      <c r="O52" s="438"/>
      <c r="P52" s="438"/>
      <c r="Q52" s="438"/>
      <c r="R52" s="438"/>
      <c r="S52" s="438"/>
      <c r="T52" s="438"/>
      <c r="U52" s="438"/>
      <c r="V52" s="438"/>
      <c r="W52" s="438"/>
      <c r="X52" s="438"/>
      <c r="AC52" s="1161"/>
      <c r="AD52" s="1153"/>
      <c r="AE52" s="1171"/>
      <c r="AF52" s="1168"/>
      <c r="AG52" s="1158"/>
      <c r="AH52" s="1162"/>
      <c r="AI52" s="1162"/>
      <c r="AJ52" s="1165"/>
      <c r="AK52" s="1153"/>
      <c r="AL52" s="1153"/>
      <c r="AM52" s="1153"/>
    </row>
    <row r="53" spans="1:39" x14ac:dyDescent="0.25">
      <c r="C53" s="1161"/>
      <c r="D53" s="1153"/>
      <c r="E53" s="1171"/>
      <c r="F53" s="1168"/>
      <c r="G53" s="1158"/>
      <c r="H53" s="1162"/>
      <c r="I53" s="1162"/>
      <c r="J53" s="1165"/>
      <c r="K53" s="1153"/>
      <c r="L53" s="1153"/>
      <c r="M53" s="1153"/>
      <c r="N53" s="438"/>
      <c r="O53" s="438"/>
      <c r="P53" s="438"/>
      <c r="Q53" s="438"/>
      <c r="R53" s="438"/>
      <c r="S53" s="438"/>
      <c r="T53" s="438"/>
      <c r="U53" s="438"/>
      <c r="V53" s="438"/>
      <c r="W53" s="438"/>
      <c r="X53" s="438"/>
      <c r="AC53" s="1161"/>
      <c r="AD53" s="1153"/>
      <c r="AE53" s="1171"/>
      <c r="AF53" s="1168"/>
      <c r="AG53" s="1158"/>
      <c r="AH53" s="1162"/>
      <c r="AI53" s="1162"/>
      <c r="AJ53" s="1165"/>
      <c r="AK53" s="1153"/>
      <c r="AL53" s="1153"/>
      <c r="AM53" s="1153"/>
    </row>
    <row r="54" spans="1:39" ht="16.5" thickBot="1" x14ac:dyDescent="0.3">
      <c r="C54" s="944"/>
      <c r="D54" s="1154"/>
      <c r="E54" s="1172"/>
      <c r="F54" s="1169"/>
      <c r="G54" s="1159"/>
      <c r="H54" s="1163"/>
      <c r="I54" s="1163"/>
      <c r="J54" s="1166"/>
      <c r="K54" s="1154"/>
      <c r="L54" s="1154"/>
      <c r="M54" s="1154"/>
      <c r="N54" s="438"/>
      <c r="O54" s="438"/>
      <c r="P54" s="438"/>
      <c r="Q54" s="438"/>
      <c r="R54" s="438"/>
      <c r="S54" s="438"/>
      <c r="T54" s="438"/>
      <c r="U54" s="438"/>
      <c r="V54" s="438"/>
      <c r="W54" s="438"/>
      <c r="X54" s="438"/>
      <c r="AC54" s="944"/>
      <c r="AD54" s="1154"/>
      <c r="AE54" s="1172"/>
      <c r="AF54" s="1169"/>
      <c r="AG54" s="1159"/>
      <c r="AH54" s="1163"/>
      <c r="AI54" s="1163"/>
      <c r="AJ54" s="1166"/>
      <c r="AK54" s="1154"/>
      <c r="AL54" s="1154"/>
      <c r="AM54" s="1154"/>
    </row>
    <row r="55" spans="1:39" ht="16.5" thickBot="1" x14ac:dyDescent="0.3">
      <c r="C55" s="30">
        <v>1</v>
      </c>
      <c r="D55" s="25">
        <v>2</v>
      </c>
      <c r="E55" s="26">
        <v>3</v>
      </c>
      <c r="F55" s="27">
        <v>4</v>
      </c>
      <c r="G55" s="27">
        <v>5</v>
      </c>
      <c r="H55" s="27">
        <v>6</v>
      </c>
      <c r="I55" s="27">
        <v>7</v>
      </c>
      <c r="J55" s="28">
        <v>8</v>
      </c>
      <c r="K55" s="27">
        <v>9</v>
      </c>
      <c r="L55" s="28">
        <v>10</v>
      </c>
      <c r="M55" s="27">
        <v>11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AC55" s="30">
        <v>1</v>
      </c>
      <c r="AD55" s="25">
        <v>2</v>
      </c>
      <c r="AE55" s="26">
        <v>3</v>
      </c>
      <c r="AF55" s="27">
        <v>4</v>
      </c>
      <c r="AG55" s="27">
        <v>5</v>
      </c>
      <c r="AH55" s="27">
        <v>6</v>
      </c>
      <c r="AI55" s="27">
        <v>7</v>
      </c>
      <c r="AJ55" s="28">
        <v>8</v>
      </c>
      <c r="AK55" s="27">
        <v>9</v>
      </c>
      <c r="AL55" s="28">
        <v>10</v>
      </c>
      <c r="AM55" s="27">
        <v>11</v>
      </c>
    </row>
    <row r="56" spans="1:39" x14ac:dyDescent="0.25">
      <c r="A56" s="61" t="s">
        <v>17</v>
      </c>
      <c r="B56" s="61" t="s">
        <v>97</v>
      </c>
      <c r="C56" s="436" t="s">
        <v>26</v>
      </c>
      <c r="D56" s="38">
        <v>6</v>
      </c>
      <c r="E56" s="39">
        <f>D56*30</f>
        <v>180</v>
      </c>
      <c r="F56" s="40">
        <f>G56+H56+I56</f>
        <v>0</v>
      </c>
      <c r="G56" s="40"/>
      <c r="H56" s="40"/>
      <c r="I56" s="40"/>
      <c r="J56" s="41">
        <f>E56-F56</f>
        <v>180</v>
      </c>
      <c r="K56" s="54">
        <f>F56/15</f>
        <v>0</v>
      </c>
      <c r="L56" s="78" t="s">
        <v>101</v>
      </c>
      <c r="M56" s="55">
        <f>F56/E56*100</f>
        <v>0</v>
      </c>
      <c r="N56" s="440"/>
      <c r="O56" s="440"/>
      <c r="P56" s="440"/>
      <c r="Q56" s="440"/>
      <c r="R56" s="440"/>
      <c r="S56" s="440"/>
      <c r="T56" s="440"/>
      <c r="U56" s="440"/>
      <c r="V56" s="440"/>
      <c r="W56" s="440"/>
      <c r="X56" s="440"/>
      <c r="AC56" s="131"/>
      <c r="AD56" s="55"/>
      <c r="AE56" s="39"/>
      <c r="AF56" s="40"/>
      <c r="AG56" s="40"/>
      <c r="AH56" s="40"/>
      <c r="AI56" s="40"/>
      <c r="AJ56" s="41"/>
      <c r="AK56" s="54">
        <f>AF56/15</f>
        <v>0</v>
      </c>
      <c r="AL56" s="77"/>
      <c r="AM56" s="55"/>
    </row>
    <row r="57" spans="1:39" ht="31.5" x14ac:dyDescent="0.25">
      <c r="A57" s="61" t="s">
        <v>17</v>
      </c>
      <c r="B57" s="61" t="s">
        <v>97</v>
      </c>
      <c r="C57" s="436" t="s">
        <v>296</v>
      </c>
      <c r="D57" s="42">
        <v>24</v>
      </c>
      <c r="E57" s="43">
        <f>D57*30</f>
        <v>720</v>
      </c>
      <c r="F57" s="44">
        <f>G57+H57+I57</f>
        <v>0</v>
      </c>
      <c r="G57" s="44"/>
      <c r="H57" s="44"/>
      <c r="I57" s="44"/>
      <c r="J57" s="45">
        <f>E57-F57</f>
        <v>720</v>
      </c>
      <c r="K57" s="36">
        <f>F57/15</f>
        <v>0</v>
      </c>
      <c r="L57" s="122"/>
      <c r="M57" s="50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AA57" s="61" t="s">
        <v>17</v>
      </c>
      <c r="AB57" s="61" t="s">
        <v>97</v>
      </c>
      <c r="AC57" s="421" t="s">
        <v>217</v>
      </c>
      <c r="AD57" s="58">
        <v>5</v>
      </c>
      <c r="AE57" s="43">
        <f t="shared" ref="AE57:AE66" si="25">AD57*30</f>
        <v>150</v>
      </c>
      <c r="AF57" s="44">
        <f t="shared" ref="AF57:AF65" si="26">AG57+AH57+AI57</f>
        <v>45</v>
      </c>
      <c r="AG57" s="44">
        <v>30</v>
      </c>
      <c r="AH57" s="44"/>
      <c r="AI57" s="44">
        <v>15</v>
      </c>
      <c r="AJ57" s="45">
        <f t="shared" ref="AJ57:AJ65" si="27">AE57-AF57</f>
        <v>105</v>
      </c>
      <c r="AK57" s="143">
        <f t="shared" ref="AK57:AK66" si="28">AF57/15</f>
        <v>3</v>
      </c>
      <c r="AL57" s="57" t="s">
        <v>102</v>
      </c>
      <c r="AM57" s="58">
        <f t="shared" ref="AM57:AM66" si="29">AF57/AE57*100</f>
        <v>30</v>
      </c>
    </row>
    <row r="58" spans="1:39" x14ac:dyDescent="0.25">
      <c r="A58" s="61" t="s">
        <v>17</v>
      </c>
      <c r="B58" s="61" t="s">
        <v>97</v>
      </c>
      <c r="C58" s="563"/>
      <c r="D58" s="42"/>
      <c r="E58" s="43"/>
      <c r="F58" s="44"/>
      <c r="G58" s="44"/>
      <c r="H58" s="44"/>
      <c r="I58" s="44"/>
      <c r="J58" s="45"/>
      <c r="K58" s="36"/>
      <c r="L58" s="122"/>
      <c r="M58" s="5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AA58" s="61" t="s">
        <v>17</v>
      </c>
      <c r="AB58" s="61" t="s">
        <v>98</v>
      </c>
      <c r="AC58" s="139" t="s">
        <v>219</v>
      </c>
      <c r="AD58" s="58">
        <v>5</v>
      </c>
      <c r="AE58" s="43">
        <f t="shared" si="25"/>
        <v>150</v>
      </c>
      <c r="AF58" s="44">
        <f t="shared" si="26"/>
        <v>45</v>
      </c>
      <c r="AG58" s="44">
        <v>30</v>
      </c>
      <c r="AH58" s="44"/>
      <c r="AI58" s="44">
        <v>15</v>
      </c>
      <c r="AJ58" s="56">
        <f t="shared" si="27"/>
        <v>105</v>
      </c>
      <c r="AK58" s="142">
        <f>AF58/18</f>
        <v>2.5</v>
      </c>
      <c r="AL58" s="143" t="s">
        <v>101</v>
      </c>
      <c r="AM58" s="58">
        <f t="shared" si="29"/>
        <v>30</v>
      </c>
    </row>
    <row r="59" spans="1:39" ht="31.5" x14ac:dyDescent="0.25">
      <c r="A59" s="61" t="s">
        <v>17</v>
      </c>
      <c r="B59" s="61" t="s">
        <v>98</v>
      </c>
      <c r="C59" s="34"/>
      <c r="D59" s="42">
        <f t="shared" ref="D59:D66" si="30">E59/30</f>
        <v>0</v>
      </c>
      <c r="E59" s="43">
        <f t="shared" ref="E59:E66" si="31">F59+J59</f>
        <v>0</v>
      </c>
      <c r="F59" s="44">
        <f t="shared" ref="F59:F66" si="32">G59+H59+I59</f>
        <v>0</v>
      </c>
      <c r="G59" s="44"/>
      <c r="H59" s="44"/>
      <c r="I59" s="44"/>
      <c r="J59" s="45"/>
      <c r="K59" s="36">
        <f t="shared" ref="K59:K66" si="33">F59/15</f>
        <v>0</v>
      </c>
      <c r="L59" s="122"/>
      <c r="M59" s="5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AA59" s="61" t="s">
        <v>17</v>
      </c>
      <c r="AB59" s="61" t="s">
        <v>98</v>
      </c>
      <c r="AC59" s="139" t="s">
        <v>223</v>
      </c>
      <c r="AD59" s="58">
        <v>5</v>
      </c>
      <c r="AE59" s="43">
        <f t="shared" si="25"/>
        <v>150</v>
      </c>
      <c r="AF59" s="44">
        <f t="shared" si="26"/>
        <v>45</v>
      </c>
      <c r="AG59" s="44">
        <v>30</v>
      </c>
      <c r="AH59" s="44"/>
      <c r="AI59" s="44">
        <v>15</v>
      </c>
      <c r="AJ59" s="45">
        <f t="shared" si="27"/>
        <v>105</v>
      </c>
      <c r="AK59" s="143">
        <f t="shared" si="28"/>
        <v>3</v>
      </c>
      <c r="AL59" s="57" t="s">
        <v>102</v>
      </c>
      <c r="AM59" s="58">
        <f t="shared" si="29"/>
        <v>30</v>
      </c>
    </row>
    <row r="60" spans="1:39" ht="31.5" x14ac:dyDescent="0.25">
      <c r="C60" s="34"/>
      <c r="D60" s="42">
        <f t="shared" si="30"/>
        <v>0</v>
      </c>
      <c r="E60" s="43">
        <f t="shared" si="31"/>
        <v>0</v>
      </c>
      <c r="F60" s="44">
        <f t="shared" si="32"/>
        <v>0</v>
      </c>
      <c r="G60" s="44"/>
      <c r="H60" s="44"/>
      <c r="I60" s="44"/>
      <c r="J60" s="45"/>
      <c r="K60" s="36">
        <f t="shared" si="33"/>
        <v>0</v>
      </c>
      <c r="L60" s="122"/>
      <c r="M60" s="5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AA60" s="61" t="s">
        <v>17</v>
      </c>
      <c r="AB60" s="61" t="s">
        <v>97</v>
      </c>
      <c r="AC60" s="34" t="s">
        <v>221</v>
      </c>
      <c r="AD60" s="58">
        <v>5</v>
      </c>
      <c r="AE60" s="43">
        <f t="shared" si="25"/>
        <v>150</v>
      </c>
      <c r="AF60" s="44">
        <f t="shared" si="26"/>
        <v>45</v>
      </c>
      <c r="AG60" s="44">
        <v>30</v>
      </c>
      <c r="AH60" s="44"/>
      <c r="AI60" s="44">
        <v>15</v>
      </c>
      <c r="AJ60" s="45">
        <f t="shared" si="27"/>
        <v>105</v>
      </c>
      <c r="AK60" s="143">
        <f t="shared" si="28"/>
        <v>3</v>
      </c>
      <c r="AL60" s="57" t="s">
        <v>101</v>
      </c>
      <c r="AM60" s="58">
        <f t="shared" si="29"/>
        <v>30</v>
      </c>
    </row>
    <row r="61" spans="1:39" ht="31.5" x14ac:dyDescent="0.25">
      <c r="C61" s="34"/>
      <c r="D61" s="42">
        <f t="shared" si="30"/>
        <v>0</v>
      </c>
      <c r="E61" s="43">
        <f t="shared" si="31"/>
        <v>0</v>
      </c>
      <c r="F61" s="44">
        <f t="shared" si="32"/>
        <v>0</v>
      </c>
      <c r="G61" s="44"/>
      <c r="H61" s="44"/>
      <c r="I61" s="44"/>
      <c r="J61" s="45"/>
      <c r="K61" s="36">
        <f t="shared" si="33"/>
        <v>0</v>
      </c>
      <c r="L61" s="122"/>
      <c r="M61" s="5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AA61" s="61" t="s">
        <v>17</v>
      </c>
      <c r="AB61" s="61" t="s">
        <v>97</v>
      </c>
      <c r="AC61" s="34" t="s">
        <v>220</v>
      </c>
      <c r="AD61" s="58">
        <v>5</v>
      </c>
      <c r="AE61" s="43">
        <f t="shared" si="25"/>
        <v>150</v>
      </c>
      <c r="AF61" s="44">
        <f t="shared" si="26"/>
        <v>45</v>
      </c>
      <c r="AG61" s="44">
        <v>30</v>
      </c>
      <c r="AH61" s="44"/>
      <c r="AI61" s="44">
        <v>15</v>
      </c>
      <c r="AJ61" s="45">
        <f t="shared" si="27"/>
        <v>105</v>
      </c>
      <c r="AK61" s="143">
        <f t="shared" si="28"/>
        <v>3</v>
      </c>
      <c r="AL61" s="57" t="s">
        <v>102</v>
      </c>
      <c r="AM61" s="58">
        <f t="shared" si="29"/>
        <v>30</v>
      </c>
    </row>
    <row r="62" spans="1:39" ht="31.5" x14ac:dyDescent="0.25">
      <c r="C62" s="34"/>
      <c r="D62" s="42">
        <f t="shared" si="30"/>
        <v>0</v>
      </c>
      <c r="E62" s="43">
        <f t="shared" si="31"/>
        <v>0</v>
      </c>
      <c r="F62" s="44">
        <f t="shared" si="32"/>
        <v>0</v>
      </c>
      <c r="G62" s="44"/>
      <c r="H62" s="44"/>
      <c r="I62" s="44"/>
      <c r="J62" s="45"/>
      <c r="K62" s="36">
        <f t="shared" si="33"/>
        <v>0</v>
      </c>
      <c r="L62" s="122"/>
      <c r="M62" s="5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AA62" s="61" t="s">
        <v>17</v>
      </c>
      <c r="AB62" s="61" t="s">
        <v>98</v>
      </c>
      <c r="AC62" s="34" t="s">
        <v>224</v>
      </c>
      <c r="AD62" s="58">
        <v>5</v>
      </c>
      <c r="AE62" s="43">
        <f t="shared" si="25"/>
        <v>150</v>
      </c>
      <c r="AF62" s="44">
        <f t="shared" si="26"/>
        <v>45</v>
      </c>
      <c r="AG62" s="44">
        <v>15</v>
      </c>
      <c r="AH62" s="44"/>
      <c r="AI62" s="44">
        <v>30</v>
      </c>
      <c r="AJ62" s="45">
        <f t="shared" si="27"/>
        <v>105</v>
      </c>
      <c r="AK62" s="143">
        <f t="shared" si="28"/>
        <v>3</v>
      </c>
      <c r="AL62" s="57" t="s">
        <v>101</v>
      </c>
      <c r="AM62" s="58">
        <f t="shared" si="29"/>
        <v>30</v>
      </c>
    </row>
    <row r="63" spans="1:39" x14ac:dyDescent="0.25">
      <c r="C63" s="34"/>
      <c r="D63" s="42">
        <f t="shared" si="30"/>
        <v>0</v>
      </c>
      <c r="E63" s="43">
        <f t="shared" si="31"/>
        <v>0</v>
      </c>
      <c r="F63" s="44">
        <f t="shared" si="32"/>
        <v>0</v>
      </c>
      <c r="G63" s="44"/>
      <c r="H63" s="44"/>
      <c r="I63" s="44"/>
      <c r="J63" s="45"/>
      <c r="K63" s="36">
        <f t="shared" si="33"/>
        <v>0</v>
      </c>
      <c r="L63" s="122"/>
      <c r="M63" s="5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AC63" s="34"/>
      <c r="AD63" s="58"/>
      <c r="AE63" s="43">
        <f t="shared" si="25"/>
        <v>0</v>
      </c>
      <c r="AF63" s="44">
        <f t="shared" si="26"/>
        <v>0</v>
      </c>
      <c r="AG63" s="44"/>
      <c r="AH63" s="44"/>
      <c r="AI63" s="44"/>
      <c r="AJ63" s="45">
        <f t="shared" si="27"/>
        <v>0</v>
      </c>
      <c r="AK63" s="143">
        <f t="shared" si="28"/>
        <v>0</v>
      </c>
      <c r="AL63" s="57"/>
      <c r="AM63" s="58" t="e">
        <f t="shared" si="29"/>
        <v>#DIV/0!</v>
      </c>
    </row>
    <row r="64" spans="1:39" x14ac:dyDescent="0.25">
      <c r="C64" s="34"/>
      <c r="D64" s="42">
        <f t="shared" si="30"/>
        <v>0</v>
      </c>
      <c r="E64" s="43">
        <f t="shared" si="31"/>
        <v>0</v>
      </c>
      <c r="F64" s="44">
        <f t="shared" si="32"/>
        <v>0</v>
      </c>
      <c r="G64" s="44"/>
      <c r="H64" s="44"/>
      <c r="I64" s="44"/>
      <c r="J64" s="45"/>
      <c r="K64" s="36">
        <f t="shared" si="33"/>
        <v>0</v>
      </c>
      <c r="L64" s="122"/>
      <c r="M64" s="5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AC64" s="34"/>
      <c r="AD64" s="58"/>
      <c r="AE64" s="43">
        <f t="shared" si="25"/>
        <v>0</v>
      </c>
      <c r="AF64" s="44">
        <f t="shared" si="26"/>
        <v>0</v>
      </c>
      <c r="AG64" s="44"/>
      <c r="AH64" s="44"/>
      <c r="AI64" s="44"/>
      <c r="AJ64" s="45">
        <f t="shared" si="27"/>
        <v>0</v>
      </c>
      <c r="AK64" s="143">
        <f t="shared" si="28"/>
        <v>0</v>
      </c>
      <c r="AL64" s="57"/>
      <c r="AM64" s="58" t="e">
        <f t="shared" si="29"/>
        <v>#DIV/0!</v>
      </c>
    </row>
    <row r="65" spans="3:39" x14ac:dyDescent="0.25">
      <c r="C65" s="34"/>
      <c r="D65" s="42">
        <f t="shared" si="30"/>
        <v>0</v>
      </c>
      <c r="E65" s="43">
        <f t="shared" si="31"/>
        <v>0</v>
      </c>
      <c r="F65" s="44">
        <f t="shared" si="32"/>
        <v>0</v>
      </c>
      <c r="G65" s="44"/>
      <c r="H65" s="44"/>
      <c r="I65" s="44"/>
      <c r="J65" s="45"/>
      <c r="K65" s="36">
        <f t="shared" si="33"/>
        <v>0</v>
      </c>
      <c r="L65" s="122"/>
      <c r="M65" s="50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AC65" s="34"/>
      <c r="AD65" s="58"/>
      <c r="AE65" s="43">
        <f t="shared" si="25"/>
        <v>0</v>
      </c>
      <c r="AF65" s="44">
        <f t="shared" si="26"/>
        <v>0</v>
      </c>
      <c r="AG65" s="44"/>
      <c r="AH65" s="44"/>
      <c r="AI65" s="44"/>
      <c r="AJ65" s="45">
        <f t="shared" si="27"/>
        <v>0</v>
      </c>
      <c r="AK65" s="143">
        <f t="shared" si="28"/>
        <v>0</v>
      </c>
      <c r="AL65" s="57"/>
      <c r="AM65" s="58" t="e">
        <f t="shared" si="29"/>
        <v>#DIV/0!</v>
      </c>
    </row>
    <row r="66" spans="3:39" ht="16.5" thickBot="1" x14ac:dyDescent="0.3">
      <c r="C66" s="35"/>
      <c r="D66" s="46">
        <f t="shared" si="30"/>
        <v>0</v>
      </c>
      <c r="E66" s="47">
        <f t="shared" si="31"/>
        <v>0</v>
      </c>
      <c r="F66" s="48">
        <f t="shared" si="32"/>
        <v>0</v>
      </c>
      <c r="G66" s="48"/>
      <c r="H66" s="48"/>
      <c r="I66" s="48"/>
      <c r="J66" s="49"/>
      <c r="K66" s="37">
        <f t="shared" si="33"/>
        <v>0</v>
      </c>
      <c r="L66" s="412"/>
      <c r="M66" s="51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AC66" s="35"/>
      <c r="AD66" s="60"/>
      <c r="AE66" s="80">
        <f t="shared" si="25"/>
        <v>0</v>
      </c>
      <c r="AF66" s="81">
        <f>AG66+AH66+AI66</f>
        <v>0</v>
      </c>
      <c r="AG66" s="81"/>
      <c r="AH66" s="81"/>
      <c r="AI66" s="81"/>
      <c r="AJ66" s="83"/>
      <c r="AK66" s="414">
        <f t="shared" si="28"/>
        <v>0</v>
      </c>
      <c r="AL66" s="117"/>
      <c r="AM66" s="60" t="e">
        <f t="shared" si="29"/>
        <v>#DIV/0!</v>
      </c>
    </row>
    <row r="67" spans="3:39" ht="16.5" thickBot="1" x14ac:dyDescent="0.3">
      <c r="C67" s="31" t="s">
        <v>24</v>
      </c>
      <c r="D67" s="33">
        <f t="shared" ref="D67:K67" si="34">SUM(D56:D66)</f>
        <v>30</v>
      </c>
      <c r="E67" s="33">
        <f t="shared" si="34"/>
        <v>900</v>
      </c>
      <c r="F67" s="33">
        <f t="shared" si="34"/>
        <v>0</v>
      </c>
      <c r="G67" s="33">
        <f t="shared" si="34"/>
        <v>0</v>
      </c>
      <c r="H67" s="33">
        <f t="shared" si="34"/>
        <v>0</v>
      </c>
      <c r="I67" s="33">
        <f t="shared" si="34"/>
        <v>0</v>
      </c>
      <c r="J67" s="33">
        <f t="shared" si="34"/>
        <v>900</v>
      </c>
      <c r="K67" s="33">
        <f t="shared" si="34"/>
        <v>0</v>
      </c>
      <c r="L67" s="24"/>
      <c r="M67" s="24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AC67" s="31" t="s">
        <v>24</v>
      </c>
      <c r="AD67" s="146">
        <f t="shared" ref="AD67:AK67" si="35">SUM(AD56:AD66)</f>
        <v>30</v>
      </c>
      <c r="AE67" s="118">
        <f t="shared" si="35"/>
        <v>900</v>
      </c>
      <c r="AF67" s="118">
        <f t="shared" si="35"/>
        <v>270</v>
      </c>
      <c r="AG67" s="118">
        <f t="shared" si="35"/>
        <v>165</v>
      </c>
      <c r="AH67" s="118">
        <f t="shared" si="35"/>
        <v>0</v>
      </c>
      <c r="AI67" s="118">
        <f t="shared" si="35"/>
        <v>105</v>
      </c>
      <c r="AJ67" s="145">
        <f t="shared" si="35"/>
        <v>630</v>
      </c>
      <c r="AK67" s="118">
        <f t="shared" si="35"/>
        <v>17.5</v>
      </c>
      <c r="AL67" s="24"/>
      <c r="AM67" s="52"/>
    </row>
    <row r="68" spans="3:39" x14ac:dyDescent="0.25">
      <c r="C68" s="32" t="s">
        <v>94</v>
      </c>
      <c r="D68" s="12">
        <f>30-D67</f>
        <v>0</v>
      </c>
      <c r="AC68" s="32" t="s">
        <v>94</v>
      </c>
      <c r="AD68" s="12">
        <f>30-AD67</f>
        <v>0</v>
      </c>
    </row>
    <row r="70" spans="3:39" ht="16.5" thickBot="1" x14ac:dyDescent="0.3">
      <c r="C70" s="19" t="s">
        <v>176</v>
      </c>
      <c r="AC70" s="19" t="s">
        <v>178</v>
      </c>
    </row>
    <row r="71" spans="3:39" ht="16.5" thickBot="1" x14ac:dyDescent="0.3">
      <c r="C71" s="1160" t="s">
        <v>90</v>
      </c>
      <c r="D71" s="1151" t="s">
        <v>80</v>
      </c>
      <c r="E71" s="1173" t="s">
        <v>58</v>
      </c>
      <c r="F71" s="1173"/>
      <c r="G71" s="1173"/>
      <c r="H71" s="1173"/>
      <c r="I71" s="1173"/>
      <c r="J71" s="1174"/>
      <c r="K71" s="1151" t="s">
        <v>92</v>
      </c>
      <c r="L71" s="1151" t="s">
        <v>93</v>
      </c>
      <c r="M71" s="1151" t="s">
        <v>103</v>
      </c>
      <c r="N71" s="438"/>
      <c r="O71" s="438"/>
      <c r="P71" s="438"/>
      <c r="Q71" s="438"/>
      <c r="R71" s="438"/>
      <c r="S71" s="438"/>
      <c r="T71" s="438"/>
      <c r="U71" s="438"/>
      <c r="V71" s="438"/>
      <c r="W71" s="438"/>
      <c r="X71" s="438"/>
      <c r="AC71" s="1160" t="s">
        <v>90</v>
      </c>
      <c r="AD71" s="1151" t="s">
        <v>80</v>
      </c>
      <c r="AE71" s="1173" t="s">
        <v>58</v>
      </c>
      <c r="AF71" s="1173"/>
      <c r="AG71" s="1173"/>
      <c r="AH71" s="1173"/>
      <c r="AI71" s="1173"/>
      <c r="AJ71" s="1174"/>
      <c r="AK71" s="1151" t="s">
        <v>92</v>
      </c>
      <c r="AL71" s="1151" t="s">
        <v>93</v>
      </c>
      <c r="AM71" s="1151" t="s">
        <v>103</v>
      </c>
    </row>
    <row r="72" spans="3:39" x14ac:dyDescent="0.25">
      <c r="C72" s="1161"/>
      <c r="D72" s="1152"/>
      <c r="E72" s="1170" t="s">
        <v>28</v>
      </c>
      <c r="F72" s="1175" t="s">
        <v>59</v>
      </c>
      <c r="G72" s="1176"/>
      <c r="H72" s="1176"/>
      <c r="I72" s="1177"/>
      <c r="J72" s="1164" t="s">
        <v>61</v>
      </c>
      <c r="K72" s="1152"/>
      <c r="L72" s="1152"/>
      <c r="M72" s="1152"/>
      <c r="N72" s="438"/>
      <c r="O72" s="438"/>
      <c r="P72" s="438"/>
      <c r="Q72" s="438"/>
      <c r="R72" s="438"/>
      <c r="S72" s="438"/>
      <c r="T72" s="438"/>
      <c r="U72" s="438"/>
      <c r="V72" s="438"/>
      <c r="W72" s="438"/>
      <c r="X72" s="438"/>
      <c r="AC72" s="1161"/>
      <c r="AD72" s="1152"/>
      <c r="AE72" s="1170" t="s">
        <v>28</v>
      </c>
      <c r="AF72" s="1175" t="s">
        <v>59</v>
      </c>
      <c r="AG72" s="1176"/>
      <c r="AH72" s="1176"/>
      <c r="AI72" s="1177"/>
      <c r="AJ72" s="1164" t="s">
        <v>61</v>
      </c>
      <c r="AK72" s="1152"/>
      <c r="AL72" s="1152"/>
      <c r="AM72" s="1152"/>
    </row>
    <row r="73" spans="3:39" x14ac:dyDescent="0.25">
      <c r="C73" s="1161"/>
      <c r="D73" s="1153"/>
      <c r="E73" s="1171"/>
      <c r="F73" s="1167" t="s">
        <v>60</v>
      </c>
      <c r="G73" s="1155" t="s">
        <v>64</v>
      </c>
      <c r="H73" s="1156"/>
      <c r="I73" s="1157"/>
      <c r="J73" s="1165"/>
      <c r="K73" s="1153"/>
      <c r="L73" s="1153"/>
      <c r="M73" s="1153"/>
      <c r="N73" s="438"/>
      <c r="O73" s="438"/>
      <c r="P73" s="438"/>
      <c r="Q73" s="438"/>
      <c r="R73" s="438"/>
      <c r="S73" s="438"/>
      <c r="T73" s="438"/>
      <c r="U73" s="438"/>
      <c r="V73" s="438"/>
      <c r="W73" s="438"/>
      <c r="X73" s="438"/>
      <c r="AC73" s="1161"/>
      <c r="AD73" s="1153"/>
      <c r="AE73" s="1171"/>
      <c r="AF73" s="1167" t="s">
        <v>60</v>
      </c>
      <c r="AG73" s="1155" t="s">
        <v>64</v>
      </c>
      <c r="AH73" s="1156"/>
      <c r="AI73" s="1157"/>
      <c r="AJ73" s="1165"/>
      <c r="AK73" s="1153"/>
      <c r="AL73" s="1153"/>
      <c r="AM73" s="1153"/>
    </row>
    <row r="74" spans="3:39" x14ac:dyDescent="0.25">
      <c r="C74" s="1161"/>
      <c r="D74" s="1153"/>
      <c r="E74" s="1171"/>
      <c r="F74" s="1168"/>
      <c r="G74" s="1158" t="s">
        <v>31</v>
      </c>
      <c r="H74" s="1162" t="s">
        <v>63</v>
      </c>
      <c r="I74" s="1162" t="s">
        <v>62</v>
      </c>
      <c r="J74" s="1165"/>
      <c r="K74" s="1153"/>
      <c r="L74" s="1153"/>
      <c r="M74" s="1153"/>
      <c r="N74" s="438"/>
      <c r="O74" s="438"/>
      <c r="P74" s="438"/>
      <c r="Q74" s="438"/>
      <c r="R74" s="438"/>
      <c r="S74" s="438"/>
      <c r="T74" s="438"/>
      <c r="U74" s="438"/>
      <c r="V74" s="438"/>
      <c r="W74" s="438"/>
      <c r="X74" s="438"/>
      <c r="AC74" s="1161"/>
      <c r="AD74" s="1153"/>
      <c r="AE74" s="1171"/>
      <c r="AF74" s="1168"/>
      <c r="AG74" s="1158" t="s">
        <v>31</v>
      </c>
      <c r="AH74" s="1162" t="s">
        <v>63</v>
      </c>
      <c r="AI74" s="1162" t="s">
        <v>62</v>
      </c>
      <c r="AJ74" s="1165"/>
      <c r="AK74" s="1153"/>
      <c r="AL74" s="1153"/>
      <c r="AM74" s="1153"/>
    </row>
    <row r="75" spans="3:39" x14ac:dyDescent="0.25">
      <c r="C75" s="1161"/>
      <c r="D75" s="1153"/>
      <c r="E75" s="1171"/>
      <c r="F75" s="1168"/>
      <c r="G75" s="1158"/>
      <c r="H75" s="1162"/>
      <c r="I75" s="1162"/>
      <c r="J75" s="1165"/>
      <c r="K75" s="1153"/>
      <c r="L75" s="1153"/>
      <c r="M75" s="1153"/>
      <c r="N75" s="438"/>
      <c r="O75" s="438"/>
      <c r="P75" s="438"/>
      <c r="Q75" s="438"/>
      <c r="R75" s="438"/>
      <c r="S75" s="438"/>
      <c r="T75" s="438"/>
      <c r="U75" s="438"/>
      <c r="V75" s="438"/>
      <c r="W75" s="438"/>
      <c r="X75" s="438"/>
      <c r="AC75" s="1161"/>
      <c r="AD75" s="1153"/>
      <c r="AE75" s="1171"/>
      <c r="AF75" s="1168"/>
      <c r="AG75" s="1158"/>
      <c r="AH75" s="1162"/>
      <c r="AI75" s="1162"/>
      <c r="AJ75" s="1165"/>
      <c r="AK75" s="1153"/>
      <c r="AL75" s="1153"/>
      <c r="AM75" s="1153"/>
    </row>
    <row r="76" spans="3:39" x14ac:dyDescent="0.25">
      <c r="C76" s="1161"/>
      <c r="D76" s="1153"/>
      <c r="E76" s="1171"/>
      <c r="F76" s="1168"/>
      <c r="G76" s="1158"/>
      <c r="H76" s="1162"/>
      <c r="I76" s="1162"/>
      <c r="J76" s="1165"/>
      <c r="K76" s="1153"/>
      <c r="L76" s="1153"/>
      <c r="M76" s="1153"/>
      <c r="N76" s="438"/>
      <c r="O76" s="438"/>
      <c r="P76" s="438"/>
      <c r="Q76" s="438"/>
      <c r="R76" s="438"/>
      <c r="S76" s="438"/>
      <c r="T76" s="438"/>
      <c r="U76" s="438"/>
      <c r="V76" s="438"/>
      <c r="W76" s="438"/>
      <c r="X76" s="438"/>
      <c r="AC76" s="1161"/>
      <c r="AD76" s="1153"/>
      <c r="AE76" s="1171"/>
      <c r="AF76" s="1168"/>
      <c r="AG76" s="1158"/>
      <c r="AH76" s="1162"/>
      <c r="AI76" s="1162"/>
      <c r="AJ76" s="1165"/>
      <c r="AK76" s="1153"/>
      <c r="AL76" s="1153"/>
      <c r="AM76" s="1153"/>
    </row>
    <row r="77" spans="3:39" ht="16.5" thickBot="1" x14ac:dyDescent="0.3">
      <c r="C77" s="944"/>
      <c r="D77" s="1154"/>
      <c r="E77" s="1172"/>
      <c r="F77" s="1169"/>
      <c r="G77" s="1159"/>
      <c r="H77" s="1163"/>
      <c r="I77" s="1163"/>
      <c r="J77" s="1166"/>
      <c r="K77" s="1154"/>
      <c r="L77" s="1154"/>
      <c r="M77" s="1154"/>
      <c r="N77" s="438"/>
      <c r="O77" s="438"/>
      <c r="P77" s="438"/>
      <c r="Q77" s="438"/>
      <c r="R77" s="438"/>
      <c r="S77" s="438"/>
      <c r="T77" s="438"/>
      <c r="U77" s="438"/>
      <c r="V77" s="438"/>
      <c r="W77" s="438"/>
      <c r="X77" s="438"/>
      <c r="AC77" s="944"/>
      <c r="AD77" s="1154"/>
      <c r="AE77" s="1172"/>
      <c r="AF77" s="1169"/>
      <c r="AG77" s="1159"/>
      <c r="AH77" s="1163"/>
      <c r="AI77" s="1163"/>
      <c r="AJ77" s="1166"/>
      <c r="AK77" s="1154"/>
      <c r="AL77" s="1154"/>
      <c r="AM77" s="1154"/>
    </row>
    <row r="78" spans="3:39" ht="16.5" thickBot="1" x14ac:dyDescent="0.3">
      <c r="C78" s="30">
        <v>1</v>
      </c>
      <c r="D78" s="25">
        <v>2</v>
      </c>
      <c r="E78" s="26">
        <v>3</v>
      </c>
      <c r="F78" s="27">
        <v>4</v>
      </c>
      <c r="G78" s="27">
        <v>5</v>
      </c>
      <c r="H78" s="27">
        <v>6</v>
      </c>
      <c r="I78" s="27">
        <v>7</v>
      </c>
      <c r="J78" s="28">
        <v>8</v>
      </c>
      <c r="K78" s="27">
        <v>9</v>
      </c>
      <c r="L78" s="28">
        <v>10</v>
      </c>
      <c r="M78" s="27">
        <v>11</v>
      </c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AC78" s="30">
        <v>1</v>
      </c>
      <c r="AD78" s="25">
        <v>2</v>
      </c>
      <c r="AE78" s="26">
        <v>3</v>
      </c>
      <c r="AF78" s="27">
        <v>4</v>
      </c>
      <c r="AG78" s="27">
        <v>5</v>
      </c>
      <c r="AH78" s="27">
        <v>6</v>
      </c>
      <c r="AI78" s="27">
        <v>7</v>
      </c>
      <c r="AJ78" s="28">
        <v>8</v>
      </c>
      <c r="AK78" s="27">
        <v>9</v>
      </c>
      <c r="AL78" s="28">
        <v>10</v>
      </c>
      <c r="AM78" s="27">
        <v>11</v>
      </c>
    </row>
    <row r="79" spans="3:39" x14ac:dyDescent="0.25">
      <c r="C79" s="131"/>
      <c r="D79" s="38"/>
      <c r="E79" s="39"/>
      <c r="F79" s="40"/>
      <c r="G79" s="40"/>
      <c r="H79" s="40"/>
      <c r="I79" s="40"/>
      <c r="J79" s="41"/>
      <c r="K79" s="54"/>
      <c r="L79" s="78"/>
      <c r="M79" s="55"/>
      <c r="N79" s="440"/>
      <c r="O79" s="440"/>
      <c r="P79" s="440"/>
      <c r="Q79" s="440"/>
      <c r="R79" s="440"/>
      <c r="S79" s="440"/>
      <c r="T79" s="440"/>
      <c r="U79" s="440"/>
      <c r="V79" s="440"/>
      <c r="W79" s="440"/>
      <c r="X79" s="440"/>
      <c r="AA79" s="61" t="s">
        <v>17</v>
      </c>
      <c r="AB79" s="61" t="s">
        <v>97</v>
      </c>
      <c r="AC79" s="131" t="s">
        <v>26</v>
      </c>
      <c r="AD79" s="38">
        <v>6</v>
      </c>
      <c r="AE79" s="39">
        <f>AD79*30</f>
        <v>180</v>
      </c>
      <c r="AF79" s="40">
        <f t="shared" ref="AF79:AF86" si="36">AG79+AH79+AI79</f>
        <v>0</v>
      </c>
      <c r="AG79" s="40"/>
      <c r="AH79" s="40"/>
      <c r="AI79" s="40"/>
      <c r="AJ79" s="41">
        <f>AE79-AF79</f>
        <v>180</v>
      </c>
      <c r="AK79" s="54">
        <f>AF79/15</f>
        <v>0</v>
      </c>
      <c r="AL79" s="78" t="s">
        <v>101</v>
      </c>
      <c r="AM79" s="55">
        <f>AF79/AE79*100</f>
        <v>0</v>
      </c>
    </row>
    <row r="80" spans="3:39" x14ac:dyDescent="0.25">
      <c r="C80" s="130"/>
      <c r="D80" s="42"/>
      <c r="E80" s="43"/>
      <c r="F80" s="44"/>
      <c r="G80" s="44"/>
      <c r="H80" s="44"/>
      <c r="I80" s="44"/>
      <c r="J80" s="45"/>
      <c r="K80" s="36"/>
      <c r="L80" s="122"/>
      <c r="M80" s="50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AA80" s="61" t="s">
        <v>17</v>
      </c>
      <c r="AB80" s="61" t="s">
        <v>97</v>
      </c>
      <c r="AC80" s="130" t="s">
        <v>179</v>
      </c>
      <c r="AD80" s="42">
        <v>3</v>
      </c>
      <c r="AE80" s="43">
        <f>AD80*30</f>
        <v>90</v>
      </c>
      <c r="AF80" s="44">
        <f t="shared" si="36"/>
        <v>0</v>
      </c>
      <c r="AG80" s="44"/>
      <c r="AH80" s="44"/>
      <c r="AI80" s="44"/>
      <c r="AJ80" s="45">
        <f>AE80-AF80</f>
        <v>90</v>
      </c>
      <c r="AK80" s="143">
        <f t="shared" ref="AK80:AK86" si="37">AF80/15</f>
        <v>0</v>
      </c>
      <c r="AL80" s="122" t="s">
        <v>101</v>
      </c>
      <c r="AM80" s="143"/>
    </row>
    <row r="81" spans="1:39" x14ac:dyDescent="0.25">
      <c r="C81" s="130"/>
      <c r="D81" s="42"/>
      <c r="E81" s="43"/>
      <c r="F81" s="44"/>
      <c r="G81" s="44"/>
      <c r="H81" s="44"/>
      <c r="I81" s="44"/>
      <c r="J81" s="45"/>
      <c r="K81" s="36"/>
      <c r="L81" s="122"/>
      <c r="M81" s="50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AA81" s="61" t="s">
        <v>17</v>
      </c>
      <c r="AB81" s="61" t="s">
        <v>97</v>
      </c>
      <c r="AC81" s="130" t="s">
        <v>45</v>
      </c>
      <c r="AD81" s="42">
        <v>18</v>
      </c>
      <c r="AE81" s="43">
        <f>AD81*30</f>
        <v>540</v>
      </c>
      <c r="AF81" s="44">
        <f t="shared" si="36"/>
        <v>0</v>
      </c>
      <c r="AG81" s="44"/>
      <c r="AH81" s="44"/>
      <c r="AI81" s="44"/>
      <c r="AJ81" s="45">
        <f>AE81-AF81</f>
        <v>540</v>
      </c>
      <c r="AK81" s="143">
        <f t="shared" si="37"/>
        <v>0</v>
      </c>
      <c r="AL81" s="122"/>
      <c r="AM81" s="143"/>
    </row>
    <row r="82" spans="1:39" x14ac:dyDescent="0.25">
      <c r="C82" s="34"/>
      <c r="D82" s="42"/>
      <c r="E82" s="43"/>
      <c r="F82" s="44"/>
      <c r="G82" s="44"/>
      <c r="H82" s="44"/>
      <c r="I82" s="44"/>
      <c r="J82" s="45"/>
      <c r="K82" s="36"/>
      <c r="L82" s="122"/>
      <c r="M82" s="5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AA82" s="61" t="s">
        <v>17</v>
      </c>
      <c r="AB82" s="61" t="s">
        <v>97</v>
      </c>
      <c r="AC82" s="130" t="s">
        <v>100</v>
      </c>
      <c r="AD82" s="42">
        <v>3</v>
      </c>
      <c r="AE82" s="43">
        <f>AD82*30</f>
        <v>90</v>
      </c>
      <c r="AF82" s="44">
        <f t="shared" si="36"/>
        <v>0</v>
      </c>
      <c r="AG82" s="44"/>
      <c r="AH82" s="44"/>
      <c r="AI82" s="44"/>
      <c r="AJ82" s="45">
        <f>AE82-AF82</f>
        <v>90</v>
      </c>
      <c r="AK82" s="143">
        <f t="shared" si="37"/>
        <v>0</v>
      </c>
      <c r="AL82" s="122"/>
      <c r="AM82" s="143"/>
    </row>
    <row r="83" spans="1:39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AC83" s="34"/>
      <c r="AD83" s="42">
        <f>AE83/30</f>
        <v>0</v>
      </c>
      <c r="AE83" s="43">
        <f>AF83+AJ83</f>
        <v>0</v>
      </c>
      <c r="AF83" s="44">
        <f t="shared" si="36"/>
        <v>0</v>
      </c>
      <c r="AG83" s="44"/>
      <c r="AH83" s="44"/>
      <c r="AI83" s="44"/>
      <c r="AJ83" s="45"/>
      <c r="AK83" s="143">
        <f t="shared" si="37"/>
        <v>0</v>
      </c>
      <c r="AL83" s="122"/>
      <c r="AM83" s="143"/>
    </row>
    <row r="84" spans="1:39" x14ac:dyDescent="0.25">
      <c r="C84" s="34"/>
      <c r="D84" s="42"/>
      <c r="E84" s="43"/>
      <c r="F84" s="44"/>
      <c r="G84" s="44"/>
      <c r="H84" s="44"/>
      <c r="I84" s="44"/>
      <c r="J84" s="45"/>
      <c r="K84" s="36"/>
      <c r="L84" s="122"/>
      <c r="M84" s="50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AC84" s="34"/>
      <c r="AD84" s="42">
        <f>AE84/30</f>
        <v>0</v>
      </c>
      <c r="AE84" s="43">
        <f>AF84+AJ84</f>
        <v>0</v>
      </c>
      <c r="AF84" s="44">
        <f t="shared" si="36"/>
        <v>0</v>
      </c>
      <c r="AG84" s="44"/>
      <c r="AH84" s="44"/>
      <c r="AI84" s="44"/>
      <c r="AJ84" s="45"/>
      <c r="AK84" s="143">
        <f t="shared" si="37"/>
        <v>0</v>
      </c>
      <c r="AL84" s="122"/>
      <c r="AM84" s="143"/>
    </row>
    <row r="85" spans="1:39" x14ac:dyDescent="0.25">
      <c r="C85" s="34"/>
      <c r="D85" s="42">
        <f>E85/30</f>
        <v>0</v>
      </c>
      <c r="E85" s="43">
        <f>F85+J85</f>
        <v>0</v>
      </c>
      <c r="F85" s="44">
        <f>G85+H85+I85</f>
        <v>0</v>
      </c>
      <c r="G85" s="44"/>
      <c r="H85" s="44"/>
      <c r="I85" s="44"/>
      <c r="J85" s="45"/>
      <c r="K85" s="36">
        <f>F85/15</f>
        <v>0</v>
      </c>
      <c r="L85" s="122"/>
      <c r="M85" s="50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AC85" s="34"/>
      <c r="AD85" s="42">
        <f>AE85/30</f>
        <v>0</v>
      </c>
      <c r="AE85" s="43">
        <f>AF85+AJ85</f>
        <v>0</v>
      </c>
      <c r="AF85" s="44">
        <f t="shared" si="36"/>
        <v>0</v>
      </c>
      <c r="AG85" s="44"/>
      <c r="AH85" s="44"/>
      <c r="AI85" s="44"/>
      <c r="AJ85" s="45"/>
      <c r="AK85" s="143">
        <f t="shared" si="37"/>
        <v>0</v>
      </c>
      <c r="AL85" s="122"/>
      <c r="AM85" s="143"/>
    </row>
    <row r="86" spans="1:39" ht="16.5" thickBot="1" x14ac:dyDescent="0.3">
      <c r="C86" s="35"/>
      <c r="D86" s="46">
        <f>E86/30</f>
        <v>0</v>
      </c>
      <c r="E86" s="47">
        <f>F86+J86</f>
        <v>0</v>
      </c>
      <c r="F86" s="48">
        <f>G86+H86+I86</f>
        <v>0</v>
      </c>
      <c r="G86" s="48"/>
      <c r="H86" s="48"/>
      <c r="I86" s="48"/>
      <c r="J86" s="49"/>
      <c r="K86" s="37">
        <f>F86/15</f>
        <v>0</v>
      </c>
      <c r="L86" s="412"/>
      <c r="M86" s="51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AC86" s="35"/>
      <c r="AD86" s="46">
        <f>AE86/30</f>
        <v>0</v>
      </c>
      <c r="AE86" s="47">
        <f>AF86+AJ86</f>
        <v>0</v>
      </c>
      <c r="AF86" s="48">
        <f t="shared" si="36"/>
        <v>0</v>
      </c>
      <c r="AG86" s="48"/>
      <c r="AH86" s="48"/>
      <c r="AI86" s="48"/>
      <c r="AJ86" s="49"/>
      <c r="AK86" s="144">
        <f t="shared" si="37"/>
        <v>0</v>
      </c>
      <c r="AL86" s="412"/>
      <c r="AM86" s="144"/>
    </row>
    <row r="87" spans="1:39" ht="16.5" thickBot="1" x14ac:dyDescent="0.3">
      <c r="C87" s="31" t="s">
        <v>24</v>
      </c>
      <c r="D87" s="33">
        <f t="shared" ref="D87:K87" si="38">SUM(D79:D86)</f>
        <v>0</v>
      </c>
      <c r="E87" s="33">
        <f t="shared" si="38"/>
        <v>0</v>
      </c>
      <c r="F87" s="33">
        <f t="shared" si="38"/>
        <v>0</v>
      </c>
      <c r="G87" s="33">
        <f t="shared" si="38"/>
        <v>0</v>
      </c>
      <c r="H87" s="33">
        <f t="shared" si="38"/>
        <v>0</v>
      </c>
      <c r="I87" s="33">
        <f t="shared" si="38"/>
        <v>0</v>
      </c>
      <c r="J87" s="33">
        <f t="shared" si="38"/>
        <v>0</v>
      </c>
      <c r="K87" s="33">
        <f t="shared" si="38"/>
        <v>0</v>
      </c>
      <c r="L87" s="24"/>
      <c r="M87" s="24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AC87" s="31" t="s">
        <v>24</v>
      </c>
      <c r="AD87" s="33">
        <f t="shared" ref="AD87:AK87" si="39">SUM(AD79:AD86)</f>
        <v>30</v>
      </c>
      <c r="AE87" s="33">
        <f t="shared" si="39"/>
        <v>900</v>
      </c>
      <c r="AF87" s="33">
        <f t="shared" si="39"/>
        <v>0</v>
      </c>
      <c r="AG87" s="33">
        <f t="shared" si="39"/>
        <v>0</v>
      </c>
      <c r="AH87" s="33">
        <f t="shared" si="39"/>
        <v>0</v>
      </c>
      <c r="AI87" s="33">
        <f t="shared" si="39"/>
        <v>0</v>
      </c>
      <c r="AJ87" s="33">
        <f t="shared" si="39"/>
        <v>900</v>
      </c>
      <c r="AK87" s="33">
        <f t="shared" si="39"/>
        <v>0</v>
      </c>
      <c r="AL87" s="24"/>
      <c r="AM87" s="24"/>
    </row>
    <row r="88" spans="1:39" x14ac:dyDescent="0.25">
      <c r="C88" s="32" t="s">
        <v>94</v>
      </c>
      <c r="D88" s="12">
        <f>30-D87</f>
        <v>30</v>
      </c>
      <c r="AC88" s="32" t="s">
        <v>94</v>
      </c>
      <c r="AD88" s="12">
        <f>30-AD87</f>
        <v>0</v>
      </c>
    </row>
    <row r="89" spans="1:39" x14ac:dyDescent="0.25">
      <c r="C89" s="32"/>
      <c r="D89" s="12"/>
      <c r="AC89" s="32"/>
      <c r="AD89" s="12"/>
    </row>
    <row r="90" spans="1:39" x14ac:dyDescent="0.25">
      <c r="C90" s="32"/>
      <c r="D90" s="12"/>
      <c r="AC90" s="32"/>
      <c r="AD90" s="12"/>
    </row>
    <row r="91" spans="1:39" x14ac:dyDescent="0.25">
      <c r="C91" s="19" t="s">
        <v>24</v>
      </c>
      <c r="D91" s="64">
        <f>D67+D43+D21</f>
        <v>90</v>
      </c>
      <c r="E91" s="64">
        <f>E67+E43+E21</f>
        <v>2700</v>
      </c>
      <c r="F91" s="62"/>
      <c r="G91" s="62"/>
      <c r="H91" s="29"/>
      <c r="I91" s="29"/>
      <c r="J91" s="29"/>
      <c r="K91" s="29"/>
      <c r="L91" s="62">
        <f>L67+L43+L21</f>
        <v>0</v>
      </c>
      <c r="AC91" s="19" t="s">
        <v>24</v>
      </c>
      <c r="AD91" s="64">
        <f>AD92+AD93</f>
        <v>120</v>
      </c>
      <c r="AE91" s="64">
        <f>AE67+AE43+AE21+AE87</f>
        <v>3600</v>
      </c>
      <c r="AF91" s="62"/>
      <c r="AG91" s="62"/>
      <c r="AH91" s="62"/>
      <c r="AI91" s="62"/>
      <c r="AJ91" s="62"/>
      <c r="AK91" s="62"/>
      <c r="AL91" s="62">
        <f>AL67+AL43+AL21</f>
        <v>0</v>
      </c>
    </row>
    <row r="92" spans="1:39" x14ac:dyDescent="0.25">
      <c r="B92" s="61" t="s">
        <v>97</v>
      </c>
      <c r="C92" s="19" t="s">
        <v>96</v>
      </c>
      <c r="D92" s="63">
        <f>SUMIF($B$10:$B$67,B92,$D$10:$D$67)</f>
        <v>64</v>
      </c>
      <c r="E92" s="61">
        <f>D92*30</f>
        <v>1920</v>
      </c>
      <c r="F92" s="63">
        <f>E92/$E$91*100</f>
        <v>71.111111111111114</v>
      </c>
      <c r="G92" s="61"/>
      <c r="AB92" s="61" t="s">
        <v>97</v>
      </c>
      <c r="AC92" s="19" t="s">
        <v>96</v>
      </c>
      <c r="AD92" s="63">
        <f>SUMIF($AB$10:$AB$87,AB92,$AD$10:$AD$87)</f>
        <v>90</v>
      </c>
      <c r="AE92" s="61">
        <f>AD92*30</f>
        <v>2700</v>
      </c>
      <c r="AF92" s="63">
        <f>AD92/$AD$91*100</f>
        <v>75</v>
      </c>
    </row>
    <row r="93" spans="1:39" x14ac:dyDescent="0.25">
      <c r="B93" s="61" t="s">
        <v>98</v>
      </c>
      <c r="C93" s="19" t="s">
        <v>99</v>
      </c>
      <c r="D93" s="63">
        <f>SUMIF($B$10:$B$67,B93,$D$10:$D$67)</f>
        <v>26</v>
      </c>
      <c r="E93" s="61">
        <f t="shared" ref="E93:E100" si="40">D93*30</f>
        <v>780</v>
      </c>
      <c r="F93" s="63">
        <f t="shared" ref="F93:F99" si="41">E93/$E$91*100</f>
        <v>28.888888888888886</v>
      </c>
      <c r="G93" s="61"/>
      <c r="AB93" s="61" t="s">
        <v>98</v>
      </c>
      <c r="AC93" s="19" t="s">
        <v>99</v>
      </c>
      <c r="AD93" s="63">
        <f>SUMIF($AB$10:$AB$87,AB93,$AD$10:$AD$87)</f>
        <v>30</v>
      </c>
      <c r="AE93" s="61">
        <f>AD93*30</f>
        <v>900</v>
      </c>
      <c r="AF93" s="63">
        <f>AD93/$AD$91*100</f>
        <v>25</v>
      </c>
    </row>
    <row r="94" spans="1:39" x14ac:dyDescent="0.25">
      <c r="D94" s="61"/>
      <c r="E94" s="61"/>
      <c r="F94" s="61"/>
      <c r="G94" s="61"/>
    </row>
    <row r="95" spans="1:39" x14ac:dyDescent="0.25">
      <c r="C95" s="19" t="s">
        <v>105</v>
      </c>
      <c r="D95" s="65">
        <f>D96+D97</f>
        <v>16</v>
      </c>
      <c r="E95" s="61"/>
      <c r="F95" s="61"/>
      <c r="G95" s="61"/>
      <c r="AC95" s="19" t="s">
        <v>105</v>
      </c>
      <c r="AD95" s="65">
        <f>AD96+AD97</f>
        <v>20.5</v>
      </c>
    </row>
    <row r="96" spans="1:39" x14ac:dyDescent="0.25">
      <c r="A96" s="61" t="s">
        <v>104</v>
      </c>
      <c r="B96" s="61" t="s">
        <v>97</v>
      </c>
      <c r="C96" s="19" t="s">
        <v>96</v>
      </c>
      <c r="D96" s="61">
        <f>SUMIFS($D$3:$D$67,$A$3:$A$67,A96,$B$3:$B$67,B96)</f>
        <v>13</v>
      </c>
      <c r="E96" s="61">
        <f t="shared" si="40"/>
        <v>390</v>
      </c>
      <c r="F96" s="63">
        <f t="shared" si="41"/>
        <v>14.444444444444443</v>
      </c>
      <c r="G96" s="61"/>
      <c r="AA96" s="61" t="s">
        <v>104</v>
      </c>
      <c r="AB96" s="61" t="s">
        <v>97</v>
      </c>
      <c r="AC96" s="19" t="s">
        <v>96</v>
      </c>
      <c r="AD96" s="61">
        <f>SUMIFS($AD$10:$AD$86,$AA$10:$AA$86,AA96,$AB$10:$AB$86,AB96)</f>
        <v>17.5</v>
      </c>
      <c r="AE96" s="61">
        <f>AD96*30</f>
        <v>525</v>
      </c>
      <c r="AF96" s="63">
        <f>AE96/$E$91*100</f>
        <v>19.444444444444446</v>
      </c>
    </row>
    <row r="97" spans="1:32" x14ac:dyDescent="0.25">
      <c r="A97" s="61" t="s">
        <v>104</v>
      </c>
      <c r="B97" s="61" t="s">
        <v>98</v>
      </c>
      <c r="C97" s="19" t="s">
        <v>99</v>
      </c>
      <c r="D97" s="61">
        <f>SUMIFS($D$3:$D$67,$A$3:$A$67,A97,$B$3:$B$67,B97)</f>
        <v>3</v>
      </c>
      <c r="E97" s="61">
        <f t="shared" si="40"/>
        <v>90</v>
      </c>
      <c r="F97" s="63">
        <f>E97/$E$91*100</f>
        <v>3.3333333333333335</v>
      </c>
      <c r="G97" s="61">
        <f>D97/D95*100</f>
        <v>18.75</v>
      </c>
      <c r="AA97" s="61" t="s">
        <v>104</v>
      </c>
      <c r="AB97" s="61" t="s">
        <v>98</v>
      </c>
      <c r="AC97" s="19" t="s">
        <v>99</v>
      </c>
      <c r="AD97" s="61">
        <f>SUMIFS($AD$10:$AD$86,$AA$10:$AA$86,AA97,$AB$10:$AB$86,AB97)</f>
        <v>3</v>
      </c>
      <c r="AE97" s="61">
        <f>AD97*30</f>
        <v>90</v>
      </c>
      <c r="AF97" s="63">
        <f>AE97/$E$91*100</f>
        <v>3.3333333333333335</v>
      </c>
    </row>
    <row r="98" spans="1:32" x14ac:dyDescent="0.25">
      <c r="C98" s="19" t="s">
        <v>106</v>
      </c>
      <c r="D98" s="65">
        <f>D99+D100</f>
        <v>74</v>
      </c>
      <c r="E98" s="61"/>
      <c r="F98" s="61"/>
      <c r="G98" s="61"/>
      <c r="AC98" s="19" t="s">
        <v>106</v>
      </c>
      <c r="AD98" s="65">
        <f>AD99+AD100</f>
        <v>99.5</v>
      </c>
    </row>
    <row r="99" spans="1:32" x14ac:dyDescent="0.25">
      <c r="A99" s="61" t="s">
        <v>17</v>
      </c>
      <c r="B99" s="61" t="s">
        <v>97</v>
      </c>
      <c r="C99" s="19" t="s">
        <v>96</v>
      </c>
      <c r="D99" s="61">
        <f>SUMIFS($D$3:$D$67,$A$3:$A$67,A99,$B$3:$B$67,B99)</f>
        <v>51</v>
      </c>
      <c r="E99" s="61">
        <f t="shared" si="40"/>
        <v>1530</v>
      </c>
      <c r="F99" s="63">
        <f t="shared" si="41"/>
        <v>56.666666666666664</v>
      </c>
      <c r="G99" s="61"/>
      <c r="AA99" s="61" t="s">
        <v>17</v>
      </c>
      <c r="AB99" s="61" t="s">
        <v>97</v>
      </c>
      <c r="AC99" s="19" t="s">
        <v>96</v>
      </c>
      <c r="AD99" s="61">
        <f>SUMIFS($AD$10:$AD$86,$AA$10:$AA$86,AA99,$AB$10:$AB$86,AB99)</f>
        <v>72.5</v>
      </c>
      <c r="AE99" s="61">
        <f>AD99*30</f>
        <v>2175</v>
      </c>
      <c r="AF99" s="63">
        <f>AE99/$E$91*100</f>
        <v>80.555555555555557</v>
      </c>
    </row>
    <row r="100" spans="1:32" x14ac:dyDescent="0.25">
      <c r="A100" s="61" t="s">
        <v>17</v>
      </c>
      <c r="B100" s="61" t="s">
        <v>98</v>
      </c>
      <c r="C100" s="19" t="s">
        <v>99</v>
      </c>
      <c r="D100" s="61">
        <f>SUMIFS($D$3:$D$67,$A$3:$A$67,A100,$B$3:$B$67,B100)</f>
        <v>23</v>
      </c>
      <c r="E100" s="61">
        <f t="shared" si="40"/>
        <v>690</v>
      </c>
      <c r="F100" s="63">
        <f>E100/$E$91*100</f>
        <v>25.555555555555554</v>
      </c>
      <c r="G100" s="61">
        <f>D100/D98*100</f>
        <v>31.081081081081081</v>
      </c>
      <c r="AA100" s="61" t="s">
        <v>17</v>
      </c>
      <c r="AB100" s="61" t="s">
        <v>98</v>
      </c>
      <c r="AC100" s="19" t="s">
        <v>99</v>
      </c>
      <c r="AD100" s="61">
        <f>SUMIFS($AD$10:$AD$86,$AA$10:$AA$86,AA100,$AB$10:$AB$86,AB100)</f>
        <v>27</v>
      </c>
      <c r="AE100" s="61">
        <f>AD100*30</f>
        <v>810</v>
      </c>
      <c r="AF100" s="63">
        <f>AE100/$E$91*100</f>
        <v>30</v>
      </c>
    </row>
  </sheetData>
  <mergeCells count="130">
    <mergeCell ref="F27:F31"/>
    <mergeCell ref="G27:I27"/>
    <mergeCell ref="G28:G31"/>
    <mergeCell ref="N28:N31"/>
    <mergeCell ref="O28:O31"/>
    <mergeCell ref="P28:P31"/>
    <mergeCell ref="C1:M1"/>
    <mergeCell ref="C3:C9"/>
    <mergeCell ref="K3:K9"/>
    <mergeCell ref="L3:L9"/>
    <mergeCell ref="M3:M9"/>
    <mergeCell ref="R6:Y7"/>
    <mergeCell ref="R8:S8"/>
    <mergeCell ref="D3:D9"/>
    <mergeCell ref="E3:J3"/>
    <mergeCell ref="E4:E9"/>
    <mergeCell ref="F4:I4"/>
    <mergeCell ref="J4:J9"/>
    <mergeCell ref="F5:F9"/>
    <mergeCell ref="G5:I5"/>
    <mergeCell ref="G6:G9"/>
    <mergeCell ref="H6:H9"/>
    <mergeCell ref="I6:I9"/>
    <mergeCell ref="T8:U8"/>
    <mergeCell ref="V8:W8"/>
    <mergeCell ref="N6:N9"/>
    <mergeCell ref="O6:O9"/>
    <mergeCell ref="P6:P9"/>
    <mergeCell ref="Q6:Q8"/>
    <mergeCell ref="AC1:AM1"/>
    <mergeCell ref="AC3:AC9"/>
    <mergeCell ref="AD3:AD9"/>
    <mergeCell ref="AE3:AJ3"/>
    <mergeCell ref="AK3:AK9"/>
    <mergeCell ref="AE4:AE9"/>
    <mergeCell ref="AK25:AK31"/>
    <mergeCell ref="AL25:AL31"/>
    <mergeCell ref="AL3:AL9"/>
    <mergeCell ref="AM3:AM9"/>
    <mergeCell ref="AM25:AM31"/>
    <mergeCell ref="AE26:AE31"/>
    <mergeCell ref="AF26:AI26"/>
    <mergeCell ref="AJ26:AJ31"/>
    <mergeCell ref="AF27:AF31"/>
    <mergeCell ref="AG27:AI27"/>
    <mergeCell ref="AG6:AG9"/>
    <mergeCell ref="AH6:AH9"/>
    <mergeCell ref="AI6:AI9"/>
    <mergeCell ref="AC25:AC31"/>
    <mergeCell ref="AD25:AD31"/>
    <mergeCell ref="C48:C54"/>
    <mergeCell ref="D48:D54"/>
    <mergeCell ref="M48:M54"/>
    <mergeCell ref="L48:L54"/>
    <mergeCell ref="F49:I49"/>
    <mergeCell ref="J49:J54"/>
    <mergeCell ref="AG28:AG31"/>
    <mergeCell ref="AH28:AH31"/>
    <mergeCell ref="AI28:AI31"/>
    <mergeCell ref="M25:M31"/>
    <mergeCell ref="Q28:Q30"/>
    <mergeCell ref="R28:Y29"/>
    <mergeCell ref="R30:S30"/>
    <mergeCell ref="T30:U30"/>
    <mergeCell ref="V30:W30"/>
    <mergeCell ref="I28:I31"/>
    <mergeCell ref="L25:L31"/>
    <mergeCell ref="E26:E31"/>
    <mergeCell ref="H28:H31"/>
    <mergeCell ref="C25:C31"/>
    <mergeCell ref="D25:D31"/>
    <mergeCell ref="E25:J25"/>
    <mergeCell ref="K25:K31"/>
    <mergeCell ref="F26:I26"/>
    <mergeCell ref="L71:L77"/>
    <mergeCell ref="AC48:AC54"/>
    <mergeCell ref="G74:G77"/>
    <mergeCell ref="H74:H77"/>
    <mergeCell ref="I74:I77"/>
    <mergeCell ref="J72:J77"/>
    <mergeCell ref="AF4:AI4"/>
    <mergeCell ref="AJ4:AJ9"/>
    <mergeCell ref="AF5:AF9"/>
    <mergeCell ref="AG5:AI5"/>
    <mergeCell ref="AE25:AJ25"/>
    <mergeCell ref="J26:J31"/>
    <mergeCell ref="C71:C77"/>
    <mergeCell ref="D71:D77"/>
    <mergeCell ref="E71:J71"/>
    <mergeCell ref="K71:K77"/>
    <mergeCell ref="AH51:AH54"/>
    <mergeCell ref="AI51:AI54"/>
    <mergeCell ref="AE71:AJ71"/>
    <mergeCell ref="AF72:AI72"/>
    <mergeCell ref="AJ49:AJ54"/>
    <mergeCell ref="AF50:AF54"/>
    <mergeCell ref="AD48:AD54"/>
    <mergeCell ref="E49:E54"/>
    <mergeCell ref="I51:I54"/>
    <mergeCell ref="E48:J48"/>
    <mergeCell ref="K48:K54"/>
    <mergeCell ref="AD71:AD77"/>
    <mergeCell ref="E72:E77"/>
    <mergeCell ref="F72:I72"/>
    <mergeCell ref="F73:F77"/>
    <mergeCell ref="G73:I73"/>
    <mergeCell ref="F50:F54"/>
    <mergeCell ref="G50:I50"/>
    <mergeCell ref="G51:G54"/>
    <mergeCell ref="H51:H54"/>
    <mergeCell ref="AL71:AL77"/>
    <mergeCell ref="AM71:AM77"/>
    <mergeCell ref="AE72:AE77"/>
    <mergeCell ref="AG74:AG77"/>
    <mergeCell ref="AM48:AM54"/>
    <mergeCell ref="AE48:AJ48"/>
    <mergeCell ref="AK48:AK54"/>
    <mergeCell ref="AL48:AL54"/>
    <mergeCell ref="AE49:AE54"/>
    <mergeCell ref="AF49:AI49"/>
    <mergeCell ref="M71:M77"/>
    <mergeCell ref="AG50:AI50"/>
    <mergeCell ref="AG51:AG54"/>
    <mergeCell ref="AC71:AC77"/>
    <mergeCell ref="AK71:AK77"/>
    <mergeCell ref="AH74:AH77"/>
    <mergeCell ref="AI74:AI77"/>
    <mergeCell ref="AJ72:AJ77"/>
    <mergeCell ref="AF73:AF77"/>
    <mergeCell ref="AG73:AI73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56" orientation="landscape" r:id="rId1"/>
  <rowBreaks count="1" manualBreakCount="1">
    <brk id="59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бюджет</vt:lpstr>
      <vt:lpstr>тит ЗО</vt:lpstr>
      <vt:lpstr>План 076 ОПП</vt:lpstr>
      <vt:lpstr>титулка 072 ОНП</vt:lpstr>
      <vt:lpstr>План 072 ОНП</vt:lpstr>
      <vt:lpstr>Семестровка</vt:lpstr>
      <vt:lpstr>'План 072 ОНП'!Заголовки_для_печати</vt:lpstr>
      <vt:lpstr>'План 076 ОПП'!Заголовки_для_печати</vt:lpstr>
      <vt:lpstr>бюджет!Область_печати</vt:lpstr>
      <vt:lpstr>'План 072 ОНП'!Область_печати</vt:lpstr>
      <vt:lpstr>'План 076 ОПП'!Область_печати</vt:lpstr>
      <vt:lpstr>Семестровка!Область_печати</vt:lpstr>
      <vt:lpstr>'тит ЗО'!Область_печати</vt:lpstr>
      <vt:lpstr>'титулка 072 ОНП'!Область_печати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2020-05-02T20:11:24Z</cp:lastPrinted>
  <dcterms:created xsi:type="dcterms:W3CDTF">2011-02-06T10:49:14Z</dcterms:created>
  <dcterms:modified xsi:type="dcterms:W3CDTF">2020-05-08T08:58:40Z</dcterms:modified>
</cp:coreProperties>
</file>