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6 ПТ\"/>
    </mc:Choice>
  </mc:AlternateContent>
  <bookViews>
    <workbookView xWindow="2340" yWindow="2340" windowWidth="21600" windowHeight="11385" activeTab="1"/>
  </bookViews>
  <sheets>
    <sheet name="Титул 076" sheetId="2" r:id="rId1"/>
    <sheet name="План 076" sheetId="3" r:id="rId2"/>
    <sheet name="семестровка" sheetId="1" state="hidden" r:id="rId3"/>
  </sheets>
  <definedNames>
    <definedName name="_xlnm.Print_Area" localSheetId="1">'План 076'!$A$1:$AC$127</definedName>
    <definedName name="_xlnm.Print_Area" localSheetId="2">семестровка!$A$1:$AE$150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28" i="1" l="1"/>
  <c r="AB128" i="1"/>
  <c r="W129" i="1"/>
  <c r="AB129" i="1"/>
  <c r="C34" i="2"/>
  <c r="C35" i="2"/>
  <c r="C36" i="2"/>
  <c r="C38" i="2"/>
  <c r="W34" i="2"/>
  <c r="W35" i="2"/>
  <c r="W36" i="2"/>
  <c r="W37" i="2"/>
  <c r="W38" i="2" s="1"/>
  <c r="T38" i="2"/>
  <c r="Q38" i="2"/>
  <c r="N38" i="2"/>
  <c r="J38" i="2"/>
  <c r="G38" i="2"/>
  <c r="H121" i="3"/>
  <c r="I121" i="3"/>
  <c r="M121" i="3" s="1"/>
  <c r="H120" i="3"/>
  <c r="I120" i="3"/>
  <c r="M120" i="3"/>
  <c r="H119" i="3"/>
  <c r="M119" i="3" s="1"/>
  <c r="I119" i="3"/>
  <c r="H118" i="3"/>
  <c r="I118" i="3"/>
  <c r="L117" i="3"/>
  <c r="K117" i="3"/>
  <c r="J117" i="3"/>
  <c r="H117" i="3"/>
  <c r="G117" i="3"/>
  <c r="M116" i="3"/>
  <c r="H115" i="3"/>
  <c r="I115" i="3"/>
  <c r="M115" i="3" s="1"/>
  <c r="H114" i="3"/>
  <c r="I114" i="3"/>
  <c r="M114" i="3"/>
  <c r="L113" i="3"/>
  <c r="J113" i="3"/>
  <c r="I113" i="3"/>
  <c r="H113" i="3"/>
  <c r="G113" i="3"/>
  <c r="W29" i="1"/>
  <c r="V29" i="1"/>
  <c r="V125" i="1"/>
  <c r="D161" i="1"/>
  <c r="E161" i="1"/>
  <c r="D160" i="1"/>
  <c r="E160" i="1" s="1"/>
  <c r="E159" i="1" s="1"/>
  <c r="F159" i="1" s="1"/>
  <c r="D158" i="1"/>
  <c r="E158" i="1" s="1"/>
  <c r="E156" i="1" s="1"/>
  <c r="D157" i="1"/>
  <c r="E157" i="1" s="1"/>
  <c r="N152" i="1"/>
  <c r="N153" i="1"/>
  <c r="N154" i="1"/>
  <c r="N155" i="1"/>
  <c r="N156" i="1"/>
  <c r="D154" i="1"/>
  <c r="E154" i="1" s="1"/>
  <c r="D153" i="1"/>
  <c r="E153" i="1"/>
  <c r="E152" i="1" s="1"/>
  <c r="F152" i="1" s="1"/>
  <c r="F141" i="1"/>
  <c r="K141" i="1" s="1"/>
  <c r="E141" i="1"/>
  <c r="M141" i="1"/>
  <c r="F142" i="1"/>
  <c r="E142" i="1"/>
  <c r="M142" i="1" s="1"/>
  <c r="F143" i="1"/>
  <c r="E143" i="1"/>
  <c r="F144" i="1"/>
  <c r="E144" i="1"/>
  <c r="E149" i="1" s="1"/>
  <c r="F145" i="1"/>
  <c r="E145" i="1"/>
  <c r="F147" i="1"/>
  <c r="E147" i="1"/>
  <c r="F148" i="1"/>
  <c r="J148" i="1" s="1"/>
  <c r="E148" i="1"/>
  <c r="M148" i="1"/>
  <c r="L149" i="1"/>
  <c r="K142" i="1"/>
  <c r="K144" i="1"/>
  <c r="K147" i="1"/>
  <c r="K148" i="1"/>
  <c r="J142" i="1"/>
  <c r="J144" i="1"/>
  <c r="E146" i="1"/>
  <c r="J146" i="1" s="1"/>
  <c r="I149" i="1"/>
  <c r="H149" i="1"/>
  <c r="G149" i="1"/>
  <c r="F124" i="1"/>
  <c r="E124" i="1"/>
  <c r="M124" i="1"/>
  <c r="F125" i="1"/>
  <c r="E125" i="1"/>
  <c r="F126" i="1"/>
  <c r="K126" i="1" s="1"/>
  <c r="E126" i="1"/>
  <c r="M126" i="1" s="1"/>
  <c r="F127" i="1"/>
  <c r="E127" i="1"/>
  <c r="M127" i="1"/>
  <c r="F128" i="1"/>
  <c r="E128" i="1"/>
  <c r="F129" i="1"/>
  <c r="E129" i="1"/>
  <c r="F130" i="1"/>
  <c r="K130" i="1" s="1"/>
  <c r="E130" i="1"/>
  <c r="M130" i="1"/>
  <c r="L131" i="1"/>
  <c r="K124" i="1"/>
  <c r="K127" i="1"/>
  <c r="K128" i="1"/>
  <c r="J124" i="1"/>
  <c r="J125" i="1"/>
  <c r="J127" i="1"/>
  <c r="J129" i="1"/>
  <c r="I131" i="1"/>
  <c r="H131" i="1"/>
  <c r="G131" i="1"/>
  <c r="F106" i="1"/>
  <c r="K106" i="1" s="1"/>
  <c r="F107" i="1"/>
  <c r="K107" i="1"/>
  <c r="F108" i="1"/>
  <c r="K108" i="1" s="1"/>
  <c r="F110" i="1"/>
  <c r="K110" i="1"/>
  <c r="F111" i="1"/>
  <c r="K111" i="1" s="1"/>
  <c r="F112" i="1"/>
  <c r="M112" i="1" s="1"/>
  <c r="E106" i="1"/>
  <c r="J106" i="1"/>
  <c r="E107" i="1"/>
  <c r="E108" i="1"/>
  <c r="J108" i="1"/>
  <c r="E109" i="1"/>
  <c r="J109" i="1"/>
  <c r="E110" i="1"/>
  <c r="J110" i="1"/>
  <c r="E111" i="1"/>
  <c r="E112" i="1"/>
  <c r="J112" i="1"/>
  <c r="I113" i="1"/>
  <c r="H113" i="1"/>
  <c r="G113" i="1"/>
  <c r="E113" i="1"/>
  <c r="M110" i="1"/>
  <c r="M106" i="1"/>
  <c r="F88" i="1"/>
  <c r="E88" i="1"/>
  <c r="F89" i="1"/>
  <c r="E89" i="1"/>
  <c r="M89" i="1"/>
  <c r="F90" i="1"/>
  <c r="E90" i="1"/>
  <c r="M90" i="1"/>
  <c r="F91" i="1"/>
  <c r="E91" i="1"/>
  <c r="F92" i="1"/>
  <c r="E92" i="1"/>
  <c r="J92" i="1" s="1"/>
  <c r="F93" i="1"/>
  <c r="E93" i="1"/>
  <c r="M93" i="1"/>
  <c r="F94" i="1"/>
  <c r="E94" i="1"/>
  <c r="M94" i="1" s="1"/>
  <c r="L95" i="1"/>
  <c r="K89" i="1"/>
  <c r="K90" i="1"/>
  <c r="K92" i="1"/>
  <c r="K93" i="1"/>
  <c r="K94" i="1"/>
  <c r="J88" i="1"/>
  <c r="J89" i="1"/>
  <c r="J90" i="1"/>
  <c r="J93" i="1"/>
  <c r="J94" i="1"/>
  <c r="I95" i="1"/>
  <c r="H95" i="1"/>
  <c r="G95" i="1"/>
  <c r="E95" i="1"/>
  <c r="F66" i="1"/>
  <c r="K66" i="1" s="1"/>
  <c r="F67" i="1"/>
  <c r="K67" i="1"/>
  <c r="F68" i="1"/>
  <c r="K68" i="1" s="1"/>
  <c r="F69" i="1"/>
  <c r="K69" i="1"/>
  <c r="F70" i="1"/>
  <c r="K70" i="1" s="1"/>
  <c r="F71" i="1"/>
  <c r="K71" i="1"/>
  <c r="F72" i="1"/>
  <c r="K72" i="1" s="1"/>
  <c r="E66" i="1"/>
  <c r="J66" i="1"/>
  <c r="E67" i="1"/>
  <c r="J67" i="1" s="1"/>
  <c r="E68" i="1"/>
  <c r="J68" i="1"/>
  <c r="E69" i="1"/>
  <c r="E70" i="1"/>
  <c r="J70" i="1" s="1"/>
  <c r="E71" i="1"/>
  <c r="J71" i="1" s="1"/>
  <c r="E72" i="1"/>
  <c r="J72" i="1" s="1"/>
  <c r="I73" i="1"/>
  <c r="H73" i="1"/>
  <c r="G73" i="1"/>
  <c r="M72" i="1"/>
  <c r="M71" i="1"/>
  <c r="M70" i="1"/>
  <c r="M67" i="1"/>
  <c r="M66" i="1"/>
  <c r="L55" i="1"/>
  <c r="F49" i="1"/>
  <c r="K49" i="1"/>
  <c r="F50" i="1"/>
  <c r="F51" i="1"/>
  <c r="K51" i="1" s="1"/>
  <c r="F52" i="1"/>
  <c r="K52" i="1" s="1"/>
  <c r="F53" i="1"/>
  <c r="F54" i="1"/>
  <c r="E49" i="1"/>
  <c r="E50" i="1"/>
  <c r="J50" i="1"/>
  <c r="E51" i="1"/>
  <c r="J51" i="1" s="1"/>
  <c r="E52" i="1"/>
  <c r="E53" i="1"/>
  <c r="J53" i="1" s="1"/>
  <c r="E54" i="1"/>
  <c r="J54" i="1"/>
  <c r="I55" i="1"/>
  <c r="H55" i="1"/>
  <c r="G55" i="1"/>
  <c r="M51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E28" i="1"/>
  <c r="E29" i="1"/>
  <c r="J29" i="1" s="1"/>
  <c r="E30" i="1"/>
  <c r="J30" i="1" s="1"/>
  <c r="E31" i="1"/>
  <c r="E32" i="1"/>
  <c r="J32" i="1"/>
  <c r="E33" i="1"/>
  <c r="E34" i="1"/>
  <c r="J34" i="1" s="1"/>
  <c r="I35" i="1"/>
  <c r="H35" i="1"/>
  <c r="G35" i="1"/>
  <c r="F35" i="1"/>
  <c r="M34" i="1"/>
  <c r="M32" i="1"/>
  <c r="M29" i="1"/>
  <c r="U149" i="1"/>
  <c r="U150" i="1"/>
  <c r="V141" i="1"/>
  <c r="V142" i="1"/>
  <c r="AD142" i="1"/>
  <c r="V143" i="1"/>
  <c r="AD143" i="1" s="1"/>
  <c r="W144" i="1"/>
  <c r="V144" i="1"/>
  <c r="AA144" i="1" s="1"/>
  <c r="W145" i="1"/>
  <c r="AA145" i="1" s="1"/>
  <c r="V145" i="1"/>
  <c r="AD145" i="1"/>
  <c r="W147" i="1"/>
  <c r="V147" i="1"/>
  <c r="W148" i="1"/>
  <c r="V148" i="1"/>
  <c r="AA148" i="1" s="1"/>
  <c r="AC149" i="1"/>
  <c r="AB144" i="1"/>
  <c r="AB145" i="1"/>
  <c r="AB148" i="1"/>
  <c r="AA142" i="1"/>
  <c r="AA143" i="1"/>
  <c r="V146" i="1"/>
  <c r="AA146" i="1"/>
  <c r="Z149" i="1"/>
  <c r="Y149" i="1"/>
  <c r="X149" i="1"/>
  <c r="U131" i="1"/>
  <c r="U132" i="1" s="1"/>
  <c r="W124" i="1"/>
  <c r="V124" i="1"/>
  <c r="AD124" i="1"/>
  <c r="W125" i="1"/>
  <c r="W126" i="1"/>
  <c r="V126" i="1"/>
  <c r="AD126" i="1"/>
  <c r="W127" i="1"/>
  <c r="V127" i="1"/>
  <c r="AD127" i="1" s="1"/>
  <c r="V128" i="1"/>
  <c r="AD128" i="1" s="1"/>
  <c r="V129" i="1"/>
  <c r="AD129" i="1" s="1"/>
  <c r="W130" i="1"/>
  <c r="V130" i="1"/>
  <c r="AD130" i="1"/>
  <c r="AC131" i="1"/>
  <c r="AB124" i="1"/>
  <c r="AB125" i="1"/>
  <c r="AB126" i="1"/>
  <c r="AB127" i="1"/>
  <c r="AA124" i="1"/>
  <c r="AA128" i="1"/>
  <c r="AA129" i="1"/>
  <c r="Z131" i="1"/>
  <c r="Y131" i="1"/>
  <c r="X131" i="1"/>
  <c r="U113" i="1"/>
  <c r="U114" i="1" s="1"/>
  <c r="W107" i="1"/>
  <c r="W108" i="1"/>
  <c r="AB108" i="1" s="1"/>
  <c r="W110" i="1"/>
  <c r="W113" i="1" s="1"/>
  <c r="W111" i="1"/>
  <c r="AB111" i="1" s="1"/>
  <c r="W112" i="1"/>
  <c r="AD112" i="1" s="1"/>
  <c r="AB112" i="1"/>
  <c r="V106" i="1"/>
  <c r="AA106" i="1"/>
  <c r="V107" i="1"/>
  <c r="AA107" i="1" s="1"/>
  <c r="V108" i="1"/>
  <c r="AA108" i="1"/>
  <c r="V109" i="1"/>
  <c r="AA109" i="1" s="1"/>
  <c r="V110" i="1"/>
  <c r="V111" i="1"/>
  <c r="AD111" i="1" s="1"/>
  <c r="AA111" i="1"/>
  <c r="V112" i="1"/>
  <c r="AA112" i="1"/>
  <c r="Z113" i="1"/>
  <c r="Y113" i="1"/>
  <c r="X113" i="1"/>
  <c r="V113" i="1"/>
  <c r="AD108" i="1"/>
  <c r="AD106" i="1"/>
  <c r="U95" i="1"/>
  <c r="U96" i="1" s="1"/>
  <c r="W88" i="1"/>
  <c r="V88" i="1"/>
  <c r="W89" i="1"/>
  <c r="V89" i="1"/>
  <c r="AD89" i="1"/>
  <c r="W90" i="1"/>
  <c r="AA90" i="1" s="1"/>
  <c r="V90" i="1"/>
  <c r="W91" i="1"/>
  <c r="V91" i="1"/>
  <c r="AA91" i="1" s="1"/>
  <c r="W92" i="1"/>
  <c r="V92" i="1"/>
  <c r="AD92" i="1"/>
  <c r="W93" i="1"/>
  <c r="V93" i="1"/>
  <c r="AD93" i="1"/>
  <c r="V94" i="1"/>
  <c r="AC95" i="1"/>
  <c r="AB88" i="1"/>
  <c r="AB89" i="1"/>
  <c r="AB92" i="1"/>
  <c r="AB93" i="1"/>
  <c r="AA88" i="1"/>
  <c r="AA89" i="1"/>
  <c r="AA92" i="1"/>
  <c r="AA93" i="1"/>
  <c r="Z95" i="1"/>
  <c r="Y95" i="1"/>
  <c r="X95" i="1"/>
  <c r="U73" i="1"/>
  <c r="U74" i="1"/>
  <c r="W67" i="1"/>
  <c r="AB67" i="1"/>
  <c r="W68" i="1"/>
  <c r="AB68" i="1"/>
  <c r="W69" i="1"/>
  <c r="AB69" i="1"/>
  <c r="W70" i="1"/>
  <c r="AB70" i="1"/>
  <c r="W71" i="1"/>
  <c r="AB71" i="1"/>
  <c r="W72" i="1"/>
  <c r="AB72" i="1"/>
  <c r="V66" i="1"/>
  <c r="V67" i="1"/>
  <c r="AA67" i="1" s="1"/>
  <c r="V68" i="1"/>
  <c r="AA68" i="1" s="1"/>
  <c r="V69" i="1"/>
  <c r="V70" i="1"/>
  <c r="AA70" i="1"/>
  <c r="V71" i="1"/>
  <c r="V72" i="1"/>
  <c r="AA72" i="1" s="1"/>
  <c r="Z73" i="1"/>
  <c r="Y73" i="1"/>
  <c r="X73" i="1"/>
  <c r="W73" i="1"/>
  <c r="AD72" i="1"/>
  <c r="AD70" i="1"/>
  <c r="AD67" i="1"/>
  <c r="U55" i="1"/>
  <c r="U56" i="1"/>
  <c r="AC55" i="1"/>
  <c r="W49" i="1"/>
  <c r="AB49" i="1" s="1"/>
  <c r="W50" i="1"/>
  <c r="AB50" i="1"/>
  <c r="W51" i="1"/>
  <c r="AB51" i="1" s="1"/>
  <c r="W52" i="1"/>
  <c r="AB52" i="1" s="1"/>
  <c r="W53" i="1"/>
  <c r="W54" i="1"/>
  <c r="AB54" i="1" s="1"/>
  <c r="V49" i="1"/>
  <c r="AA49" i="1"/>
  <c r="V50" i="1"/>
  <c r="AA50" i="1" s="1"/>
  <c r="V51" i="1"/>
  <c r="AA51" i="1"/>
  <c r="V52" i="1"/>
  <c r="AA52" i="1" s="1"/>
  <c r="V53" i="1"/>
  <c r="V54" i="1"/>
  <c r="Z55" i="1"/>
  <c r="Y55" i="1"/>
  <c r="X55" i="1"/>
  <c r="V55" i="1"/>
  <c r="AD51" i="1"/>
  <c r="AD50" i="1"/>
  <c r="AD49" i="1"/>
  <c r="U35" i="1"/>
  <c r="U36" i="1"/>
  <c r="W28" i="1"/>
  <c r="AD28" i="1" s="1"/>
  <c r="W30" i="1"/>
  <c r="AB30" i="1"/>
  <c r="W31" i="1"/>
  <c r="W32" i="1"/>
  <c r="AB32" i="1"/>
  <c r="W33" i="1"/>
  <c r="AB33" i="1" s="1"/>
  <c r="W34" i="1"/>
  <c r="AB34" i="1"/>
  <c r="V28" i="1"/>
  <c r="V30" i="1"/>
  <c r="AA30" i="1" s="1"/>
  <c r="V31" i="1"/>
  <c r="V32" i="1"/>
  <c r="AD32" i="1" s="1"/>
  <c r="AA32" i="1"/>
  <c r="V33" i="1"/>
  <c r="AA33" i="1" s="1"/>
  <c r="V34" i="1"/>
  <c r="AA34" i="1"/>
  <c r="Z35" i="1"/>
  <c r="Y35" i="1"/>
  <c r="X35" i="1"/>
  <c r="AD34" i="1"/>
  <c r="AD33" i="1"/>
  <c r="U17" i="1"/>
  <c r="U18" i="1" s="1"/>
  <c r="W11" i="1"/>
  <c r="AB11" i="1" s="1"/>
  <c r="AB17" i="1" s="1"/>
  <c r="W12" i="1"/>
  <c r="AB12" i="1" s="1"/>
  <c r="W13" i="1"/>
  <c r="AB13" i="1"/>
  <c r="W14" i="1"/>
  <c r="AB14" i="1" s="1"/>
  <c r="W15" i="1"/>
  <c r="AB15" i="1"/>
  <c r="W16" i="1"/>
  <c r="AB16" i="1" s="1"/>
  <c r="V11" i="1"/>
  <c r="V12" i="1"/>
  <c r="AA12" i="1"/>
  <c r="V13" i="1"/>
  <c r="AA13" i="1" s="1"/>
  <c r="V14" i="1"/>
  <c r="AA14" i="1"/>
  <c r="V15" i="1"/>
  <c r="AA15" i="1" s="1"/>
  <c r="V16" i="1"/>
  <c r="AA16" i="1"/>
  <c r="Z17" i="1"/>
  <c r="Y17" i="1"/>
  <c r="X17" i="1"/>
  <c r="AD14" i="1"/>
  <c r="L82" i="3"/>
  <c r="I70" i="3"/>
  <c r="I72" i="3"/>
  <c r="I74" i="3"/>
  <c r="I76" i="3"/>
  <c r="I82" i="3" s="1"/>
  <c r="I78" i="3"/>
  <c r="I80" i="3"/>
  <c r="G11" i="3"/>
  <c r="G34" i="3" s="1"/>
  <c r="H16" i="3"/>
  <c r="I16" i="3"/>
  <c r="M16" i="3" s="1"/>
  <c r="G45" i="3"/>
  <c r="G48" i="3"/>
  <c r="G53" i="3"/>
  <c r="G56" i="3" s="1"/>
  <c r="H47" i="3"/>
  <c r="M47" i="3" s="1"/>
  <c r="I46" i="3"/>
  <c r="I45" i="3" s="1"/>
  <c r="I56" i="3" s="1"/>
  <c r="H46" i="3"/>
  <c r="L45" i="3"/>
  <c r="L48" i="3"/>
  <c r="L56" i="3" s="1"/>
  <c r="L53" i="3"/>
  <c r="K45" i="3"/>
  <c r="K48" i="3"/>
  <c r="K53" i="3"/>
  <c r="J45" i="3"/>
  <c r="I43" i="3"/>
  <c r="H43" i="3"/>
  <c r="M43" i="3" s="1"/>
  <c r="AC106" i="3"/>
  <c r="AB106" i="3"/>
  <c r="AA106" i="3"/>
  <c r="Z106" i="3"/>
  <c r="Y106" i="3"/>
  <c r="AC103" i="3"/>
  <c r="AB103" i="3"/>
  <c r="AA103" i="3"/>
  <c r="AA104" i="3" s="1"/>
  <c r="Z103" i="3"/>
  <c r="Y103" i="3"/>
  <c r="X103" i="3"/>
  <c r="W103" i="3"/>
  <c r="V103" i="3"/>
  <c r="U103" i="3"/>
  <c r="T103" i="3"/>
  <c r="S103" i="3"/>
  <c r="S104" i="3" s="1"/>
  <c r="R103" i="3"/>
  <c r="Q103" i="3"/>
  <c r="P103" i="3"/>
  <c r="O103" i="3"/>
  <c r="N103" i="3"/>
  <c r="L103" i="3"/>
  <c r="J103" i="3"/>
  <c r="G103" i="3"/>
  <c r="I101" i="3"/>
  <c r="H101" i="3"/>
  <c r="M101" i="3"/>
  <c r="I99" i="3"/>
  <c r="H99" i="3"/>
  <c r="M99" i="3" s="1"/>
  <c r="I97" i="3"/>
  <c r="H97" i="3"/>
  <c r="I95" i="3"/>
  <c r="H95" i="3"/>
  <c r="I93" i="3"/>
  <c r="H93" i="3"/>
  <c r="I91" i="3"/>
  <c r="H91" i="3"/>
  <c r="M91" i="3" s="1"/>
  <c r="I89" i="3"/>
  <c r="M89" i="3" s="1"/>
  <c r="H89" i="3"/>
  <c r="I87" i="3"/>
  <c r="H87" i="3"/>
  <c r="K85" i="3"/>
  <c r="K103" i="3" s="1"/>
  <c r="I84" i="3"/>
  <c r="H84" i="3"/>
  <c r="AC82" i="3"/>
  <c r="AC104" i="3" s="1"/>
  <c r="AB82" i="3"/>
  <c r="AA82" i="3"/>
  <c r="Z82" i="3"/>
  <c r="Y82" i="3"/>
  <c r="X82" i="3"/>
  <c r="W82" i="3"/>
  <c r="V82" i="3"/>
  <c r="U82" i="3"/>
  <c r="U104" i="3" s="1"/>
  <c r="T82" i="3"/>
  <c r="S82" i="3"/>
  <c r="R82" i="3"/>
  <c r="R104" i="3" s="1"/>
  <c r="Q82" i="3"/>
  <c r="Q104" i="3" s="1"/>
  <c r="P82" i="3"/>
  <c r="O82" i="3"/>
  <c r="N82" i="3"/>
  <c r="K82" i="3"/>
  <c r="J82" i="3"/>
  <c r="G82" i="3"/>
  <c r="I81" i="3"/>
  <c r="H81" i="3"/>
  <c r="H80" i="3"/>
  <c r="I79" i="3"/>
  <c r="H79" i="3"/>
  <c r="H78" i="3"/>
  <c r="M79" i="3" s="1"/>
  <c r="I77" i="3"/>
  <c r="H77" i="3"/>
  <c r="H76" i="3"/>
  <c r="M76" i="3" s="1"/>
  <c r="I75" i="3"/>
  <c r="M75" i="3" s="1"/>
  <c r="H75" i="3"/>
  <c r="H74" i="3"/>
  <c r="H72" i="3"/>
  <c r="H70" i="3"/>
  <c r="M70" i="3" s="1"/>
  <c r="X66" i="3"/>
  <c r="W66" i="3"/>
  <c r="W67" i="3" s="1"/>
  <c r="W105" i="3" s="1"/>
  <c r="W106" i="3" s="1"/>
  <c r="V66" i="3"/>
  <c r="U66" i="3"/>
  <c r="U67" i="3" s="1"/>
  <c r="U105" i="3" s="1"/>
  <c r="U106" i="3" s="1"/>
  <c r="T66" i="3"/>
  <c r="S66" i="3"/>
  <c r="S67" i="3" s="1"/>
  <c r="R66" i="3"/>
  <c r="Q66" i="3"/>
  <c r="P66" i="3"/>
  <c r="O66" i="3"/>
  <c r="N66" i="3"/>
  <c r="L66" i="3"/>
  <c r="K66" i="3"/>
  <c r="J66" i="3"/>
  <c r="G66" i="3"/>
  <c r="I65" i="3"/>
  <c r="H65" i="3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G62" i="3"/>
  <c r="I61" i="3"/>
  <c r="H61" i="3"/>
  <c r="M61" i="3" s="1"/>
  <c r="I60" i="3"/>
  <c r="H60" i="3"/>
  <c r="I59" i="3"/>
  <c r="H59" i="3"/>
  <c r="M59" i="3" s="1"/>
  <c r="M62" i="3" s="1"/>
  <c r="I58" i="3"/>
  <c r="H58" i="3"/>
  <c r="AC56" i="3"/>
  <c r="AB56" i="3"/>
  <c r="AA56" i="3"/>
  <c r="Z56" i="3"/>
  <c r="Y56" i="3"/>
  <c r="X56" i="3"/>
  <c r="W56" i="3"/>
  <c r="V56" i="3"/>
  <c r="U56" i="3"/>
  <c r="T56" i="3"/>
  <c r="T67" i="3" s="1"/>
  <c r="T105" i="3" s="1"/>
  <c r="T106" i="3" s="1"/>
  <c r="S56" i="3"/>
  <c r="R56" i="3"/>
  <c r="Q56" i="3"/>
  <c r="P56" i="3"/>
  <c r="P67" i="3" s="1"/>
  <c r="P105" i="3" s="1"/>
  <c r="P106" i="3" s="1"/>
  <c r="O56" i="3"/>
  <c r="N56" i="3"/>
  <c r="I55" i="3"/>
  <c r="H55" i="3"/>
  <c r="H53" i="3" s="1"/>
  <c r="I54" i="3"/>
  <c r="H54" i="3"/>
  <c r="J53" i="3"/>
  <c r="J48" i="3"/>
  <c r="J56" i="3" s="1"/>
  <c r="J67" i="3" s="1"/>
  <c r="J105" i="3" s="1"/>
  <c r="I52" i="3"/>
  <c r="H52" i="3"/>
  <c r="I51" i="3"/>
  <c r="M51" i="3" s="1"/>
  <c r="H51" i="3"/>
  <c r="I44" i="3"/>
  <c r="H44" i="3"/>
  <c r="H50" i="3"/>
  <c r="H48" i="3" s="1"/>
  <c r="I49" i="3"/>
  <c r="H49" i="3"/>
  <c r="I42" i="3"/>
  <c r="H42" i="3"/>
  <c r="M42" i="3" s="1"/>
  <c r="I41" i="3"/>
  <c r="H41" i="3"/>
  <c r="I40" i="3"/>
  <c r="H40" i="3"/>
  <c r="M40" i="3" s="1"/>
  <c r="I39" i="3"/>
  <c r="H39" i="3"/>
  <c r="I38" i="3"/>
  <c r="H38" i="3"/>
  <c r="M38" i="3" s="1"/>
  <c r="I37" i="3"/>
  <c r="H37" i="3"/>
  <c r="I36" i="3"/>
  <c r="H36" i="3"/>
  <c r="M36" i="3" s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N67" i="3" s="1"/>
  <c r="N105" i="3" s="1"/>
  <c r="N106" i="3" s="1"/>
  <c r="K34" i="3"/>
  <c r="I33" i="3"/>
  <c r="H33" i="3"/>
  <c r="M33" i="3" s="1"/>
  <c r="I32" i="3"/>
  <c r="H32" i="3"/>
  <c r="I31" i="3"/>
  <c r="H31" i="3"/>
  <c r="M31" i="3"/>
  <c r="I30" i="3"/>
  <c r="H30" i="3"/>
  <c r="I29" i="3"/>
  <c r="H29" i="3"/>
  <c r="M29" i="3" s="1"/>
  <c r="I28" i="3"/>
  <c r="H28" i="3"/>
  <c r="I27" i="3"/>
  <c r="H27" i="3"/>
  <c r="M27" i="3" s="1"/>
  <c r="I26" i="3"/>
  <c r="M26" i="3" s="1"/>
  <c r="H26" i="3"/>
  <c r="I25" i="3"/>
  <c r="H25" i="3"/>
  <c r="I24" i="3"/>
  <c r="H24" i="3"/>
  <c r="I23" i="3"/>
  <c r="H23" i="3"/>
  <c r="M23" i="3"/>
  <c r="I22" i="3"/>
  <c r="M22" i="3" s="1"/>
  <c r="H22" i="3"/>
  <c r="J34" i="3"/>
  <c r="I15" i="3"/>
  <c r="H15" i="3"/>
  <c r="M15" i="3" s="1"/>
  <c r="I14" i="3"/>
  <c r="M14" i="3" s="1"/>
  <c r="H14" i="3"/>
  <c r="I13" i="3"/>
  <c r="I11" i="3" s="1"/>
  <c r="I34" i="3" s="1"/>
  <c r="H13" i="3"/>
  <c r="I12" i="3"/>
  <c r="H12" i="3"/>
  <c r="L11" i="3"/>
  <c r="L34" i="3" s="1"/>
  <c r="D149" i="1"/>
  <c r="D150" i="1" s="1"/>
  <c r="D131" i="1"/>
  <c r="D132" i="1"/>
  <c r="D113" i="1"/>
  <c r="D114" i="1" s="1"/>
  <c r="D95" i="1"/>
  <c r="D96" i="1"/>
  <c r="D73" i="1"/>
  <c r="D74" i="1" s="1"/>
  <c r="D55" i="1"/>
  <c r="D56" i="1"/>
  <c r="D35" i="1"/>
  <c r="D36" i="1" s="1"/>
  <c r="I17" i="1"/>
  <c r="H17" i="1"/>
  <c r="G17" i="1"/>
  <c r="D17" i="1"/>
  <c r="D18" i="1" s="1"/>
  <c r="F16" i="1"/>
  <c r="M16" i="1" s="1"/>
  <c r="K16" i="1"/>
  <c r="E16" i="1"/>
  <c r="F15" i="1"/>
  <c r="E15" i="1"/>
  <c r="F14" i="1"/>
  <c r="K14" i="1" s="1"/>
  <c r="E14" i="1"/>
  <c r="M14" i="1" s="1"/>
  <c r="F13" i="1"/>
  <c r="E13" i="1"/>
  <c r="F12" i="1"/>
  <c r="M12" i="1" s="1"/>
  <c r="E12" i="1"/>
  <c r="E11" i="1"/>
  <c r="J11" i="1" s="1"/>
  <c r="F11" i="1"/>
  <c r="F17" i="1" s="1"/>
  <c r="M44" i="3"/>
  <c r="D156" i="1"/>
  <c r="M54" i="3"/>
  <c r="M37" i="3"/>
  <c r="M39" i="3"/>
  <c r="G104" i="3"/>
  <c r="H45" i="3"/>
  <c r="H11" i="3"/>
  <c r="M41" i="3"/>
  <c r="X67" i="3"/>
  <c r="X105" i="3" s="1"/>
  <c r="X106" i="3" s="1"/>
  <c r="M60" i="3"/>
  <c r="Y104" i="3"/>
  <c r="M49" i="3"/>
  <c r="M48" i="3" s="1"/>
  <c r="M58" i="3"/>
  <c r="O104" i="3"/>
  <c r="W104" i="3"/>
  <c r="J104" i="3"/>
  <c r="M24" i="3"/>
  <c r="R67" i="3"/>
  <c r="V67" i="3"/>
  <c r="V105" i="3" s="1"/>
  <c r="V106" i="3" s="1"/>
  <c r="O67" i="3"/>
  <c r="O105" i="3" s="1"/>
  <c r="O106" i="3" s="1"/>
  <c r="I62" i="3"/>
  <c r="M66" i="3"/>
  <c r="M72" i="3"/>
  <c r="M74" i="3"/>
  <c r="M80" i="3"/>
  <c r="M87" i="3"/>
  <c r="N104" i="3"/>
  <c r="V104" i="3"/>
  <c r="Z104" i="3"/>
  <c r="L104" i="3"/>
  <c r="M12" i="3"/>
  <c r="M28" i="3"/>
  <c r="M30" i="3"/>
  <c r="I53" i="3"/>
  <c r="M65" i="3"/>
  <c r="I103" i="3"/>
  <c r="I104" i="3" s="1"/>
  <c r="H103" i="3"/>
  <c r="M95" i="3"/>
  <c r="M25" i="3"/>
  <c r="M32" i="3"/>
  <c r="I48" i="3"/>
  <c r="M52" i="3"/>
  <c r="K104" i="3"/>
  <c r="M97" i="3"/>
  <c r="P104" i="3"/>
  <c r="T104" i="3"/>
  <c r="X104" i="3"/>
  <c r="AB104" i="3"/>
  <c r="J14" i="1"/>
  <c r="J16" i="1"/>
  <c r="K11" i="1"/>
  <c r="M13" i="1"/>
  <c r="H66" i="3"/>
  <c r="M50" i="3"/>
  <c r="I66" i="3"/>
  <c r="M77" i="3"/>
  <c r="M81" i="3"/>
  <c r="M84" i="3"/>
  <c r="J15" i="1"/>
  <c r="M15" i="1"/>
  <c r="J13" i="1"/>
  <c r="K13" i="1"/>
  <c r="K15" i="1"/>
  <c r="D152" i="1"/>
  <c r="D159" i="1"/>
  <c r="H34" i="3"/>
  <c r="L67" i="3" l="1"/>
  <c r="L105" i="3" s="1"/>
  <c r="Q67" i="3"/>
  <c r="Q105" i="3" s="1"/>
  <c r="Q106" i="3" s="1"/>
  <c r="R105" i="3"/>
  <c r="R106" i="3" s="1"/>
  <c r="S105" i="3"/>
  <c r="S106" i="3" s="1"/>
  <c r="G67" i="3"/>
  <c r="G105" i="3" s="1"/>
  <c r="Q111" i="3" s="1"/>
  <c r="I67" i="3"/>
  <c r="I105" i="3" s="1"/>
  <c r="M82" i="3"/>
  <c r="H67" i="3"/>
  <c r="Y67" i="3"/>
  <c r="J69" i="1"/>
  <c r="M69" i="1"/>
  <c r="AA29" i="1"/>
  <c r="AD29" i="1"/>
  <c r="J12" i="1"/>
  <c r="J17" i="1" s="1"/>
  <c r="M78" i="3"/>
  <c r="K56" i="3"/>
  <c r="K67" i="3" s="1"/>
  <c r="K105" i="3" s="1"/>
  <c r="W17" i="1"/>
  <c r="AD13" i="1"/>
  <c r="AA28" i="1"/>
  <c r="AD54" i="1"/>
  <c r="AD94" i="1"/>
  <c r="AA94" i="1"/>
  <c r="AA95" i="1" s="1"/>
  <c r="AD91" i="1"/>
  <c r="AB91" i="1"/>
  <c r="AD141" i="1"/>
  <c r="AA141" i="1"/>
  <c r="V149" i="1"/>
  <c r="M30" i="1"/>
  <c r="E35" i="1"/>
  <c r="J28" i="1"/>
  <c r="M28" i="1"/>
  <c r="M52" i="1"/>
  <c r="K50" i="1"/>
  <c r="K55" i="1" s="1"/>
  <c r="M50" i="1"/>
  <c r="E73" i="1"/>
  <c r="M107" i="1"/>
  <c r="F113" i="1"/>
  <c r="M147" i="1"/>
  <c r="J147" i="1"/>
  <c r="F158" i="1"/>
  <c r="F161" i="1"/>
  <c r="AB53" i="1"/>
  <c r="AB55" i="1" s="1"/>
  <c r="AD53" i="1"/>
  <c r="J73" i="1"/>
  <c r="K91" i="1"/>
  <c r="J91" i="1"/>
  <c r="J95" i="1" s="1"/>
  <c r="M91" i="1"/>
  <c r="M88" i="1"/>
  <c r="F95" i="1"/>
  <c r="K88" i="1"/>
  <c r="M129" i="1"/>
  <c r="K129" i="1"/>
  <c r="K145" i="1"/>
  <c r="M145" i="1"/>
  <c r="M143" i="1"/>
  <c r="J143" i="1"/>
  <c r="H62" i="3"/>
  <c r="H82" i="3"/>
  <c r="H104" i="3" s="1"/>
  <c r="H56" i="3"/>
  <c r="M11" i="1"/>
  <c r="E17" i="1"/>
  <c r="M55" i="3"/>
  <c r="M53" i="3" s="1"/>
  <c r="M46" i="3"/>
  <c r="K12" i="1"/>
  <c r="K17" i="1" s="1"/>
  <c r="M93" i="3"/>
  <c r="M103" i="3" s="1"/>
  <c r="M104" i="3" s="1"/>
  <c r="AD11" i="1"/>
  <c r="AA11" i="1"/>
  <c r="AA17" i="1" s="1"/>
  <c r="V17" i="1"/>
  <c r="AA31" i="1"/>
  <c r="AA54" i="1"/>
  <c r="AD68" i="1"/>
  <c r="V73" i="1"/>
  <c r="AA66" i="1"/>
  <c r="AD66" i="1"/>
  <c r="AD107" i="1"/>
  <c r="AB107" i="1"/>
  <c r="AB113" i="1" s="1"/>
  <c r="AD125" i="1"/>
  <c r="AA125" i="1"/>
  <c r="AA131" i="1" s="1"/>
  <c r="W131" i="1"/>
  <c r="J33" i="1"/>
  <c r="M33" i="1"/>
  <c r="K35" i="1"/>
  <c r="F55" i="1"/>
  <c r="J52" i="1"/>
  <c r="K53" i="1"/>
  <c r="M53" i="1"/>
  <c r="M92" i="1"/>
  <c r="J111" i="1"/>
  <c r="J107" i="1"/>
  <c r="J113" i="1" s="1"/>
  <c r="M128" i="1"/>
  <c r="M131" i="1" s="1"/>
  <c r="J128" i="1"/>
  <c r="M125" i="1"/>
  <c r="K125" i="1"/>
  <c r="K131" i="1" s="1"/>
  <c r="I117" i="3"/>
  <c r="AD15" i="1"/>
  <c r="AB31" i="1"/>
  <c r="AD31" i="1"/>
  <c r="AA110" i="1"/>
  <c r="AA113" i="1" s="1"/>
  <c r="AD110" i="1"/>
  <c r="M13" i="3"/>
  <c r="M11" i="3" s="1"/>
  <c r="M34" i="3" s="1"/>
  <c r="AD30" i="1"/>
  <c r="AB28" i="1"/>
  <c r="AB35" i="1" s="1"/>
  <c r="W35" i="1"/>
  <c r="AA53" i="1"/>
  <c r="AA55" i="1" s="1"/>
  <c r="AA71" i="1"/>
  <c r="AD71" i="1"/>
  <c r="AD88" i="1"/>
  <c r="AD95" i="1" s="1"/>
  <c r="V95" i="1"/>
  <c r="AB110" i="1"/>
  <c r="AD131" i="1"/>
  <c r="AD148" i="1"/>
  <c r="AD147" i="1"/>
  <c r="AB147" i="1"/>
  <c r="AB149" i="1" s="1"/>
  <c r="AA147" i="1"/>
  <c r="AD144" i="1"/>
  <c r="J49" i="1"/>
  <c r="J55" i="1" s="1"/>
  <c r="E55" i="1"/>
  <c r="M49" i="1"/>
  <c r="K73" i="1"/>
  <c r="M111" i="1"/>
  <c r="F131" i="1"/>
  <c r="J126" i="1"/>
  <c r="E131" i="1"/>
  <c r="F149" i="1"/>
  <c r="K143" i="1"/>
  <c r="K149" i="1" s="1"/>
  <c r="F153" i="1"/>
  <c r="F156" i="1"/>
  <c r="F157" i="1"/>
  <c r="M113" i="3"/>
  <c r="M118" i="3"/>
  <c r="M117" i="3" s="1"/>
  <c r="AD12" i="1"/>
  <c r="AD16" i="1"/>
  <c r="V35" i="1"/>
  <c r="AD52" i="1"/>
  <c r="W55" i="1"/>
  <c r="W95" i="1"/>
  <c r="V131" i="1"/>
  <c r="AA127" i="1"/>
  <c r="AB130" i="1"/>
  <c r="AB131" i="1" s="1"/>
  <c r="AA130" i="1"/>
  <c r="AA126" i="1"/>
  <c r="K54" i="1"/>
  <c r="M54" i="1"/>
  <c r="M68" i="1"/>
  <c r="F73" i="1"/>
  <c r="M108" i="1"/>
  <c r="K112" i="1"/>
  <c r="K113" i="1" s="1"/>
  <c r="J130" i="1"/>
  <c r="M144" i="1"/>
  <c r="M149" i="1" s="1"/>
  <c r="J141" i="1"/>
  <c r="F154" i="1"/>
  <c r="AA69" i="1"/>
  <c r="AD69" i="1"/>
  <c r="AB73" i="1"/>
  <c r="AD90" i="1"/>
  <c r="AB90" i="1"/>
  <c r="AB95" i="1" s="1"/>
  <c r="W149" i="1"/>
  <c r="J31" i="1"/>
  <c r="M31" i="1"/>
  <c r="J145" i="1"/>
  <c r="N157" i="1"/>
  <c r="O154" i="1" s="1"/>
  <c r="F160" i="1"/>
  <c r="W111" i="3" l="1"/>
  <c r="Y111" i="3" s="1"/>
  <c r="AD149" i="1"/>
  <c r="J131" i="1"/>
  <c r="AA35" i="1"/>
  <c r="M45" i="3"/>
  <c r="M56" i="3" s="1"/>
  <c r="M67" i="3" s="1"/>
  <c r="M105" i="3" s="1"/>
  <c r="M95" i="1"/>
  <c r="AA73" i="1"/>
  <c r="H105" i="3"/>
  <c r="K95" i="1"/>
  <c r="O156" i="1"/>
  <c r="O157" i="1"/>
  <c r="O153" i="1"/>
  <c r="O155" i="1"/>
  <c r="O152" i="1"/>
  <c r="J149" i="1"/>
  <c r="J35" i="1"/>
  <c r="AA149" i="1"/>
</calcChain>
</file>

<file path=xl/sharedStrings.xml><?xml version="1.0" encoding="utf-8"?>
<sst xmlns="http://schemas.openxmlformats.org/spreadsheetml/2006/main" count="1299" uniqueCount="336">
  <si>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</si>
  <si>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</si>
  <si>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</si>
  <si>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</si>
  <si>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</si>
  <si>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</si>
  <si>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</si>
  <si>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</si>
  <si>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</si>
  <si>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</si>
  <si>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</si>
  <si>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</si>
  <si>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</si>
  <si>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</si>
  <si>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</si>
  <si>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</si>
  <si>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</si>
  <si>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</si>
  <si>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</si>
  <si>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</si>
  <si>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</si>
  <si>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</si>
  <si>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</si>
  <si>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</si>
  <si>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</si>
  <si>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</si>
  <si>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</si>
  <si>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</si>
  <si>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</si>
  <si>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</si>
  <si>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</si>
  <si>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</si>
  <si>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</si>
  <si>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</si>
  <si>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</si>
  <si>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</si>
  <si>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</si>
  <si>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</si>
  <si>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</si>
  <si>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</si>
  <si>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</si>
  <si>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</si>
  <si>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</si>
  <si>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</si>
  <si>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</si>
  <si>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</si>
  <si>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</si>
  <si>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</si>
  <si>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</si>
  <si>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</si>
  <si>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</si>
  <si>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</si>
  <si>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</si>
  <si>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</si>
  <si>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</si>
  <si>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</si>
  <si>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</si>
  <si>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</si>
  <si>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</si>
  <si>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</si>
  <si>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</si>
  <si>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</si>
  <si>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</si>
  <si>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</si>
  <si>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</si>
  <si>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</si>
  <si>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</si>
  <si>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</si>
  <si>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Податкова система та оподаткування</t>
  </si>
  <si>
    <t>Фінансово-економічні ризики</t>
  </si>
  <si>
    <t>Звітність субєктів господарювання та фінансово-кредитних установ / Міжнародні стандарти фінансової звітності</t>
  </si>
  <si>
    <t>Фінансовий аналіз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</si>
  <si>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</si>
  <si>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</si>
  <si>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</si>
  <si>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</si>
  <si>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</si>
  <si>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</si>
  <si>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</si>
  <si>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</si>
  <si>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</si>
  <si>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</si>
  <si>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</si>
  <si>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</si>
  <si>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</si>
  <si>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</si>
  <si>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</si>
  <si>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</si>
  <si>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</si>
  <si>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</si>
  <si>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</si>
  <si>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</si>
  <si>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</si>
  <si>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</si>
  <si>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</si>
  <si>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</si>
  <si>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</si>
  <si>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</si>
  <si>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</si>
  <si>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</si>
  <si>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</si>
  <si>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</si>
  <si>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</si>
  <si>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</si>
  <si>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</si>
  <si>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</si>
  <si>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</si>
  <si>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</si>
  <si>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</si>
  <si>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</si>
  <si>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</si>
  <si>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</si>
  <si>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</si>
  <si>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</si>
  <si>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</si>
  <si>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</si>
  <si>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</si>
  <si>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</si>
  <si>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</si>
  <si>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</si>
  <si>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</si>
  <si>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</si>
  <si>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</si>
  <si>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</si>
  <si>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</si>
  <si>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</si>
  <si>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</si>
  <si>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</si>
  <si>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</si>
  <si>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</si>
  <si>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</si>
  <si>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</si>
  <si>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</si>
  <si>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</si>
  <si>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</si>
  <si>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</si>
  <si>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</si>
  <si>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</si>
  <si>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</si>
  <si>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</si>
  <si>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</si>
  <si>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</si>
  <si>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</si>
  <si>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</si>
  <si>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</si>
  <si>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</si>
  <si>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</si>
  <si>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</si>
  <si>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</si>
  <si>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</si>
  <si>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</si>
  <si>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</si>
  <si>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</si>
  <si>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</si>
  <si>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</si>
  <si>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</si>
  <si>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</si>
  <si>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</si>
  <si>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</si>
  <si>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2д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</si>
  <si>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</si>
  <si>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</si>
  <si>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</si>
  <si>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</si>
  <si>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</si>
  <si>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</si>
  <si>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</si>
  <si>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</si>
  <si>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</si>
  <si>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3д</t>
  </si>
  <si>
    <t>1.1.10</t>
  </si>
  <si>
    <t>1д</t>
  </si>
  <si>
    <t>1.1.11</t>
  </si>
  <si>
    <t>1.1.12</t>
  </si>
  <si>
    <t>Мікро- та макроекономіка</t>
  </si>
  <si>
    <t>1.1.13</t>
  </si>
  <si>
    <t>1.1.16</t>
  </si>
  <si>
    <t>7д</t>
  </si>
  <si>
    <t>Разом: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</si>
  <si>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</si>
  <si>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</si>
  <si>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</si>
  <si>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</si>
  <si>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</si>
  <si>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</si>
  <si>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</si>
  <si>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</si>
  <si>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</si>
  <si>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</si>
  <si>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</si>
  <si>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</si>
  <si>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</si>
  <si>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1.2.10.1</t>
  </si>
  <si>
    <t>1.2.10.2</t>
  </si>
  <si>
    <t>6д</t>
  </si>
  <si>
    <t>1.2.11</t>
  </si>
  <si>
    <t>1.2.12</t>
  </si>
  <si>
    <t>1.2.13</t>
  </si>
  <si>
    <t>1.2.14</t>
  </si>
  <si>
    <t>1.2.14.1</t>
  </si>
  <si>
    <t>1.2.14.2</t>
  </si>
  <si>
    <t>8д</t>
  </si>
  <si>
    <t>Разом п.1.2</t>
  </si>
  <si>
    <t>1.3. Практична підготовка</t>
  </si>
  <si>
    <t>3.1</t>
  </si>
  <si>
    <t>3.2</t>
  </si>
  <si>
    <t>3.3</t>
  </si>
  <si>
    <t>3.4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</si>
  <si>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</si>
  <si>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</si>
  <si>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</si>
  <si>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</si>
  <si>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</si>
  <si>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</si>
  <si>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</si>
  <si>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</si>
  <si>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</si>
  <si>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</si>
  <si>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</si>
  <si>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</si>
  <si>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Соціологія</t>
  </si>
  <si>
    <t>2.1.4</t>
  </si>
  <si>
    <t>Іноземна мова за професійним спрямуванням (розділ 2)</t>
  </si>
  <si>
    <t>Психологія управління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</si>
  <si>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</si>
  <si>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</si>
  <si>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</si>
  <si>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</si>
  <si>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</si>
  <si>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Професійна етика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</si>
  <si>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</si>
  <si>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</si>
  <si>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</si>
  <si>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</si>
  <si>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</si>
  <si>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</si>
  <si>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</si>
  <si>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Фінансова діяльність суб'єктів господарювання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</si>
  <si>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</si>
  <si>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</si>
  <si>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</si>
  <si>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</si>
  <si>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</si>
  <si>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Звітність суб'єктів господарювання та фінансово-кредитних установ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</si>
  <si>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</si>
  <si>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</si>
  <si>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</si>
  <si>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</si>
  <si>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Соціальне страхування та відповідальність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</si>
  <si>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</si>
  <si>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</si>
  <si>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</si>
  <si>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</si>
  <si>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</si>
  <si>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</si>
  <si>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</si>
  <si>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</si>
  <si>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</si>
  <si>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</si>
  <si>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</si>
  <si>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</si>
  <si>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</si>
  <si>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</si>
  <si>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</si>
  <si>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</si>
  <si>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</si>
  <si>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</si>
  <si>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</si>
  <si>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Інноваційний бізнес</t>
  </si>
  <si>
    <t>Аналіз ринкової кон'юнктури</t>
  </si>
  <si>
    <t>Оцінка та управління вартістю підприємства</t>
  </si>
  <si>
    <t>Ціноутворення</t>
  </si>
  <si>
    <t>Інформаційні системи і технології у підриємництві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</si>
  <si>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</si>
  <si>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</si>
  <si>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>С.Є. Борисова</t>
  </si>
  <si>
    <t xml:space="preserve">Організаційно-економічна практика 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</si>
  <si>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</si>
  <si>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</si>
  <si>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</si>
  <si>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</si>
  <si>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</si>
  <si>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</si>
  <si>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</si>
  <si>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</si>
  <si>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</si>
  <si>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</si>
  <si>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Комерційна діяльність</t>
  </si>
  <si>
    <t>Зовнішньоекономічна діяльність підприємницьких структур</t>
  </si>
  <si>
    <t>Державний фінансовий контроль та державні закупівлі</t>
  </si>
  <si>
    <t>Організаційно-економічна практика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</si>
  <si>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</si>
  <si>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</si>
  <si>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</si>
  <si>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</si>
  <si>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</si>
  <si>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</si>
  <si>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</si>
  <si>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</si>
  <si>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</si>
  <si>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</si>
  <si>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</si>
  <si>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</si>
  <si>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</si>
  <si>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</si>
  <si>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</si>
  <si>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</si>
  <si>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</si>
  <si>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</si>
  <si>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IV. АТЕСТАЦІЯ</t>
  </si>
  <si>
    <t>№</t>
  </si>
  <si>
    <t>Форма  атестації (екзамен, дипломний проект (робота))</t>
  </si>
  <si>
    <t>Виробнича (фінансово-економічна)</t>
  </si>
  <si>
    <t>Виробнича (фінансово-аналітична)</t>
  </si>
  <si>
    <t xml:space="preserve">протокол № </t>
  </si>
  <si>
    <t>,</t>
  </si>
  <si>
    <t>І-3</t>
  </si>
  <si>
    <t>З-4</t>
  </si>
  <si>
    <t>З-3</t>
  </si>
  <si>
    <t>І-4</t>
  </si>
  <si>
    <t>З-2</t>
  </si>
  <si>
    <t>КР-1</t>
  </si>
  <si>
    <t>З-1</t>
  </si>
  <si>
    <t>"       "                    2020    р.</t>
  </si>
  <si>
    <t>семестровка на 20/21 уч. год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</si>
  <si>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</si>
  <si>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</si>
  <si>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</si>
  <si>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Дисципліни з інших ОП ДДМА</t>
  </si>
  <si>
    <t>Вступ до освітньго процесу</t>
  </si>
  <si>
    <t>Вступ до освітнього процесу</t>
  </si>
  <si>
    <t>Кваліфікація:  бакалавр  підприємництва,  торгівлі та біржової  діяльності</t>
  </si>
  <si>
    <t>Виконання кваліфікац. роботи</t>
  </si>
  <si>
    <t>Атестація</t>
  </si>
  <si>
    <t>1.4 Атестація</t>
  </si>
  <si>
    <t>1.4.1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</si>
</sst>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7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6" fontId="2" fillId="0" borderId="2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166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9" fillId="0" borderId="18" xfId="2" applyNumberFormat="1" applyFont="1" applyFill="1" applyBorder="1" applyAlignment="1">
      <alignment horizontal="center" vertical="center" wrapText="1"/>
    </xf>
    <xf numFmtId="1" fontId="29" fillId="0" borderId="18" xfId="2" applyNumberFormat="1" applyFont="1" applyFill="1" applyBorder="1" applyAlignment="1">
      <alignment horizontal="center" vertical="center" wrapText="1"/>
    </xf>
    <xf numFmtId="1" fontId="29" fillId="0" borderId="20" xfId="2" applyNumberFormat="1" applyFont="1" applyFill="1" applyBorder="1" applyAlignment="1">
      <alignment horizontal="center" vertical="center" wrapText="1"/>
    </xf>
    <xf numFmtId="49" fontId="25" fillId="0" borderId="21" xfId="0" applyNumberFormat="1" applyFont="1" applyFill="1" applyBorder="1" applyAlignment="1" applyProtection="1">
      <alignment horizontal="center" vertical="center"/>
    </xf>
    <xf numFmtId="49" fontId="25" fillId="0" borderId="22" xfId="0" applyNumberFormat="1" applyFont="1" applyFill="1" applyBorder="1" applyAlignment="1">
      <alignment horizontal="left" vertical="center" wrapText="1"/>
    </xf>
    <xf numFmtId="49" fontId="25" fillId="0" borderId="4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 applyProtection="1">
      <alignment horizontal="center" vertical="center"/>
    </xf>
    <xf numFmtId="165" fontId="25" fillId="0" borderId="21" xfId="0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/>
    </xf>
    <xf numFmtId="1" fontId="25" fillId="0" borderId="6" xfId="0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49" fontId="6" fillId="0" borderId="25" xfId="2" applyNumberFormat="1" applyFont="1" applyFill="1" applyBorder="1" applyAlignment="1">
      <alignment vertical="center" wrapText="1"/>
    </xf>
    <xf numFmtId="1" fontId="6" fillId="0" borderId="9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25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9" fontId="6" fillId="0" borderId="26" xfId="2" applyNumberFormat="1" applyFont="1" applyFill="1" applyBorder="1" applyAlignment="1">
      <alignment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171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49" fontId="6" fillId="0" borderId="29" xfId="2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171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>
      <alignment horizontal="center" vertical="center" wrapText="1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171" fontId="6" fillId="0" borderId="24" xfId="2" applyNumberFormat="1" applyFont="1" applyFill="1" applyBorder="1" applyAlignment="1" applyProtection="1">
      <alignment horizontal="center" vertical="center"/>
    </xf>
    <xf numFmtId="170" fontId="6" fillId="0" borderId="36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>
      <alignment horizontal="center" vertical="center" wrapText="1"/>
    </xf>
    <xf numFmtId="171" fontId="6" fillId="0" borderId="36" xfId="2" applyNumberFormat="1" applyFont="1" applyFill="1" applyBorder="1" applyAlignment="1" applyProtection="1">
      <alignment horizontal="center" vertical="center"/>
    </xf>
    <xf numFmtId="171" fontId="6" fillId="0" borderId="9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2" fontId="6" fillId="0" borderId="0" xfId="2" applyNumberFormat="1" applyFont="1" applyFill="1" applyBorder="1" applyAlignment="1" applyProtection="1">
      <alignment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center" vertical="center" wrapText="1"/>
    </xf>
    <xf numFmtId="166" fontId="6" fillId="0" borderId="39" xfId="0" applyNumberFormat="1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0" fontId="28" fillId="0" borderId="25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166" fontId="25" fillId="0" borderId="24" xfId="0" applyNumberFormat="1" applyFont="1" applyFill="1" applyBorder="1" applyAlignment="1" applyProtection="1">
      <alignment horizontal="center" vertical="center"/>
    </xf>
    <xf numFmtId="166" fontId="25" fillId="0" borderId="25" xfId="0" applyNumberFormat="1" applyFont="1" applyFill="1" applyBorder="1" applyAlignment="1" applyProtection="1">
      <alignment horizontal="center" vertical="center"/>
    </xf>
    <xf numFmtId="166" fontId="25" fillId="0" borderId="2" xfId="0" applyNumberFormat="1" applyFont="1" applyFill="1" applyBorder="1" applyAlignment="1" applyProtection="1">
      <alignment horizontal="center" vertical="center"/>
    </xf>
    <xf numFmtId="166" fontId="25" fillId="0" borderId="1" xfId="0" applyNumberFormat="1" applyFont="1" applyFill="1" applyBorder="1" applyAlignment="1" applyProtection="1">
      <alignment horizontal="center" vertical="center"/>
    </xf>
    <xf numFmtId="166" fontId="25" fillId="0" borderId="11" xfId="0" applyNumberFormat="1" applyFont="1" applyFill="1" applyBorder="1" applyAlignment="1" applyProtection="1">
      <alignment horizontal="center" vertical="center"/>
    </xf>
    <xf numFmtId="0" fontId="28" fillId="0" borderId="9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vertical="center"/>
    </xf>
    <xf numFmtId="49" fontId="28" fillId="0" borderId="24" xfId="2" applyNumberFormat="1" applyFont="1" applyFill="1" applyBorder="1" applyAlignment="1">
      <alignment horizontal="left" vertical="center" wrapText="1"/>
    </xf>
    <xf numFmtId="166" fontId="6" fillId="0" borderId="24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27" xfId="2" applyNumberFormat="1" applyFont="1" applyFill="1" applyBorder="1" applyAlignment="1">
      <alignment horizontal="left" vertical="center" wrapText="1"/>
    </xf>
    <xf numFmtId="1" fontId="6" fillId="0" borderId="16" xfId="2" applyNumberFormat="1" applyFont="1" applyFill="1" applyBorder="1" applyAlignment="1">
      <alignment horizontal="center" vertical="center"/>
    </xf>
    <xf numFmtId="49" fontId="25" fillId="0" borderId="13" xfId="0" applyNumberFormat="1" applyFont="1" applyFill="1" applyBorder="1" applyAlignment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6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wrapText="1"/>
    </xf>
    <xf numFmtId="0" fontId="25" fillId="0" borderId="4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1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0" fontId="6" fillId="0" borderId="48" xfId="2" applyNumberFormat="1" applyFont="1" applyFill="1" applyBorder="1" applyAlignment="1" applyProtection="1">
      <alignment horizontal="center" vertical="center"/>
    </xf>
    <xf numFmtId="0" fontId="6" fillId="0" borderId="49" xfId="2" applyNumberFormat="1" applyFont="1" applyFill="1" applyBorder="1" applyAlignment="1" applyProtection="1">
      <alignment horizontal="center" vertical="center"/>
    </xf>
    <xf numFmtId="0" fontId="6" fillId="0" borderId="50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51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49" fontId="25" fillId="0" borderId="23" xfId="0" applyNumberFormat="1" applyFont="1" applyFill="1" applyBorder="1" applyAlignment="1" applyProtection="1">
      <alignment horizontal="center" vertical="center"/>
    </xf>
    <xf numFmtId="49" fontId="25" fillId="0" borderId="21" xfId="2" applyNumberFormat="1" applyFont="1" applyFill="1" applyBorder="1" applyAlignment="1">
      <alignment vertical="center" wrapText="1"/>
    </xf>
    <xf numFmtId="49" fontId="25" fillId="0" borderId="5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69" fontId="25" fillId="0" borderId="6" xfId="2" applyNumberFormat="1" applyFont="1" applyFill="1" applyBorder="1" applyAlignment="1" applyProtection="1">
      <alignment horizontal="center" vertical="center" wrapText="1"/>
    </xf>
    <xf numFmtId="166" fontId="25" fillId="0" borderId="52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1" fontId="25" fillId="0" borderId="5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8" fillId="0" borderId="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49" fontId="6" fillId="0" borderId="24" xfId="2" applyNumberFormat="1" applyFont="1" applyFill="1" applyBorder="1" applyAlignment="1">
      <alignment vertical="center" wrapText="1"/>
    </xf>
    <xf numFmtId="0" fontId="25" fillId="0" borderId="9" xfId="2" applyFont="1" applyFill="1" applyBorder="1" applyAlignment="1">
      <alignment horizontal="center" vertical="center" wrapText="1"/>
    </xf>
    <xf numFmtId="0" fontId="25" fillId="0" borderId="11" xfId="2" applyNumberFormat="1" applyFont="1" applyFill="1" applyBorder="1" applyAlignment="1">
      <alignment horizontal="center" vertical="center" wrapText="1"/>
    </xf>
    <xf numFmtId="169" fontId="25" fillId="0" borderId="10" xfId="2" applyNumberFormat="1" applyFont="1" applyFill="1" applyBorder="1" applyAlignment="1" applyProtection="1">
      <alignment horizontal="center" vertical="center" wrapText="1"/>
    </xf>
    <xf numFmtId="166" fontId="6" fillId="0" borderId="29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169" fontId="28" fillId="0" borderId="9" xfId="2" applyNumberFormat="1" applyFont="1" applyFill="1" applyBorder="1" applyAlignment="1" applyProtection="1">
      <alignment vertical="center"/>
    </xf>
    <xf numFmtId="169" fontId="28" fillId="0" borderId="10" xfId="2" applyNumberFormat="1" applyFont="1" applyFill="1" applyBorder="1" applyAlignment="1" applyProtection="1">
      <alignment vertical="center"/>
    </xf>
    <xf numFmtId="49" fontId="28" fillId="0" borderId="11" xfId="0" applyNumberFormat="1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169" fontId="25" fillId="0" borderId="10" xfId="0" applyNumberFormat="1" applyFont="1" applyFill="1" applyBorder="1" applyAlignment="1" applyProtection="1">
      <alignment horizontal="center" vertical="center" wrapText="1"/>
    </xf>
    <xf numFmtId="166" fontId="6" fillId="0" borderId="29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vertical="center" wrapText="1"/>
    </xf>
    <xf numFmtId="49" fontId="28" fillId="0" borderId="53" xfId="0" applyNumberFormat="1" applyFont="1" applyFill="1" applyBorder="1" applyAlignment="1" applyProtection="1">
      <alignment horizontal="center" vertical="center"/>
    </xf>
    <xf numFmtId="0" fontId="25" fillId="0" borderId="37" xfId="0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 applyProtection="1">
      <alignment vertical="center"/>
    </xf>
    <xf numFmtId="0" fontId="6" fillId="0" borderId="25" xfId="2" applyNumberFormat="1" applyFont="1" applyFill="1" applyBorder="1" applyAlignment="1" applyProtection="1">
      <alignment vertical="center"/>
    </xf>
    <xf numFmtId="49" fontId="25" fillId="0" borderId="3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169" fontId="25" fillId="0" borderId="10" xfId="2" applyNumberFormat="1" applyFont="1" applyFill="1" applyBorder="1" applyAlignment="1" applyProtection="1">
      <alignment horizontal="center" vertical="center"/>
    </xf>
    <xf numFmtId="171" fontId="25" fillId="0" borderId="29" xfId="2" applyNumberFormat="1" applyFont="1" applyFill="1" applyBorder="1" applyAlignment="1" applyProtection="1">
      <alignment horizontal="center" vertical="center"/>
    </xf>
    <xf numFmtId="0" fontId="25" fillId="0" borderId="36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169" fontId="28" fillId="0" borderId="10" xfId="2" applyNumberFormat="1" applyFont="1" applyFill="1" applyBorder="1" applyAlignment="1" applyProtection="1">
      <alignment horizontal="center" vertical="center"/>
    </xf>
    <xf numFmtId="0" fontId="25" fillId="0" borderId="11" xfId="2" applyFont="1" applyFill="1" applyBorder="1" applyAlignment="1">
      <alignment horizontal="center" vertical="center" wrapText="1"/>
    </xf>
    <xf numFmtId="170" fontId="31" fillId="0" borderId="10" xfId="2" applyNumberFormat="1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169" fontId="6" fillId="0" borderId="10" xfId="2" applyNumberFormat="1" applyFont="1" applyFill="1" applyBorder="1" applyAlignment="1" applyProtection="1">
      <alignment vertical="center"/>
    </xf>
    <xf numFmtId="169" fontId="25" fillId="0" borderId="9" xfId="2" applyNumberFormat="1" applyFont="1" applyFill="1" applyBorder="1" applyAlignment="1" applyProtection="1">
      <alignment horizontal="center" vertical="center"/>
    </xf>
    <xf numFmtId="49" fontId="25" fillId="0" borderId="53" xfId="0" applyNumberFormat="1" applyFont="1" applyFill="1" applyBorder="1" applyAlignment="1" applyProtection="1">
      <alignment horizontal="center" vertical="center"/>
    </xf>
    <xf numFmtId="171" fontId="25" fillId="0" borderId="54" xfId="2" applyNumberFormat="1" applyFont="1" applyFill="1" applyBorder="1" applyAlignment="1" applyProtection="1">
      <alignment horizontal="center" vertical="center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56" xfId="2" applyNumberFormat="1" applyFont="1" applyFill="1" applyBorder="1" applyAlignment="1">
      <alignment vertical="center" wrapText="1"/>
    </xf>
    <xf numFmtId="169" fontId="25" fillId="0" borderId="42" xfId="2" applyNumberFormat="1" applyFont="1" applyFill="1" applyBorder="1" applyAlignment="1" applyProtection="1">
      <alignment horizontal="center" vertical="center"/>
    </xf>
    <xf numFmtId="0" fontId="25" fillId="0" borderId="43" xfId="2" applyFont="1" applyFill="1" applyBorder="1" applyAlignment="1">
      <alignment horizontal="center" vertical="center" wrapText="1"/>
    </xf>
    <xf numFmtId="0" fontId="25" fillId="0" borderId="53" xfId="2" applyFont="1" applyFill="1" applyBorder="1" applyAlignment="1">
      <alignment horizontal="center" vertical="center" wrapText="1"/>
    </xf>
    <xf numFmtId="0" fontId="28" fillId="0" borderId="57" xfId="2" applyFont="1" applyFill="1" applyBorder="1" applyAlignment="1">
      <alignment horizontal="center" vertical="center" wrapText="1"/>
    </xf>
    <xf numFmtId="0" fontId="28" fillId="0" borderId="55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49" fontId="25" fillId="0" borderId="27" xfId="2" applyNumberFormat="1" applyFont="1" applyFill="1" applyBorder="1" applyAlignment="1">
      <alignment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3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26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0" fontId="25" fillId="0" borderId="12" xfId="2" applyFont="1" applyFill="1" applyBorder="1" applyAlignment="1">
      <alignment horizontal="center" vertical="center" wrapText="1"/>
    </xf>
    <xf numFmtId="49" fontId="25" fillId="0" borderId="29" xfId="2" applyNumberFormat="1" applyFont="1" applyFill="1" applyBorder="1" applyAlignment="1">
      <alignment horizontal="left" vertical="center" wrapText="1"/>
    </xf>
    <xf numFmtId="49" fontId="25" fillId="0" borderId="29" xfId="2" applyNumberFormat="1" applyFont="1" applyFill="1" applyBorder="1" applyAlignment="1">
      <alignment vertical="center" wrapText="1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49" fontId="6" fillId="0" borderId="29" xfId="2" applyNumberFormat="1" applyFont="1" applyFill="1" applyBorder="1" applyAlignment="1">
      <alignment horizontal="left" vertical="center" wrapText="1"/>
    </xf>
    <xf numFmtId="171" fontId="6" fillId="0" borderId="54" xfId="2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vertical="center" wrapText="1"/>
    </xf>
    <xf numFmtId="49" fontId="25" fillId="0" borderId="56" xfId="0" applyNumberFormat="1" applyFont="1" applyFill="1" applyBorder="1" applyAlignment="1" applyProtection="1">
      <alignment horizontal="center" vertical="center"/>
    </xf>
    <xf numFmtId="166" fontId="25" fillId="0" borderId="18" xfId="2" applyNumberFormat="1" applyFont="1" applyFill="1" applyBorder="1" applyAlignment="1">
      <alignment horizontal="center" vertical="center" wrapText="1"/>
    </xf>
    <xf numFmtId="1" fontId="25" fillId="0" borderId="18" xfId="2" applyNumberFormat="1" applyFont="1" applyFill="1" applyBorder="1" applyAlignment="1">
      <alignment horizontal="center" vertical="center" wrapText="1"/>
    </xf>
    <xf numFmtId="0" fontId="25" fillId="0" borderId="21" xfId="0" applyNumberFormat="1" applyFont="1" applyFill="1" applyBorder="1" applyAlignment="1" applyProtection="1">
      <alignment horizontal="left" vertical="center"/>
    </xf>
    <xf numFmtId="170" fontId="33" fillId="0" borderId="6" xfId="0" applyNumberFormat="1" applyFont="1" applyFill="1" applyBorder="1" applyAlignment="1" applyProtection="1">
      <alignment horizontal="center" vertical="center"/>
    </xf>
    <xf numFmtId="166" fontId="25" fillId="0" borderId="21" xfId="0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166" fontId="25" fillId="0" borderId="59" xfId="2" applyNumberFormat="1" applyFont="1" applyFill="1" applyBorder="1" applyAlignment="1" applyProtection="1">
      <alignment horizontal="center" vertical="center"/>
    </xf>
    <xf numFmtId="1" fontId="25" fillId="0" borderId="60" xfId="2" applyNumberFormat="1" applyFont="1" applyFill="1" applyBorder="1" applyAlignment="1" applyProtection="1">
      <alignment horizontal="center" vertical="center"/>
    </xf>
    <xf numFmtId="1" fontId="25" fillId="0" borderId="61" xfId="2" applyNumberFormat="1" applyFont="1" applyFill="1" applyBorder="1" applyAlignment="1" applyProtection="1">
      <alignment horizontal="center" vertical="center"/>
    </xf>
    <xf numFmtId="166" fontId="25" fillId="0" borderId="62" xfId="2" applyNumberFormat="1" applyFont="1" applyFill="1" applyBorder="1" applyAlignment="1" applyProtection="1">
      <alignment horizontal="center" vertical="center"/>
    </xf>
    <xf numFmtId="166" fontId="25" fillId="0" borderId="60" xfId="2" applyNumberFormat="1" applyFont="1" applyFill="1" applyBorder="1" applyAlignment="1" applyProtection="1">
      <alignment horizontal="center" vertical="center"/>
    </xf>
    <xf numFmtId="0" fontId="25" fillId="0" borderId="30" xfId="0" applyNumberFormat="1" applyFont="1" applyFill="1" applyBorder="1" applyAlignment="1" applyProtection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34" xfId="0" applyNumberFormat="1" applyFont="1" applyFill="1" applyBorder="1" applyAlignment="1" applyProtection="1">
      <alignment horizontal="center" vertical="center"/>
    </xf>
    <xf numFmtId="166" fontId="25" fillId="0" borderId="30" xfId="0" applyNumberFormat="1" applyFont="1" applyFill="1" applyBorder="1" applyAlignment="1" applyProtection="1">
      <alignment horizontal="center" vertical="center"/>
    </xf>
    <xf numFmtId="1" fontId="25" fillId="0" borderId="36" xfId="0" applyNumberFormat="1" applyFont="1" applyFill="1" applyBorder="1" applyAlignment="1">
      <alignment horizontal="center" vertical="center" wrapText="1"/>
    </xf>
    <xf numFmtId="166" fontId="25" fillId="0" borderId="32" xfId="2" applyNumberFormat="1" applyFont="1" applyFill="1" applyBorder="1" applyAlignment="1" applyProtection="1">
      <alignment horizontal="center" vertical="center"/>
    </xf>
    <xf numFmtId="166" fontId="25" fillId="0" borderId="33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66" fontId="25" fillId="0" borderId="35" xfId="2" applyNumberFormat="1" applyFont="1" applyFill="1" applyBorder="1" applyAlignment="1" applyProtection="1">
      <alignment horizontal="center" vertical="center"/>
    </xf>
    <xf numFmtId="0" fontId="25" fillId="0" borderId="24" xfId="0" applyNumberFormat="1" applyFont="1" applyFill="1" applyBorder="1" applyAlignment="1" applyProtection="1">
      <alignment horizontal="left" vertical="center" wrapText="1"/>
    </xf>
    <xf numFmtId="170" fontId="33" fillId="0" borderId="10" xfId="0" applyNumberFormat="1" applyFont="1" applyFill="1" applyBorder="1" applyAlignment="1" applyProtection="1">
      <alignment horizontal="center" vertical="center"/>
    </xf>
    <xf numFmtId="0" fontId="25" fillId="0" borderId="56" xfId="0" applyNumberFormat="1" applyFont="1" applyFill="1" applyBorder="1" applyAlignment="1" applyProtection="1">
      <alignment horizontal="left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170" fontId="33" fillId="0" borderId="43" xfId="0" applyNumberFormat="1" applyFont="1" applyFill="1" applyBorder="1" applyAlignment="1" applyProtection="1">
      <alignment horizontal="center" vertical="center"/>
    </xf>
    <xf numFmtId="166" fontId="25" fillId="0" borderId="27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166" fontId="25" fillId="0" borderId="2" xfId="2" applyNumberFormat="1" applyFont="1" applyFill="1" applyBorder="1" applyAlignment="1" applyProtection="1">
      <alignment horizontal="center" vertical="center"/>
    </xf>
    <xf numFmtId="166" fontId="25" fillId="0" borderId="25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66" fontId="25" fillId="0" borderId="9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63" xfId="0" applyNumberFormat="1" applyFont="1" applyFill="1" applyBorder="1" applyAlignment="1" applyProtection="1">
      <alignment horizontal="center" vertical="center"/>
    </xf>
    <xf numFmtId="1" fontId="25" fillId="0" borderId="64" xfId="0" applyNumberFormat="1" applyFont="1" applyFill="1" applyBorder="1" applyAlignment="1" applyProtection="1">
      <alignment horizontal="center" vertical="center"/>
    </xf>
    <xf numFmtId="170" fontId="25" fillId="0" borderId="22" xfId="0" applyNumberFormat="1" applyFont="1" applyFill="1" applyBorder="1" applyAlignment="1" applyProtection="1">
      <alignment horizontal="left" vertical="center" wrapText="1"/>
    </xf>
    <xf numFmtId="170" fontId="6" fillId="0" borderId="4" xfId="0" applyNumberFormat="1" applyFont="1" applyFill="1" applyBorder="1" applyAlignment="1" applyProtection="1">
      <alignment horizontal="center" vertical="center"/>
    </xf>
    <xf numFmtId="170" fontId="6" fillId="0" borderId="5" xfId="0" applyNumberFormat="1" applyFont="1" applyFill="1" applyBorder="1" applyAlignment="1" applyProtection="1">
      <alignment horizontal="center" vertical="center"/>
    </xf>
    <xf numFmtId="170" fontId="6" fillId="0" borderId="7" xfId="0" applyNumberFormat="1" applyFont="1" applyFill="1" applyBorder="1" applyAlignment="1" applyProtection="1">
      <alignment horizontal="center" vertical="center"/>
    </xf>
    <xf numFmtId="166" fontId="25" fillId="0" borderId="23" xfId="0" applyNumberFormat="1" applyFont="1" applyFill="1" applyBorder="1" applyAlignment="1" applyProtection="1">
      <alignment horizontal="center" vertical="center"/>
    </xf>
    <xf numFmtId="170" fontId="25" fillId="0" borderId="23" xfId="0" applyNumberFormat="1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22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49" fontId="25" fillId="0" borderId="27" xfId="0" applyNumberFormat="1" applyFont="1" applyFill="1" applyBorder="1" applyAlignment="1" applyProtection="1">
      <alignment horizontal="center" vertical="center"/>
    </xf>
    <xf numFmtId="170" fontId="25" fillId="0" borderId="28" xfId="0" applyNumberFormat="1" applyFont="1" applyFill="1" applyBorder="1" applyAlignment="1" applyProtection="1">
      <alignment horizontal="left" vertical="center" wrapText="1"/>
    </xf>
    <xf numFmtId="170" fontId="6" fillId="0" borderId="12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70" fontId="6" fillId="0" borderId="15" xfId="0" applyNumberFormat="1" applyFont="1" applyFill="1" applyBorder="1" applyAlignment="1" applyProtection="1">
      <alignment horizontal="center" vertical="center"/>
    </xf>
    <xf numFmtId="166" fontId="25" fillId="0" borderId="58" xfId="0" applyNumberFormat="1" applyFont="1" applyFill="1" applyBorder="1" applyAlignment="1" applyProtection="1">
      <alignment horizontal="center" vertical="center"/>
    </xf>
    <xf numFmtId="170" fontId="25" fillId="0" borderId="58" xfId="0" applyNumberFormat="1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top" wrapText="1"/>
    </xf>
    <xf numFmtId="170" fontId="25" fillId="0" borderId="14" xfId="2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166" fontId="25" fillId="0" borderId="65" xfId="0" applyNumberFormat="1" applyFont="1" applyFill="1" applyBorder="1" applyAlignment="1" applyProtection="1">
      <alignment horizontal="center" vertical="center"/>
    </xf>
    <xf numFmtId="1" fontId="25" fillId="0" borderId="65" xfId="0" applyNumberFormat="1" applyFont="1" applyFill="1" applyBorder="1" applyAlignment="1" applyProtection="1">
      <alignment horizontal="center" vertical="center"/>
    </xf>
    <xf numFmtId="166" fontId="25" fillId="0" borderId="63" xfId="2" applyNumberFormat="1" applyFont="1" applyFill="1" applyBorder="1" applyAlignment="1">
      <alignment horizontal="center" vertical="center" wrapText="1"/>
    </xf>
    <xf numFmtId="1" fontId="25" fillId="0" borderId="63" xfId="2" applyNumberFormat="1" applyFont="1" applyFill="1" applyBorder="1" applyAlignment="1">
      <alignment horizontal="center" vertical="center" wrapText="1"/>
    </xf>
    <xf numFmtId="49" fontId="6" fillId="0" borderId="52" xfId="2" applyNumberFormat="1" applyFont="1" applyFill="1" applyBorder="1" applyAlignment="1">
      <alignment vertical="center" wrapText="1"/>
    </xf>
    <xf numFmtId="0" fontId="6" fillId="0" borderId="6" xfId="2" applyNumberFormat="1" applyFont="1" applyFill="1" applyBorder="1" applyAlignment="1" applyProtection="1">
      <alignment horizontal="center" vertical="center"/>
    </xf>
    <xf numFmtId="171" fontId="6" fillId="0" borderId="21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/>
    </xf>
    <xf numFmtId="170" fontId="6" fillId="0" borderId="5" xfId="2" applyNumberFormat="1" applyFont="1" applyFill="1" applyBorder="1" applyAlignment="1" applyProtection="1">
      <alignment horizontal="center" vertical="center"/>
    </xf>
    <xf numFmtId="170" fontId="6" fillId="0" borderId="6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49" fontId="6" fillId="0" borderId="66" xfId="2" applyNumberFormat="1" applyFont="1" applyFill="1" applyBorder="1" applyAlignment="1">
      <alignment vertical="center" wrapText="1"/>
    </xf>
    <xf numFmtId="0" fontId="6" fillId="0" borderId="3" xfId="2" applyNumberFormat="1" applyFont="1" applyFill="1" applyBorder="1" applyAlignment="1" applyProtection="1">
      <alignment horizontal="center" vertical="center"/>
    </xf>
    <xf numFmtId="170" fontId="6" fillId="0" borderId="35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70" fontId="6" fillId="0" borderId="34" xfId="2" applyNumberFormat="1" applyFont="1" applyFill="1" applyBorder="1" applyAlignment="1" applyProtection="1">
      <alignment horizontal="center" vertical="center"/>
    </xf>
    <xf numFmtId="171" fontId="6" fillId="0" borderId="20" xfId="2" applyNumberFormat="1" applyFont="1" applyFill="1" applyBorder="1" applyAlignment="1" applyProtection="1">
      <alignment horizontal="center" vertical="center"/>
    </xf>
    <xf numFmtId="170" fontId="6" fillId="0" borderId="67" xfId="2" applyNumberFormat="1" applyFont="1" applyFill="1" applyBorder="1" applyAlignment="1" applyProtection="1">
      <alignment horizontal="center" vertical="center"/>
    </xf>
    <xf numFmtId="170" fontId="6" fillId="0" borderId="68" xfId="2" applyNumberFormat="1" applyFont="1" applyFill="1" applyBorder="1" applyAlignment="1" applyProtection="1">
      <alignment horizontal="center" vertical="center"/>
    </xf>
    <xf numFmtId="170" fontId="6" fillId="0" borderId="69" xfId="2" applyNumberFormat="1" applyFont="1" applyFill="1" applyBorder="1" applyAlignment="1" applyProtection="1">
      <alignment horizontal="center" vertical="center"/>
    </xf>
    <xf numFmtId="166" fontId="25" fillId="0" borderId="20" xfId="2" applyNumberFormat="1" applyFont="1" applyFill="1" applyBorder="1" applyAlignment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vertical="center" wrapText="1"/>
    </xf>
    <xf numFmtId="49" fontId="6" fillId="0" borderId="66" xfId="0" applyNumberFormat="1" applyFont="1" applyFill="1" applyBorder="1" applyAlignment="1">
      <alignment vertical="center" wrapText="1"/>
    </xf>
    <xf numFmtId="166" fontId="25" fillId="0" borderId="18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166" fontId="32" fillId="0" borderId="20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1" fontId="25" fillId="0" borderId="71" xfId="2" applyNumberFormat="1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166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29" fillId="0" borderId="21" xfId="0" applyNumberFormat="1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169" fontId="25" fillId="0" borderId="7" xfId="0" applyNumberFormat="1" applyFont="1" applyFill="1" applyBorder="1" applyAlignment="1" applyProtection="1">
      <alignment horizontal="center" vertical="center" wrapText="1"/>
    </xf>
    <xf numFmtId="166" fontId="25" fillId="0" borderId="21" xfId="2" applyNumberFormat="1" applyFont="1" applyFill="1" applyBorder="1" applyAlignment="1" applyProtection="1">
      <alignment horizontal="center" vertical="center"/>
    </xf>
    <xf numFmtId="166" fontId="25" fillId="0" borderId="22" xfId="2" applyNumberFormat="1" applyFont="1" applyFill="1" applyBorder="1" applyAlignment="1" applyProtection="1">
      <alignment horizontal="center" vertical="center"/>
    </xf>
    <xf numFmtId="166" fontId="25" fillId="0" borderId="8" xfId="2" applyNumberFormat="1" applyFont="1" applyFill="1" applyBorder="1" applyAlignment="1" applyProtection="1">
      <alignment horizontal="center" vertical="center"/>
    </xf>
    <xf numFmtId="166" fontId="25" fillId="0" borderId="5" xfId="2" applyNumberFormat="1" applyFont="1" applyFill="1" applyBorder="1" applyAlignment="1" applyProtection="1">
      <alignment horizontal="center" vertical="center"/>
    </xf>
    <xf numFmtId="166" fontId="25" fillId="0" borderId="7" xfId="2" applyNumberFormat="1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4" fontId="25" fillId="0" borderId="73" xfId="0" applyNumberFormat="1" applyFont="1" applyFill="1" applyBorder="1" applyAlignment="1" applyProtection="1">
      <alignment horizontal="center" vertical="center" wrapText="1"/>
    </xf>
    <xf numFmtId="166" fontId="6" fillId="0" borderId="74" xfId="0" applyNumberFormat="1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64" fontId="6" fillId="0" borderId="76" xfId="0" applyNumberFormat="1" applyFont="1" applyFill="1" applyBorder="1" applyAlignment="1">
      <alignment horizontal="center" vertical="center" wrapText="1"/>
    </xf>
    <xf numFmtId="166" fontId="6" fillId="0" borderId="77" xfId="0" applyNumberFormat="1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1" xfId="1" applyNumberFormat="1" applyFont="1" applyFill="1" applyBorder="1" applyAlignment="1">
      <alignment horizontal="left" vertical="center" wrapText="1"/>
    </xf>
    <xf numFmtId="0" fontId="0" fillId="0" borderId="25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2" fillId="0" borderId="73" xfId="0" applyFont="1" applyFill="1" applyBorder="1" applyAlignment="1">
      <alignment horizontal="center" wrapText="1"/>
    </xf>
    <xf numFmtId="0" fontId="20" fillId="0" borderId="84" xfId="0" applyFont="1" applyFill="1" applyBorder="1" applyAlignment="1">
      <alignment horizontal="center" wrapText="1"/>
    </xf>
    <xf numFmtId="0" fontId="22" fillId="0" borderId="82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2" fillId="0" borderId="85" xfId="0" applyFont="1" applyFill="1" applyBorder="1" applyAlignment="1">
      <alignment horizontal="center" vertic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84" xfId="0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7" fillId="0" borderId="79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49" fontId="22" fillId="0" borderId="11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25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55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18" fillId="0" borderId="44" xfId="1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83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8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3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85" xfId="0" applyNumberFormat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49" fontId="14" fillId="0" borderId="44" xfId="1" applyNumberFormat="1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0" fontId="0" fillId="0" borderId="57" xfId="0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1" fontId="27" fillId="0" borderId="25" xfId="0" applyNumberFormat="1" applyFont="1" applyFill="1" applyBorder="1" applyAlignment="1">
      <alignment horizontal="center" vertical="center" wrapText="1"/>
    </xf>
    <xf numFmtId="1" fontId="27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2" fillId="0" borderId="73" xfId="0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1" fontId="22" fillId="0" borderId="85" xfId="0" applyNumberFormat="1" applyFont="1" applyFill="1" applyBorder="1" applyAlignment="1">
      <alignment horizontal="center" vertical="center" wrapText="1"/>
    </xf>
    <xf numFmtId="1" fontId="20" fillId="0" borderId="78" xfId="0" applyNumberFormat="1" applyFont="1" applyFill="1" applyBorder="1" applyAlignment="1">
      <alignment horizontal="center" vertical="center" wrapText="1"/>
    </xf>
    <xf numFmtId="1" fontId="20" fillId="0" borderId="84" xfId="0" applyNumberFormat="1" applyFont="1" applyFill="1" applyBorder="1" applyAlignment="1">
      <alignment horizontal="center" vertical="center" wrapText="1"/>
    </xf>
    <xf numFmtId="49" fontId="22" fillId="0" borderId="44" xfId="1" applyNumberFormat="1" applyFont="1" applyFill="1" applyBorder="1" applyAlignment="1">
      <alignment horizontal="left" vertical="center" wrapText="1"/>
    </xf>
    <xf numFmtId="0" fontId="0" fillId="0" borderId="76" xfId="0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horizontal="center" vertical="center" wrapText="1"/>
    </xf>
    <xf numFmtId="0" fontId="24" fillId="0" borderId="44" xfId="1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wrapText="1"/>
    </xf>
    <xf numFmtId="0" fontId="20" fillId="0" borderId="80" xfId="0" applyFont="1" applyFill="1" applyBorder="1" applyAlignment="1">
      <alignment horizontal="center" wrapText="1"/>
    </xf>
    <xf numFmtId="0" fontId="25" fillId="0" borderId="44" xfId="1" applyFont="1" applyFill="1" applyBorder="1" applyAlignment="1">
      <alignment horizontal="center" vertical="center" wrapText="1"/>
    </xf>
    <xf numFmtId="0" fontId="25" fillId="0" borderId="55" xfId="1" applyFont="1" applyFill="1" applyBorder="1" applyAlignment="1">
      <alignment horizontal="center" vertical="center" wrapText="1"/>
    </xf>
    <xf numFmtId="0" fontId="25" fillId="0" borderId="57" xfId="1" applyFont="1" applyFill="1" applyBorder="1" applyAlignment="1">
      <alignment horizontal="center" vertical="center" wrapText="1"/>
    </xf>
    <xf numFmtId="0" fontId="25" fillId="0" borderId="81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83" xfId="1" applyFont="1" applyFill="1" applyBorder="1" applyAlignment="1">
      <alignment horizontal="center" vertical="center" wrapText="1"/>
    </xf>
    <xf numFmtId="0" fontId="25" fillId="0" borderId="76" xfId="1" applyFont="1" applyFill="1" applyBorder="1" applyAlignment="1">
      <alignment horizontal="center" vertical="center" wrapText="1"/>
    </xf>
    <xf numFmtId="0" fontId="25" fillId="0" borderId="33" xfId="1" applyFont="1" applyFill="1" applyBorder="1" applyAlignment="1">
      <alignment horizontal="center" vertical="center" wrapText="1"/>
    </xf>
    <xf numFmtId="0" fontId="25" fillId="0" borderId="32" xfId="1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wrapText="1"/>
    </xf>
    <xf numFmtId="0" fontId="20" fillId="0" borderId="57" xfId="0" applyFont="1" applyFill="1" applyBorder="1" applyAlignment="1">
      <alignment wrapText="1"/>
    </xf>
    <xf numFmtId="0" fontId="20" fillId="0" borderId="81" xfId="0" applyFont="1" applyFill="1" applyBorder="1" applyAlignment="1">
      <alignment wrapText="1"/>
    </xf>
    <xf numFmtId="0" fontId="20" fillId="0" borderId="83" xfId="0" applyFont="1" applyFill="1" applyBorder="1" applyAlignment="1">
      <alignment wrapText="1"/>
    </xf>
    <xf numFmtId="0" fontId="20" fillId="0" borderId="76" xfId="0" applyFont="1" applyFill="1" applyBorder="1" applyAlignment="1">
      <alignment wrapText="1"/>
    </xf>
    <xf numFmtId="0" fontId="20" fillId="0" borderId="33" xfId="0" applyFont="1" applyFill="1" applyBorder="1" applyAlignment="1">
      <alignment wrapText="1"/>
    </xf>
    <xf numFmtId="0" fontId="20" fillId="0" borderId="32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textRotation="90"/>
    </xf>
    <xf numFmtId="0" fontId="6" fillId="0" borderId="12" xfId="0" applyFont="1" applyFill="1" applyBorder="1" applyAlignment="1">
      <alignment horizontal="center" vertical="center" textRotation="90"/>
    </xf>
    <xf numFmtId="0" fontId="6" fillId="0" borderId="23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169" fontId="35" fillId="0" borderId="0" xfId="2" applyNumberFormat="1" applyFont="1" applyFill="1" applyBorder="1" applyAlignment="1" applyProtection="1">
      <alignment horizontal="left"/>
    </xf>
    <xf numFmtId="166" fontId="29" fillId="0" borderId="72" xfId="2" applyNumberFormat="1" applyFont="1" applyFill="1" applyBorder="1" applyAlignment="1" applyProtection="1">
      <alignment horizontal="center" vertical="center"/>
    </xf>
    <xf numFmtId="166" fontId="29" fillId="0" borderId="92" xfId="2" applyNumberFormat="1" applyFont="1" applyFill="1" applyBorder="1" applyAlignment="1" applyProtection="1">
      <alignment horizontal="center" vertical="center"/>
    </xf>
    <xf numFmtId="0" fontId="29" fillId="0" borderId="70" xfId="2" applyNumberFormat="1" applyFont="1" applyFill="1" applyBorder="1" applyAlignment="1" applyProtection="1">
      <alignment horizontal="center" vertical="center"/>
    </xf>
    <xf numFmtId="166" fontId="25" fillId="0" borderId="94" xfId="2" applyNumberFormat="1" applyFont="1" applyFill="1" applyBorder="1" applyAlignment="1" applyProtection="1">
      <alignment horizontal="center" vertical="center"/>
    </xf>
    <xf numFmtId="166" fontId="25" fillId="0" borderId="92" xfId="2" applyNumberFormat="1" applyFont="1" applyFill="1" applyBorder="1" applyAlignment="1" applyProtection="1">
      <alignment horizontal="center" vertical="center"/>
    </xf>
    <xf numFmtId="0" fontId="25" fillId="0" borderId="70" xfId="2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 applyProtection="1">
      <alignment horizontal="right" vertical="center"/>
    </xf>
    <xf numFmtId="0" fontId="34" fillId="0" borderId="33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25" fillId="0" borderId="18" xfId="2" applyFont="1" applyFill="1" applyBorder="1" applyAlignment="1" applyProtection="1">
      <alignment horizontal="right" vertical="center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30" xfId="2" applyNumberFormat="1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0" fontId="25" fillId="0" borderId="46" xfId="2" applyFont="1" applyFill="1" applyBorder="1" applyAlignment="1">
      <alignment horizontal="center" vertical="center" wrapText="1"/>
    </xf>
    <xf numFmtId="0" fontId="25" fillId="0" borderId="17" xfId="2" applyFont="1" applyFill="1" applyBorder="1" applyAlignment="1">
      <alignment horizontal="center" vertical="center" wrapText="1"/>
    </xf>
    <xf numFmtId="170" fontId="25" fillId="0" borderId="20" xfId="2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right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46" xfId="2" applyNumberFormat="1" applyFont="1" applyFill="1" applyBorder="1" applyAlignment="1" applyProtection="1">
      <alignment horizontal="center" vertical="center"/>
    </xf>
    <xf numFmtId="170" fontId="25" fillId="0" borderId="17" xfId="2" applyNumberFormat="1" applyFont="1" applyFill="1" applyBorder="1" applyAlignment="1" applyProtection="1">
      <alignment horizontal="center" vertical="center"/>
    </xf>
    <xf numFmtId="0" fontId="25" fillId="0" borderId="63" xfId="2" applyFont="1" applyFill="1" applyBorder="1" applyAlignment="1" applyProtection="1">
      <alignment horizontal="right" vertical="center"/>
    </xf>
    <xf numFmtId="169" fontId="25" fillId="0" borderId="45" xfId="2" applyNumberFormat="1" applyFont="1" applyFill="1" applyBorder="1" applyAlignment="1" applyProtection="1">
      <alignment horizontal="right" vertical="center"/>
    </xf>
    <xf numFmtId="169" fontId="25" fillId="0" borderId="103" xfId="2" applyNumberFormat="1" applyFont="1" applyFill="1" applyBorder="1" applyAlignment="1" applyProtection="1">
      <alignment horizontal="right" vertical="center"/>
    </xf>
    <xf numFmtId="169" fontId="25" fillId="0" borderId="48" xfId="2" applyNumberFormat="1" applyFont="1" applyFill="1" applyBorder="1" applyAlignment="1" applyProtection="1">
      <alignment horizontal="right" vertical="center"/>
    </xf>
    <xf numFmtId="49" fontId="6" fillId="0" borderId="63" xfId="2" applyNumberFormat="1" applyFont="1" applyFill="1" applyBorder="1" applyAlignment="1">
      <alignment horizontal="center" vertical="center" wrapText="1"/>
    </xf>
    <xf numFmtId="49" fontId="6" fillId="0" borderId="64" xfId="2" applyNumberFormat="1" applyFont="1" applyFill="1" applyBorder="1" applyAlignment="1">
      <alignment horizontal="center" vertical="center" wrapText="1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41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0" fontId="25" fillId="0" borderId="72" xfId="2" applyFont="1" applyFill="1" applyBorder="1" applyAlignment="1">
      <alignment horizontal="center" vertical="center" wrapText="1"/>
    </xf>
    <xf numFmtId="0" fontId="25" fillId="0" borderId="92" xfId="2" applyFont="1" applyFill="1" applyBorder="1" applyAlignment="1">
      <alignment horizontal="center" vertical="center" wrapText="1"/>
    </xf>
    <xf numFmtId="0" fontId="25" fillId="0" borderId="70" xfId="2" applyFont="1" applyFill="1" applyBorder="1" applyAlignment="1">
      <alignment horizontal="center" vertical="center" wrapText="1"/>
    </xf>
    <xf numFmtId="169" fontId="18" fillId="0" borderId="51" xfId="2" applyNumberFormat="1" applyFont="1" applyFill="1" applyBorder="1" applyAlignment="1" applyProtection="1">
      <alignment horizontal="center" vertical="center" wrapText="1"/>
    </xf>
    <xf numFmtId="0" fontId="6" fillId="0" borderId="63" xfId="2" applyNumberFormat="1" applyFont="1" applyFill="1" applyBorder="1" applyAlignment="1" applyProtection="1">
      <alignment horizontal="center" vertical="center" textRotation="90"/>
    </xf>
    <xf numFmtId="0" fontId="6" fillId="0" borderId="64" xfId="2" applyNumberFormat="1" applyFont="1" applyFill="1" applyBorder="1" applyAlignment="1" applyProtection="1">
      <alignment horizontal="center" vertical="center" textRotation="90"/>
    </xf>
    <xf numFmtId="0" fontId="6" fillId="0" borderId="20" xfId="2" applyNumberFormat="1" applyFont="1" applyFill="1" applyBorder="1" applyAlignment="1" applyProtection="1">
      <alignment horizontal="center" vertical="center" textRotation="90"/>
    </xf>
    <xf numFmtId="169" fontId="6" fillId="0" borderId="63" xfId="2" applyNumberFormat="1" applyFont="1" applyFill="1" applyBorder="1" applyAlignment="1" applyProtection="1">
      <alignment horizontal="center" vertical="center"/>
    </xf>
    <xf numFmtId="169" fontId="6" fillId="0" borderId="64" xfId="2" applyNumberFormat="1" applyFont="1" applyFill="1" applyBorder="1" applyAlignment="1" applyProtection="1">
      <alignment horizontal="center" vertical="center"/>
    </xf>
    <xf numFmtId="169" fontId="6" fillId="0" borderId="20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wrapText="1"/>
    </xf>
    <xf numFmtId="169" fontId="6" fillId="0" borderId="5" xfId="2" applyNumberFormat="1" applyFont="1" applyFill="1" applyBorder="1" applyAlignment="1" applyProtection="1">
      <alignment horizontal="center" vertical="center" wrapText="1"/>
    </xf>
    <xf numFmtId="169" fontId="6" fillId="0" borderId="6" xfId="2" applyNumberFormat="1" applyFont="1" applyFill="1" applyBorder="1" applyAlignment="1" applyProtection="1">
      <alignment horizontal="center" vertical="center" wrapText="1"/>
    </xf>
    <xf numFmtId="169" fontId="6" fillId="0" borderId="63" xfId="2" applyNumberFormat="1" applyFont="1" applyFill="1" applyBorder="1" applyAlignment="1" applyProtection="1">
      <alignment horizontal="center" vertical="center" textRotation="90" wrapText="1"/>
    </xf>
    <xf numFmtId="169" fontId="6" fillId="0" borderId="6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41" xfId="2" applyNumberFormat="1" applyFont="1" applyFill="1" applyBorder="1" applyAlignment="1" applyProtection="1">
      <alignment horizontal="center" vertical="center" textRotation="90" wrapText="1"/>
    </xf>
    <xf numFmtId="169" fontId="6" fillId="0" borderId="91" xfId="2" applyNumberFormat="1" applyFont="1" applyFill="1" applyBorder="1" applyAlignment="1" applyProtection="1">
      <alignment horizontal="center" vertical="center" textRotation="90" wrapText="1"/>
    </xf>
    <xf numFmtId="169" fontId="6" fillId="0" borderId="6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0" xfId="2" applyNumberFormat="1" applyFont="1" applyFill="1" applyBorder="1" applyAlignment="1" applyProtection="1">
      <alignment horizontal="center" vertical="center" textRotation="90" wrapText="1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0" fontId="6" fillId="0" borderId="88" xfId="2" applyNumberFormat="1" applyFont="1" applyFill="1" applyBorder="1" applyAlignment="1" applyProtection="1">
      <alignment horizontal="center" vertical="center"/>
    </xf>
    <xf numFmtId="0" fontId="6" fillId="0" borderId="90" xfId="2" applyNumberFormat="1" applyFont="1" applyFill="1" applyBorder="1" applyAlignment="1" applyProtection="1">
      <alignment horizontal="center" vertical="center"/>
    </xf>
    <xf numFmtId="49" fontId="6" fillId="0" borderId="56" xfId="2" applyNumberFormat="1" applyFont="1" applyFill="1" applyBorder="1" applyAlignment="1" applyProtection="1">
      <alignment horizontal="center" vertical="center"/>
    </xf>
    <xf numFmtId="49" fontId="6" fillId="0" borderId="30" xfId="2" applyNumberFormat="1" applyFont="1" applyFill="1" applyBorder="1" applyAlignment="1" applyProtection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 wrapText="1"/>
    </xf>
    <xf numFmtId="49" fontId="25" fillId="0" borderId="88" xfId="0" applyNumberFormat="1" applyFont="1" applyFill="1" applyBorder="1" applyAlignment="1" applyProtection="1">
      <alignment horizontal="center" vertical="center"/>
    </xf>
    <xf numFmtId="49" fontId="25" fillId="0" borderId="89" xfId="0" applyNumberFormat="1" applyFont="1" applyFill="1" applyBorder="1" applyAlignment="1" applyProtection="1">
      <alignment horizontal="center" vertical="center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04" xfId="0" applyFont="1" applyFill="1" applyBorder="1" applyAlignment="1">
      <alignment horizontal="center" vertical="center" wrapText="1"/>
    </xf>
    <xf numFmtId="0" fontId="25" fillId="0" borderId="105" xfId="0" applyFont="1" applyFill="1" applyBorder="1" applyAlignment="1">
      <alignment horizontal="center" vertical="center" wrapText="1"/>
    </xf>
    <xf numFmtId="164" fontId="25" fillId="0" borderId="95" xfId="0" applyNumberFormat="1" applyFont="1" applyFill="1" applyBorder="1" applyAlignment="1" applyProtection="1">
      <alignment horizontal="center" vertical="center"/>
    </xf>
    <xf numFmtId="164" fontId="25" fillId="0" borderId="96" xfId="0" applyNumberFormat="1" applyFont="1" applyFill="1" applyBorder="1" applyAlignment="1" applyProtection="1">
      <alignment horizontal="center" vertical="center"/>
    </xf>
    <xf numFmtId="164" fontId="25" fillId="0" borderId="97" xfId="0" applyNumberFormat="1" applyFont="1" applyFill="1" applyBorder="1" applyAlignment="1" applyProtection="1">
      <alignment horizontal="center" vertical="center"/>
    </xf>
    <xf numFmtId="164" fontId="25" fillId="0" borderId="98" xfId="0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49" fontId="25" fillId="0" borderId="23" xfId="0" applyNumberFormat="1" applyFont="1" applyFill="1" applyBorder="1" applyAlignment="1" applyProtection="1">
      <alignment horizontal="center" vertical="center"/>
    </xf>
    <xf numFmtId="49" fontId="25" fillId="0" borderId="22" xfId="0" applyNumberFormat="1" applyFont="1" applyFill="1" applyBorder="1" applyAlignment="1" applyProtection="1">
      <alignment horizontal="center" vertical="center"/>
    </xf>
    <xf numFmtId="49" fontId="25" fillId="0" borderId="52" xfId="0" applyNumberFormat="1" applyFont="1" applyFill="1" applyBorder="1" applyAlignment="1" applyProtection="1">
      <alignment horizontal="center" vertical="center"/>
    </xf>
    <xf numFmtId="164" fontId="25" fillId="0" borderId="72" xfId="0" applyNumberFormat="1" applyFont="1" applyFill="1" applyBorder="1" applyAlignment="1" applyProtection="1">
      <alignment horizontal="center" vertical="center" wrapText="1"/>
    </xf>
    <xf numFmtId="164" fontId="25" fillId="0" borderId="92" xfId="0" applyNumberFormat="1" applyFont="1" applyFill="1" applyBorder="1" applyAlignment="1" applyProtection="1">
      <alignment horizontal="center" vertical="center" wrapText="1"/>
    </xf>
    <xf numFmtId="164" fontId="25" fillId="0" borderId="70" xfId="0" applyNumberFormat="1" applyFont="1" applyFill="1" applyBorder="1" applyAlignment="1" applyProtection="1">
      <alignment horizontal="center" vertical="center" wrapText="1"/>
    </xf>
    <xf numFmtId="0" fontId="25" fillId="0" borderId="88" xfId="2" applyNumberFormat="1" applyFont="1" applyFill="1" applyBorder="1" applyAlignment="1" applyProtection="1">
      <alignment horizontal="center" vertical="center"/>
    </xf>
    <xf numFmtId="0" fontId="25" fillId="0" borderId="89" xfId="2" applyNumberFormat="1" applyFont="1" applyFill="1" applyBorder="1" applyAlignment="1" applyProtection="1">
      <alignment horizontal="center" vertical="center"/>
    </xf>
    <xf numFmtId="0" fontId="25" fillId="0" borderId="90" xfId="2" applyNumberFormat="1" applyFont="1" applyFill="1" applyBorder="1" applyAlignment="1" applyProtection="1">
      <alignment horizontal="center" vertical="center"/>
    </xf>
    <xf numFmtId="49" fontId="6" fillId="0" borderId="63" xfId="2" applyNumberFormat="1" applyFont="1" applyFill="1" applyBorder="1" applyAlignment="1" applyProtection="1">
      <alignment horizontal="center" vertical="center"/>
    </xf>
    <xf numFmtId="0" fontId="6" fillId="0" borderId="89" xfId="2" applyNumberFormat="1" applyFont="1" applyFill="1" applyBorder="1" applyAlignment="1" applyProtection="1">
      <alignment horizontal="center" vertical="center"/>
    </xf>
    <xf numFmtId="169" fontId="6" fillId="0" borderId="42" xfId="2" applyNumberFormat="1" applyFont="1" applyFill="1" applyBorder="1" applyAlignment="1" applyProtection="1">
      <alignment horizontal="center" vertical="center" textRotation="90" wrapText="1"/>
    </xf>
    <xf numFmtId="169" fontId="6" fillId="0" borderId="50" xfId="2" applyNumberFormat="1" applyFont="1" applyFill="1" applyBorder="1" applyAlignment="1" applyProtection="1">
      <alignment horizontal="center" vertical="center" textRotation="90" wrapText="1"/>
    </xf>
    <xf numFmtId="169" fontId="6" fillId="0" borderId="67" xfId="2" applyNumberFormat="1" applyFont="1" applyFill="1" applyBorder="1" applyAlignment="1" applyProtection="1">
      <alignment horizontal="center" vertical="center" textRotation="90" wrapText="1"/>
    </xf>
    <xf numFmtId="0" fontId="25" fillId="0" borderId="41" xfId="2" applyFont="1" applyFill="1" applyBorder="1" applyAlignment="1">
      <alignment horizontal="center" vertical="center" wrapText="1"/>
    </xf>
    <xf numFmtId="0" fontId="25" fillId="0" borderId="91" xfId="2" applyFont="1" applyFill="1" applyBorder="1" applyAlignment="1">
      <alignment horizontal="center" vertical="center" wrapText="1"/>
    </xf>
    <xf numFmtId="169" fontId="6" fillId="0" borderId="11" xfId="2" applyNumberFormat="1" applyFont="1" applyFill="1" applyBorder="1" applyAlignment="1" applyProtection="1">
      <alignment horizontal="center" vertical="center"/>
    </xf>
    <xf numFmtId="169" fontId="6" fillId="0" borderId="25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0" borderId="88" xfId="2" applyNumberFormat="1" applyFont="1" applyFill="1" applyBorder="1" applyAlignment="1" applyProtection="1">
      <alignment horizontal="center" vertical="center" wrapText="1"/>
    </xf>
    <xf numFmtId="0" fontId="6" fillId="0" borderId="89" xfId="2" applyNumberFormat="1" applyFont="1" applyFill="1" applyBorder="1" applyAlignment="1" applyProtection="1">
      <alignment horizontal="center" vertical="center" wrapText="1"/>
    </xf>
    <xf numFmtId="0" fontId="6" fillId="0" borderId="90" xfId="2" applyNumberFormat="1" applyFont="1" applyFill="1" applyBorder="1" applyAlignment="1" applyProtection="1">
      <alignment horizontal="center" vertical="center" wrapText="1"/>
    </xf>
    <xf numFmtId="0" fontId="6" fillId="0" borderId="72" xfId="2" applyNumberFormat="1" applyFont="1" applyFill="1" applyBorder="1" applyAlignment="1" applyProtection="1">
      <alignment horizontal="center" vertical="center" wrapText="1"/>
    </xf>
    <xf numFmtId="0" fontId="6" fillId="0" borderId="92" xfId="2" applyNumberFormat="1" applyFont="1" applyFill="1" applyBorder="1" applyAlignment="1" applyProtection="1">
      <alignment horizontal="center" vertical="center" wrapText="1"/>
    </xf>
    <xf numFmtId="0" fontId="6" fillId="0" borderId="70" xfId="2" applyNumberFormat="1" applyFont="1" applyFill="1" applyBorder="1" applyAlignment="1" applyProtection="1">
      <alignment horizontal="center" vertical="center" wrapText="1"/>
    </xf>
    <xf numFmtId="169" fontId="6" fillId="0" borderId="23" xfId="2" applyNumberFormat="1" applyFont="1" applyFill="1" applyBorder="1" applyAlignment="1" applyProtection="1">
      <alignment horizontal="center" vertical="center" wrapText="1"/>
    </xf>
    <xf numFmtId="169" fontId="6" fillId="0" borderId="22" xfId="2" applyNumberFormat="1" applyFont="1" applyFill="1" applyBorder="1" applyAlignment="1" applyProtection="1">
      <alignment horizontal="center" vertical="center" wrapText="1"/>
    </xf>
    <xf numFmtId="169" fontId="6" fillId="0" borderId="52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textRotation="90" wrapText="1"/>
    </xf>
    <xf numFmtId="169" fontId="6" fillId="0" borderId="12" xfId="2" applyNumberFormat="1" applyFont="1" applyFill="1" applyBorder="1" applyAlignment="1" applyProtection="1">
      <alignment horizontal="center" vertical="center" textRotation="90" wrapText="1"/>
    </xf>
    <xf numFmtId="0" fontId="6" fillId="0" borderId="99" xfId="2" applyNumberFormat="1" applyFont="1" applyFill="1" applyBorder="1" applyAlignment="1" applyProtection="1">
      <alignment horizontal="center" vertical="center"/>
    </xf>
    <xf numFmtId="0" fontId="6" fillId="0" borderId="100" xfId="2" applyNumberFormat="1" applyFont="1" applyFill="1" applyBorder="1" applyAlignment="1" applyProtection="1">
      <alignment horizontal="center" vertical="center"/>
    </xf>
    <xf numFmtId="0" fontId="6" fillId="0" borderId="101" xfId="2" applyNumberFormat="1" applyFont="1" applyFill="1" applyBorder="1" applyAlignment="1" applyProtection="1">
      <alignment horizontal="center" vertical="center"/>
    </xf>
    <xf numFmtId="0" fontId="6" fillId="0" borderId="102" xfId="2" applyNumberFormat="1" applyFont="1" applyFill="1" applyBorder="1" applyAlignment="1" applyProtection="1">
      <alignment horizontal="center" vertical="center"/>
    </xf>
    <xf numFmtId="169" fontId="6" fillId="0" borderId="43" xfId="2" applyNumberFormat="1" applyFont="1" applyFill="1" applyBorder="1" applyAlignment="1" applyProtection="1">
      <alignment horizontal="center" vertical="center" textRotation="90" wrapText="1"/>
    </xf>
    <xf numFmtId="169" fontId="6" fillId="0" borderId="93" xfId="2" applyNumberFormat="1" applyFont="1" applyFill="1" applyBorder="1" applyAlignment="1" applyProtection="1">
      <alignment horizontal="center" vertical="center" textRotation="90" wrapText="1"/>
    </xf>
    <xf numFmtId="169" fontId="6" fillId="0" borderId="81" xfId="2" applyNumberFormat="1" applyFont="1" applyFill="1" applyBorder="1" applyAlignment="1" applyProtection="1">
      <alignment horizontal="center" vertical="center" textRotation="90" wrapText="1"/>
    </xf>
    <xf numFmtId="169" fontId="6" fillId="0" borderId="94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0" xfId="2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textRotation="90" wrapText="1"/>
    </xf>
    <xf numFmtId="164" fontId="3" fillId="0" borderId="91" xfId="0" applyNumberFormat="1" applyFont="1" applyFill="1" applyBorder="1" applyAlignment="1" applyProtection="1">
      <alignment horizontal="center" vertical="center" textRotation="90" wrapText="1"/>
    </xf>
    <xf numFmtId="164" fontId="3" fillId="0" borderId="3" xfId="0" applyNumberFormat="1" applyFont="1" applyFill="1" applyBorder="1" applyAlignment="1" applyProtection="1">
      <alignment horizontal="center" vertical="center" textRotation="90" wrapText="1"/>
    </xf>
    <xf numFmtId="164" fontId="3" fillId="0" borderId="11" xfId="0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5" fillId="3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zoomScale="60" zoomScaleNormal="70" workbookViewId="0">
      <selection activeCell="AD25" sqref="AD25"/>
    </sheetView>
  </sheetViews>
  <sheetFormatPr defaultColWidth="3.28515625" defaultRowHeight="15.75" x14ac:dyDescent="0.25"/>
  <cols>
    <col min="1" max="1" width="6.5703125" style="182" customWidth="1"/>
    <col min="2" max="2" width="5.140625" style="182" customWidth="1"/>
    <col min="3" max="3" width="4.42578125" style="182" customWidth="1"/>
    <col min="4" max="4" width="6.42578125" style="182" customWidth="1"/>
    <col min="5" max="5" width="4.28515625" style="182" customWidth="1"/>
    <col min="6" max="6" width="4.42578125" style="182" customWidth="1"/>
    <col min="7" max="7" width="3.7109375" style="182" customWidth="1"/>
    <col min="8" max="8" width="3.85546875" style="182" customWidth="1"/>
    <col min="9" max="9" width="4" style="182" customWidth="1"/>
    <col min="10" max="10" width="4.140625" style="182" customWidth="1"/>
    <col min="11" max="11" width="4.7109375" style="182" customWidth="1"/>
    <col min="12" max="12" width="4.85546875" style="182" customWidth="1"/>
    <col min="13" max="13" width="4" style="182" customWidth="1"/>
    <col min="14" max="14" width="5" style="182" customWidth="1"/>
    <col min="15" max="15" width="5.140625" style="182" customWidth="1"/>
    <col min="16" max="16" width="5.7109375" style="182" customWidth="1"/>
    <col min="17" max="18" width="4" style="182" customWidth="1"/>
    <col min="19" max="19" width="3.85546875" style="182" customWidth="1"/>
    <col min="20" max="20" width="4.85546875" style="182" customWidth="1"/>
    <col min="21" max="21" width="4.7109375" style="182" customWidth="1"/>
    <col min="22" max="22" width="6" style="182" customWidth="1"/>
    <col min="23" max="23" width="6.7109375" style="182" customWidth="1"/>
    <col min="24" max="24" width="6.140625" style="182" customWidth="1"/>
    <col min="25" max="25" width="7" style="182" customWidth="1"/>
    <col min="26" max="26" width="6.85546875" style="182" customWidth="1"/>
    <col min="27" max="27" width="6.7109375" style="182" customWidth="1"/>
    <col min="28" max="28" width="6" style="182" customWidth="1"/>
    <col min="29" max="29" width="7.5703125" style="182" customWidth="1"/>
    <col min="30" max="30" width="7.140625" style="182" customWidth="1"/>
    <col min="31" max="31" width="5.7109375" style="182" customWidth="1"/>
    <col min="32" max="32" width="7.42578125" style="182" customWidth="1"/>
    <col min="33" max="33" width="10.28515625" style="182" customWidth="1"/>
    <col min="34" max="34" width="7.42578125" style="182" customWidth="1"/>
    <col min="35" max="35" width="7.85546875" style="182" customWidth="1"/>
    <col min="36" max="36" width="8.140625" style="182" customWidth="1"/>
    <col min="37" max="37" width="7.85546875" style="182" customWidth="1"/>
    <col min="38" max="38" width="6.7109375" style="182" customWidth="1"/>
    <col min="39" max="39" width="6" style="182" customWidth="1"/>
    <col min="40" max="40" width="8.140625" style="182" customWidth="1"/>
    <col min="41" max="41" width="7.42578125" style="182" customWidth="1"/>
    <col min="42" max="42" width="5.140625" style="182" customWidth="1"/>
    <col min="43" max="43" width="4.5703125" style="182" customWidth="1"/>
    <col min="44" max="44" width="4.7109375" style="182" customWidth="1"/>
    <col min="45" max="45" width="3.85546875" style="182" customWidth="1"/>
    <col min="46" max="46" width="4.5703125" style="182" customWidth="1"/>
    <col min="47" max="47" width="5.42578125" style="182" customWidth="1"/>
    <col min="48" max="48" width="4.42578125" style="182" customWidth="1"/>
    <col min="49" max="49" width="6.7109375" style="182" customWidth="1"/>
    <col min="50" max="50" width="4.7109375" style="182" customWidth="1"/>
    <col min="51" max="51" width="5.42578125" style="182" customWidth="1"/>
    <col min="52" max="52" width="5.5703125" style="182" customWidth="1"/>
    <col min="53" max="53" width="4" style="182" customWidth="1"/>
    <col min="54" max="16384" width="3.28515625" style="182"/>
  </cols>
  <sheetData>
    <row r="1" spans="1:53" ht="30" x14ac:dyDescent="0.4">
      <c r="A1" s="580" t="s">
        <v>82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1" t="s">
        <v>83</v>
      </c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181"/>
    </row>
    <row r="2" spans="1:53" ht="30" x14ac:dyDescent="0.4">
      <c r="A2" s="580" t="s">
        <v>84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</row>
    <row r="3" spans="1:53" ht="30.75" x14ac:dyDescent="0.45">
      <c r="A3" s="580" t="s">
        <v>314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2" t="s">
        <v>85</v>
      </c>
      <c r="Q3" s="582"/>
      <c r="R3" s="582"/>
      <c r="S3" s="582"/>
      <c r="T3" s="582"/>
      <c r="U3" s="582"/>
      <c r="V3" s="582"/>
      <c r="W3" s="582"/>
      <c r="X3" s="582"/>
      <c r="Y3" s="582"/>
      <c r="Z3" s="582"/>
      <c r="AA3" s="582"/>
      <c r="AB3" s="582"/>
      <c r="AC3" s="582"/>
      <c r="AD3" s="582"/>
      <c r="AE3" s="582"/>
      <c r="AF3" s="582"/>
      <c r="AG3" s="582"/>
      <c r="AH3" s="582"/>
      <c r="AI3" s="582"/>
      <c r="AJ3" s="582"/>
      <c r="AK3" s="582"/>
      <c r="AL3" s="582"/>
      <c r="AM3" s="582"/>
      <c r="AN3" s="566" t="s">
        <v>331</v>
      </c>
      <c r="AO3" s="566"/>
      <c r="AP3" s="566"/>
      <c r="AQ3" s="566"/>
      <c r="AR3" s="566"/>
      <c r="AS3" s="566"/>
      <c r="AT3" s="566"/>
      <c r="AU3" s="566"/>
      <c r="AV3" s="566"/>
      <c r="AW3" s="566"/>
      <c r="AX3" s="566"/>
      <c r="AY3" s="566"/>
      <c r="AZ3" s="566"/>
      <c r="BA3" s="566"/>
    </row>
    <row r="4" spans="1:53" ht="30.75" x14ac:dyDescent="0.45">
      <c r="A4" s="583" t="s">
        <v>323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566"/>
      <c r="AO4" s="566"/>
      <c r="AP4" s="566"/>
      <c r="AQ4" s="566"/>
      <c r="AR4" s="566"/>
      <c r="AS4" s="566"/>
      <c r="AT4" s="566"/>
      <c r="AU4" s="566"/>
      <c r="AV4" s="566"/>
      <c r="AW4" s="566"/>
      <c r="AX4" s="566"/>
      <c r="AY4" s="566"/>
      <c r="AZ4" s="566"/>
      <c r="BA4" s="566"/>
    </row>
    <row r="5" spans="1:53" ht="27.75" x14ac:dyDescent="0.4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586" t="s">
        <v>86</v>
      </c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587"/>
    </row>
    <row r="6" spans="1:53" s="186" customFormat="1" ht="27.75" x14ac:dyDescent="0.4">
      <c r="A6" s="580" t="s">
        <v>87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584"/>
      <c r="AP6" s="584"/>
      <c r="AQ6" s="584"/>
      <c r="AR6" s="584"/>
      <c r="AS6" s="584"/>
      <c r="AT6" s="584"/>
      <c r="AU6" s="584"/>
      <c r="AV6" s="584"/>
      <c r="AW6" s="584"/>
      <c r="AX6" s="584"/>
      <c r="AY6" s="584"/>
      <c r="AZ6" s="584"/>
      <c r="BA6" s="584"/>
    </row>
    <row r="7" spans="1:53" s="186" customFormat="1" ht="27.75" x14ac:dyDescent="0.4">
      <c r="A7" s="580" t="s">
        <v>88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66" t="s">
        <v>89</v>
      </c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178"/>
      <c r="AN7" s="588" t="s">
        <v>90</v>
      </c>
      <c r="AO7" s="589"/>
      <c r="AP7" s="589"/>
      <c r="AQ7" s="589"/>
      <c r="AR7" s="589"/>
      <c r="AS7" s="589"/>
      <c r="AT7" s="589"/>
      <c r="AU7" s="589"/>
      <c r="AV7" s="589"/>
      <c r="AW7" s="589"/>
      <c r="AX7" s="589"/>
      <c r="AY7" s="589"/>
      <c r="AZ7" s="589"/>
      <c r="BA7" s="589"/>
    </row>
    <row r="8" spans="1:53" s="186" customFormat="1" ht="26.25" x14ac:dyDescent="0.4">
      <c r="P8" s="566" t="s">
        <v>91</v>
      </c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6"/>
      <c r="AI8" s="566"/>
      <c r="AJ8" s="566"/>
      <c r="AK8" s="566"/>
      <c r="AL8" s="566"/>
      <c r="AM8" s="178"/>
      <c r="AN8" s="585" t="s">
        <v>92</v>
      </c>
      <c r="AO8" s="585"/>
      <c r="AP8" s="585"/>
      <c r="AQ8" s="585"/>
      <c r="AR8" s="585"/>
      <c r="AS8" s="585"/>
      <c r="AT8" s="585"/>
      <c r="AU8" s="585"/>
      <c r="AV8" s="585"/>
      <c r="AW8" s="585"/>
      <c r="AX8" s="585"/>
      <c r="AY8" s="585"/>
      <c r="AZ8" s="585"/>
      <c r="BA8" s="585"/>
    </row>
    <row r="9" spans="1:53" s="186" customFormat="1" ht="26.25" x14ac:dyDescent="0.4">
      <c r="P9" s="566" t="s">
        <v>277</v>
      </c>
      <c r="Q9" s="566"/>
      <c r="R9" s="566"/>
      <c r="S9" s="566"/>
      <c r="T9" s="566"/>
      <c r="U9" s="566"/>
      <c r="V9" s="566"/>
      <c r="W9" s="566"/>
      <c r="X9" s="566"/>
      <c r="Y9" s="566"/>
      <c r="Z9" s="566"/>
      <c r="AA9" s="566"/>
      <c r="AB9" s="566"/>
      <c r="AC9" s="566"/>
      <c r="AD9" s="566"/>
      <c r="AE9" s="566"/>
      <c r="AF9" s="566"/>
      <c r="AG9" s="566"/>
      <c r="AH9" s="566"/>
      <c r="AI9" s="566"/>
      <c r="AJ9" s="566"/>
      <c r="AK9" s="566"/>
      <c r="AL9" s="566"/>
      <c r="AM9" s="178"/>
      <c r="AN9" s="585"/>
      <c r="AO9" s="585"/>
      <c r="AP9" s="585"/>
      <c r="AQ9" s="585"/>
      <c r="AR9" s="585"/>
      <c r="AS9" s="585"/>
      <c r="AT9" s="585"/>
      <c r="AU9" s="585"/>
      <c r="AV9" s="585"/>
      <c r="AW9" s="585"/>
      <c r="AX9" s="585"/>
      <c r="AY9" s="585"/>
      <c r="AZ9" s="585"/>
      <c r="BA9" s="585"/>
    </row>
    <row r="10" spans="1:53" s="186" customFormat="1" ht="25.5" x14ac:dyDescent="0.35">
      <c r="P10" s="564" t="s">
        <v>93</v>
      </c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  <c r="AE10" s="567"/>
      <c r="AF10" s="567"/>
      <c r="AG10" s="567"/>
      <c r="AH10" s="567"/>
      <c r="AI10" s="567"/>
      <c r="AJ10" s="567"/>
      <c r="AK10" s="567"/>
      <c r="AL10" s="568"/>
      <c r="AM10" s="568"/>
      <c r="AN10" s="585"/>
      <c r="AO10" s="585"/>
      <c r="AP10" s="585"/>
      <c r="AQ10" s="585"/>
      <c r="AR10" s="585"/>
      <c r="AS10" s="585"/>
      <c r="AT10" s="585"/>
      <c r="AU10" s="585"/>
      <c r="AV10" s="585"/>
      <c r="AW10" s="585"/>
      <c r="AX10" s="585"/>
      <c r="AY10" s="585"/>
      <c r="AZ10" s="585"/>
      <c r="BA10" s="585"/>
    </row>
    <row r="11" spans="1:53" s="186" customFormat="1" ht="26.25" x14ac:dyDescent="0.4">
      <c r="P11" s="564" t="s">
        <v>278</v>
      </c>
      <c r="Q11" s="564"/>
      <c r="R11" s="564"/>
      <c r="S11" s="564"/>
      <c r="T11" s="564"/>
      <c r="U11" s="564"/>
      <c r="V11" s="564"/>
      <c r="W11" s="564"/>
      <c r="X11" s="564"/>
      <c r="Y11" s="564"/>
      <c r="Z11" s="564"/>
      <c r="AA11" s="564"/>
      <c r="AB11" s="564"/>
      <c r="AC11" s="564"/>
      <c r="AD11" s="564"/>
      <c r="AE11" s="564"/>
      <c r="AF11" s="564"/>
      <c r="AG11" s="564"/>
      <c r="AH11" s="564"/>
      <c r="AI11" s="564"/>
      <c r="AJ11" s="564"/>
      <c r="AK11" s="564"/>
      <c r="AL11" s="564"/>
      <c r="AM11" s="564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</row>
    <row r="12" spans="1:53" s="186" customFormat="1" ht="26.25" x14ac:dyDescent="0.4">
      <c r="P12" s="187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90"/>
      <c r="AM12" s="190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</row>
    <row r="13" spans="1:53" s="186" customFormat="1" ht="26.25" x14ac:dyDescent="0.4">
      <c r="P13" s="187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90"/>
      <c r="AM13" s="190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</row>
    <row r="14" spans="1:53" s="186" customFormat="1" ht="18.75" x14ac:dyDescent="0.3"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</row>
    <row r="15" spans="1:53" s="186" customFormat="1" ht="22.5" x14ac:dyDescent="0.3">
      <c r="A15" s="565" t="s">
        <v>307</v>
      </c>
      <c r="B15" s="565"/>
      <c r="C15" s="565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5"/>
      <c r="R15" s="565"/>
      <c r="S15" s="565"/>
      <c r="T15" s="565"/>
      <c r="U15" s="565"/>
      <c r="V15" s="565"/>
      <c r="W15" s="565"/>
      <c r="X15" s="565"/>
      <c r="Y15" s="565"/>
      <c r="Z15" s="565"/>
      <c r="AA15" s="565"/>
      <c r="AB15" s="565"/>
      <c r="AC15" s="565"/>
      <c r="AD15" s="565"/>
      <c r="AE15" s="565"/>
      <c r="AF15" s="565"/>
      <c r="AG15" s="565"/>
      <c r="AH15" s="565"/>
      <c r="AI15" s="565"/>
      <c r="AJ15" s="565"/>
      <c r="AK15" s="565"/>
      <c r="AL15" s="565"/>
      <c r="AM15" s="565"/>
      <c r="AN15" s="565"/>
      <c r="AO15" s="565"/>
      <c r="AP15" s="565"/>
      <c r="AQ15" s="565"/>
      <c r="AR15" s="565"/>
      <c r="AS15" s="565"/>
      <c r="AT15" s="565"/>
      <c r="AU15" s="565"/>
      <c r="AV15" s="565"/>
      <c r="AW15" s="565"/>
      <c r="AX15" s="565"/>
      <c r="AY15" s="565"/>
      <c r="AZ15" s="565"/>
      <c r="BA15" s="565"/>
    </row>
    <row r="16" spans="1:53" s="186" customFormat="1" ht="19.5" thickBot="1" x14ac:dyDescent="0.35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</row>
    <row r="17" spans="1:53" x14ac:dyDescent="0.25">
      <c r="A17" s="560" t="s">
        <v>94</v>
      </c>
      <c r="B17" s="569" t="s">
        <v>95</v>
      </c>
      <c r="C17" s="570"/>
      <c r="D17" s="570"/>
      <c r="E17" s="571"/>
      <c r="F17" s="569" t="s">
        <v>96</v>
      </c>
      <c r="G17" s="570"/>
      <c r="H17" s="570"/>
      <c r="I17" s="571"/>
      <c r="J17" s="562" t="s">
        <v>97</v>
      </c>
      <c r="K17" s="563"/>
      <c r="L17" s="563"/>
      <c r="M17" s="563"/>
      <c r="N17" s="562" t="s">
        <v>98</v>
      </c>
      <c r="O17" s="563"/>
      <c r="P17" s="563"/>
      <c r="Q17" s="563"/>
      <c r="R17" s="572"/>
      <c r="S17" s="562" t="s">
        <v>99</v>
      </c>
      <c r="T17" s="579"/>
      <c r="U17" s="579"/>
      <c r="V17" s="579"/>
      <c r="W17" s="572"/>
      <c r="X17" s="562" t="s">
        <v>100</v>
      </c>
      <c r="Y17" s="563"/>
      <c r="Z17" s="563"/>
      <c r="AA17" s="572"/>
      <c r="AB17" s="569" t="s">
        <v>101</v>
      </c>
      <c r="AC17" s="570"/>
      <c r="AD17" s="570"/>
      <c r="AE17" s="571"/>
      <c r="AF17" s="569" t="s">
        <v>102</v>
      </c>
      <c r="AG17" s="570"/>
      <c r="AH17" s="570"/>
      <c r="AI17" s="571"/>
      <c r="AJ17" s="562" t="s">
        <v>103</v>
      </c>
      <c r="AK17" s="579"/>
      <c r="AL17" s="579"/>
      <c r="AM17" s="579"/>
      <c r="AN17" s="572"/>
      <c r="AO17" s="562" t="s">
        <v>104</v>
      </c>
      <c r="AP17" s="563"/>
      <c r="AQ17" s="563"/>
      <c r="AR17" s="563"/>
      <c r="AS17" s="576" t="s">
        <v>105</v>
      </c>
      <c r="AT17" s="577"/>
      <c r="AU17" s="577"/>
      <c r="AV17" s="577"/>
      <c r="AW17" s="578"/>
      <c r="AX17" s="562" t="s">
        <v>106</v>
      </c>
      <c r="AY17" s="563"/>
      <c r="AZ17" s="563"/>
      <c r="BA17" s="572"/>
    </row>
    <row r="18" spans="1:53" s="197" customFormat="1" ht="16.5" thickBot="1" x14ac:dyDescent="0.3">
      <c r="A18" s="561"/>
      <c r="B18" s="193">
        <v>1</v>
      </c>
      <c r="C18" s="194">
        <v>2</v>
      </c>
      <c r="D18" s="194">
        <v>3</v>
      </c>
      <c r="E18" s="195">
        <v>4</v>
      </c>
      <c r="F18" s="193">
        <v>5</v>
      </c>
      <c r="G18" s="194">
        <v>6</v>
      </c>
      <c r="H18" s="194">
        <v>7</v>
      </c>
      <c r="I18" s="195">
        <v>8</v>
      </c>
      <c r="J18" s="193">
        <v>9</v>
      </c>
      <c r="K18" s="194">
        <v>10</v>
      </c>
      <c r="L18" s="194">
        <v>11</v>
      </c>
      <c r="M18" s="196">
        <v>12</v>
      </c>
      <c r="N18" s="193">
        <v>13</v>
      </c>
      <c r="O18" s="194">
        <v>14</v>
      </c>
      <c r="P18" s="194">
        <v>15</v>
      </c>
      <c r="Q18" s="194">
        <v>16</v>
      </c>
      <c r="R18" s="195">
        <v>17</v>
      </c>
      <c r="S18" s="193">
        <v>18</v>
      </c>
      <c r="T18" s="194">
        <v>19</v>
      </c>
      <c r="U18" s="194">
        <v>20</v>
      </c>
      <c r="V18" s="194">
        <v>21</v>
      </c>
      <c r="W18" s="195">
        <v>22</v>
      </c>
      <c r="X18" s="193">
        <v>23</v>
      </c>
      <c r="Y18" s="194">
        <v>24</v>
      </c>
      <c r="Z18" s="194">
        <v>25</v>
      </c>
      <c r="AA18" s="195">
        <v>26</v>
      </c>
      <c r="AB18" s="193">
        <v>27</v>
      </c>
      <c r="AC18" s="194">
        <v>28</v>
      </c>
      <c r="AD18" s="194">
        <v>29</v>
      </c>
      <c r="AE18" s="195">
        <v>30</v>
      </c>
      <c r="AF18" s="193">
        <v>31</v>
      </c>
      <c r="AG18" s="194">
        <v>32</v>
      </c>
      <c r="AH18" s="194">
        <v>33</v>
      </c>
      <c r="AI18" s="195">
        <v>34</v>
      </c>
      <c r="AJ18" s="193">
        <v>35</v>
      </c>
      <c r="AK18" s="194">
        <v>36</v>
      </c>
      <c r="AL18" s="194">
        <v>37</v>
      </c>
      <c r="AM18" s="194">
        <v>38</v>
      </c>
      <c r="AN18" s="195">
        <v>39</v>
      </c>
      <c r="AO18" s="193">
        <v>40</v>
      </c>
      <c r="AP18" s="194">
        <v>41</v>
      </c>
      <c r="AQ18" s="194">
        <v>42</v>
      </c>
      <c r="AR18" s="196">
        <v>43</v>
      </c>
      <c r="AS18" s="193">
        <v>44</v>
      </c>
      <c r="AT18" s="194">
        <v>45</v>
      </c>
      <c r="AU18" s="194">
        <v>46</v>
      </c>
      <c r="AV18" s="194">
        <v>47</v>
      </c>
      <c r="AW18" s="195">
        <v>48</v>
      </c>
      <c r="AX18" s="193">
        <v>49</v>
      </c>
      <c r="AY18" s="194">
        <v>50</v>
      </c>
      <c r="AZ18" s="194">
        <v>51</v>
      </c>
      <c r="BA18" s="195">
        <v>52</v>
      </c>
    </row>
    <row r="19" spans="1:53" ht="18.75" x14ac:dyDescent="0.3">
      <c r="A19" s="198">
        <v>1</v>
      </c>
      <c r="B19" s="28" t="s">
        <v>107</v>
      </c>
      <c r="C19" s="29" t="s">
        <v>107</v>
      </c>
      <c r="D19" s="29" t="s">
        <v>107</v>
      </c>
      <c r="E19" s="30" t="s">
        <v>107</v>
      </c>
      <c r="F19" s="28" t="s">
        <v>107</v>
      </c>
      <c r="G19" s="29" t="s">
        <v>107</v>
      </c>
      <c r="H19" s="29" t="s">
        <v>107</v>
      </c>
      <c r="I19" s="30" t="s">
        <v>107</v>
      </c>
      <c r="J19" s="28" t="s">
        <v>107</v>
      </c>
      <c r="K19" s="29" t="s">
        <v>107</v>
      </c>
      <c r="L19" s="29" t="s">
        <v>107</v>
      </c>
      <c r="M19" s="30" t="s">
        <v>107</v>
      </c>
      <c r="N19" s="28" t="s">
        <v>107</v>
      </c>
      <c r="O19" s="29" t="s">
        <v>107</v>
      </c>
      <c r="P19" s="29" t="s">
        <v>107</v>
      </c>
      <c r="Q19" s="29" t="s">
        <v>108</v>
      </c>
      <c r="R19" s="30" t="s">
        <v>108</v>
      </c>
      <c r="S19" s="28" t="s">
        <v>109</v>
      </c>
      <c r="T19" s="29" t="s">
        <v>109</v>
      </c>
      <c r="U19" s="29" t="s">
        <v>107</v>
      </c>
      <c r="V19" s="29" t="s">
        <v>107</v>
      </c>
      <c r="W19" s="30" t="s">
        <v>107</v>
      </c>
      <c r="X19" s="28" t="s">
        <v>107</v>
      </c>
      <c r="Y19" s="29" t="s">
        <v>107</v>
      </c>
      <c r="Z19" s="29" t="s">
        <v>107</v>
      </c>
      <c r="AA19" s="30" t="s">
        <v>107</v>
      </c>
      <c r="AB19" s="28" t="s">
        <v>107</v>
      </c>
      <c r="AC19" s="29" t="s">
        <v>107</v>
      </c>
      <c r="AD19" s="29" t="s">
        <v>14</v>
      </c>
      <c r="AE19" s="31" t="s">
        <v>14</v>
      </c>
      <c r="AF19" s="28" t="s">
        <v>14</v>
      </c>
      <c r="AG19" s="29" t="s">
        <v>107</v>
      </c>
      <c r="AH19" s="29" t="s">
        <v>107</v>
      </c>
      <c r="AI19" s="30" t="s">
        <v>107</v>
      </c>
      <c r="AJ19" s="29" t="s">
        <v>107</v>
      </c>
      <c r="AK19" s="29" t="s">
        <v>107</v>
      </c>
      <c r="AL19" s="29" t="s">
        <v>107</v>
      </c>
      <c r="AM19" s="29" t="s">
        <v>107</v>
      </c>
      <c r="AN19" s="30" t="s">
        <v>107</v>
      </c>
      <c r="AO19" s="32" t="s">
        <v>107</v>
      </c>
      <c r="AP19" s="29" t="s">
        <v>108</v>
      </c>
      <c r="AQ19" s="29" t="s">
        <v>108</v>
      </c>
      <c r="AR19" s="30" t="s">
        <v>109</v>
      </c>
      <c r="AS19" s="28" t="s">
        <v>109</v>
      </c>
      <c r="AT19" s="29" t="s">
        <v>109</v>
      </c>
      <c r="AU19" s="29" t="s">
        <v>109</v>
      </c>
      <c r="AV19" s="29" t="s">
        <v>109</v>
      </c>
      <c r="AW19" s="30" t="s">
        <v>109</v>
      </c>
      <c r="AX19" s="32" t="s">
        <v>109</v>
      </c>
      <c r="AY19" s="29" t="s">
        <v>109</v>
      </c>
      <c r="AZ19" s="29" t="s">
        <v>109</v>
      </c>
      <c r="BA19" s="30" t="s">
        <v>109</v>
      </c>
    </row>
    <row r="20" spans="1:53" ht="18.75" x14ac:dyDescent="0.3">
      <c r="A20" s="199">
        <v>2</v>
      </c>
      <c r="B20" s="33" t="s">
        <v>107</v>
      </c>
      <c r="C20" s="34" t="s">
        <v>107</v>
      </c>
      <c r="D20" s="34" t="s">
        <v>107</v>
      </c>
      <c r="E20" s="35" t="s">
        <v>107</v>
      </c>
      <c r="F20" s="33" t="s">
        <v>107</v>
      </c>
      <c r="G20" s="34" t="s">
        <v>107</v>
      </c>
      <c r="H20" s="34" t="s">
        <v>107</v>
      </c>
      <c r="I20" s="35" t="s">
        <v>107</v>
      </c>
      <c r="J20" s="33" t="s">
        <v>107</v>
      </c>
      <c r="K20" s="34" t="s">
        <v>107</v>
      </c>
      <c r="L20" s="34" t="s">
        <v>107</v>
      </c>
      <c r="M20" s="35" t="s">
        <v>107</v>
      </c>
      <c r="N20" s="33" t="s">
        <v>107</v>
      </c>
      <c r="O20" s="34" t="s">
        <v>107</v>
      </c>
      <c r="P20" s="34" t="s">
        <v>107</v>
      </c>
      <c r="Q20" s="34" t="s">
        <v>108</v>
      </c>
      <c r="R20" s="35" t="s">
        <v>108</v>
      </c>
      <c r="S20" s="33" t="s">
        <v>109</v>
      </c>
      <c r="T20" s="34" t="s">
        <v>109</v>
      </c>
      <c r="U20" s="34" t="s">
        <v>107</v>
      </c>
      <c r="V20" s="34" t="s">
        <v>107</v>
      </c>
      <c r="W20" s="35" t="s">
        <v>107</v>
      </c>
      <c r="X20" s="33" t="s">
        <v>107</v>
      </c>
      <c r="Y20" s="34" t="s">
        <v>107</v>
      </c>
      <c r="Z20" s="34" t="s">
        <v>107</v>
      </c>
      <c r="AA20" s="35" t="s">
        <v>107</v>
      </c>
      <c r="AB20" s="33" t="s">
        <v>107</v>
      </c>
      <c r="AC20" s="34" t="s">
        <v>107</v>
      </c>
      <c r="AD20" s="34" t="s">
        <v>14</v>
      </c>
      <c r="AE20" s="36" t="s">
        <v>14</v>
      </c>
      <c r="AF20" s="33" t="s">
        <v>14</v>
      </c>
      <c r="AG20" s="34" t="s">
        <v>107</v>
      </c>
      <c r="AH20" s="34" t="s">
        <v>107</v>
      </c>
      <c r="AI20" s="36" t="s">
        <v>107</v>
      </c>
      <c r="AJ20" s="33" t="s">
        <v>107</v>
      </c>
      <c r="AK20" s="34" t="s">
        <v>107</v>
      </c>
      <c r="AL20" s="34" t="s">
        <v>107</v>
      </c>
      <c r="AM20" s="34" t="s">
        <v>107</v>
      </c>
      <c r="AN20" s="35" t="s">
        <v>107</v>
      </c>
      <c r="AO20" s="37" t="s">
        <v>107</v>
      </c>
      <c r="AP20" s="34" t="s">
        <v>108</v>
      </c>
      <c r="AQ20" s="34" t="s">
        <v>108</v>
      </c>
      <c r="AR20" s="35" t="s">
        <v>109</v>
      </c>
      <c r="AS20" s="33" t="s">
        <v>109</v>
      </c>
      <c r="AT20" s="34" t="s">
        <v>109</v>
      </c>
      <c r="AU20" s="34" t="s">
        <v>109</v>
      </c>
      <c r="AV20" s="34" t="s">
        <v>109</v>
      </c>
      <c r="AW20" s="35" t="s">
        <v>109</v>
      </c>
      <c r="AX20" s="37" t="s">
        <v>109</v>
      </c>
      <c r="AY20" s="34" t="s">
        <v>109</v>
      </c>
      <c r="AZ20" s="34" t="s">
        <v>109</v>
      </c>
      <c r="BA20" s="35" t="s">
        <v>109</v>
      </c>
    </row>
    <row r="21" spans="1:53" ht="18.75" x14ac:dyDescent="0.3">
      <c r="A21" s="199">
        <v>3</v>
      </c>
      <c r="B21" s="33" t="s">
        <v>107</v>
      </c>
      <c r="C21" s="34" t="s">
        <v>107</v>
      </c>
      <c r="D21" s="34" t="s">
        <v>107</v>
      </c>
      <c r="E21" s="35" t="s">
        <v>107</v>
      </c>
      <c r="F21" s="33" t="s">
        <v>107</v>
      </c>
      <c r="G21" s="34" t="s">
        <v>107</v>
      </c>
      <c r="H21" s="34" t="s">
        <v>107</v>
      </c>
      <c r="I21" s="35" t="s">
        <v>107</v>
      </c>
      <c r="J21" s="33" t="s">
        <v>107</v>
      </c>
      <c r="K21" s="34" t="s">
        <v>107</v>
      </c>
      <c r="L21" s="34" t="s">
        <v>107</v>
      </c>
      <c r="M21" s="35" t="s">
        <v>107</v>
      </c>
      <c r="N21" s="33" t="s">
        <v>107</v>
      </c>
      <c r="O21" s="34" t="s">
        <v>107</v>
      </c>
      <c r="P21" s="34" t="s">
        <v>107</v>
      </c>
      <c r="Q21" s="34" t="s">
        <v>108</v>
      </c>
      <c r="R21" s="35" t="s">
        <v>108</v>
      </c>
      <c r="S21" s="33" t="s">
        <v>109</v>
      </c>
      <c r="T21" s="34" t="s">
        <v>109</v>
      </c>
      <c r="U21" s="34" t="s">
        <v>107</v>
      </c>
      <c r="V21" s="34" t="s">
        <v>107</v>
      </c>
      <c r="W21" s="35" t="s">
        <v>107</v>
      </c>
      <c r="X21" s="33" t="s">
        <v>107</v>
      </c>
      <c r="Y21" s="34" t="s">
        <v>107</v>
      </c>
      <c r="Z21" s="34" t="s">
        <v>107</v>
      </c>
      <c r="AA21" s="35" t="s">
        <v>107</v>
      </c>
      <c r="AB21" s="33" t="s">
        <v>107</v>
      </c>
      <c r="AC21" s="34" t="s">
        <v>107</v>
      </c>
      <c r="AD21" s="34" t="s">
        <v>14</v>
      </c>
      <c r="AE21" s="36" t="s">
        <v>14</v>
      </c>
      <c r="AF21" s="33" t="s">
        <v>14</v>
      </c>
      <c r="AG21" s="34" t="s">
        <v>107</v>
      </c>
      <c r="AH21" s="34" t="s">
        <v>107</v>
      </c>
      <c r="AI21" s="36" t="s">
        <v>107</v>
      </c>
      <c r="AJ21" s="33" t="s">
        <v>107</v>
      </c>
      <c r="AK21" s="34" t="s">
        <v>107</v>
      </c>
      <c r="AL21" s="34" t="s">
        <v>107</v>
      </c>
      <c r="AM21" s="34" t="s">
        <v>107</v>
      </c>
      <c r="AN21" s="35" t="s">
        <v>107</v>
      </c>
      <c r="AO21" s="37" t="s">
        <v>107</v>
      </c>
      <c r="AP21" s="34" t="s">
        <v>108</v>
      </c>
      <c r="AQ21" s="34" t="s">
        <v>108</v>
      </c>
      <c r="AR21" s="35" t="s">
        <v>109</v>
      </c>
      <c r="AS21" s="33" t="s">
        <v>109</v>
      </c>
      <c r="AT21" s="34" t="s">
        <v>109</v>
      </c>
      <c r="AU21" s="34" t="s">
        <v>109</v>
      </c>
      <c r="AV21" s="34" t="s">
        <v>109</v>
      </c>
      <c r="AW21" s="35" t="s">
        <v>109</v>
      </c>
      <c r="AX21" s="37" t="s">
        <v>109</v>
      </c>
      <c r="AY21" s="34" t="s">
        <v>109</v>
      </c>
      <c r="AZ21" s="34" t="s">
        <v>109</v>
      </c>
      <c r="BA21" s="35" t="s">
        <v>109</v>
      </c>
    </row>
    <row r="22" spans="1:53" ht="19.5" thickBot="1" x14ac:dyDescent="0.35">
      <c r="A22" s="200">
        <v>4</v>
      </c>
      <c r="B22" s="38" t="s">
        <v>107</v>
      </c>
      <c r="C22" s="39" t="s">
        <v>107</v>
      </c>
      <c r="D22" s="39" t="s">
        <v>107</v>
      </c>
      <c r="E22" s="40" t="s">
        <v>107</v>
      </c>
      <c r="F22" s="38" t="s">
        <v>107</v>
      </c>
      <c r="G22" s="39" t="s">
        <v>107</v>
      </c>
      <c r="H22" s="39" t="s">
        <v>107</v>
      </c>
      <c r="I22" s="40" t="s">
        <v>107</v>
      </c>
      <c r="J22" s="38" t="s">
        <v>107</v>
      </c>
      <c r="K22" s="39" t="s">
        <v>107</v>
      </c>
      <c r="L22" s="39" t="s">
        <v>107</v>
      </c>
      <c r="M22" s="40" t="s">
        <v>107</v>
      </c>
      <c r="N22" s="38" t="s">
        <v>107</v>
      </c>
      <c r="O22" s="39" t="s">
        <v>107</v>
      </c>
      <c r="P22" s="39" t="s">
        <v>107</v>
      </c>
      <c r="Q22" s="39" t="s">
        <v>108</v>
      </c>
      <c r="R22" s="40" t="s">
        <v>108</v>
      </c>
      <c r="S22" s="38" t="s">
        <v>109</v>
      </c>
      <c r="T22" s="39" t="s">
        <v>109</v>
      </c>
      <c r="U22" s="39" t="s">
        <v>107</v>
      </c>
      <c r="V22" s="39" t="s">
        <v>107</v>
      </c>
      <c r="W22" s="40" t="s">
        <v>107</v>
      </c>
      <c r="X22" s="38" t="s">
        <v>107</v>
      </c>
      <c r="Y22" s="39" t="s">
        <v>107</v>
      </c>
      <c r="Z22" s="39" t="s">
        <v>107</v>
      </c>
      <c r="AA22" s="41" t="s">
        <v>107</v>
      </c>
      <c r="AB22" s="38" t="s">
        <v>107</v>
      </c>
      <c r="AC22" s="39" t="s">
        <v>107</v>
      </c>
      <c r="AD22" s="39" t="s">
        <v>107</v>
      </c>
      <c r="AE22" s="41" t="s">
        <v>107</v>
      </c>
      <c r="AF22" s="38" t="s">
        <v>107</v>
      </c>
      <c r="AG22" s="39" t="s">
        <v>107</v>
      </c>
      <c r="AH22" s="39" t="s">
        <v>108</v>
      </c>
      <c r="AI22" s="41" t="s">
        <v>108</v>
      </c>
      <c r="AJ22" s="38" t="s">
        <v>14</v>
      </c>
      <c r="AK22" s="39" t="s">
        <v>14</v>
      </c>
      <c r="AL22" s="39" t="s">
        <v>14</v>
      </c>
      <c r="AM22" s="39" t="s">
        <v>14</v>
      </c>
      <c r="AN22" s="40" t="s">
        <v>110</v>
      </c>
      <c r="AO22" s="42" t="s">
        <v>110</v>
      </c>
      <c r="AP22" s="39" t="s">
        <v>111</v>
      </c>
      <c r="AQ22" s="39" t="s">
        <v>111</v>
      </c>
      <c r="AR22" s="40"/>
      <c r="AS22" s="573"/>
      <c r="AT22" s="574"/>
      <c r="AU22" s="574"/>
      <c r="AV22" s="574"/>
      <c r="AW22" s="575"/>
      <c r="AX22" s="201"/>
      <c r="AY22" s="202"/>
      <c r="AZ22" s="202"/>
      <c r="BA22" s="203"/>
    </row>
    <row r="23" spans="1:53" ht="18.75" x14ac:dyDescent="0.3">
      <c r="A23" s="204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4"/>
      <c r="AG23" s="44"/>
      <c r="AH23" s="44"/>
      <c r="AI23" s="44"/>
      <c r="AJ23" s="43"/>
      <c r="AK23" s="43"/>
      <c r="AL23" s="43"/>
      <c r="AM23" s="43"/>
      <c r="AN23" s="43"/>
      <c r="AO23" s="43"/>
      <c r="AP23" s="43"/>
      <c r="AQ23" s="43"/>
      <c r="AR23" s="43"/>
      <c r="AS23" s="45"/>
      <c r="AT23" s="205"/>
      <c r="AU23" s="205"/>
      <c r="AV23" s="205"/>
      <c r="AW23" s="205"/>
      <c r="AX23" s="205"/>
      <c r="AY23" s="205"/>
      <c r="AZ23" s="205"/>
      <c r="BA23" s="205"/>
    </row>
    <row r="24" spans="1:53" ht="18.75" x14ac:dyDescent="0.3">
      <c r="A24" s="20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4"/>
      <c r="AG24" s="44"/>
      <c r="AH24" s="44"/>
      <c r="AI24" s="44"/>
      <c r="AJ24" s="43"/>
      <c r="AK24" s="43"/>
      <c r="AL24" s="43"/>
      <c r="AM24" s="43"/>
      <c r="AN24" s="43"/>
      <c r="AO24" s="43"/>
      <c r="AP24" s="43"/>
      <c r="AQ24" s="43"/>
      <c r="AR24" s="43"/>
      <c r="AS24" s="45"/>
      <c r="AT24" s="205"/>
      <c r="AU24" s="205"/>
      <c r="AV24" s="205"/>
      <c r="AW24" s="205"/>
      <c r="AX24" s="205"/>
      <c r="AY24" s="205"/>
      <c r="AZ24" s="205"/>
      <c r="BA24" s="205"/>
    </row>
    <row r="25" spans="1:53" ht="18.75" x14ac:dyDescent="0.3">
      <c r="A25" s="204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4"/>
      <c r="AH25" s="44"/>
      <c r="AI25" s="44"/>
      <c r="AJ25" s="43"/>
      <c r="AK25" s="43"/>
      <c r="AL25" s="43"/>
      <c r="AM25" s="43"/>
      <c r="AN25" s="43"/>
      <c r="AO25" s="43"/>
      <c r="AP25" s="43"/>
      <c r="AQ25" s="43"/>
      <c r="AR25" s="43"/>
      <c r="AS25" s="45"/>
      <c r="AT25" s="205"/>
      <c r="AU25" s="205"/>
      <c r="AV25" s="205"/>
      <c r="AW25" s="205"/>
      <c r="AX25" s="205"/>
      <c r="AY25" s="205"/>
      <c r="AZ25" s="205"/>
      <c r="BA25" s="205"/>
    </row>
    <row r="26" spans="1:53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 t="s">
        <v>112</v>
      </c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</row>
    <row r="27" spans="1:53" s="206" customFormat="1" ht="20.25" customHeight="1" x14ac:dyDescent="0.3">
      <c r="A27" s="529" t="s">
        <v>308</v>
      </c>
      <c r="B27" s="529"/>
      <c r="C27" s="529"/>
      <c r="D27" s="529"/>
      <c r="E27" s="529"/>
      <c r="F27" s="529"/>
      <c r="G27" s="529"/>
      <c r="H27" s="529"/>
      <c r="I27" s="529"/>
      <c r="J27" s="530"/>
      <c r="K27" s="530"/>
      <c r="L27" s="530"/>
      <c r="M27" s="530"/>
      <c r="N27" s="530"/>
      <c r="O27" s="530"/>
      <c r="P27" s="530"/>
      <c r="Q27" s="530"/>
      <c r="R27" s="530"/>
      <c r="S27" s="530"/>
      <c r="T27" s="530"/>
      <c r="U27" s="530"/>
      <c r="V27" s="530"/>
      <c r="W27" s="530"/>
      <c r="X27" s="530"/>
      <c r="Y27" s="530"/>
      <c r="Z27" s="530"/>
      <c r="AA27" s="530"/>
      <c r="AB27" s="530"/>
      <c r="AC27" s="530"/>
      <c r="AD27" s="530"/>
      <c r="AE27" s="530"/>
      <c r="AF27" s="530"/>
      <c r="AG27" s="530"/>
      <c r="AH27" s="530"/>
      <c r="AI27" s="530"/>
      <c r="AJ27" s="530"/>
      <c r="AK27" s="530"/>
      <c r="AL27" s="530"/>
      <c r="AM27" s="530"/>
      <c r="AN27" s="530"/>
      <c r="AO27" s="530"/>
      <c r="AP27" s="530"/>
      <c r="AQ27" s="530"/>
      <c r="AR27" s="530"/>
      <c r="AS27" s="530"/>
      <c r="AT27" s="530"/>
      <c r="AU27" s="530"/>
      <c r="AV27" s="207"/>
      <c r="AW27" s="207"/>
      <c r="AX27" s="207"/>
      <c r="AY27" s="207"/>
      <c r="AZ27" s="207"/>
      <c r="BA27" s="182"/>
    </row>
    <row r="28" spans="1:53" x14ac:dyDescent="0.25">
      <c r="AV28" s="207"/>
      <c r="AW28" s="207"/>
      <c r="AX28" s="207"/>
      <c r="AY28" s="207"/>
      <c r="AZ28" s="207"/>
    </row>
    <row r="29" spans="1:53" ht="20.25" x14ac:dyDescent="0.3">
      <c r="A29" s="208" t="s">
        <v>113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446" t="s">
        <v>114</v>
      </c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208"/>
      <c r="AO29" s="446" t="s">
        <v>309</v>
      </c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</row>
    <row r="30" spans="1:53" ht="18.75" x14ac:dyDescent="0.3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186"/>
    </row>
    <row r="31" spans="1:53" ht="15.75" customHeight="1" x14ac:dyDescent="0.25">
      <c r="A31" s="541" t="s">
        <v>94</v>
      </c>
      <c r="B31" s="510"/>
      <c r="C31" s="449" t="s">
        <v>115</v>
      </c>
      <c r="D31" s="509"/>
      <c r="E31" s="509"/>
      <c r="F31" s="510"/>
      <c r="G31" s="544" t="s">
        <v>116</v>
      </c>
      <c r="H31" s="545"/>
      <c r="I31" s="546"/>
      <c r="J31" s="508" t="s">
        <v>117</v>
      </c>
      <c r="K31" s="509"/>
      <c r="L31" s="509"/>
      <c r="M31" s="510"/>
      <c r="N31" s="488" t="s">
        <v>332</v>
      </c>
      <c r="O31" s="489"/>
      <c r="P31" s="490"/>
      <c r="Q31" s="544" t="s">
        <v>333</v>
      </c>
      <c r="R31" s="553"/>
      <c r="S31" s="554"/>
      <c r="T31" s="508" t="s">
        <v>118</v>
      </c>
      <c r="U31" s="509"/>
      <c r="V31" s="510"/>
      <c r="W31" s="508" t="s">
        <v>119</v>
      </c>
      <c r="X31" s="509"/>
      <c r="Y31" s="510"/>
      <c r="Z31" s="205"/>
      <c r="AA31" s="517" t="s">
        <v>120</v>
      </c>
      <c r="AB31" s="518"/>
      <c r="AC31" s="518"/>
      <c r="AD31" s="518"/>
      <c r="AE31" s="518"/>
      <c r="AF31" s="519"/>
      <c r="AG31" s="520"/>
      <c r="AH31" s="447" t="s">
        <v>121</v>
      </c>
      <c r="AI31" s="448"/>
      <c r="AJ31" s="448"/>
      <c r="AK31" s="449" t="s">
        <v>122</v>
      </c>
      <c r="AL31" s="450"/>
      <c r="AM31" s="451"/>
      <c r="AN31" s="212"/>
      <c r="AO31" s="538" t="s">
        <v>310</v>
      </c>
      <c r="AP31" s="539"/>
      <c r="AQ31" s="539"/>
      <c r="AR31" s="539"/>
      <c r="AS31" s="488" t="s">
        <v>311</v>
      </c>
      <c r="AT31" s="489"/>
      <c r="AU31" s="489"/>
      <c r="AV31" s="489"/>
      <c r="AW31" s="490"/>
      <c r="AX31" s="447" t="s">
        <v>121</v>
      </c>
      <c r="AY31" s="447"/>
      <c r="AZ31" s="447"/>
      <c r="BA31" s="528"/>
    </row>
    <row r="32" spans="1:53" ht="15.75" customHeight="1" x14ac:dyDescent="0.25">
      <c r="A32" s="511"/>
      <c r="B32" s="513"/>
      <c r="C32" s="511"/>
      <c r="D32" s="512"/>
      <c r="E32" s="512"/>
      <c r="F32" s="513"/>
      <c r="G32" s="547"/>
      <c r="H32" s="548"/>
      <c r="I32" s="549"/>
      <c r="J32" s="511"/>
      <c r="K32" s="512"/>
      <c r="L32" s="512"/>
      <c r="M32" s="513"/>
      <c r="N32" s="491"/>
      <c r="O32" s="492"/>
      <c r="P32" s="493"/>
      <c r="Q32" s="555"/>
      <c r="R32" s="530"/>
      <c r="S32" s="556"/>
      <c r="T32" s="511"/>
      <c r="U32" s="512"/>
      <c r="V32" s="513"/>
      <c r="W32" s="511"/>
      <c r="X32" s="512"/>
      <c r="Y32" s="513"/>
      <c r="Z32" s="205"/>
      <c r="AA32" s="521"/>
      <c r="AB32" s="522"/>
      <c r="AC32" s="522"/>
      <c r="AD32" s="522"/>
      <c r="AE32" s="522"/>
      <c r="AF32" s="523"/>
      <c r="AG32" s="524"/>
      <c r="AH32" s="448"/>
      <c r="AI32" s="448"/>
      <c r="AJ32" s="448"/>
      <c r="AK32" s="452"/>
      <c r="AL32" s="453"/>
      <c r="AM32" s="454"/>
      <c r="AN32" s="212"/>
      <c r="AO32" s="539"/>
      <c r="AP32" s="539"/>
      <c r="AQ32" s="539"/>
      <c r="AR32" s="539"/>
      <c r="AS32" s="491"/>
      <c r="AT32" s="492"/>
      <c r="AU32" s="492"/>
      <c r="AV32" s="492"/>
      <c r="AW32" s="493"/>
      <c r="AX32" s="447"/>
      <c r="AY32" s="447"/>
      <c r="AZ32" s="447"/>
      <c r="BA32" s="528"/>
    </row>
    <row r="33" spans="1:53" ht="28.5" customHeight="1" x14ac:dyDescent="0.25">
      <c r="A33" s="514"/>
      <c r="B33" s="516"/>
      <c r="C33" s="514"/>
      <c r="D33" s="515"/>
      <c r="E33" s="515"/>
      <c r="F33" s="516"/>
      <c r="G33" s="550"/>
      <c r="H33" s="551"/>
      <c r="I33" s="552"/>
      <c r="J33" s="514"/>
      <c r="K33" s="515"/>
      <c r="L33" s="515"/>
      <c r="M33" s="516"/>
      <c r="N33" s="494"/>
      <c r="O33" s="495"/>
      <c r="P33" s="496"/>
      <c r="Q33" s="557"/>
      <c r="R33" s="558"/>
      <c r="S33" s="559"/>
      <c r="T33" s="514"/>
      <c r="U33" s="515"/>
      <c r="V33" s="516"/>
      <c r="W33" s="514"/>
      <c r="X33" s="515"/>
      <c r="Y33" s="516"/>
      <c r="Z33" s="205"/>
      <c r="AA33" s="481" t="s">
        <v>123</v>
      </c>
      <c r="AB33" s="505"/>
      <c r="AC33" s="505"/>
      <c r="AD33" s="505"/>
      <c r="AE33" s="505"/>
      <c r="AF33" s="457"/>
      <c r="AG33" s="458"/>
      <c r="AH33" s="525">
        <v>2</v>
      </c>
      <c r="AI33" s="526"/>
      <c r="AJ33" s="527"/>
      <c r="AK33" s="455">
        <v>3</v>
      </c>
      <c r="AL33" s="455"/>
      <c r="AM33" s="455"/>
      <c r="AN33" s="212"/>
      <c r="AO33" s="539"/>
      <c r="AP33" s="539"/>
      <c r="AQ33" s="539"/>
      <c r="AR33" s="539"/>
      <c r="AS33" s="491"/>
      <c r="AT33" s="492"/>
      <c r="AU33" s="492"/>
      <c r="AV33" s="492"/>
      <c r="AW33" s="493"/>
      <c r="AX33" s="447"/>
      <c r="AY33" s="447"/>
      <c r="AZ33" s="447"/>
      <c r="BA33" s="528"/>
    </row>
    <row r="34" spans="1:53" ht="21" customHeight="1" x14ac:dyDescent="0.3">
      <c r="A34" s="542">
        <v>1</v>
      </c>
      <c r="B34" s="543"/>
      <c r="C34" s="470">
        <f>COUNTIF($B19:$AO19,$B$19)</f>
        <v>33</v>
      </c>
      <c r="D34" s="471"/>
      <c r="E34" s="471"/>
      <c r="F34" s="472"/>
      <c r="G34" s="470">
        <v>4</v>
      </c>
      <c r="H34" s="471"/>
      <c r="I34" s="472"/>
      <c r="J34" s="470">
        <v>3</v>
      </c>
      <c r="K34" s="471"/>
      <c r="L34" s="471"/>
      <c r="M34" s="472"/>
      <c r="N34" s="470"/>
      <c r="O34" s="471"/>
      <c r="P34" s="472"/>
      <c r="Q34" s="476"/>
      <c r="R34" s="477"/>
      <c r="S34" s="478"/>
      <c r="T34" s="470">
        <v>12</v>
      </c>
      <c r="U34" s="479"/>
      <c r="V34" s="540"/>
      <c r="W34" s="470">
        <f>C34+G34+J34+N34+Q34+T34</f>
        <v>52</v>
      </c>
      <c r="X34" s="479"/>
      <c r="Y34" s="480"/>
      <c r="Z34" s="205"/>
      <c r="AA34" s="481" t="s">
        <v>312</v>
      </c>
      <c r="AB34" s="505"/>
      <c r="AC34" s="505"/>
      <c r="AD34" s="505"/>
      <c r="AE34" s="505"/>
      <c r="AF34" s="457"/>
      <c r="AG34" s="458"/>
      <c r="AH34" s="525">
        <v>4</v>
      </c>
      <c r="AI34" s="526"/>
      <c r="AJ34" s="527"/>
      <c r="AK34" s="455">
        <v>3</v>
      </c>
      <c r="AL34" s="455"/>
      <c r="AM34" s="455"/>
      <c r="AN34" s="212"/>
      <c r="AO34" s="539"/>
      <c r="AP34" s="539"/>
      <c r="AQ34" s="539"/>
      <c r="AR34" s="539"/>
      <c r="AS34" s="494"/>
      <c r="AT34" s="495"/>
      <c r="AU34" s="495"/>
      <c r="AV34" s="495"/>
      <c r="AW34" s="496"/>
      <c r="AX34" s="447"/>
      <c r="AY34" s="447"/>
      <c r="AZ34" s="447"/>
      <c r="BA34" s="528"/>
    </row>
    <row r="35" spans="1:53" ht="21" customHeight="1" x14ac:dyDescent="0.3">
      <c r="A35" s="468">
        <v>2</v>
      </c>
      <c r="B35" s="469"/>
      <c r="C35" s="470">
        <f>COUNTIF($B20:$AO20,$B$19)</f>
        <v>33</v>
      </c>
      <c r="D35" s="471"/>
      <c r="E35" s="471"/>
      <c r="F35" s="472"/>
      <c r="G35" s="473">
        <v>4</v>
      </c>
      <c r="H35" s="474"/>
      <c r="I35" s="475"/>
      <c r="J35" s="473">
        <v>3</v>
      </c>
      <c r="K35" s="474"/>
      <c r="L35" s="474"/>
      <c r="M35" s="475"/>
      <c r="N35" s="473"/>
      <c r="O35" s="474"/>
      <c r="P35" s="475"/>
      <c r="Q35" s="476"/>
      <c r="R35" s="477"/>
      <c r="S35" s="478"/>
      <c r="T35" s="473">
        <v>12</v>
      </c>
      <c r="U35" s="486"/>
      <c r="V35" s="487"/>
      <c r="W35" s="470">
        <f>C35+G35+J35+N35+Q35+T35</f>
        <v>52</v>
      </c>
      <c r="X35" s="479"/>
      <c r="Y35" s="480"/>
      <c r="Z35" s="205"/>
      <c r="AA35" s="481" t="s">
        <v>313</v>
      </c>
      <c r="AB35" s="482"/>
      <c r="AC35" s="482"/>
      <c r="AD35" s="482"/>
      <c r="AE35" s="482"/>
      <c r="AF35" s="482"/>
      <c r="AG35" s="483"/>
      <c r="AH35" s="462">
        <v>6</v>
      </c>
      <c r="AI35" s="484"/>
      <c r="AJ35" s="485"/>
      <c r="AK35" s="455">
        <v>3</v>
      </c>
      <c r="AL35" s="455"/>
      <c r="AM35" s="455"/>
      <c r="AN35" s="212"/>
      <c r="AO35" s="462">
        <v>1</v>
      </c>
      <c r="AP35" s="484"/>
      <c r="AQ35" s="484"/>
      <c r="AR35" s="485"/>
      <c r="AS35" s="445" t="s">
        <v>327</v>
      </c>
      <c r="AT35" s="445"/>
      <c r="AU35" s="445"/>
      <c r="AV35" s="445"/>
      <c r="AW35" s="445"/>
      <c r="AX35" s="445">
        <v>8</v>
      </c>
      <c r="AY35" s="445"/>
      <c r="AZ35" s="445"/>
      <c r="BA35" s="445"/>
    </row>
    <row r="36" spans="1:53" ht="21" customHeight="1" x14ac:dyDescent="0.3">
      <c r="A36" s="468">
        <v>3</v>
      </c>
      <c r="B36" s="469"/>
      <c r="C36" s="470">
        <f>COUNTIF($B21:$AO21,$B$19)</f>
        <v>33</v>
      </c>
      <c r="D36" s="471"/>
      <c r="E36" s="471"/>
      <c r="F36" s="472"/>
      <c r="G36" s="473">
        <v>4</v>
      </c>
      <c r="H36" s="474"/>
      <c r="I36" s="475"/>
      <c r="J36" s="473">
        <v>3</v>
      </c>
      <c r="K36" s="474"/>
      <c r="L36" s="474"/>
      <c r="M36" s="475"/>
      <c r="N36" s="473"/>
      <c r="O36" s="474"/>
      <c r="P36" s="475"/>
      <c r="Q36" s="476"/>
      <c r="R36" s="477"/>
      <c r="S36" s="478"/>
      <c r="T36" s="473">
        <v>12</v>
      </c>
      <c r="U36" s="486"/>
      <c r="V36" s="487"/>
      <c r="W36" s="470">
        <f>C36+G36+J36+N36+Q36+T36</f>
        <v>52</v>
      </c>
      <c r="X36" s="479"/>
      <c r="Y36" s="480"/>
      <c r="Z36" s="205"/>
      <c r="AA36" s="536" t="s">
        <v>124</v>
      </c>
      <c r="AB36" s="519"/>
      <c r="AC36" s="519"/>
      <c r="AD36" s="519"/>
      <c r="AE36" s="519"/>
      <c r="AF36" s="519"/>
      <c r="AG36" s="520"/>
      <c r="AH36" s="462">
        <v>8</v>
      </c>
      <c r="AI36" s="463"/>
      <c r="AJ36" s="464"/>
      <c r="AK36" s="455">
        <v>4</v>
      </c>
      <c r="AL36" s="506"/>
      <c r="AM36" s="506"/>
      <c r="AN36" s="212"/>
      <c r="AO36" s="499"/>
      <c r="AP36" s="500"/>
      <c r="AQ36" s="500"/>
      <c r="AR36" s="501"/>
      <c r="AS36" s="445"/>
      <c r="AT36" s="445"/>
      <c r="AU36" s="445"/>
      <c r="AV36" s="445"/>
      <c r="AW36" s="445"/>
      <c r="AX36" s="445"/>
      <c r="AY36" s="445"/>
      <c r="AZ36" s="445"/>
      <c r="BA36" s="445"/>
    </row>
    <row r="37" spans="1:53" ht="21" x14ac:dyDescent="0.3">
      <c r="A37" s="468">
        <v>4</v>
      </c>
      <c r="B37" s="469"/>
      <c r="C37" s="470">
        <v>28</v>
      </c>
      <c r="D37" s="471"/>
      <c r="E37" s="471"/>
      <c r="F37" s="472"/>
      <c r="G37" s="473">
        <v>4</v>
      </c>
      <c r="H37" s="474"/>
      <c r="I37" s="475"/>
      <c r="J37" s="473">
        <v>4</v>
      </c>
      <c r="K37" s="474"/>
      <c r="L37" s="474"/>
      <c r="M37" s="475"/>
      <c r="N37" s="473">
        <v>2</v>
      </c>
      <c r="O37" s="474"/>
      <c r="P37" s="475"/>
      <c r="Q37" s="532">
        <v>2</v>
      </c>
      <c r="R37" s="477"/>
      <c r="S37" s="478"/>
      <c r="T37" s="507">
        <v>2</v>
      </c>
      <c r="U37" s="486"/>
      <c r="V37" s="487"/>
      <c r="W37" s="470">
        <f>C37+G37+J37+N37+Q37+T37</f>
        <v>42</v>
      </c>
      <c r="X37" s="479"/>
      <c r="Y37" s="480"/>
      <c r="Z37" s="205"/>
      <c r="AA37" s="537"/>
      <c r="AB37" s="523"/>
      <c r="AC37" s="523"/>
      <c r="AD37" s="523"/>
      <c r="AE37" s="523"/>
      <c r="AF37" s="523"/>
      <c r="AG37" s="524"/>
      <c r="AH37" s="465"/>
      <c r="AI37" s="466"/>
      <c r="AJ37" s="467"/>
      <c r="AK37" s="506"/>
      <c r="AL37" s="506"/>
      <c r="AM37" s="506"/>
      <c r="AN37" s="213"/>
      <c r="AO37" s="499"/>
      <c r="AP37" s="500"/>
      <c r="AQ37" s="500"/>
      <c r="AR37" s="501"/>
      <c r="AS37" s="445"/>
      <c r="AT37" s="445"/>
      <c r="AU37" s="445"/>
      <c r="AV37" s="445"/>
      <c r="AW37" s="445"/>
      <c r="AX37" s="445"/>
      <c r="AY37" s="445"/>
      <c r="AZ37" s="445"/>
      <c r="BA37" s="445"/>
    </row>
    <row r="38" spans="1:53" ht="21" customHeight="1" x14ac:dyDescent="0.25">
      <c r="A38" s="531" t="s">
        <v>27</v>
      </c>
      <c r="B38" s="475"/>
      <c r="C38" s="470">
        <f>SUM(C34:F37)</f>
        <v>127</v>
      </c>
      <c r="D38" s="471"/>
      <c r="E38" s="471"/>
      <c r="F38" s="472"/>
      <c r="G38" s="473">
        <f>SUM(G34:I37)</f>
        <v>16</v>
      </c>
      <c r="H38" s="474"/>
      <c r="I38" s="475"/>
      <c r="J38" s="533">
        <f>SUM(J34:M37)</f>
        <v>13</v>
      </c>
      <c r="K38" s="534"/>
      <c r="L38" s="534"/>
      <c r="M38" s="535"/>
      <c r="N38" s="533">
        <f>SUM(N34:P37)</f>
        <v>2</v>
      </c>
      <c r="O38" s="534"/>
      <c r="P38" s="535"/>
      <c r="Q38" s="532">
        <f>SUM(Q34:S37)</f>
        <v>2</v>
      </c>
      <c r="R38" s="477"/>
      <c r="S38" s="478"/>
      <c r="T38" s="473">
        <f>SUM(T34:V37)</f>
        <v>38</v>
      </c>
      <c r="U38" s="486"/>
      <c r="V38" s="487"/>
      <c r="W38" s="473">
        <f>SUM(W34:Y37)</f>
        <v>198</v>
      </c>
      <c r="X38" s="486"/>
      <c r="Y38" s="487"/>
      <c r="Z38" s="205"/>
      <c r="AA38" s="456"/>
      <c r="AB38" s="457"/>
      <c r="AC38" s="457"/>
      <c r="AD38" s="457"/>
      <c r="AE38" s="457"/>
      <c r="AF38" s="457"/>
      <c r="AG38" s="458"/>
      <c r="AH38" s="459"/>
      <c r="AI38" s="460"/>
      <c r="AJ38" s="461"/>
      <c r="AK38" s="459"/>
      <c r="AL38" s="497"/>
      <c r="AM38" s="498"/>
      <c r="AN38" s="214"/>
      <c r="AO38" s="502"/>
      <c r="AP38" s="503"/>
      <c r="AQ38" s="503"/>
      <c r="AR38" s="504"/>
      <c r="AS38" s="445"/>
      <c r="AT38" s="445"/>
      <c r="AU38" s="445"/>
      <c r="AV38" s="445"/>
      <c r="AW38" s="445"/>
      <c r="AX38" s="445"/>
      <c r="AY38" s="445"/>
      <c r="AZ38" s="445"/>
      <c r="BA38" s="445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AO6:BA6"/>
    <mergeCell ref="AN8:BA10"/>
    <mergeCell ref="P5:AM5"/>
    <mergeCell ref="A6:O6"/>
    <mergeCell ref="P8:AL8"/>
    <mergeCell ref="AN7:BA7"/>
    <mergeCell ref="A7:O7"/>
    <mergeCell ref="P7:AL7"/>
    <mergeCell ref="AS22:AW22"/>
    <mergeCell ref="AS17:AW17"/>
    <mergeCell ref="F17:I17"/>
    <mergeCell ref="AB17:AE17"/>
    <mergeCell ref="AF17:AI17"/>
    <mergeCell ref="N17:R17"/>
    <mergeCell ref="S17:W17"/>
    <mergeCell ref="X17:AA17"/>
    <mergeCell ref="AJ17:AN17"/>
    <mergeCell ref="A17:A18"/>
    <mergeCell ref="AO17:AR17"/>
    <mergeCell ref="P11:AM11"/>
    <mergeCell ref="A15:BA15"/>
    <mergeCell ref="P9:AL9"/>
    <mergeCell ref="P10:AM10"/>
    <mergeCell ref="B17:E17"/>
    <mergeCell ref="J17:M17"/>
    <mergeCell ref="AX17:BA17"/>
    <mergeCell ref="AO31:AR34"/>
    <mergeCell ref="T34:V34"/>
    <mergeCell ref="N34:P34"/>
    <mergeCell ref="Q34:S34"/>
    <mergeCell ref="N31:P33"/>
    <mergeCell ref="W31:Y33"/>
    <mergeCell ref="A31:B33"/>
    <mergeCell ref="C31:F33"/>
    <mergeCell ref="J34:M34"/>
    <mergeCell ref="C34:F34"/>
    <mergeCell ref="J31:M33"/>
    <mergeCell ref="A34:B34"/>
    <mergeCell ref="G31:I33"/>
    <mergeCell ref="G34:I34"/>
    <mergeCell ref="Q31:S33"/>
    <mergeCell ref="AH33:AJ33"/>
    <mergeCell ref="AX31:BA34"/>
    <mergeCell ref="AO29:BA29"/>
    <mergeCell ref="A27:AU27"/>
    <mergeCell ref="A38:B38"/>
    <mergeCell ref="Q38:S38"/>
    <mergeCell ref="A37:B37"/>
    <mergeCell ref="C37:F37"/>
    <mergeCell ref="N37:P37"/>
    <mergeCell ref="C36:F36"/>
    <mergeCell ref="C38:F38"/>
    <mergeCell ref="A36:B36"/>
    <mergeCell ref="G36:I36"/>
    <mergeCell ref="J36:M36"/>
    <mergeCell ref="J37:M37"/>
    <mergeCell ref="G38:I38"/>
    <mergeCell ref="J38:M38"/>
    <mergeCell ref="G37:I37"/>
    <mergeCell ref="N36:P36"/>
    <mergeCell ref="W37:Y37"/>
    <mergeCell ref="Q37:S37"/>
    <mergeCell ref="W36:Y36"/>
    <mergeCell ref="AA36:AG37"/>
    <mergeCell ref="T38:V38"/>
    <mergeCell ref="N38:P38"/>
    <mergeCell ref="Q36:S36"/>
    <mergeCell ref="T35:V35"/>
    <mergeCell ref="AK36:AM37"/>
    <mergeCell ref="AK33:AM33"/>
    <mergeCell ref="T36:V36"/>
    <mergeCell ref="T37:V37"/>
    <mergeCell ref="W34:Y34"/>
    <mergeCell ref="AA34:AG34"/>
    <mergeCell ref="T31:V33"/>
    <mergeCell ref="AA31:AG32"/>
    <mergeCell ref="AH34:AJ34"/>
    <mergeCell ref="AX35:BA38"/>
    <mergeCell ref="AA29:AM29"/>
    <mergeCell ref="AH31:AJ32"/>
    <mergeCell ref="AK31:AM32"/>
    <mergeCell ref="AK35:AM35"/>
    <mergeCell ref="AA38:AG38"/>
    <mergeCell ref="AH38:AJ38"/>
    <mergeCell ref="AH36:AJ37"/>
    <mergeCell ref="A35:B35"/>
    <mergeCell ref="C35:F35"/>
    <mergeCell ref="G35:I35"/>
    <mergeCell ref="J35:M35"/>
    <mergeCell ref="N35:P35"/>
    <mergeCell ref="Q35:S35"/>
    <mergeCell ref="AS35:AW38"/>
    <mergeCell ref="W35:Y35"/>
    <mergeCell ref="AA35:AG35"/>
    <mergeCell ref="AH35:AJ35"/>
    <mergeCell ref="W38:Y38"/>
    <mergeCell ref="AS31:AW34"/>
    <mergeCell ref="AK38:AM38"/>
    <mergeCell ref="AO35:AR38"/>
    <mergeCell ref="AK34:AM34"/>
    <mergeCell ref="AA33:AG33"/>
  </mergeCells>
  <phoneticPr fontId="36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8"/>
  <sheetViews>
    <sheetView tabSelected="1" view="pageBreakPreview" topLeftCell="A38" zoomScale="75" zoomScaleNormal="75" workbookViewId="0">
      <selection activeCell="D60" sqref="D60"/>
    </sheetView>
  </sheetViews>
  <sheetFormatPr defaultRowHeight="15.75" x14ac:dyDescent="0.25"/>
  <cols>
    <col min="1" max="1" width="11.28515625" style="442" customWidth="1"/>
    <col min="2" max="2" width="44.140625" style="48" customWidth="1"/>
    <col min="3" max="3" width="6.7109375" style="443" customWidth="1"/>
    <col min="4" max="4" width="12" style="444" customWidth="1"/>
    <col min="5" max="5" width="7.28515625" style="444" customWidth="1"/>
    <col min="6" max="6" width="6.42578125" style="443" customWidth="1"/>
    <col min="7" max="7" width="7.42578125" style="443" customWidth="1"/>
    <col min="8" max="8" width="9.85546875" style="443" customWidth="1"/>
    <col min="9" max="9" width="8.7109375" style="48" customWidth="1"/>
    <col min="10" max="10" width="8" style="48" customWidth="1"/>
    <col min="11" max="11" width="5.85546875" style="48" customWidth="1"/>
    <col min="12" max="12" width="7.85546875" style="48" customWidth="1"/>
    <col min="13" max="13" width="8.85546875" style="48" customWidth="1"/>
    <col min="14" max="22" width="3.85546875" style="48" customWidth="1"/>
    <col min="23" max="24" width="4" style="48" customWidth="1"/>
    <col min="25" max="29" width="0" style="48" hidden="1" customWidth="1"/>
    <col min="30" max="16384" width="9.140625" style="48"/>
  </cols>
  <sheetData>
    <row r="1" spans="1:29" s="46" customFormat="1" ht="18.75" customHeight="1" thickBot="1" x14ac:dyDescent="0.3">
      <c r="A1" s="626" t="s">
        <v>306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</row>
    <row r="2" spans="1:29" s="46" customFormat="1" x14ac:dyDescent="0.25">
      <c r="A2" s="627" t="s">
        <v>125</v>
      </c>
      <c r="B2" s="630" t="s">
        <v>126</v>
      </c>
      <c r="C2" s="633" t="s">
        <v>127</v>
      </c>
      <c r="D2" s="634"/>
      <c r="E2" s="634"/>
      <c r="F2" s="635"/>
      <c r="G2" s="636" t="s">
        <v>128</v>
      </c>
      <c r="H2" s="686" t="s">
        <v>129</v>
      </c>
      <c r="I2" s="687"/>
      <c r="J2" s="687"/>
      <c r="K2" s="687"/>
      <c r="L2" s="687"/>
      <c r="M2" s="688"/>
      <c r="N2" s="680" t="s">
        <v>325</v>
      </c>
      <c r="O2" s="681"/>
      <c r="P2" s="681"/>
      <c r="Q2" s="681"/>
      <c r="R2" s="681"/>
      <c r="S2" s="681"/>
      <c r="T2" s="681"/>
      <c r="U2" s="681"/>
      <c r="V2" s="681"/>
      <c r="W2" s="681"/>
      <c r="X2" s="682"/>
    </row>
    <row r="3" spans="1:29" s="46" customFormat="1" ht="16.5" thickBot="1" x14ac:dyDescent="0.3">
      <c r="A3" s="628"/>
      <c r="B3" s="631"/>
      <c r="C3" s="689" t="s">
        <v>130</v>
      </c>
      <c r="D3" s="642" t="s">
        <v>131</v>
      </c>
      <c r="E3" s="699" t="s">
        <v>132</v>
      </c>
      <c r="F3" s="700"/>
      <c r="G3" s="637"/>
      <c r="H3" s="672" t="s">
        <v>7</v>
      </c>
      <c r="I3" s="677" t="s">
        <v>133</v>
      </c>
      <c r="J3" s="678"/>
      <c r="K3" s="678"/>
      <c r="L3" s="679"/>
      <c r="M3" s="695" t="s">
        <v>134</v>
      </c>
      <c r="N3" s="683"/>
      <c r="O3" s="684"/>
      <c r="P3" s="684"/>
      <c r="Q3" s="684"/>
      <c r="R3" s="684"/>
      <c r="S3" s="684"/>
      <c r="T3" s="684"/>
      <c r="U3" s="684"/>
      <c r="V3" s="684"/>
      <c r="W3" s="684"/>
      <c r="X3" s="685"/>
    </row>
    <row r="4" spans="1:29" s="46" customFormat="1" ht="16.5" thickBot="1" x14ac:dyDescent="0.3">
      <c r="A4" s="628"/>
      <c r="B4" s="631"/>
      <c r="C4" s="689"/>
      <c r="D4" s="642"/>
      <c r="E4" s="642" t="s">
        <v>135</v>
      </c>
      <c r="F4" s="644" t="s">
        <v>136</v>
      </c>
      <c r="G4" s="637"/>
      <c r="H4" s="673"/>
      <c r="I4" s="639" t="s">
        <v>27</v>
      </c>
      <c r="J4" s="639" t="s">
        <v>137</v>
      </c>
      <c r="K4" s="639" t="s">
        <v>138</v>
      </c>
      <c r="L4" s="639" t="s">
        <v>139</v>
      </c>
      <c r="M4" s="696"/>
      <c r="N4" s="646" t="s">
        <v>140</v>
      </c>
      <c r="O4" s="671"/>
      <c r="P4" s="647"/>
      <c r="Q4" s="646" t="s">
        <v>141</v>
      </c>
      <c r="R4" s="671"/>
      <c r="S4" s="647"/>
      <c r="T4" s="646" t="s">
        <v>142</v>
      </c>
      <c r="U4" s="671"/>
      <c r="V4" s="647"/>
      <c r="W4" s="646" t="s">
        <v>143</v>
      </c>
      <c r="X4" s="647"/>
    </row>
    <row r="5" spans="1:29" s="46" customFormat="1" ht="16.5" thickBot="1" x14ac:dyDescent="0.3">
      <c r="A5" s="628"/>
      <c r="B5" s="631"/>
      <c r="C5" s="689"/>
      <c r="D5" s="642"/>
      <c r="E5" s="642"/>
      <c r="F5" s="644"/>
      <c r="G5" s="637"/>
      <c r="H5" s="673"/>
      <c r="I5" s="640"/>
      <c r="J5" s="640"/>
      <c r="K5" s="640"/>
      <c r="L5" s="640"/>
      <c r="M5" s="696"/>
      <c r="N5" s="215">
        <v>1</v>
      </c>
      <c r="O5" s="216" t="s">
        <v>144</v>
      </c>
      <c r="P5" s="217" t="s">
        <v>145</v>
      </c>
      <c r="Q5" s="215">
        <v>3</v>
      </c>
      <c r="R5" s="216" t="s">
        <v>146</v>
      </c>
      <c r="S5" s="218" t="s">
        <v>147</v>
      </c>
      <c r="T5" s="219">
        <v>5</v>
      </c>
      <c r="U5" s="216" t="s">
        <v>148</v>
      </c>
      <c r="V5" s="218" t="s">
        <v>149</v>
      </c>
      <c r="W5" s="215">
        <v>7</v>
      </c>
      <c r="X5" s="218">
        <v>8</v>
      </c>
    </row>
    <row r="6" spans="1:29" s="46" customFormat="1" ht="16.5" thickBot="1" x14ac:dyDescent="0.3">
      <c r="A6" s="628"/>
      <c r="B6" s="631"/>
      <c r="C6" s="689"/>
      <c r="D6" s="642"/>
      <c r="E6" s="642"/>
      <c r="F6" s="644"/>
      <c r="G6" s="637"/>
      <c r="H6" s="673"/>
      <c r="I6" s="640"/>
      <c r="J6" s="640"/>
      <c r="K6" s="640"/>
      <c r="L6" s="640"/>
      <c r="M6" s="697"/>
      <c r="N6" s="691" t="s">
        <v>326</v>
      </c>
      <c r="O6" s="692"/>
      <c r="P6" s="693"/>
      <c r="Q6" s="693"/>
      <c r="R6" s="693"/>
      <c r="S6" s="693"/>
      <c r="T6" s="693"/>
      <c r="U6" s="693"/>
      <c r="V6" s="693"/>
      <c r="W6" s="693"/>
      <c r="X6" s="694"/>
    </row>
    <row r="7" spans="1:29" s="46" customFormat="1" ht="16.5" thickBot="1" x14ac:dyDescent="0.3">
      <c r="A7" s="629"/>
      <c r="B7" s="632"/>
      <c r="C7" s="690"/>
      <c r="D7" s="643"/>
      <c r="E7" s="643"/>
      <c r="F7" s="645"/>
      <c r="G7" s="638"/>
      <c r="H7" s="674"/>
      <c r="I7" s="641"/>
      <c r="J7" s="641"/>
      <c r="K7" s="641"/>
      <c r="L7" s="641"/>
      <c r="M7" s="698"/>
      <c r="N7" s="215">
        <v>15</v>
      </c>
      <c r="O7" s="216">
        <v>9</v>
      </c>
      <c r="P7" s="218">
        <v>9</v>
      </c>
      <c r="Q7" s="215">
        <v>15</v>
      </c>
      <c r="R7" s="216">
        <v>9</v>
      </c>
      <c r="S7" s="218">
        <v>9</v>
      </c>
      <c r="T7" s="215">
        <v>15</v>
      </c>
      <c r="U7" s="216">
        <v>9</v>
      </c>
      <c r="V7" s="218">
        <v>9</v>
      </c>
      <c r="W7" s="215">
        <v>15</v>
      </c>
      <c r="X7" s="218">
        <v>13</v>
      </c>
    </row>
    <row r="8" spans="1:29" s="46" customFormat="1" ht="16.5" thickBot="1" x14ac:dyDescent="0.3">
      <c r="A8" s="220">
        <v>1</v>
      </c>
      <c r="B8" s="221">
        <v>2</v>
      </c>
      <c r="C8" s="222">
        <v>3</v>
      </c>
      <c r="D8" s="220">
        <v>4</v>
      </c>
      <c r="E8" s="220">
        <v>5</v>
      </c>
      <c r="F8" s="220">
        <v>6</v>
      </c>
      <c r="G8" s="220">
        <v>7</v>
      </c>
      <c r="H8" s="220">
        <v>8</v>
      </c>
      <c r="I8" s="220">
        <v>9</v>
      </c>
      <c r="J8" s="220">
        <v>10</v>
      </c>
      <c r="K8" s="220">
        <v>11</v>
      </c>
      <c r="L8" s="220">
        <v>12</v>
      </c>
      <c r="M8" s="223">
        <v>13</v>
      </c>
      <c r="N8" s="215">
        <v>14</v>
      </c>
      <c r="O8" s="224">
        <v>15</v>
      </c>
      <c r="P8" s="215">
        <v>16</v>
      </c>
      <c r="Q8" s="224">
        <v>17</v>
      </c>
      <c r="R8" s="215">
        <v>18</v>
      </c>
      <c r="S8" s="224">
        <v>19</v>
      </c>
      <c r="T8" s="215">
        <v>20</v>
      </c>
      <c r="U8" s="224">
        <v>21</v>
      </c>
      <c r="V8" s="215">
        <v>22</v>
      </c>
      <c r="W8" s="224">
        <v>23</v>
      </c>
      <c r="X8" s="221">
        <v>24</v>
      </c>
      <c r="Y8" s="223">
        <v>25</v>
      </c>
      <c r="Z8" s="220">
        <v>26</v>
      </c>
      <c r="AA8" s="223">
        <v>27</v>
      </c>
      <c r="AB8" s="220">
        <v>28</v>
      </c>
      <c r="AC8" s="223">
        <v>29</v>
      </c>
    </row>
    <row r="9" spans="1:29" s="46" customFormat="1" ht="16.5" thickBot="1" x14ac:dyDescent="0.3">
      <c r="A9" s="656" t="s">
        <v>150</v>
      </c>
      <c r="B9" s="657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7"/>
      <c r="O9" s="657"/>
      <c r="P9" s="657"/>
      <c r="Q9" s="657"/>
      <c r="R9" s="657"/>
      <c r="S9" s="657"/>
      <c r="T9" s="657"/>
      <c r="U9" s="657"/>
      <c r="V9" s="657"/>
      <c r="W9" s="657"/>
      <c r="X9" s="659"/>
    </row>
    <row r="10" spans="1:29" s="46" customFormat="1" ht="16.5" thickBot="1" x14ac:dyDescent="0.3">
      <c r="A10" s="660" t="s">
        <v>151</v>
      </c>
      <c r="B10" s="621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</row>
    <row r="11" spans="1:29" s="47" customFormat="1" x14ac:dyDescent="0.25">
      <c r="A11" s="226" t="s">
        <v>152</v>
      </c>
      <c r="B11" s="227" t="s">
        <v>17</v>
      </c>
      <c r="C11" s="71"/>
      <c r="D11" s="228"/>
      <c r="E11" s="229"/>
      <c r="F11" s="230"/>
      <c r="G11" s="231">
        <f>G12+G13+G14+G15</f>
        <v>15</v>
      </c>
      <c r="H11" s="232">
        <f>SUM(H12:H15)</f>
        <v>450</v>
      </c>
      <c r="I11" s="233">
        <f>SUM(I12:I15)</f>
        <v>180</v>
      </c>
      <c r="J11" s="234"/>
      <c r="K11" s="234"/>
      <c r="L11" s="234">
        <f>SUM(L12:L15)</f>
        <v>180</v>
      </c>
      <c r="M11" s="235">
        <f>SUM(M12:M15)</f>
        <v>270</v>
      </c>
      <c r="N11" s="236"/>
      <c r="O11" s="237"/>
      <c r="P11" s="238"/>
      <c r="Q11" s="239"/>
      <c r="R11" s="237"/>
      <c r="S11" s="238"/>
      <c r="T11" s="239"/>
      <c r="U11" s="237"/>
      <c r="V11" s="238"/>
      <c r="W11" s="239"/>
      <c r="X11" s="238"/>
    </row>
    <row r="12" spans="1:29" s="47" customFormat="1" x14ac:dyDescent="0.25">
      <c r="A12" s="240" t="s">
        <v>153</v>
      </c>
      <c r="B12" s="241" t="s">
        <v>17</v>
      </c>
      <c r="C12" s="242"/>
      <c r="D12" s="126">
        <v>1</v>
      </c>
      <c r="E12" s="243"/>
      <c r="F12" s="244"/>
      <c r="G12" s="245">
        <v>4</v>
      </c>
      <c r="H12" s="121">
        <f t="shared" ref="H12:H33" si="0">G12*30</f>
        <v>120</v>
      </c>
      <c r="I12" s="131">
        <f>J12+K12+L12</f>
        <v>45</v>
      </c>
      <c r="J12" s="246"/>
      <c r="K12" s="246"/>
      <c r="L12" s="246">
        <v>45</v>
      </c>
      <c r="M12" s="118">
        <f t="shared" ref="M12:M33" si="1">H12-I12</f>
        <v>75</v>
      </c>
      <c r="N12" s="133">
        <v>3</v>
      </c>
      <c r="O12" s="134"/>
      <c r="P12" s="135"/>
      <c r="Q12" s="147"/>
      <c r="R12" s="134"/>
      <c r="S12" s="135"/>
      <c r="T12" s="147"/>
      <c r="U12" s="134"/>
      <c r="V12" s="135"/>
      <c r="W12" s="147"/>
      <c r="X12" s="135"/>
    </row>
    <row r="13" spans="1:29" s="47" customFormat="1" x14ac:dyDescent="0.25">
      <c r="A13" s="240" t="s">
        <v>154</v>
      </c>
      <c r="B13" s="241" t="s">
        <v>17</v>
      </c>
      <c r="C13" s="242"/>
      <c r="D13" s="126">
        <v>2</v>
      </c>
      <c r="E13" s="243"/>
      <c r="F13" s="244"/>
      <c r="G13" s="245">
        <v>3</v>
      </c>
      <c r="H13" s="121">
        <f t="shared" si="0"/>
        <v>90</v>
      </c>
      <c r="I13" s="131">
        <f>J13+K13+L13</f>
        <v>36</v>
      </c>
      <c r="J13" s="246"/>
      <c r="K13" s="246"/>
      <c r="L13" s="246">
        <v>36</v>
      </c>
      <c r="M13" s="118">
        <f t="shared" si="1"/>
        <v>54</v>
      </c>
      <c r="N13" s="133"/>
      <c r="O13" s="134">
        <v>2</v>
      </c>
      <c r="P13" s="135">
        <v>2</v>
      </c>
      <c r="Q13" s="147"/>
      <c r="R13" s="134"/>
      <c r="S13" s="135"/>
      <c r="T13" s="147"/>
      <c r="U13" s="134"/>
      <c r="V13" s="135"/>
      <c r="W13" s="147"/>
      <c r="X13" s="135"/>
    </row>
    <row r="14" spans="1:29" s="47" customFormat="1" x14ac:dyDescent="0.25">
      <c r="A14" s="240" t="s">
        <v>155</v>
      </c>
      <c r="B14" s="241" t="s">
        <v>17</v>
      </c>
      <c r="C14" s="242"/>
      <c r="D14" s="126">
        <v>3</v>
      </c>
      <c r="E14" s="247"/>
      <c r="F14" s="244"/>
      <c r="G14" s="245">
        <v>4</v>
      </c>
      <c r="H14" s="121">
        <f t="shared" si="0"/>
        <v>120</v>
      </c>
      <c r="I14" s="131">
        <f>J14+K14+L14</f>
        <v>45</v>
      </c>
      <c r="J14" s="246"/>
      <c r="K14" s="246"/>
      <c r="L14" s="246">
        <v>45</v>
      </c>
      <c r="M14" s="118">
        <f t="shared" si="1"/>
        <v>75</v>
      </c>
      <c r="N14" s="133"/>
      <c r="O14" s="134"/>
      <c r="P14" s="135"/>
      <c r="Q14" s="147">
        <v>3</v>
      </c>
      <c r="R14" s="134"/>
      <c r="S14" s="135"/>
      <c r="T14" s="147"/>
      <c r="U14" s="134"/>
      <c r="V14" s="135"/>
      <c r="W14" s="248"/>
      <c r="X14" s="249"/>
    </row>
    <row r="15" spans="1:29" s="47" customFormat="1" x14ac:dyDescent="0.25">
      <c r="A15" s="250" t="s">
        <v>156</v>
      </c>
      <c r="B15" s="241" t="s">
        <v>17</v>
      </c>
      <c r="C15" s="251"/>
      <c r="D15" s="140" t="s">
        <v>157</v>
      </c>
      <c r="E15" s="140"/>
      <c r="F15" s="252"/>
      <c r="G15" s="253">
        <v>4</v>
      </c>
      <c r="H15" s="121">
        <f t="shared" si="0"/>
        <v>120</v>
      </c>
      <c r="I15" s="131">
        <f>J15+K15+L15</f>
        <v>54</v>
      </c>
      <c r="J15" s="254"/>
      <c r="K15" s="254"/>
      <c r="L15" s="254">
        <v>54</v>
      </c>
      <c r="M15" s="118">
        <f t="shared" si="1"/>
        <v>66</v>
      </c>
      <c r="N15" s="255"/>
      <c r="O15" s="256"/>
      <c r="P15" s="257"/>
      <c r="Q15" s="258"/>
      <c r="R15" s="256">
        <v>3</v>
      </c>
      <c r="S15" s="257">
        <v>3</v>
      </c>
      <c r="T15" s="258"/>
      <c r="U15" s="256"/>
      <c r="V15" s="257"/>
      <c r="W15" s="258"/>
      <c r="X15" s="257"/>
    </row>
    <row r="16" spans="1:29" s="47" customFormat="1" x14ac:dyDescent="0.25">
      <c r="A16" s="259" t="s">
        <v>158</v>
      </c>
      <c r="B16" s="260" t="s">
        <v>293</v>
      </c>
      <c r="C16" s="251"/>
      <c r="D16" s="126" t="s">
        <v>159</v>
      </c>
      <c r="E16" s="127"/>
      <c r="F16" s="128"/>
      <c r="G16" s="129">
        <v>3</v>
      </c>
      <c r="H16" s="130">
        <f>G16*30</f>
        <v>90</v>
      </c>
      <c r="I16" s="131">
        <f>J16+K16+L16</f>
        <v>36</v>
      </c>
      <c r="J16" s="34">
        <v>18</v>
      </c>
      <c r="K16" s="34"/>
      <c r="L16" s="34">
        <v>18</v>
      </c>
      <c r="M16" s="132">
        <f>H16-I16</f>
        <v>54</v>
      </c>
      <c r="N16" s="133"/>
      <c r="O16" s="134">
        <v>2</v>
      </c>
      <c r="P16" s="135">
        <v>2</v>
      </c>
      <c r="Q16" s="258"/>
      <c r="R16" s="256"/>
      <c r="S16" s="257"/>
      <c r="T16" s="258"/>
      <c r="U16" s="256"/>
      <c r="V16" s="257"/>
      <c r="W16" s="258"/>
      <c r="X16" s="257"/>
    </row>
    <row r="17" spans="1:32" hidden="1" x14ac:dyDescent="0.25">
      <c r="A17" s="261"/>
      <c r="B17" s="153"/>
      <c r="C17" s="251"/>
      <c r="D17" s="262"/>
      <c r="E17" s="127"/>
      <c r="F17" s="128"/>
      <c r="G17" s="129"/>
      <c r="H17" s="130"/>
      <c r="I17" s="131"/>
      <c r="J17" s="34"/>
      <c r="K17" s="34"/>
      <c r="L17" s="34"/>
      <c r="M17" s="132"/>
      <c r="N17" s="133"/>
      <c r="O17" s="134"/>
      <c r="P17" s="135"/>
      <c r="Q17" s="147"/>
      <c r="R17" s="134"/>
      <c r="S17" s="135"/>
      <c r="T17" s="263"/>
      <c r="U17" s="264"/>
      <c r="V17" s="152"/>
      <c r="W17" s="263"/>
      <c r="X17" s="152"/>
    </row>
    <row r="18" spans="1:32" hidden="1" x14ac:dyDescent="0.25">
      <c r="A18" s="261"/>
      <c r="B18" s="153"/>
      <c r="C18" s="251"/>
      <c r="D18" s="126"/>
      <c r="E18" s="127"/>
      <c r="F18" s="128"/>
      <c r="G18" s="129"/>
      <c r="H18" s="130"/>
      <c r="I18" s="131"/>
      <c r="J18" s="34"/>
      <c r="K18" s="34"/>
      <c r="L18" s="34"/>
      <c r="M18" s="132"/>
      <c r="N18" s="133"/>
      <c r="O18" s="134"/>
      <c r="P18" s="135"/>
      <c r="Q18" s="147"/>
      <c r="R18" s="134"/>
      <c r="S18" s="135"/>
      <c r="T18" s="263"/>
      <c r="U18" s="264"/>
      <c r="V18" s="152"/>
      <c r="W18" s="263"/>
      <c r="X18" s="152"/>
    </row>
    <row r="19" spans="1:32" hidden="1" x14ac:dyDescent="0.25">
      <c r="A19" s="261"/>
      <c r="B19" s="153"/>
      <c r="C19" s="251"/>
      <c r="D19" s="262"/>
      <c r="E19" s="265"/>
      <c r="F19" s="128"/>
      <c r="G19" s="129"/>
      <c r="H19" s="130"/>
      <c r="I19" s="131"/>
      <c r="J19" s="34"/>
      <c r="K19" s="34"/>
      <c r="L19" s="34"/>
      <c r="M19" s="132"/>
      <c r="N19" s="133"/>
      <c r="O19" s="134"/>
      <c r="P19" s="135"/>
      <c r="Q19" s="147"/>
      <c r="R19" s="134"/>
      <c r="S19" s="135"/>
      <c r="T19" s="263"/>
      <c r="U19" s="264"/>
      <c r="V19" s="152"/>
      <c r="W19" s="263"/>
      <c r="X19" s="152"/>
    </row>
    <row r="20" spans="1:32" hidden="1" x14ac:dyDescent="0.25">
      <c r="A20" s="261"/>
      <c r="B20" s="153"/>
      <c r="C20" s="251"/>
      <c r="D20" s="262"/>
      <c r="E20" s="265"/>
      <c r="F20" s="128"/>
      <c r="G20" s="129"/>
      <c r="H20" s="130"/>
      <c r="I20" s="131"/>
      <c r="J20" s="34"/>
      <c r="K20" s="34"/>
      <c r="L20" s="34"/>
      <c r="M20" s="132"/>
      <c r="N20" s="133"/>
      <c r="O20" s="134"/>
      <c r="P20" s="135"/>
      <c r="Q20" s="258"/>
      <c r="R20" s="256"/>
      <c r="S20" s="135"/>
      <c r="T20" s="263"/>
      <c r="U20" s="264"/>
      <c r="V20" s="152"/>
      <c r="W20" s="263"/>
      <c r="X20" s="152"/>
    </row>
    <row r="21" spans="1:32" hidden="1" x14ac:dyDescent="0.25">
      <c r="A21" s="261"/>
      <c r="B21" s="153"/>
      <c r="C21" s="251"/>
      <c r="D21" s="127"/>
      <c r="E21" s="265"/>
      <c r="F21" s="128"/>
      <c r="G21" s="129"/>
      <c r="H21" s="130"/>
      <c r="I21" s="266"/>
      <c r="J21" s="34"/>
      <c r="K21" s="34"/>
      <c r="L21" s="34"/>
      <c r="M21" s="132"/>
      <c r="N21" s="133"/>
      <c r="O21" s="134"/>
      <c r="P21" s="135"/>
      <c r="Q21" s="147"/>
      <c r="R21" s="134"/>
      <c r="S21" s="135"/>
      <c r="T21" s="150"/>
      <c r="U21" s="267"/>
      <c r="V21" s="268"/>
      <c r="W21" s="150"/>
      <c r="X21" s="152"/>
    </row>
    <row r="22" spans="1:32" s="47" customFormat="1" x14ac:dyDescent="0.25">
      <c r="A22" s="269" t="s">
        <v>160</v>
      </c>
      <c r="B22" s="137" t="s">
        <v>329</v>
      </c>
      <c r="C22" s="242"/>
      <c r="D22" s="270" t="s">
        <v>161</v>
      </c>
      <c r="E22" s="247"/>
      <c r="F22" s="271"/>
      <c r="G22" s="272">
        <v>1</v>
      </c>
      <c r="H22" s="273">
        <f t="shared" si="0"/>
        <v>30</v>
      </c>
      <c r="I22" s="242">
        <f>J22+L22</f>
        <v>15</v>
      </c>
      <c r="J22" s="274">
        <v>8</v>
      </c>
      <c r="K22" s="274"/>
      <c r="L22" s="274">
        <v>7</v>
      </c>
      <c r="M22" s="275">
        <f t="shared" si="1"/>
        <v>15</v>
      </c>
      <c r="N22" s="133">
        <v>1</v>
      </c>
      <c r="O22" s="134"/>
      <c r="P22" s="135"/>
      <c r="Q22" s="147"/>
      <c r="R22" s="134"/>
      <c r="S22" s="135"/>
      <c r="T22" s="147"/>
      <c r="U22" s="134"/>
      <c r="V22" s="135"/>
      <c r="W22" s="147"/>
      <c r="X22" s="276"/>
      <c r="AF22" s="47" t="s">
        <v>315</v>
      </c>
    </row>
    <row r="23" spans="1:32" s="47" customFormat="1" x14ac:dyDescent="0.25">
      <c r="A23" s="269" t="s">
        <v>162</v>
      </c>
      <c r="B23" s="137" t="s">
        <v>20</v>
      </c>
      <c r="C23" s="242">
        <v>1</v>
      </c>
      <c r="D23" s="270"/>
      <c r="E23" s="247"/>
      <c r="F23" s="271"/>
      <c r="G23" s="272">
        <v>7</v>
      </c>
      <c r="H23" s="273">
        <f t="shared" si="0"/>
        <v>210</v>
      </c>
      <c r="I23" s="242">
        <f>J23+L23</f>
        <v>75</v>
      </c>
      <c r="J23" s="274">
        <v>45</v>
      </c>
      <c r="K23" s="274"/>
      <c r="L23" s="274">
        <v>30</v>
      </c>
      <c r="M23" s="275">
        <f t="shared" si="1"/>
        <v>135</v>
      </c>
      <c r="N23" s="133">
        <v>5</v>
      </c>
      <c r="O23" s="134"/>
      <c r="P23" s="135"/>
      <c r="Q23" s="147"/>
      <c r="R23" s="134"/>
      <c r="S23" s="135"/>
      <c r="T23" s="147"/>
      <c r="U23" s="134"/>
      <c r="V23" s="135"/>
      <c r="W23" s="147"/>
      <c r="X23" s="276"/>
    </row>
    <row r="24" spans="1:32" s="47" customFormat="1" ht="31.5" x14ac:dyDescent="0.25">
      <c r="A24" s="269" t="s">
        <v>163</v>
      </c>
      <c r="B24" s="137" t="s">
        <v>164</v>
      </c>
      <c r="C24" s="242"/>
      <c r="D24" s="274" t="s">
        <v>159</v>
      </c>
      <c r="E24" s="277"/>
      <c r="F24" s="278"/>
      <c r="G24" s="272">
        <v>3.5</v>
      </c>
      <c r="H24" s="273">
        <f t="shared" si="0"/>
        <v>105</v>
      </c>
      <c r="I24" s="242">
        <f>J24+L24</f>
        <v>36</v>
      </c>
      <c r="J24" s="274">
        <v>18</v>
      </c>
      <c r="K24" s="274"/>
      <c r="L24" s="274">
        <v>18</v>
      </c>
      <c r="M24" s="275">
        <f t="shared" si="1"/>
        <v>69</v>
      </c>
      <c r="N24" s="133"/>
      <c r="O24" s="134">
        <v>2</v>
      </c>
      <c r="P24" s="276">
        <v>2</v>
      </c>
      <c r="Q24" s="147"/>
      <c r="R24" s="134"/>
      <c r="S24" s="135"/>
      <c r="T24" s="147"/>
      <c r="U24" s="134"/>
      <c r="V24" s="135"/>
      <c r="W24" s="147"/>
      <c r="X24" s="135"/>
    </row>
    <row r="25" spans="1:32" s="47" customFormat="1" x14ac:dyDescent="0.25">
      <c r="A25" s="269" t="s">
        <v>165</v>
      </c>
      <c r="B25" s="137" t="s">
        <v>31</v>
      </c>
      <c r="C25" s="242">
        <v>2</v>
      </c>
      <c r="D25" s="274"/>
      <c r="E25" s="277"/>
      <c r="F25" s="278"/>
      <c r="G25" s="272">
        <v>4</v>
      </c>
      <c r="H25" s="273">
        <f>G25*30</f>
        <v>120</v>
      </c>
      <c r="I25" s="242">
        <f>J25+L25</f>
        <v>54</v>
      </c>
      <c r="J25" s="274">
        <v>18</v>
      </c>
      <c r="K25" s="274"/>
      <c r="L25" s="274">
        <v>36</v>
      </c>
      <c r="M25" s="275">
        <f>H25-I25</f>
        <v>66</v>
      </c>
      <c r="N25" s="133"/>
      <c r="O25" s="134">
        <v>3</v>
      </c>
      <c r="P25" s="276">
        <v>3</v>
      </c>
      <c r="Q25" s="147"/>
      <c r="R25" s="134"/>
      <c r="S25" s="135"/>
      <c r="T25" s="147"/>
      <c r="U25" s="134"/>
      <c r="V25" s="135"/>
      <c r="W25" s="147"/>
      <c r="X25" s="135"/>
    </row>
    <row r="26" spans="1:32" s="49" customFormat="1" x14ac:dyDescent="0.25">
      <c r="A26" s="269" t="s">
        <v>166</v>
      </c>
      <c r="B26" s="137" t="s">
        <v>22</v>
      </c>
      <c r="C26" s="242">
        <v>1</v>
      </c>
      <c r="D26" s="274"/>
      <c r="E26" s="277"/>
      <c r="F26" s="278"/>
      <c r="G26" s="272">
        <v>6</v>
      </c>
      <c r="H26" s="273">
        <f t="shared" si="0"/>
        <v>180</v>
      </c>
      <c r="I26" s="242">
        <f t="shared" ref="I26:I33" si="2">J26+K26+L26</f>
        <v>75</v>
      </c>
      <c r="J26" s="274">
        <v>30</v>
      </c>
      <c r="K26" s="274"/>
      <c r="L26" s="274">
        <v>45</v>
      </c>
      <c r="M26" s="275">
        <f t="shared" si="1"/>
        <v>105</v>
      </c>
      <c r="N26" s="279">
        <v>5</v>
      </c>
      <c r="O26" s="280"/>
      <c r="P26" s="281"/>
      <c r="Q26" s="131"/>
      <c r="R26" s="280"/>
      <c r="S26" s="118"/>
      <c r="T26" s="131"/>
      <c r="U26" s="280"/>
      <c r="V26" s="118"/>
      <c r="W26" s="131"/>
      <c r="X26" s="118"/>
    </row>
    <row r="27" spans="1:32" s="47" customFormat="1" x14ac:dyDescent="0.25">
      <c r="A27" s="269" t="s">
        <v>167</v>
      </c>
      <c r="B27" s="260" t="s">
        <v>292</v>
      </c>
      <c r="C27" s="282">
        <v>2</v>
      </c>
      <c r="D27" s="274"/>
      <c r="E27" s="277"/>
      <c r="F27" s="275"/>
      <c r="G27" s="272">
        <v>6</v>
      </c>
      <c r="H27" s="273">
        <f t="shared" si="0"/>
        <v>180</v>
      </c>
      <c r="I27" s="242">
        <f t="shared" si="2"/>
        <v>72</v>
      </c>
      <c r="J27" s="274">
        <v>36</v>
      </c>
      <c r="K27" s="274"/>
      <c r="L27" s="274">
        <v>36</v>
      </c>
      <c r="M27" s="275">
        <f t="shared" si="1"/>
        <v>108</v>
      </c>
      <c r="N27" s="279"/>
      <c r="O27" s="280">
        <v>4</v>
      </c>
      <c r="P27" s="118">
        <v>4</v>
      </c>
      <c r="Q27" s="131"/>
      <c r="R27" s="280"/>
      <c r="S27" s="118"/>
      <c r="T27" s="131"/>
      <c r="U27" s="280"/>
      <c r="V27" s="118"/>
      <c r="W27" s="131"/>
      <c r="X27" s="118"/>
    </row>
    <row r="28" spans="1:32" s="47" customFormat="1" x14ac:dyDescent="0.25">
      <c r="A28" s="283" t="s">
        <v>168</v>
      </c>
      <c r="B28" s="260" t="s">
        <v>291</v>
      </c>
      <c r="C28" s="282"/>
      <c r="D28" s="274" t="s">
        <v>169</v>
      </c>
      <c r="E28" s="277"/>
      <c r="F28" s="275"/>
      <c r="G28" s="284">
        <v>6</v>
      </c>
      <c r="H28" s="273">
        <f t="shared" si="0"/>
        <v>180</v>
      </c>
      <c r="I28" s="242">
        <f t="shared" si="2"/>
        <v>60</v>
      </c>
      <c r="J28" s="274">
        <v>30</v>
      </c>
      <c r="K28" s="274"/>
      <c r="L28" s="274">
        <v>30</v>
      </c>
      <c r="M28" s="275">
        <f t="shared" si="1"/>
        <v>120</v>
      </c>
      <c r="N28" s="279"/>
      <c r="O28" s="280"/>
      <c r="P28" s="118"/>
      <c r="Q28" s="131">
        <v>4</v>
      </c>
      <c r="R28" s="280"/>
      <c r="S28" s="118"/>
      <c r="T28" s="131"/>
      <c r="U28" s="280"/>
      <c r="V28" s="118"/>
      <c r="W28" s="131"/>
      <c r="X28" s="118"/>
    </row>
    <row r="29" spans="1:32" s="47" customFormat="1" x14ac:dyDescent="0.25">
      <c r="A29" s="283" t="s">
        <v>170</v>
      </c>
      <c r="B29" s="260" t="s">
        <v>25</v>
      </c>
      <c r="C29" s="282"/>
      <c r="D29" s="274" t="s">
        <v>171</v>
      </c>
      <c r="E29" s="274"/>
      <c r="F29" s="275"/>
      <c r="G29" s="284">
        <v>6</v>
      </c>
      <c r="H29" s="273">
        <f t="shared" si="0"/>
        <v>180</v>
      </c>
      <c r="I29" s="242">
        <f t="shared" si="2"/>
        <v>60</v>
      </c>
      <c r="J29" s="274">
        <v>15</v>
      </c>
      <c r="K29" s="274">
        <v>45</v>
      </c>
      <c r="L29" s="274"/>
      <c r="M29" s="275">
        <f t="shared" si="1"/>
        <v>120</v>
      </c>
      <c r="N29" s="279">
        <v>4</v>
      </c>
      <c r="O29" s="280"/>
      <c r="P29" s="118"/>
      <c r="Q29" s="131"/>
      <c r="R29" s="280"/>
      <c r="S29" s="118"/>
      <c r="T29" s="131"/>
      <c r="U29" s="280"/>
      <c r="V29" s="118"/>
      <c r="W29" s="131"/>
      <c r="X29" s="118"/>
    </row>
    <row r="30" spans="1:32" s="47" customFormat="1" x14ac:dyDescent="0.25">
      <c r="A30" s="283" t="s">
        <v>172</v>
      </c>
      <c r="B30" s="260" t="s">
        <v>23</v>
      </c>
      <c r="C30" s="282">
        <v>1</v>
      </c>
      <c r="D30" s="274"/>
      <c r="E30" s="274"/>
      <c r="F30" s="275"/>
      <c r="G30" s="284">
        <v>6</v>
      </c>
      <c r="H30" s="273">
        <f t="shared" si="0"/>
        <v>180</v>
      </c>
      <c r="I30" s="242">
        <f t="shared" si="2"/>
        <v>60</v>
      </c>
      <c r="J30" s="274">
        <v>30</v>
      </c>
      <c r="K30" s="274"/>
      <c r="L30" s="274">
        <v>30</v>
      </c>
      <c r="M30" s="275">
        <f t="shared" si="1"/>
        <v>120</v>
      </c>
      <c r="N30" s="133">
        <v>4</v>
      </c>
      <c r="O30" s="134"/>
      <c r="P30" s="135"/>
      <c r="Q30" s="147"/>
      <c r="R30" s="134"/>
      <c r="S30" s="135"/>
      <c r="T30" s="147"/>
      <c r="U30" s="134"/>
      <c r="V30" s="135"/>
      <c r="W30" s="147"/>
      <c r="X30" s="135"/>
    </row>
    <row r="31" spans="1:32" s="47" customFormat="1" x14ac:dyDescent="0.25">
      <c r="A31" s="283" t="s">
        <v>173</v>
      </c>
      <c r="B31" s="260" t="s">
        <v>174</v>
      </c>
      <c r="C31" s="282">
        <v>2</v>
      </c>
      <c r="D31" s="274"/>
      <c r="E31" s="274"/>
      <c r="F31" s="275"/>
      <c r="G31" s="284">
        <v>6</v>
      </c>
      <c r="H31" s="273">
        <f t="shared" si="0"/>
        <v>180</v>
      </c>
      <c r="I31" s="242">
        <f t="shared" si="2"/>
        <v>72</v>
      </c>
      <c r="J31" s="274">
        <v>36</v>
      </c>
      <c r="K31" s="274"/>
      <c r="L31" s="274">
        <v>36</v>
      </c>
      <c r="M31" s="275">
        <f t="shared" si="1"/>
        <v>108</v>
      </c>
      <c r="N31" s="133"/>
      <c r="O31" s="134">
        <v>4</v>
      </c>
      <c r="P31" s="135">
        <v>4</v>
      </c>
      <c r="Q31" s="147"/>
      <c r="R31" s="134"/>
      <c r="S31" s="135"/>
      <c r="T31" s="147"/>
      <c r="U31" s="134"/>
      <c r="V31" s="135"/>
      <c r="W31" s="147"/>
      <c r="X31" s="135"/>
    </row>
    <row r="32" spans="1:32" s="47" customFormat="1" x14ac:dyDescent="0.25">
      <c r="A32" s="285" t="s">
        <v>175</v>
      </c>
      <c r="B32" s="286" t="s">
        <v>39</v>
      </c>
      <c r="C32" s="287">
        <v>3</v>
      </c>
      <c r="D32" s="179"/>
      <c r="E32" s="179"/>
      <c r="F32" s="288"/>
      <c r="G32" s="284">
        <v>5</v>
      </c>
      <c r="H32" s="289">
        <f t="shared" si="0"/>
        <v>150</v>
      </c>
      <c r="I32" s="242">
        <f t="shared" si="2"/>
        <v>60</v>
      </c>
      <c r="J32" s="274">
        <v>30</v>
      </c>
      <c r="K32" s="274"/>
      <c r="L32" s="274">
        <v>30</v>
      </c>
      <c r="M32" s="275">
        <f t="shared" si="1"/>
        <v>90</v>
      </c>
      <c r="N32" s="290"/>
      <c r="O32" s="291"/>
      <c r="P32" s="292"/>
      <c r="Q32" s="293">
        <v>4</v>
      </c>
      <c r="R32" s="291"/>
      <c r="S32" s="292"/>
      <c r="T32" s="293"/>
      <c r="U32" s="291"/>
      <c r="V32" s="292"/>
      <c r="W32" s="293"/>
      <c r="X32" s="292"/>
    </row>
    <row r="33" spans="1:29" s="47" customFormat="1" ht="32.25" thickBot="1" x14ac:dyDescent="0.3">
      <c r="A33" s="259" t="s">
        <v>176</v>
      </c>
      <c r="B33" s="294" t="s">
        <v>54</v>
      </c>
      <c r="C33" s="295"/>
      <c r="D33" s="296" t="s">
        <v>177</v>
      </c>
      <c r="E33" s="296"/>
      <c r="F33" s="297"/>
      <c r="G33" s="298">
        <v>3</v>
      </c>
      <c r="H33" s="299">
        <f t="shared" si="0"/>
        <v>90</v>
      </c>
      <c r="I33" s="300">
        <f t="shared" si="2"/>
        <v>30</v>
      </c>
      <c r="J33" s="296">
        <v>15</v>
      </c>
      <c r="K33" s="296"/>
      <c r="L33" s="296">
        <v>15</v>
      </c>
      <c r="M33" s="297">
        <f t="shared" si="1"/>
        <v>60</v>
      </c>
      <c r="N33" s="290"/>
      <c r="O33" s="291"/>
      <c r="P33" s="292"/>
      <c r="Q33" s="293"/>
      <c r="R33" s="291"/>
      <c r="S33" s="292"/>
      <c r="T33" s="293"/>
      <c r="U33" s="291"/>
      <c r="V33" s="292"/>
      <c r="W33" s="293">
        <v>2</v>
      </c>
      <c r="X33" s="292"/>
    </row>
    <row r="34" spans="1:29" s="46" customFormat="1" ht="16.5" thickBot="1" x14ac:dyDescent="0.3">
      <c r="A34" s="605" t="s">
        <v>178</v>
      </c>
      <c r="B34" s="607"/>
      <c r="C34" s="50"/>
      <c r="D34" s="51"/>
      <c r="E34" s="52"/>
      <c r="F34" s="52"/>
      <c r="G34" s="53">
        <f>SUM(G22:G33)+G16+G11</f>
        <v>77.5</v>
      </c>
      <c r="H34" s="54">
        <f t="shared" ref="H34:M34" si="3">SUM(H22:H33)+H16+H11</f>
        <v>2325</v>
      </c>
      <c r="I34" s="55">
        <f t="shared" si="3"/>
        <v>885</v>
      </c>
      <c r="J34" s="55">
        <f t="shared" si="3"/>
        <v>329</v>
      </c>
      <c r="K34" s="55">
        <f t="shared" si="3"/>
        <v>45</v>
      </c>
      <c r="L34" s="55">
        <f t="shared" si="3"/>
        <v>511</v>
      </c>
      <c r="M34" s="55">
        <f t="shared" si="3"/>
        <v>1440</v>
      </c>
      <c r="N34" s="54">
        <f>SUM(N11:N33)</f>
        <v>22</v>
      </c>
      <c r="O34" s="54">
        <f t="shared" ref="O34:AC34" si="4">SUM(O11:O33)</f>
        <v>17</v>
      </c>
      <c r="P34" s="54">
        <f t="shared" si="4"/>
        <v>17</v>
      </c>
      <c r="Q34" s="54">
        <f t="shared" si="4"/>
        <v>11</v>
      </c>
      <c r="R34" s="54">
        <f t="shared" si="4"/>
        <v>3</v>
      </c>
      <c r="S34" s="54">
        <f t="shared" si="4"/>
        <v>3</v>
      </c>
      <c r="T34" s="54">
        <f t="shared" si="4"/>
        <v>0</v>
      </c>
      <c r="U34" s="54">
        <f t="shared" si="4"/>
        <v>0</v>
      </c>
      <c r="V34" s="54">
        <f t="shared" si="4"/>
        <v>0</v>
      </c>
      <c r="W34" s="54">
        <f t="shared" si="4"/>
        <v>2</v>
      </c>
      <c r="X34" s="54">
        <f t="shared" si="4"/>
        <v>0</v>
      </c>
      <c r="Y34" s="54">
        <f t="shared" si="4"/>
        <v>0</v>
      </c>
      <c r="Z34" s="54">
        <f t="shared" si="4"/>
        <v>0</v>
      </c>
      <c r="AA34" s="54">
        <f t="shared" si="4"/>
        <v>0</v>
      </c>
      <c r="AB34" s="54">
        <f t="shared" si="4"/>
        <v>0</v>
      </c>
      <c r="AC34" s="54">
        <f t="shared" si="4"/>
        <v>0</v>
      </c>
    </row>
    <row r="35" spans="1:29" ht="16.5" customHeight="1" thickBot="1" x14ac:dyDescent="0.3">
      <c r="A35" s="675" t="s">
        <v>179</v>
      </c>
      <c r="B35" s="675"/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</row>
    <row r="36" spans="1:29" ht="16.5" customHeight="1" x14ac:dyDescent="0.25">
      <c r="A36" s="56" t="s">
        <v>180</v>
      </c>
      <c r="B36" s="57" t="s">
        <v>37</v>
      </c>
      <c r="C36" s="58" t="s">
        <v>181</v>
      </c>
      <c r="D36" s="59"/>
      <c r="E36" s="59"/>
      <c r="F36" s="60"/>
      <c r="G36" s="61">
        <v>6</v>
      </c>
      <c r="H36" s="62">
        <f>G36*30</f>
        <v>180</v>
      </c>
      <c r="I36" s="63">
        <f>J36+K36+L36</f>
        <v>60</v>
      </c>
      <c r="J36" s="64">
        <v>30</v>
      </c>
      <c r="K36" s="64"/>
      <c r="L36" s="64">
        <v>30</v>
      </c>
      <c r="M36" s="65">
        <f>H36-I36</f>
        <v>120</v>
      </c>
      <c r="N36" s="66"/>
      <c r="O36" s="67"/>
      <c r="P36" s="68"/>
      <c r="Q36" s="69">
        <v>4</v>
      </c>
      <c r="R36" s="70"/>
      <c r="S36" s="68"/>
      <c r="T36" s="71"/>
      <c r="U36" s="72"/>
      <c r="V36" s="68"/>
      <c r="W36" s="73"/>
      <c r="X36" s="68"/>
    </row>
    <row r="37" spans="1:29" ht="31.5" x14ac:dyDescent="0.25">
      <c r="A37" s="136" t="s">
        <v>182</v>
      </c>
      <c r="B37" s="301" t="s">
        <v>43</v>
      </c>
      <c r="C37" s="242">
        <v>4</v>
      </c>
      <c r="D37" s="274"/>
      <c r="E37" s="277"/>
      <c r="F37" s="278"/>
      <c r="G37" s="272">
        <v>4</v>
      </c>
      <c r="H37" s="273">
        <f t="shared" ref="H37:H42" si="5">G37*30</f>
        <v>120</v>
      </c>
      <c r="I37" s="242">
        <f>J37+L37</f>
        <v>54</v>
      </c>
      <c r="J37" s="274">
        <v>18</v>
      </c>
      <c r="K37" s="274"/>
      <c r="L37" s="274">
        <v>36</v>
      </c>
      <c r="M37" s="275">
        <f t="shared" ref="M37:M42" si="6">H37-I37</f>
        <v>66</v>
      </c>
      <c r="N37" s="133"/>
      <c r="O37" s="134"/>
      <c r="P37" s="276"/>
      <c r="Q37" s="147"/>
      <c r="R37" s="134">
        <v>3</v>
      </c>
      <c r="S37" s="135">
        <v>3</v>
      </c>
      <c r="T37" s="147"/>
      <c r="U37" s="134"/>
      <c r="V37" s="135"/>
      <c r="W37" s="147"/>
      <c r="X37" s="135"/>
    </row>
    <row r="38" spans="1:29" x14ac:dyDescent="0.25">
      <c r="A38" s="136" t="s">
        <v>183</v>
      </c>
      <c r="B38" s="302" t="s">
        <v>49</v>
      </c>
      <c r="C38" s="282">
        <v>3</v>
      </c>
      <c r="D38" s="274"/>
      <c r="E38" s="277"/>
      <c r="F38" s="275"/>
      <c r="G38" s="272">
        <v>5</v>
      </c>
      <c r="H38" s="273">
        <f>G38*30</f>
        <v>150</v>
      </c>
      <c r="I38" s="242">
        <f t="shared" ref="I38:I44" si="7">J38+K38+L38</f>
        <v>60</v>
      </c>
      <c r="J38" s="274">
        <v>30</v>
      </c>
      <c r="K38" s="274"/>
      <c r="L38" s="274">
        <v>30</v>
      </c>
      <c r="M38" s="275">
        <f>H38-I38</f>
        <v>90</v>
      </c>
      <c r="N38" s="279"/>
      <c r="O38" s="280"/>
      <c r="P38" s="118"/>
      <c r="Q38" s="131">
        <v>4</v>
      </c>
      <c r="R38" s="280"/>
      <c r="S38" s="118"/>
      <c r="T38" s="131"/>
      <c r="U38" s="280"/>
      <c r="V38" s="118"/>
      <c r="W38" s="131"/>
      <c r="X38" s="118"/>
    </row>
    <row r="39" spans="1:29" x14ac:dyDescent="0.25">
      <c r="A39" s="136" t="s">
        <v>184</v>
      </c>
      <c r="B39" s="302" t="s">
        <v>67</v>
      </c>
      <c r="C39" s="282">
        <v>5</v>
      </c>
      <c r="D39" s="274"/>
      <c r="E39" s="277"/>
      <c r="F39" s="275"/>
      <c r="G39" s="272">
        <v>4</v>
      </c>
      <c r="H39" s="273">
        <f>G39*30</f>
        <v>120</v>
      </c>
      <c r="I39" s="242">
        <f t="shared" si="7"/>
        <v>45</v>
      </c>
      <c r="J39" s="274">
        <v>15</v>
      </c>
      <c r="K39" s="274"/>
      <c r="L39" s="274">
        <v>30</v>
      </c>
      <c r="M39" s="275">
        <f>H39-I39</f>
        <v>75</v>
      </c>
      <c r="N39" s="279"/>
      <c r="O39" s="280"/>
      <c r="P39" s="118"/>
      <c r="Q39" s="131"/>
      <c r="R39" s="280"/>
      <c r="S39" s="118"/>
      <c r="T39" s="131">
        <v>3</v>
      </c>
      <c r="U39" s="280"/>
      <c r="V39" s="118"/>
      <c r="W39" s="131"/>
      <c r="X39" s="118"/>
    </row>
    <row r="40" spans="1:29" x14ac:dyDescent="0.25">
      <c r="A40" s="136" t="s">
        <v>185</v>
      </c>
      <c r="B40" s="302" t="s">
        <v>64</v>
      </c>
      <c r="C40" s="282">
        <v>4</v>
      </c>
      <c r="D40" s="274"/>
      <c r="E40" s="277"/>
      <c r="F40" s="275"/>
      <c r="G40" s="272">
        <v>5</v>
      </c>
      <c r="H40" s="273">
        <f>G40*30</f>
        <v>150</v>
      </c>
      <c r="I40" s="242">
        <f t="shared" si="7"/>
        <v>72</v>
      </c>
      <c r="J40" s="274">
        <v>36</v>
      </c>
      <c r="K40" s="274"/>
      <c r="L40" s="274">
        <v>36</v>
      </c>
      <c r="M40" s="275">
        <f>H40-I40</f>
        <v>78</v>
      </c>
      <c r="N40" s="279"/>
      <c r="O40" s="280"/>
      <c r="P40" s="118"/>
      <c r="Q40" s="131"/>
      <c r="R40" s="280">
        <v>4</v>
      </c>
      <c r="S40" s="118">
        <v>4</v>
      </c>
      <c r="T40" s="131"/>
      <c r="U40" s="280"/>
      <c r="V40" s="118"/>
      <c r="W40" s="131"/>
      <c r="X40" s="118"/>
    </row>
    <row r="41" spans="1:29" x14ac:dyDescent="0.25">
      <c r="A41" s="136" t="s">
        <v>186</v>
      </c>
      <c r="B41" s="301" t="s">
        <v>44</v>
      </c>
      <c r="C41" s="242">
        <v>4</v>
      </c>
      <c r="D41" s="274"/>
      <c r="E41" s="277"/>
      <c r="F41" s="278"/>
      <c r="G41" s="272">
        <v>4</v>
      </c>
      <c r="H41" s="273">
        <f t="shared" si="5"/>
        <v>120</v>
      </c>
      <c r="I41" s="242">
        <f t="shared" si="7"/>
        <v>54</v>
      </c>
      <c r="J41" s="274">
        <v>18</v>
      </c>
      <c r="K41" s="274"/>
      <c r="L41" s="274">
        <v>36</v>
      </c>
      <c r="M41" s="275">
        <f t="shared" si="6"/>
        <v>66</v>
      </c>
      <c r="N41" s="279"/>
      <c r="O41" s="280"/>
      <c r="P41" s="281"/>
      <c r="Q41" s="131"/>
      <c r="R41" s="280">
        <v>3</v>
      </c>
      <c r="S41" s="118">
        <v>3</v>
      </c>
      <c r="T41" s="131"/>
      <c r="U41" s="280"/>
      <c r="V41" s="118"/>
      <c r="W41" s="131"/>
      <c r="X41" s="118"/>
    </row>
    <row r="42" spans="1:29" ht="31.5" x14ac:dyDescent="0.25">
      <c r="A42" s="136" t="s">
        <v>187</v>
      </c>
      <c r="B42" s="301" t="s">
        <v>294</v>
      </c>
      <c r="C42" s="242"/>
      <c r="D42" s="274">
        <v>4</v>
      </c>
      <c r="E42" s="277"/>
      <c r="F42" s="278"/>
      <c r="G42" s="272">
        <v>5</v>
      </c>
      <c r="H42" s="273">
        <f t="shared" si="5"/>
        <v>150</v>
      </c>
      <c r="I42" s="242">
        <f t="shared" si="7"/>
        <v>36</v>
      </c>
      <c r="J42" s="274"/>
      <c r="K42" s="274"/>
      <c r="L42" s="274">
        <v>36</v>
      </c>
      <c r="M42" s="275">
        <f t="shared" si="6"/>
        <v>114</v>
      </c>
      <c r="N42" s="279"/>
      <c r="O42" s="280"/>
      <c r="P42" s="281"/>
      <c r="Q42" s="131"/>
      <c r="R42" s="280">
        <v>2</v>
      </c>
      <c r="S42" s="118">
        <v>2</v>
      </c>
      <c r="T42" s="131"/>
      <c r="U42" s="280"/>
      <c r="V42" s="118"/>
      <c r="W42" s="131"/>
      <c r="X42" s="118"/>
    </row>
    <row r="43" spans="1:29" x14ac:dyDescent="0.25">
      <c r="A43" s="136" t="s">
        <v>188</v>
      </c>
      <c r="B43" s="301" t="s">
        <v>48</v>
      </c>
      <c r="C43" s="242">
        <v>5</v>
      </c>
      <c r="D43" s="274"/>
      <c r="E43" s="277"/>
      <c r="F43" s="278"/>
      <c r="G43" s="272">
        <v>5</v>
      </c>
      <c r="H43" s="273">
        <f>G43*30</f>
        <v>150</v>
      </c>
      <c r="I43" s="242">
        <f t="shared" si="7"/>
        <v>60</v>
      </c>
      <c r="J43" s="274">
        <v>30</v>
      </c>
      <c r="K43" s="274"/>
      <c r="L43" s="274">
        <v>30</v>
      </c>
      <c r="M43" s="275">
        <f>H43-I43</f>
        <v>90</v>
      </c>
      <c r="N43" s="133"/>
      <c r="O43" s="134"/>
      <c r="P43" s="249"/>
      <c r="Q43" s="147"/>
      <c r="R43" s="134"/>
      <c r="S43" s="135"/>
      <c r="T43" s="147">
        <v>4</v>
      </c>
      <c r="U43" s="134"/>
      <c r="V43" s="135"/>
      <c r="W43" s="147"/>
      <c r="X43" s="135"/>
    </row>
    <row r="44" spans="1:29" x14ac:dyDescent="0.25">
      <c r="A44" s="136" t="s">
        <v>190</v>
      </c>
      <c r="B44" s="301" t="s">
        <v>68</v>
      </c>
      <c r="C44" s="242">
        <v>6</v>
      </c>
      <c r="D44" s="274"/>
      <c r="E44" s="277"/>
      <c r="F44" s="278"/>
      <c r="G44" s="272">
        <v>5</v>
      </c>
      <c r="H44" s="273">
        <f>G44*30</f>
        <v>150</v>
      </c>
      <c r="I44" s="242">
        <f t="shared" si="7"/>
        <v>72</v>
      </c>
      <c r="J44" s="274">
        <v>36</v>
      </c>
      <c r="K44" s="274"/>
      <c r="L44" s="274">
        <v>36</v>
      </c>
      <c r="M44" s="275">
        <f>H44-I44</f>
        <v>78</v>
      </c>
      <c r="N44" s="279"/>
      <c r="O44" s="280"/>
      <c r="P44" s="281"/>
      <c r="Q44" s="131"/>
      <c r="R44" s="280"/>
      <c r="S44" s="118"/>
      <c r="T44" s="131">
        <v>4</v>
      </c>
      <c r="U44" s="280"/>
      <c r="V44" s="118"/>
      <c r="W44" s="131"/>
      <c r="X44" s="118"/>
    </row>
    <row r="45" spans="1:29" ht="31.5" x14ac:dyDescent="0.25">
      <c r="A45" s="136" t="s">
        <v>191</v>
      </c>
      <c r="B45" s="301" t="s">
        <v>75</v>
      </c>
      <c r="C45" s="242"/>
      <c r="D45" s="274"/>
      <c r="E45" s="277"/>
      <c r="F45" s="278"/>
      <c r="G45" s="272">
        <f t="shared" ref="G45:M45" si="8">G46+G47</f>
        <v>7</v>
      </c>
      <c r="H45" s="303">
        <f t="shared" si="8"/>
        <v>210</v>
      </c>
      <c r="I45" s="304">
        <f t="shared" si="8"/>
        <v>60</v>
      </c>
      <c r="J45" s="225">
        <f t="shared" si="8"/>
        <v>30</v>
      </c>
      <c r="K45" s="225">
        <f t="shared" si="8"/>
        <v>0</v>
      </c>
      <c r="L45" s="225">
        <f t="shared" si="8"/>
        <v>30</v>
      </c>
      <c r="M45" s="305">
        <f t="shared" si="8"/>
        <v>150</v>
      </c>
      <c r="N45" s="133"/>
      <c r="O45" s="134"/>
      <c r="P45" s="249"/>
      <c r="Q45" s="147"/>
      <c r="R45" s="134"/>
      <c r="S45" s="135"/>
      <c r="T45" s="147"/>
      <c r="U45" s="134"/>
      <c r="V45" s="135"/>
      <c r="W45" s="147"/>
      <c r="X45" s="135"/>
    </row>
    <row r="46" spans="1:29" ht="31.5" x14ac:dyDescent="0.25">
      <c r="A46" s="74" t="s">
        <v>192</v>
      </c>
      <c r="B46" s="306" t="s">
        <v>75</v>
      </c>
      <c r="C46" s="76">
        <v>5</v>
      </c>
      <c r="D46" s="77"/>
      <c r="E46" s="77"/>
      <c r="F46" s="78"/>
      <c r="G46" s="307">
        <v>6</v>
      </c>
      <c r="H46" s="121">
        <f>G46*30</f>
        <v>180</v>
      </c>
      <c r="I46" s="131">
        <f>J46+K46+L46</f>
        <v>60</v>
      </c>
      <c r="J46" s="246">
        <v>30</v>
      </c>
      <c r="K46" s="246"/>
      <c r="L46" s="246">
        <v>30</v>
      </c>
      <c r="M46" s="118">
        <f>H46-I46</f>
        <v>120</v>
      </c>
      <c r="N46" s="79"/>
      <c r="O46" s="80"/>
      <c r="P46" s="81"/>
      <c r="Q46" s="82"/>
      <c r="R46" s="80"/>
      <c r="S46" s="81"/>
      <c r="T46" s="82">
        <v>4</v>
      </c>
      <c r="U46" s="80"/>
      <c r="V46" s="81"/>
      <c r="W46" s="79"/>
      <c r="X46" s="81"/>
    </row>
    <row r="47" spans="1:29" ht="31.5" x14ac:dyDescent="0.25">
      <c r="A47" s="74" t="s">
        <v>193</v>
      </c>
      <c r="B47" s="75" t="s">
        <v>78</v>
      </c>
      <c r="C47" s="76"/>
      <c r="D47" s="115"/>
      <c r="E47" s="102"/>
      <c r="F47" s="78" t="s">
        <v>194</v>
      </c>
      <c r="G47" s="103">
        <v>1</v>
      </c>
      <c r="H47" s="121">
        <f>G47*30</f>
        <v>30</v>
      </c>
      <c r="I47" s="131"/>
      <c r="J47" s="246"/>
      <c r="K47" s="246"/>
      <c r="L47" s="246"/>
      <c r="M47" s="118">
        <f>H47-I47</f>
        <v>30</v>
      </c>
      <c r="N47" s="79"/>
      <c r="O47" s="80"/>
      <c r="P47" s="81"/>
      <c r="Q47" s="82"/>
      <c r="R47" s="80"/>
      <c r="S47" s="308"/>
      <c r="T47" s="82"/>
      <c r="U47" s="80"/>
      <c r="V47" s="81"/>
      <c r="W47" s="79"/>
      <c r="X47" s="81"/>
    </row>
    <row r="48" spans="1:29" ht="31.5" x14ac:dyDescent="0.25">
      <c r="A48" s="136" t="s">
        <v>195</v>
      </c>
      <c r="B48" s="301" t="s">
        <v>74</v>
      </c>
      <c r="C48" s="242"/>
      <c r="D48" s="274"/>
      <c r="E48" s="277"/>
      <c r="F48" s="278"/>
      <c r="G48" s="272">
        <f t="shared" ref="G48:M48" si="9">G49+G50</f>
        <v>7</v>
      </c>
      <c r="H48" s="303">
        <f t="shared" si="9"/>
        <v>210</v>
      </c>
      <c r="I48" s="304">
        <f t="shared" si="9"/>
        <v>60</v>
      </c>
      <c r="J48" s="225">
        <f t="shared" si="9"/>
        <v>30</v>
      </c>
      <c r="K48" s="225">
        <f t="shared" si="9"/>
        <v>0</v>
      </c>
      <c r="L48" s="225">
        <f t="shared" si="9"/>
        <v>30</v>
      </c>
      <c r="M48" s="305">
        <f t="shared" si="9"/>
        <v>150</v>
      </c>
      <c r="N48" s="133"/>
      <c r="O48" s="134"/>
      <c r="P48" s="249"/>
      <c r="Q48" s="147"/>
      <c r="R48" s="134"/>
      <c r="S48" s="135"/>
      <c r="T48" s="147"/>
      <c r="U48" s="134"/>
      <c r="V48" s="135"/>
      <c r="W48" s="147"/>
      <c r="X48" s="135"/>
    </row>
    <row r="49" spans="1:29" ht="31.5" x14ac:dyDescent="0.25">
      <c r="A49" s="74" t="s">
        <v>264</v>
      </c>
      <c r="B49" s="75" t="s">
        <v>74</v>
      </c>
      <c r="C49" s="76">
        <v>5</v>
      </c>
      <c r="D49" s="77"/>
      <c r="E49" s="77"/>
      <c r="F49" s="78"/>
      <c r="G49" s="307">
        <v>6</v>
      </c>
      <c r="H49" s="121">
        <f>G49*30</f>
        <v>180</v>
      </c>
      <c r="I49" s="131">
        <f>J49+K49+L49</f>
        <v>60</v>
      </c>
      <c r="J49" s="246">
        <v>30</v>
      </c>
      <c r="K49" s="246"/>
      <c r="L49" s="246">
        <v>30</v>
      </c>
      <c r="M49" s="118">
        <f>H49-I49</f>
        <v>120</v>
      </c>
      <c r="N49" s="79"/>
      <c r="O49" s="80"/>
      <c r="P49" s="81"/>
      <c r="Q49" s="82"/>
      <c r="R49" s="80"/>
      <c r="S49" s="81"/>
      <c r="T49" s="82">
        <v>4</v>
      </c>
      <c r="U49" s="80"/>
      <c r="V49" s="81"/>
      <c r="W49" s="79"/>
      <c r="X49" s="81"/>
    </row>
    <row r="50" spans="1:29" ht="31.5" x14ac:dyDescent="0.25">
      <c r="A50" s="74" t="s">
        <v>265</v>
      </c>
      <c r="B50" s="75" t="s">
        <v>76</v>
      </c>
      <c r="C50" s="76"/>
      <c r="D50" s="115"/>
      <c r="E50" s="102"/>
      <c r="F50" s="78" t="s">
        <v>189</v>
      </c>
      <c r="G50" s="307">
        <v>1</v>
      </c>
      <c r="H50" s="121">
        <f>G50*30</f>
        <v>30</v>
      </c>
      <c r="I50" s="131"/>
      <c r="J50" s="246"/>
      <c r="K50" s="246"/>
      <c r="L50" s="246"/>
      <c r="M50" s="118">
        <f>H50-I50</f>
        <v>30</v>
      </c>
      <c r="N50" s="79"/>
      <c r="O50" s="80"/>
      <c r="P50" s="81"/>
      <c r="Q50" s="82"/>
      <c r="R50" s="80"/>
      <c r="S50" s="308"/>
      <c r="T50" s="82"/>
      <c r="U50" s="80"/>
      <c r="V50" s="81"/>
      <c r="W50" s="79"/>
      <c r="X50" s="81"/>
    </row>
    <row r="51" spans="1:29" x14ac:dyDescent="0.25">
      <c r="A51" s="136" t="s">
        <v>196</v>
      </c>
      <c r="B51" s="301" t="s">
        <v>77</v>
      </c>
      <c r="C51" s="242">
        <v>6</v>
      </c>
      <c r="D51" s="274"/>
      <c r="E51" s="277"/>
      <c r="F51" s="278"/>
      <c r="G51" s="272">
        <v>5.5</v>
      </c>
      <c r="H51" s="273">
        <f>G51*30</f>
        <v>165</v>
      </c>
      <c r="I51" s="242">
        <f>J51+K51+L51</f>
        <v>54</v>
      </c>
      <c r="J51" s="274">
        <v>18</v>
      </c>
      <c r="K51" s="274"/>
      <c r="L51" s="274">
        <v>36</v>
      </c>
      <c r="M51" s="275">
        <f>H51-I51</f>
        <v>111</v>
      </c>
      <c r="N51" s="279"/>
      <c r="O51" s="280"/>
      <c r="P51" s="281"/>
      <c r="Q51" s="131"/>
      <c r="R51" s="280"/>
      <c r="S51" s="118"/>
      <c r="T51" s="131"/>
      <c r="U51" s="280">
        <v>3</v>
      </c>
      <c r="V51" s="118">
        <v>3</v>
      </c>
      <c r="W51" s="131"/>
      <c r="X51" s="118"/>
    </row>
    <row r="52" spans="1:29" ht="18" customHeight="1" x14ac:dyDescent="0.25">
      <c r="A52" s="309" t="s">
        <v>197</v>
      </c>
      <c r="B52" s="302" t="s">
        <v>79</v>
      </c>
      <c r="C52" s="282">
        <v>7</v>
      </c>
      <c r="D52" s="274"/>
      <c r="E52" s="274"/>
      <c r="F52" s="275"/>
      <c r="G52" s="284">
        <v>5</v>
      </c>
      <c r="H52" s="273">
        <f>G52*30</f>
        <v>150</v>
      </c>
      <c r="I52" s="242">
        <f>J52+K52+L52</f>
        <v>60</v>
      </c>
      <c r="J52" s="274">
        <v>30</v>
      </c>
      <c r="K52" s="274"/>
      <c r="L52" s="274">
        <v>30</v>
      </c>
      <c r="M52" s="275">
        <f>H52-I52</f>
        <v>90</v>
      </c>
      <c r="N52" s="133"/>
      <c r="O52" s="134"/>
      <c r="P52" s="135"/>
      <c r="Q52" s="147"/>
      <c r="R52" s="134"/>
      <c r="S52" s="135"/>
      <c r="T52" s="147"/>
      <c r="U52" s="134"/>
      <c r="V52" s="135"/>
      <c r="W52" s="147">
        <v>4</v>
      </c>
      <c r="X52" s="135"/>
    </row>
    <row r="53" spans="1:29" x14ac:dyDescent="0.25">
      <c r="A53" s="136" t="s">
        <v>198</v>
      </c>
      <c r="B53" s="301" t="s">
        <v>71</v>
      </c>
      <c r="C53" s="242"/>
      <c r="D53" s="274"/>
      <c r="E53" s="277"/>
      <c r="F53" s="278"/>
      <c r="G53" s="272">
        <f t="shared" ref="G53:M53" si="10">G54+G55</f>
        <v>6</v>
      </c>
      <c r="H53" s="303">
        <f t="shared" si="10"/>
        <v>180</v>
      </c>
      <c r="I53" s="304">
        <f t="shared" si="10"/>
        <v>52</v>
      </c>
      <c r="J53" s="225">
        <f t="shared" si="10"/>
        <v>26</v>
      </c>
      <c r="K53" s="225">
        <f t="shared" si="10"/>
        <v>0</v>
      </c>
      <c r="L53" s="225">
        <f t="shared" si="10"/>
        <v>26</v>
      </c>
      <c r="M53" s="305">
        <f t="shared" si="10"/>
        <v>128</v>
      </c>
      <c r="N53" s="133"/>
      <c r="O53" s="134"/>
      <c r="P53" s="249"/>
      <c r="Q53" s="147"/>
      <c r="R53" s="134"/>
      <c r="S53" s="135"/>
      <c r="T53" s="147"/>
      <c r="U53" s="134"/>
      <c r="V53" s="135"/>
      <c r="W53" s="147"/>
      <c r="X53" s="135"/>
    </row>
    <row r="54" spans="1:29" x14ac:dyDescent="0.25">
      <c r="A54" s="74" t="s">
        <v>199</v>
      </c>
      <c r="B54" s="75" t="s">
        <v>71</v>
      </c>
      <c r="C54" s="76">
        <v>8</v>
      </c>
      <c r="D54" s="77"/>
      <c r="E54" s="77"/>
      <c r="F54" s="78"/>
      <c r="G54" s="307">
        <v>5</v>
      </c>
      <c r="H54" s="121">
        <f>G54*30</f>
        <v>150</v>
      </c>
      <c r="I54" s="131">
        <f>J54+K54+L54</f>
        <v>52</v>
      </c>
      <c r="J54" s="246">
        <v>26</v>
      </c>
      <c r="K54" s="246"/>
      <c r="L54" s="246">
        <v>26</v>
      </c>
      <c r="M54" s="118">
        <f>H54-I54</f>
        <v>98</v>
      </c>
      <c r="N54" s="79"/>
      <c r="O54" s="80"/>
      <c r="P54" s="81"/>
      <c r="Q54" s="82"/>
      <c r="R54" s="80"/>
      <c r="S54" s="81"/>
      <c r="T54" s="82"/>
      <c r="U54" s="80"/>
      <c r="V54" s="81"/>
      <c r="W54" s="79"/>
      <c r="X54" s="81">
        <v>4</v>
      </c>
    </row>
    <row r="55" spans="1:29" ht="16.5" thickBot="1" x14ac:dyDescent="0.3">
      <c r="A55" s="74" t="s">
        <v>200</v>
      </c>
      <c r="B55" s="75" t="s">
        <v>72</v>
      </c>
      <c r="C55" s="76"/>
      <c r="D55" s="115"/>
      <c r="E55" s="102"/>
      <c r="F55" s="78" t="s">
        <v>201</v>
      </c>
      <c r="G55" s="307">
        <v>1</v>
      </c>
      <c r="H55" s="121">
        <f>G55*30</f>
        <v>30</v>
      </c>
      <c r="I55" s="131">
        <f>J55+K55+L55</f>
        <v>0</v>
      </c>
      <c r="J55" s="246"/>
      <c r="K55" s="246"/>
      <c r="L55" s="246"/>
      <c r="M55" s="118">
        <f>H55-I55</f>
        <v>30</v>
      </c>
      <c r="N55" s="79"/>
      <c r="O55" s="80"/>
      <c r="P55" s="81"/>
      <c r="Q55" s="82"/>
      <c r="R55" s="80"/>
      <c r="S55" s="308"/>
      <c r="T55" s="82"/>
      <c r="U55" s="80"/>
      <c r="V55" s="81"/>
      <c r="W55" s="79"/>
      <c r="X55" s="81"/>
    </row>
    <row r="56" spans="1:29" ht="16.5" thickBot="1" x14ac:dyDescent="0.3">
      <c r="A56" s="605" t="s">
        <v>202</v>
      </c>
      <c r="B56" s="606"/>
      <c r="C56" s="606"/>
      <c r="D56" s="606"/>
      <c r="E56" s="606"/>
      <c r="F56" s="607"/>
      <c r="G56" s="310">
        <f t="shared" ref="G56:M56" si="11">SUM(G36:G55)-G46-G47-G49-G50-G54-G55</f>
        <v>73.5</v>
      </c>
      <c r="H56" s="311">
        <f t="shared" si="11"/>
        <v>2205</v>
      </c>
      <c r="I56" s="311">
        <f t="shared" si="11"/>
        <v>799</v>
      </c>
      <c r="J56" s="311">
        <f t="shared" si="11"/>
        <v>347</v>
      </c>
      <c r="K56" s="311">
        <f t="shared" si="11"/>
        <v>0</v>
      </c>
      <c r="L56" s="311">
        <f t="shared" si="11"/>
        <v>452</v>
      </c>
      <c r="M56" s="311">
        <f t="shared" si="11"/>
        <v>1406</v>
      </c>
      <c r="N56" s="311">
        <f t="shared" ref="N56:AC56" si="12">SUM(N36:N55)</f>
        <v>0</v>
      </c>
      <c r="O56" s="311">
        <f t="shared" si="12"/>
        <v>0</v>
      </c>
      <c r="P56" s="311">
        <f t="shared" si="12"/>
        <v>0</v>
      </c>
      <c r="Q56" s="311">
        <f t="shared" si="12"/>
        <v>8</v>
      </c>
      <c r="R56" s="311">
        <f t="shared" si="12"/>
        <v>12</v>
      </c>
      <c r="S56" s="311">
        <f t="shared" si="12"/>
        <v>12</v>
      </c>
      <c r="T56" s="311">
        <f t="shared" si="12"/>
        <v>19</v>
      </c>
      <c r="U56" s="311">
        <f t="shared" si="12"/>
        <v>3</v>
      </c>
      <c r="V56" s="311">
        <f t="shared" si="12"/>
        <v>3</v>
      </c>
      <c r="W56" s="311">
        <f t="shared" si="12"/>
        <v>4</v>
      </c>
      <c r="X56" s="311">
        <f t="shared" si="12"/>
        <v>4</v>
      </c>
      <c r="Y56" s="311">
        <f t="shared" si="12"/>
        <v>0</v>
      </c>
      <c r="Z56" s="311">
        <f t="shared" si="12"/>
        <v>0</v>
      </c>
      <c r="AA56" s="311">
        <f t="shared" si="12"/>
        <v>0</v>
      </c>
      <c r="AB56" s="311">
        <f t="shared" si="12"/>
        <v>0</v>
      </c>
      <c r="AC56" s="311">
        <f t="shared" si="12"/>
        <v>0</v>
      </c>
    </row>
    <row r="57" spans="1:29" ht="16.5" thickBot="1" x14ac:dyDescent="0.3">
      <c r="A57" s="661" t="s">
        <v>203</v>
      </c>
      <c r="B57" s="662"/>
      <c r="C57" s="662"/>
      <c r="D57" s="662"/>
      <c r="E57" s="662"/>
      <c r="F57" s="662"/>
      <c r="G57" s="662"/>
      <c r="H57" s="662"/>
      <c r="I57" s="652"/>
      <c r="J57" s="652"/>
      <c r="K57" s="652"/>
      <c r="L57" s="652"/>
      <c r="M57" s="652"/>
      <c r="N57" s="662"/>
      <c r="O57" s="662"/>
      <c r="P57" s="662"/>
      <c r="Q57" s="662"/>
      <c r="R57" s="662"/>
      <c r="S57" s="662"/>
      <c r="T57" s="662"/>
      <c r="U57" s="662"/>
      <c r="V57" s="662"/>
      <c r="W57" s="662"/>
      <c r="X57" s="663"/>
    </row>
    <row r="58" spans="1:29" s="46" customFormat="1" x14ac:dyDescent="0.25">
      <c r="A58" s="226" t="s">
        <v>204</v>
      </c>
      <c r="B58" s="312" t="s">
        <v>123</v>
      </c>
      <c r="C58" s="28"/>
      <c r="D58" s="29">
        <v>2</v>
      </c>
      <c r="E58" s="29"/>
      <c r="F58" s="313"/>
      <c r="G58" s="314">
        <v>4.5</v>
      </c>
      <c r="H58" s="315">
        <f>G58*30</f>
        <v>135</v>
      </c>
      <c r="I58" s="71">
        <f>J58+K58+L58</f>
        <v>18</v>
      </c>
      <c r="J58" s="316"/>
      <c r="K58" s="316"/>
      <c r="L58" s="316">
        <v>18</v>
      </c>
      <c r="M58" s="68">
        <f>H58-I58</f>
        <v>117</v>
      </c>
      <c r="N58" s="317"/>
      <c r="O58" s="318">
        <v>1</v>
      </c>
      <c r="P58" s="319">
        <v>1</v>
      </c>
      <c r="Q58" s="320"/>
      <c r="R58" s="321"/>
      <c r="S58" s="319"/>
      <c r="T58" s="320"/>
      <c r="U58" s="321"/>
      <c r="V58" s="319"/>
      <c r="W58" s="320"/>
      <c r="X58" s="319"/>
    </row>
    <row r="59" spans="1:29" s="46" customFormat="1" x14ac:dyDescent="0.25">
      <c r="A59" s="269" t="s">
        <v>205</v>
      </c>
      <c r="B59" s="322" t="s">
        <v>290</v>
      </c>
      <c r="C59" s="323"/>
      <c r="D59" s="324" t="s">
        <v>157</v>
      </c>
      <c r="E59" s="324"/>
      <c r="F59" s="325"/>
      <c r="G59" s="326">
        <v>4.5</v>
      </c>
      <c r="H59" s="327">
        <f>G59*30</f>
        <v>135</v>
      </c>
      <c r="I59" s="242">
        <f>J59+K59+L59</f>
        <v>0</v>
      </c>
      <c r="J59" s="274"/>
      <c r="K59" s="274"/>
      <c r="L59" s="274"/>
      <c r="M59" s="275">
        <f>H59-I59</f>
        <v>135</v>
      </c>
      <c r="N59" s="328"/>
      <c r="O59" s="329"/>
      <c r="P59" s="330"/>
      <c r="Q59" s="331"/>
      <c r="R59" s="329"/>
      <c r="S59" s="330"/>
      <c r="T59" s="331"/>
      <c r="U59" s="329"/>
      <c r="V59" s="330"/>
      <c r="W59" s="331"/>
      <c r="X59" s="330"/>
    </row>
    <row r="60" spans="1:29" s="46" customFormat="1" x14ac:dyDescent="0.25">
      <c r="A60" s="269" t="s">
        <v>206</v>
      </c>
      <c r="B60" s="332" t="s">
        <v>281</v>
      </c>
      <c r="C60" s="33"/>
      <c r="D60" s="34" t="s">
        <v>194</v>
      </c>
      <c r="E60" s="34"/>
      <c r="F60" s="333"/>
      <c r="G60" s="142">
        <v>4.5</v>
      </c>
      <c r="H60" s="327">
        <f>G60*30</f>
        <v>135</v>
      </c>
      <c r="I60" s="242">
        <f>J60+K60+L60</f>
        <v>0</v>
      </c>
      <c r="J60" s="274"/>
      <c r="K60" s="274"/>
      <c r="L60" s="274"/>
      <c r="M60" s="275">
        <f>H60-I60</f>
        <v>135</v>
      </c>
      <c r="N60" s="328"/>
      <c r="O60" s="329"/>
      <c r="P60" s="330"/>
      <c r="Q60" s="331"/>
      <c r="R60" s="329"/>
      <c r="S60" s="330"/>
      <c r="T60" s="331"/>
      <c r="U60" s="329"/>
      <c r="V60" s="330"/>
      <c r="W60" s="331"/>
      <c r="X60" s="330"/>
    </row>
    <row r="61" spans="1:29" s="46" customFormat="1" ht="16.5" thickBot="1" x14ac:dyDescent="0.3">
      <c r="A61" s="283" t="s">
        <v>207</v>
      </c>
      <c r="B61" s="334" t="s">
        <v>56</v>
      </c>
      <c r="C61" s="335"/>
      <c r="D61" s="336" t="s">
        <v>201</v>
      </c>
      <c r="E61" s="336"/>
      <c r="F61" s="337"/>
      <c r="G61" s="338">
        <v>6</v>
      </c>
      <c r="H61" s="339">
        <f>G61*30</f>
        <v>180</v>
      </c>
      <c r="I61" s="300">
        <f>J61+K61+L61</f>
        <v>0</v>
      </c>
      <c r="J61" s="296"/>
      <c r="K61" s="296"/>
      <c r="L61" s="296"/>
      <c r="M61" s="297">
        <f>H61-I61</f>
        <v>180</v>
      </c>
      <c r="N61" s="340"/>
      <c r="O61" s="341"/>
      <c r="P61" s="342"/>
      <c r="Q61" s="343"/>
      <c r="R61" s="341"/>
      <c r="S61" s="342"/>
      <c r="T61" s="343"/>
      <c r="U61" s="341"/>
      <c r="V61" s="342"/>
      <c r="W61" s="343"/>
      <c r="X61" s="342"/>
    </row>
    <row r="62" spans="1:29" s="46" customFormat="1" ht="16.5" thickBot="1" x14ac:dyDescent="0.3">
      <c r="A62" s="651" t="s">
        <v>208</v>
      </c>
      <c r="B62" s="652"/>
      <c r="C62" s="652"/>
      <c r="D62" s="652"/>
      <c r="E62" s="652"/>
      <c r="F62" s="653"/>
      <c r="G62" s="344">
        <f>SUM(G58:G61)</f>
        <v>19.5</v>
      </c>
      <c r="H62" s="345">
        <f>SUM(H58:H61)</f>
        <v>585</v>
      </c>
      <c r="I62" s="346">
        <f t="shared" ref="I62:X62" si="13">SUM(I58:I61)</f>
        <v>18</v>
      </c>
      <c r="J62" s="346">
        <f t="shared" si="13"/>
        <v>0</v>
      </c>
      <c r="K62" s="346">
        <f t="shared" si="13"/>
        <v>0</v>
      </c>
      <c r="L62" s="346">
        <f t="shared" si="13"/>
        <v>18</v>
      </c>
      <c r="M62" s="346">
        <f t="shared" si="13"/>
        <v>567</v>
      </c>
      <c r="N62" s="345">
        <f t="shared" si="13"/>
        <v>0</v>
      </c>
      <c r="O62" s="345">
        <f t="shared" si="13"/>
        <v>1</v>
      </c>
      <c r="P62" s="345">
        <f t="shared" si="13"/>
        <v>1</v>
      </c>
      <c r="Q62" s="345">
        <f t="shared" si="13"/>
        <v>0</v>
      </c>
      <c r="R62" s="345">
        <f t="shared" si="13"/>
        <v>0</v>
      </c>
      <c r="S62" s="345">
        <f t="shared" si="13"/>
        <v>0</v>
      </c>
      <c r="T62" s="345">
        <f t="shared" si="13"/>
        <v>0</v>
      </c>
      <c r="U62" s="345">
        <f t="shared" si="13"/>
        <v>0</v>
      </c>
      <c r="V62" s="345">
        <f t="shared" si="13"/>
        <v>0</v>
      </c>
      <c r="W62" s="345">
        <f t="shared" si="13"/>
        <v>0</v>
      </c>
      <c r="X62" s="345">
        <f t="shared" si="13"/>
        <v>0</v>
      </c>
    </row>
    <row r="63" spans="1:29" x14ac:dyDescent="0.25">
      <c r="A63" s="651" t="s">
        <v>334</v>
      </c>
      <c r="B63" s="652"/>
      <c r="C63" s="652"/>
      <c r="D63" s="652"/>
      <c r="E63" s="652"/>
      <c r="F63" s="652"/>
      <c r="G63" s="652"/>
      <c r="H63" s="652"/>
      <c r="I63" s="652"/>
      <c r="J63" s="652"/>
      <c r="K63" s="652"/>
      <c r="L63" s="652"/>
      <c r="M63" s="652"/>
      <c r="N63" s="652"/>
      <c r="O63" s="652"/>
      <c r="P63" s="652"/>
      <c r="Q63" s="652"/>
      <c r="R63" s="652"/>
      <c r="S63" s="652"/>
      <c r="T63" s="652"/>
      <c r="U63" s="652"/>
      <c r="V63" s="652"/>
      <c r="W63" s="652"/>
      <c r="X63" s="653"/>
    </row>
    <row r="64" spans="1:29" s="46" customFormat="1" hidden="1" x14ac:dyDescent="0.25">
      <c r="A64" s="56"/>
      <c r="B64" s="347"/>
      <c r="C64" s="348"/>
      <c r="D64" s="349"/>
      <c r="E64" s="349"/>
      <c r="F64" s="350"/>
      <c r="G64" s="351"/>
      <c r="H64" s="352"/>
      <c r="I64" s="353"/>
      <c r="J64" s="354"/>
      <c r="K64" s="354"/>
      <c r="L64" s="354"/>
      <c r="M64" s="68"/>
      <c r="N64" s="355"/>
      <c r="O64" s="356"/>
      <c r="P64" s="357"/>
      <c r="Q64" s="358"/>
      <c r="R64" s="356"/>
      <c r="S64" s="357"/>
      <c r="T64" s="358"/>
      <c r="U64" s="356"/>
      <c r="V64" s="357"/>
      <c r="W64" s="358"/>
      <c r="X64" s="359"/>
    </row>
    <row r="65" spans="1:25" s="46" customFormat="1" ht="16.5" thickBot="1" x14ac:dyDescent="0.3">
      <c r="A65" s="360" t="s">
        <v>335</v>
      </c>
      <c r="B65" s="361" t="s">
        <v>327</v>
      </c>
      <c r="C65" s="362">
        <v>8</v>
      </c>
      <c r="D65" s="363"/>
      <c r="E65" s="363"/>
      <c r="F65" s="364"/>
      <c r="G65" s="365">
        <v>6</v>
      </c>
      <c r="H65" s="366">
        <f>G65*30</f>
        <v>180</v>
      </c>
      <c r="I65" s="367">
        <f>J65+K65+L65</f>
        <v>0</v>
      </c>
      <c r="J65" s="368"/>
      <c r="K65" s="368"/>
      <c r="L65" s="368"/>
      <c r="M65" s="369">
        <f>H65-I65</f>
        <v>180</v>
      </c>
      <c r="N65" s="370"/>
      <c r="O65" s="371"/>
      <c r="P65" s="372"/>
      <c r="Q65" s="373"/>
      <c r="R65" s="371"/>
      <c r="S65" s="372"/>
      <c r="T65" s="373"/>
      <c r="U65" s="371"/>
      <c r="V65" s="372"/>
      <c r="W65" s="373"/>
      <c r="X65" s="374"/>
    </row>
    <row r="66" spans="1:25" s="46" customFormat="1" ht="16.5" thickBot="1" x14ac:dyDescent="0.3">
      <c r="A66" s="664" t="s">
        <v>209</v>
      </c>
      <c r="B66" s="665"/>
      <c r="C66" s="665"/>
      <c r="D66" s="665"/>
      <c r="E66" s="665"/>
      <c r="F66" s="666"/>
      <c r="G66" s="375">
        <f>SUM(G64:G65)</f>
        <v>6</v>
      </c>
      <c r="H66" s="376">
        <f>SUM(H64:H65)</f>
        <v>180</v>
      </c>
      <c r="I66" s="376">
        <f t="shared" ref="I66:X66" si="14">I64</f>
        <v>0</v>
      </c>
      <c r="J66" s="376">
        <f t="shared" si="14"/>
        <v>0</v>
      </c>
      <c r="K66" s="376">
        <f t="shared" si="14"/>
        <v>0</v>
      </c>
      <c r="L66" s="376">
        <f t="shared" si="14"/>
        <v>0</v>
      </c>
      <c r="M66" s="376">
        <f>SUM(M64:M65)</f>
        <v>180</v>
      </c>
      <c r="N66" s="376">
        <f t="shared" si="14"/>
        <v>0</v>
      </c>
      <c r="O66" s="376">
        <f t="shared" si="14"/>
        <v>0</v>
      </c>
      <c r="P66" s="376">
        <f t="shared" si="14"/>
        <v>0</v>
      </c>
      <c r="Q66" s="376">
        <f t="shared" si="14"/>
        <v>0</v>
      </c>
      <c r="R66" s="376">
        <f t="shared" si="14"/>
        <v>0</v>
      </c>
      <c r="S66" s="376">
        <f t="shared" si="14"/>
        <v>0</v>
      </c>
      <c r="T66" s="376">
        <f t="shared" si="14"/>
        <v>0</v>
      </c>
      <c r="U66" s="376">
        <f t="shared" si="14"/>
        <v>0</v>
      </c>
      <c r="V66" s="376">
        <f t="shared" si="14"/>
        <v>0</v>
      </c>
      <c r="W66" s="376">
        <f t="shared" si="14"/>
        <v>0</v>
      </c>
      <c r="X66" s="376">
        <f t="shared" si="14"/>
        <v>0</v>
      </c>
    </row>
    <row r="67" spans="1:25" ht="16.5" thickBot="1" x14ac:dyDescent="0.3">
      <c r="A67" s="654" t="s">
        <v>210</v>
      </c>
      <c r="B67" s="655"/>
      <c r="C67" s="655"/>
      <c r="D67" s="655"/>
      <c r="E67" s="655"/>
      <c r="F67" s="655"/>
      <c r="G67" s="377">
        <f>G66+G62+G56+G34</f>
        <v>176.5</v>
      </c>
      <c r="H67" s="378">
        <f>H66+H62+H56+H34</f>
        <v>5295</v>
      </c>
      <c r="I67" s="378">
        <f t="shared" ref="I67:X67" si="15">I56+I34+I62+I66</f>
        <v>1702</v>
      </c>
      <c r="J67" s="378">
        <f t="shared" si="15"/>
        <v>676</v>
      </c>
      <c r="K67" s="378">
        <f t="shared" si="15"/>
        <v>45</v>
      </c>
      <c r="L67" s="378">
        <f t="shared" si="15"/>
        <v>981</v>
      </c>
      <c r="M67" s="378">
        <f t="shared" si="15"/>
        <v>3593</v>
      </c>
      <c r="N67" s="378">
        <f t="shared" si="15"/>
        <v>22</v>
      </c>
      <c r="O67" s="378">
        <f t="shared" si="15"/>
        <v>18</v>
      </c>
      <c r="P67" s="378">
        <f t="shared" si="15"/>
        <v>18</v>
      </c>
      <c r="Q67" s="378">
        <f t="shared" si="15"/>
        <v>19</v>
      </c>
      <c r="R67" s="378">
        <f t="shared" si="15"/>
        <v>15</v>
      </c>
      <c r="S67" s="378">
        <f t="shared" si="15"/>
        <v>15</v>
      </c>
      <c r="T67" s="378">
        <f t="shared" si="15"/>
        <v>19</v>
      </c>
      <c r="U67" s="378">
        <f t="shared" si="15"/>
        <v>3</v>
      </c>
      <c r="V67" s="378">
        <f t="shared" si="15"/>
        <v>3</v>
      </c>
      <c r="W67" s="378">
        <f t="shared" si="15"/>
        <v>6</v>
      </c>
      <c r="X67" s="378">
        <f t="shared" si="15"/>
        <v>4</v>
      </c>
      <c r="Y67" s="46">
        <f>30*G67</f>
        <v>5295</v>
      </c>
    </row>
    <row r="68" spans="1:25" x14ac:dyDescent="0.25">
      <c r="A68" s="667" t="s">
        <v>211</v>
      </c>
      <c r="B68" s="668"/>
      <c r="C68" s="668"/>
      <c r="D68" s="668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9"/>
    </row>
    <row r="69" spans="1:25" ht="16.5" thickBot="1" x14ac:dyDescent="0.3">
      <c r="A69" s="619" t="s">
        <v>212</v>
      </c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20"/>
      <c r="S69" s="620"/>
      <c r="T69" s="620"/>
      <c r="U69" s="620"/>
      <c r="V69" s="620"/>
      <c r="W69" s="620"/>
      <c r="X69" s="622"/>
    </row>
    <row r="70" spans="1:25" x14ac:dyDescent="0.25">
      <c r="A70" s="670" t="s">
        <v>213</v>
      </c>
      <c r="B70" s="379" t="s">
        <v>214</v>
      </c>
      <c r="C70" s="93"/>
      <c r="D70" s="94">
        <v>3</v>
      </c>
      <c r="E70" s="94"/>
      <c r="F70" s="380"/>
      <c r="G70" s="381">
        <v>4</v>
      </c>
      <c r="H70" s="381">
        <f>G70*30</f>
        <v>120</v>
      </c>
      <c r="I70" s="382">
        <f>J70+K70+L70</f>
        <v>30</v>
      </c>
      <c r="J70" s="383">
        <v>15</v>
      </c>
      <c r="K70" s="383"/>
      <c r="L70" s="383">
        <v>15</v>
      </c>
      <c r="M70" s="384">
        <f>H70-I70</f>
        <v>90</v>
      </c>
      <c r="N70" s="93"/>
      <c r="O70" s="385"/>
      <c r="P70" s="380"/>
      <c r="Q70" s="93">
        <v>2</v>
      </c>
      <c r="R70" s="385"/>
      <c r="S70" s="380"/>
      <c r="T70" s="93"/>
      <c r="U70" s="385"/>
      <c r="V70" s="380"/>
      <c r="W70" s="93"/>
      <c r="X70" s="380"/>
    </row>
    <row r="71" spans="1:25" x14ac:dyDescent="0.25">
      <c r="A71" s="649"/>
      <c r="B71" s="386" t="s">
        <v>215</v>
      </c>
      <c r="C71" s="99"/>
      <c r="D71" s="387"/>
      <c r="E71" s="387"/>
      <c r="F71" s="98"/>
      <c r="G71" s="91"/>
      <c r="H71" s="91"/>
      <c r="I71" s="388"/>
      <c r="J71" s="389"/>
      <c r="K71" s="389"/>
      <c r="L71" s="389"/>
      <c r="M71" s="390"/>
      <c r="N71" s="99"/>
      <c r="O71" s="97"/>
      <c r="P71" s="98"/>
      <c r="Q71" s="99"/>
      <c r="R71" s="97"/>
      <c r="S71" s="98"/>
      <c r="T71" s="99"/>
      <c r="U71" s="97"/>
      <c r="V71" s="98"/>
      <c r="W71" s="99"/>
      <c r="X71" s="98"/>
    </row>
    <row r="72" spans="1:25" x14ac:dyDescent="0.25">
      <c r="A72" s="648" t="s">
        <v>216</v>
      </c>
      <c r="B72" s="386" t="s">
        <v>217</v>
      </c>
      <c r="C72" s="99"/>
      <c r="D72" s="387">
        <v>4</v>
      </c>
      <c r="E72" s="387"/>
      <c r="F72" s="98"/>
      <c r="G72" s="91">
        <v>3.5</v>
      </c>
      <c r="H72" s="91">
        <f>G72*30</f>
        <v>105</v>
      </c>
      <c r="I72" s="388">
        <f>J72+K72+L72</f>
        <v>36</v>
      </c>
      <c r="J72" s="389">
        <v>18</v>
      </c>
      <c r="K72" s="389"/>
      <c r="L72" s="389">
        <v>18</v>
      </c>
      <c r="M72" s="390">
        <f>H72-I72</f>
        <v>69</v>
      </c>
      <c r="N72" s="99"/>
      <c r="O72" s="97"/>
      <c r="P72" s="98"/>
      <c r="Q72" s="99"/>
      <c r="R72" s="97">
        <v>2</v>
      </c>
      <c r="S72" s="98">
        <v>2</v>
      </c>
      <c r="T72" s="99"/>
      <c r="U72" s="97"/>
      <c r="V72" s="98"/>
      <c r="W72" s="99"/>
      <c r="X72" s="98"/>
    </row>
    <row r="73" spans="1:25" x14ac:dyDescent="0.25">
      <c r="A73" s="649"/>
      <c r="B73" s="386" t="s">
        <v>267</v>
      </c>
      <c r="C73" s="99"/>
      <c r="D73" s="387"/>
      <c r="E73" s="387"/>
      <c r="F73" s="98"/>
      <c r="G73" s="91"/>
      <c r="H73" s="91"/>
      <c r="I73" s="388"/>
      <c r="J73" s="389"/>
      <c r="K73" s="389"/>
      <c r="L73" s="389"/>
      <c r="M73" s="390"/>
      <c r="N73" s="99"/>
      <c r="O73" s="97"/>
      <c r="P73" s="98"/>
      <c r="Q73" s="99"/>
      <c r="R73" s="97"/>
      <c r="S73" s="98"/>
      <c r="T73" s="99"/>
      <c r="U73" s="97"/>
      <c r="V73" s="98"/>
      <c r="W73" s="99"/>
      <c r="X73" s="98"/>
    </row>
    <row r="74" spans="1:25" ht="31.5" x14ac:dyDescent="0.25">
      <c r="A74" s="648" t="s">
        <v>218</v>
      </c>
      <c r="B74" s="386" t="s">
        <v>219</v>
      </c>
      <c r="C74" s="99"/>
      <c r="D74" s="387">
        <v>5</v>
      </c>
      <c r="E74" s="387"/>
      <c r="F74" s="98"/>
      <c r="G74" s="91">
        <v>3</v>
      </c>
      <c r="H74" s="91">
        <f t="shared" ref="H74:H81" si="16">G74*30</f>
        <v>90</v>
      </c>
      <c r="I74" s="388">
        <f t="shared" ref="I74:I81" si="17">J74+K74+L74</f>
        <v>45</v>
      </c>
      <c r="J74" s="389"/>
      <c r="K74" s="389"/>
      <c r="L74" s="389">
        <v>45</v>
      </c>
      <c r="M74" s="390">
        <f>H74-I74</f>
        <v>45</v>
      </c>
      <c r="N74" s="99"/>
      <c r="O74" s="97"/>
      <c r="P74" s="98"/>
      <c r="Q74" s="99"/>
      <c r="R74" s="97"/>
      <c r="S74" s="98"/>
      <c r="T74" s="99">
        <v>3</v>
      </c>
      <c r="U74" s="97"/>
      <c r="V74" s="98"/>
      <c r="W74" s="99"/>
      <c r="X74" s="98"/>
    </row>
    <row r="75" spans="1:25" x14ac:dyDescent="0.25">
      <c r="A75" s="649"/>
      <c r="B75" s="386" t="s">
        <v>220</v>
      </c>
      <c r="C75" s="99"/>
      <c r="D75" s="387"/>
      <c r="E75" s="387"/>
      <c r="F75" s="98"/>
      <c r="G75" s="91"/>
      <c r="H75" s="91">
        <f t="shared" si="16"/>
        <v>0</v>
      </c>
      <c r="I75" s="388">
        <f t="shared" si="17"/>
        <v>45</v>
      </c>
      <c r="J75" s="389">
        <v>15</v>
      </c>
      <c r="K75" s="389"/>
      <c r="L75" s="389">
        <v>30</v>
      </c>
      <c r="M75" s="390">
        <f>H74-I75</f>
        <v>45</v>
      </c>
      <c r="N75" s="99"/>
      <c r="O75" s="97"/>
      <c r="P75" s="98"/>
      <c r="Q75" s="99"/>
      <c r="R75" s="97"/>
      <c r="S75" s="98"/>
      <c r="T75" s="99"/>
      <c r="U75" s="97"/>
      <c r="V75" s="98"/>
      <c r="W75" s="99"/>
      <c r="X75" s="98"/>
    </row>
    <row r="76" spans="1:25" ht="31.5" x14ac:dyDescent="0.25">
      <c r="A76" s="648" t="s">
        <v>221</v>
      </c>
      <c r="B76" s="386" t="s">
        <v>222</v>
      </c>
      <c r="C76" s="99"/>
      <c r="D76" s="387">
        <v>6</v>
      </c>
      <c r="E76" s="387"/>
      <c r="F76" s="98"/>
      <c r="G76" s="91">
        <v>4</v>
      </c>
      <c r="H76" s="91">
        <f t="shared" si="16"/>
        <v>120</v>
      </c>
      <c r="I76" s="388">
        <f t="shared" si="17"/>
        <v>54</v>
      </c>
      <c r="J76" s="389"/>
      <c r="K76" s="389"/>
      <c r="L76" s="389">
        <v>54</v>
      </c>
      <c r="M76" s="390">
        <f>H76-I76</f>
        <v>66</v>
      </c>
      <c r="N76" s="99"/>
      <c r="O76" s="97"/>
      <c r="P76" s="98"/>
      <c r="Q76" s="99"/>
      <c r="R76" s="97"/>
      <c r="S76" s="98"/>
      <c r="T76" s="99"/>
      <c r="U76" s="97">
        <v>3</v>
      </c>
      <c r="V76" s="98">
        <v>3</v>
      </c>
      <c r="W76" s="99"/>
      <c r="X76" s="98"/>
    </row>
    <row r="77" spans="1:25" x14ac:dyDescent="0.25">
      <c r="A77" s="649"/>
      <c r="B77" s="386" t="s">
        <v>223</v>
      </c>
      <c r="C77" s="99"/>
      <c r="D77" s="387"/>
      <c r="E77" s="387"/>
      <c r="F77" s="98"/>
      <c r="G77" s="91"/>
      <c r="H77" s="91">
        <f t="shared" si="16"/>
        <v>0</v>
      </c>
      <c r="I77" s="388">
        <f t="shared" si="17"/>
        <v>54</v>
      </c>
      <c r="J77" s="389">
        <v>18</v>
      </c>
      <c r="K77" s="389"/>
      <c r="L77" s="389">
        <v>36</v>
      </c>
      <c r="M77" s="390">
        <f>H76-I77</f>
        <v>66</v>
      </c>
      <c r="N77" s="99"/>
      <c r="O77" s="97"/>
      <c r="P77" s="98"/>
      <c r="Q77" s="99"/>
      <c r="R77" s="97"/>
      <c r="S77" s="98"/>
      <c r="T77" s="99"/>
      <c r="U77" s="97"/>
      <c r="V77" s="98"/>
      <c r="W77" s="99"/>
      <c r="X77" s="98"/>
    </row>
    <row r="78" spans="1:25" ht="31.5" x14ac:dyDescent="0.25">
      <c r="A78" s="648" t="s">
        <v>224</v>
      </c>
      <c r="B78" s="386" t="s">
        <v>225</v>
      </c>
      <c r="C78" s="99"/>
      <c r="D78" s="387">
        <v>7</v>
      </c>
      <c r="E78" s="387"/>
      <c r="F78" s="98"/>
      <c r="G78" s="91">
        <v>3</v>
      </c>
      <c r="H78" s="91">
        <f t="shared" si="16"/>
        <v>90</v>
      </c>
      <c r="I78" s="388">
        <f t="shared" si="17"/>
        <v>45</v>
      </c>
      <c r="J78" s="389"/>
      <c r="K78" s="389"/>
      <c r="L78" s="389">
        <v>45</v>
      </c>
      <c r="M78" s="390">
        <f>H78-I78</f>
        <v>45</v>
      </c>
      <c r="N78" s="99"/>
      <c r="O78" s="97"/>
      <c r="P78" s="98"/>
      <c r="Q78" s="99"/>
      <c r="R78" s="97"/>
      <c r="S78" s="98"/>
      <c r="T78" s="99"/>
      <c r="U78" s="97"/>
      <c r="V78" s="98"/>
      <c r="W78" s="99">
        <v>3</v>
      </c>
      <c r="X78" s="98"/>
    </row>
    <row r="79" spans="1:25" x14ac:dyDescent="0.25">
      <c r="A79" s="649"/>
      <c r="B79" s="89" t="s">
        <v>226</v>
      </c>
      <c r="C79" s="111"/>
      <c r="D79" s="90"/>
      <c r="E79" s="90"/>
      <c r="F79" s="110"/>
      <c r="G79" s="103"/>
      <c r="H79" s="91">
        <f t="shared" si="16"/>
        <v>0</v>
      </c>
      <c r="I79" s="388">
        <f t="shared" si="17"/>
        <v>45</v>
      </c>
      <c r="J79" s="389">
        <v>15</v>
      </c>
      <c r="K79" s="389"/>
      <c r="L79" s="389">
        <v>30</v>
      </c>
      <c r="M79" s="390">
        <f>H78-I79</f>
        <v>45</v>
      </c>
      <c r="N79" s="111"/>
      <c r="O79" s="109"/>
      <c r="P79" s="110"/>
      <c r="Q79" s="111"/>
      <c r="R79" s="109"/>
      <c r="S79" s="110"/>
      <c r="T79" s="111"/>
      <c r="U79" s="109"/>
      <c r="V79" s="110"/>
      <c r="W79" s="111"/>
      <c r="X79" s="110"/>
    </row>
    <row r="80" spans="1:25" ht="31.5" x14ac:dyDescent="0.25">
      <c r="A80" s="603" t="s">
        <v>227</v>
      </c>
      <c r="B80" s="386" t="s">
        <v>228</v>
      </c>
      <c r="C80" s="111"/>
      <c r="D80" s="90" t="s">
        <v>201</v>
      </c>
      <c r="E80" s="90"/>
      <c r="F80" s="110"/>
      <c r="G80" s="103">
        <v>3</v>
      </c>
      <c r="H80" s="91">
        <f t="shared" si="16"/>
        <v>90</v>
      </c>
      <c r="I80" s="388">
        <f t="shared" si="17"/>
        <v>39</v>
      </c>
      <c r="J80" s="389"/>
      <c r="K80" s="389"/>
      <c r="L80" s="389">
        <v>39</v>
      </c>
      <c r="M80" s="390">
        <f>H80-I80</f>
        <v>51</v>
      </c>
      <c r="N80" s="111"/>
      <c r="O80" s="109"/>
      <c r="P80" s="110"/>
      <c r="Q80" s="111"/>
      <c r="R80" s="109"/>
      <c r="S80" s="110"/>
      <c r="T80" s="111"/>
      <c r="U80" s="109"/>
      <c r="V80" s="110"/>
      <c r="W80" s="111"/>
      <c r="X80" s="110">
        <v>3</v>
      </c>
    </row>
    <row r="81" spans="1:29" ht="16.5" customHeight="1" thickBot="1" x14ac:dyDescent="0.3">
      <c r="A81" s="650"/>
      <c r="B81" s="83" t="s">
        <v>229</v>
      </c>
      <c r="C81" s="84"/>
      <c r="D81" s="85"/>
      <c r="E81" s="85"/>
      <c r="F81" s="86"/>
      <c r="G81" s="87"/>
      <c r="H81" s="391">
        <f t="shared" si="16"/>
        <v>0</v>
      </c>
      <c r="I81" s="392">
        <f t="shared" si="17"/>
        <v>39</v>
      </c>
      <c r="J81" s="393">
        <v>13</v>
      </c>
      <c r="K81" s="393"/>
      <c r="L81" s="393">
        <v>26</v>
      </c>
      <c r="M81" s="394">
        <f>H80-I81</f>
        <v>51</v>
      </c>
      <c r="N81" s="84"/>
      <c r="O81" s="88"/>
      <c r="P81" s="86"/>
      <c r="Q81" s="84"/>
      <c r="R81" s="88"/>
      <c r="S81" s="86"/>
      <c r="T81" s="84"/>
      <c r="U81" s="88"/>
      <c r="V81" s="86"/>
      <c r="W81" s="84"/>
      <c r="X81" s="86"/>
    </row>
    <row r="82" spans="1:29" ht="16.5" thickBot="1" x14ac:dyDescent="0.3">
      <c r="A82" s="623" t="s">
        <v>230</v>
      </c>
      <c r="B82" s="624"/>
      <c r="C82" s="624"/>
      <c r="D82" s="624"/>
      <c r="E82" s="624"/>
      <c r="F82" s="625"/>
      <c r="G82" s="395">
        <f>SUM(G70:G81)</f>
        <v>20.5</v>
      </c>
      <c r="H82" s="396">
        <f t="shared" ref="H82:M82" si="18">SUM(H70:H81)</f>
        <v>615</v>
      </c>
      <c r="I82" s="396">
        <f>I70+I72+I74+I76+I78+I80</f>
        <v>249</v>
      </c>
      <c r="J82" s="396">
        <f t="shared" si="18"/>
        <v>94</v>
      </c>
      <c r="K82" s="396">
        <f t="shared" si="18"/>
        <v>0</v>
      </c>
      <c r="L82" s="396">
        <f>SUM(L70:L81)</f>
        <v>338</v>
      </c>
      <c r="M82" s="396">
        <f t="shared" si="18"/>
        <v>573</v>
      </c>
      <c r="N82" s="396">
        <f>SUM(N70:N81)</f>
        <v>0</v>
      </c>
      <c r="O82" s="396">
        <f t="shared" ref="O82:AC82" si="19">SUM(O70:O81)</f>
        <v>0</v>
      </c>
      <c r="P82" s="396">
        <f t="shared" si="19"/>
        <v>0</v>
      </c>
      <c r="Q82" s="396">
        <f t="shared" si="19"/>
        <v>2</v>
      </c>
      <c r="R82" s="396">
        <f t="shared" si="19"/>
        <v>2</v>
      </c>
      <c r="S82" s="396">
        <f t="shared" si="19"/>
        <v>2</v>
      </c>
      <c r="T82" s="396">
        <f t="shared" si="19"/>
        <v>3</v>
      </c>
      <c r="U82" s="396">
        <f t="shared" si="19"/>
        <v>3</v>
      </c>
      <c r="V82" s="396">
        <f t="shared" si="19"/>
        <v>3</v>
      </c>
      <c r="W82" s="396">
        <f t="shared" si="19"/>
        <v>3</v>
      </c>
      <c r="X82" s="396">
        <f t="shared" si="19"/>
        <v>3</v>
      </c>
      <c r="Y82" s="396">
        <f t="shared" si="19"/>
        <v>0</v>
      </c>
      <c r="Z82" s="396">
        <f t="shared" si="19"/>
        <v>0</v>
      </c>
      <c r="AA82" s="396">
        <f t="shared" si="19"/>
        <v>0</v>
      </c>
      <c r="AB82" s="396">
        <f t="shared" si="19"/>
        <v>0</v>
      </c>
      <c r="AC82" s="396">
        <f t="shared" si="19"/>
        <v>0</v>
      </c>
    </row>
    <row r="83" spans="1:29" ht="16.5" thickBot="1" x14ac:dyDescent="0.3">
      <c r="A83" s="619" t="s">
        <v>231</v>
      </c>
      <c r="B83" s="620"/>
      <c r="C83" s="620"/>
      <c r="D83" s="620"/>
      <c r="E83" s="620"/>
      <c r="F83" s="620"/>
      <c r="G83" s="620"/>
      <c r="H83" s="620"/>
      <c r="I83" s="621"/>
      <c r="J83" s="621"/>
      <c r="K83" s="621"/>
      <c r="L83" s="621"/>
      <c r="M83" s="621"/>
      <c r="N83" s="620"/>
      <c r="O83" s="620"/>
      <c r="P83" s="620"/>
      <c r="Q83" s="620"/>
      <c r="R83" s="620"/>
      <c r="S83" s="620"/>
      <c r="T83" s="620"/>
      <c r="U83" s="620"/>
      <c r="V83" s="620"/>
      <c r="W83" s="620"/>
      <c r="X83" s="622"/>
    </row>
    <row r="84" spans="1:29" x14ac:dyDescent="0.25">
      <c r="A84" s="617" t="s">
        <v>232</v>
      </c>
      <c r="B84" s="89" t="s">
        <v>233</v>
      </c>
      <c r="C84" s="90"/>
      <c r="D84" s="90">
        <v>5</v>
      </c>
      <c r="E84" s="90"/>
      <c r="F84" s="90"/>
      <c r="G84" s="91">
        <v>5</v>
      </c>
      <c r="H84" s="92">
        <f>G84*30</f>
        <v>150</v>
      </c>
      <c r="I84" s="93">
        <f>J84+L84+K84</f>
        <v>60</v>
      </c>
      <c r="J84" s="94">
        <v>30</v>
      </c>
      <c r="K84" s="94"/>
      <c r="L84" s="94">
        <v>30</v>
      </c>
      <c r="M84" s="95">
        <f>H84-I84</f>
        <v>90</v>
      </c>
      <c r="N84" s="96"/>
      <c r="O84" s="97"/>
      <c r="P84" s="98"/>
      <c r="Q84" s="99"/>
      <c r="R84" s="97"/>
      <c r="S84" s="98"/>
      <c r="T84" s="99"/>
      <c r="U84" s="97">
        <v>4</v>
      </c>
      <c r="V84" s="98">
        <v>4</v>
      </c>
      <c r="W84" s="99"/>
      <c r="X84" s="98"/>
    </row>
    <row r="85" spans="1:29" ht="16.5" customHeight="1" x14ac:dyDescent="0.25">
      <c r="A85" s="618"/>
      <c r="B85" s="89" t="s">
        <v>234</v>
      </c>
      <c r="C85" s="100"/>
      <c r="D85" s="77"/>
      <c r="E85" s="101"/>
      <c r="F85" s="102"/>
      <c r="G85" s="103"/>
      <c r="H85" s="104"/>
      <c r="I85" s="105"/>
      <c r="J85" s="106"/>
      <c r="K85" s="106">
        <f>SUM(K87:K92)</f>
        <v>0</v>
      </c>
      <c r="L85" s="106"/>
      <c r="M85" s="107"/>
      <c r="N85" s="108"/>
      <c r="O85" s="109"/>
      <c r="P85" s="110"/>
      <c r="Q85" s="111"/>
      <c r="R85" s="109"/>
      <c r="S85" s="110"/>
      <c r="T85" s="111"/>
      <c r="U85" s="109"/>
      <c r="V85" s="110"/>
      <c r="W85" s="111"/>
      <c r="X85" s="110"/>
    </row>
    <row r="86" spans="1:29" ht="16.5" customHeight="1" x14ac:dyDescent="0.25">
      <c r="A86" s="604"/>
      <c r="B86" s="89" t="s">
        <v>328</v>
      </c>
      <c r="C86" s="100"/>
      <c r="D86" s="77"/>
      <c r="E86" s="101"/>
      <c r="F86" s="102"/>
      <c r="G86" s="103"/>
      <c r="H86" s="104"/>
      <c r="I86" s="105"/>
      <c r="J86" s="106"/>
      <c r="K86" s="106"/>
      <c r="L86" s="106"/>
      <c r="M86" s="107"/>
      <c r="N86" s="108"/>
      <c r="O86" s="109"/>
      <c r="P86" s="110"/>
      <c r="Q86" s="111"/>
      <c r="R86" s="109"/>
      <c r="S86" s="110"/>
      <c r="T86" s="111"/>
      <c r="U86" s="109"/>
      <c r="V86" s="110"/>
      <c r="W86" s="111"/>
      <c r="X86" s="110"/>
    </row>
    <row r="87" spans="1:29" x14ac:dyDescent="0.25">
      <c r="A87" s="603" t="s">
        <v>235</v>
      </c>
      <c r="B87" s="89" t="s">
        <v>69</v>
      </c>
      <c r="C87" s="100"/>
      <c r="D87" s="77" t="s">
        <v>194</v>
      </c>
      <c r="E87" s="101"/>
      <c r="F87" s="102"/>
      <c r="G87" s="103">
        <v>5</v>
      </c>
      <c r="H87" s="112">
        <f t="shared" ref="H87:H97" si="20">G87*30</f>
        <v>150</v>
      </c>
      <c r="I87" s="113">
        <f>J87+L87+K87</f>
        <v>72</v>
      </c>
      <c r="J87" s="114">
        <v>36</v>
      </c>
      <c r="K87" s="115"/>
      <c r="L87" s="115">
        <v>36</v>
      </c>
      <c r="M87" s="116">
        <f t="shared" ref="M87:M97" si="21">H87-I87</f>
        <v>78</v>
      </c>
      <c r="N87" s="79"/>
      <c r="O87" s="80"/>
      <c r="P87" s="81"/>
      <c r="Q87" s="82"/>
      <c r="R87" s="80"/>
      <c r="S87" s="81"/>
      <c r="T87" s="82"/>
      <c r="U87" s="80">
        <v>4</v>
      </c>
      <c r="V87" s="81">
        <v>4</v>
      </c>
      <c r="W87" s="82"/>
      <c r="X87" s="110"/>
    </row>
    <row r="88" spans="1:29" x14ac:dyDescent="0.25">
      <c r="A88" s="604"/>
      <c r="B88" s="89" t="s">
        <v>269</v>
      </c>
      <c r="C88" s="100"/>
      <c r="D88" s="77"/>
      <c r="E88" s="101"/>
      <c r="F88" s="102"/>
      <c r="G88" s="103"/>
      <c r="H88" s="112"/>
      <c r="I88" s="113"/>
      <c r="J88" s="114"/>
      <c r="K88" s="115"/>
      <c r="L88" s="115"/>
      <c r="M88" s="116"/>
      <c r="N88" s="79"/>
      <c r="O88" s="80"/>
      <c r="P88" s="81"/>
      <c r="Q88" s="82"/>
      <c r="R88" s="80"/>
      <c r="S88" s="81"/>
      <c r="T88" s="82"/>
      <c r="U88" s="80"/>
      <c r="V88" s="81"/>
      <c r="W88" s="82"/>
      <c r="X88" s="110"/>
    </row>
    <row r="89" spans="1:29" ht="31.5" x14ac:dyDescent="0.25">
      <c r="A89" s="603" t="s">
        <v>236</v>
      </c>
      <c r="B89" s="89" t="s">
        <v>237</v>
      </c>
      <c r="C89" s="100">
        <v>6</v>
      </c>
      <c r="D89" s="77"/>
      <c r="E89" s="101"/>
      <c r="F89" s="102"/>
      <c r="G89" s="103">
        <v>5</v>
      </c>
      <c r="H89" s="112">
        <f>G89*30</f>
        <v>150</v>
      </c>
      <c r="I89" s="113">
        <f>J89+L89+K89</f>
        <v>72</v>
      </c>
      <c r="J89" s="114">
        <v>36</v>
      </c>
      <c r="K89" s="115"/>
      <c r="L89" s="115">
        <v>36</v>
      </c>
      <c r="M89" s="116">
        <f>H89-I89</f>
        <v>78</v>
      </c>
      <c r="N89" s="79"/>
      <c r="O89" s="80"/>
      <c r="P89" s="81"/>
      <c r="Q89" s="82"/>
      <c r="R89" s="80"/>
      <c r="S89" s="81"/>
      <c r="T89" s="82"/>
      <c r="U89" s="80">
        <v>4</v>
      </c>
      <c r="V89" s="81">
        <v>4</v>
      </c>
      <c r="W89" s="82"/>
      <c r="X89" s="110"/>
    </row>
    <row r="90" spans="1:29" ht="31.5" x14ac:dyDescent="0.25">
      <c r="A90" s="604"/>
      <c r="B90" s="89" t="s">
        <v>288</v>
      </c>
      <c r="C90" s="100"/>
      <c r="D90" s="77"/>
      <c r="E90" s="101"/>
      <c r="F90" s="102"/>
      <c r="G90" s="103"/>
      <c r="H90" s="112"/>
      <c r="I90" s="113"/>
      <c r="J90" s="114"/>
      <c r="K90" s="115"/>
      <c r="L90" s="115"/>
      <c r="M90" s="116"/>
      <c r="N90" s="79"/>
      <c r="O90" s="80"/>
      <c r="P90" s="81"/>
      <c r="Q90" s="82"/>
      <c r="R90" s="80"/>
      <c r="S90" s="81"/>
      <c r="T90" s="82"/>
      <c r="U90" s="80"/>
      <c r="V90" s="81"/>
      <c r="W90" s="82"/>
      <c r="X90" s="110"/>
    </row>
    <row r="91" spans="1:29" x14ac:dyDescent="0.25">
      <c r="A91" s="603" t="s">
        <v>238</v>
      </c>
      <c r="B91" s="89" t="s">
        <v>268</v>
      </c>
      <c r="C91" s="100">
        <v>7</v>
      </c>
      <c r="D91" s="77"/>
      <c r="E91" s="101"/>
      <c r="F91" s="102"/>
      <c r="G91" s="103">
        <v>5</v>
      </c>
      <c r="H91" s="112">
        <f t="shared" si="20"/>
        <v>150</v>
      </c>
      <c r="I91" s="113">
        <f>J91+L91+K91</f>
        <v>60</v>
      </c>
      <c r="J91" s="114">
        <v>30</v>
      </c>
      <c r="K91" s="115"/>
      <c r="L91" s="115">
        <v>30</v>
      </c>
      <c r="M91" s="116">
        <f t="shared" si="21"/>
        <v>90</v>
      </c>
      <c r="N91" s="79"/>
      <c r="O91" s="80"/>
      <c r="P91" s="117"/>
      <c r="Q91" s="82"/>
      <c r="R91" s="80"/>
      <c r="S91" s="81"/>
      <c r="T91" s="79"/>
      <c r="U91" s="80"/>
      <c r="V91" s="81"/>
      <c r="W91" s="82">
        <v>4</v>
      </c>
      <c r="X91" s="110"/>
    </row>
    <row r="92" spans="1:29" x14ac:dyDescent="0.25">
      <c r="A92" s="604"/>
      <c r="B92" s="89" t="s">
        <v>287</v>
      </c>
      <c r="C92" s="100"/>
      <c r="D92" s="77"/>
      <c r="E92" s="101"/>
      <c r="F92" s="102"/>
      <c r="G92" s="103"/>
      <c r="H92" s="112"/>
      <c r="I92" s="113"/>
      <c r="J92" s="114"/>
      <c r="K92" s="115"/>
      <c r="L92" s="115"/>
      <c r="M92" s="118"/>
      <c r="N92" s="79"/>
      <c r="O92" s="80"/>
      <c r="P92" s="117"/>
      <c r="Q92" s="82"/>
      <c r="R92" s="80"/>
      <c r="S92" s="81"/>
      <c r="T92" s="79"/>
      <c r="U92" s="80"/>
      <c r="V92" s="81"/>
      <c r="W92" s="82"/>
      <c r="X92" s="110"/>
    </row>
    <row r="93" spans="1:29" ht="20.25" customHeight="1" x14ac:dyDescent="0.25">
      <c r="A93" s="603" t="s">
        <v>239</v>
      </c>
      <c r="B93" s="89" t="s">
        <v>270</v>
      </c>
      <c r="C93" s="100"/>
      <c r="D93" s="77" t="s">
        <v>177</v>
      </c>
      <c r="E93" s="101"/>
      <c r="F93" s="101"/>
      <c r="G93" s="103">
        <v>5</v>
      </c>
      <c r="H93" s="119">
        <f t="shared" si="20"/>
        <v>150</v>
      </c>
      <c r="I93" s="113">
        <f>J93+L93+K93</f>
        <v>60</v>
      </c>
      <c r="J93" s="114">
        <v>30</v>
      </c>
      <c r="K93" s="115"/>
      <c r="L93" s="115">
        <v>30</v>
      </c>
      <c r="M93" s="116">
        <f t="shared" si="21"/>
        <v>90</v>
      </c>
      <c r="N93" s="79"/>
      <c r="O93" s="80"/>
      <c r="P93" s="117"/>
      <c r="Q93" s="82"/>
      <c r="R93" s="80"/>
      <c r="S93" s="81"/>
      <c r="T93" s="79"/>
      <c r="U93" s="80"/>
      <c r="V93" s="81"/>
      <c r="W93" s="82">
        <v>4</v>
      </c>
      <c r="X93" s="110"/>
    </row>
    <row r="94" spans="1:29" x14ac:dyDescent="0.25">
      <c r="A94" s="604"/>
      <c r="B94" s="89" t="s">
        <v>271</v>
      </c>
      <c r="C94" s="100"/>
      <c r="D94" s="77"/>
      <c r="E94" s="101"/>
      <c r="F94" s="101"/>
      <c r="G94" s="103"/>
      <c r="H94" s="104"/>
      <c r="I94" s="105"/>
      <c r="J94" s="106"/>
      <c r="K94" s="106"/>
      <c r="L94" s="106"/>
      <c r="M94" s="120"/>
      <c r="N94" s="79"/>
      <c r="O94" s="80"/>
      <c r="P94" s="117"/>
      <c r="Q94" s="82"/>
      <c r="R94" s="80"/>
      <c r="S94" s="81"/>
      <c r="T94" s="79"/>
      <c r="U94" s="80"/>
      <c r="V94" s="81"/>
      <c r="W94" s="82"/>
      <c r="X94" s="110"/>
    </row>
    <row r="95" spans="1:29" ht="31.5" x14ac:dyDescent="0.25">
      <c r="A95" s="603" t="s">
        <v>240</v>
      </c>
      <c r="B95" s="397" t="s">
        <v>241</v>
      </c>
      <c r="C95" s="100">
        <v>7</v>
      </c>
      <c r="D95" s="77"/>
      <c r="E95" s="101"/>
      <c r="F95" s="102"/>
      <c r="G95" s="103">
        <v>5</v>
      </c>
      <c r="H95" s="119">
        <f t="shared" si="20"/>
        <v>150</v>
      </c>
      <c r="I95" s="113">
        <f>J95+L95</f>
        <v>60</v>
      </c>
      <c r="J95" s="114">
        <v>30</v>
      </c>
      <c r="K95" s="115"/>
      <c r="L95" s="115">
        <v>30</v>
      </c>
      <c r="M95" s="116">
        <f t="shared" si="21"/>
        <v>90</v>
      </c>
      <c r="N95" s="79"/>
      <c r="O95" s="80"/>
      <c r="P95" s="117"/>
      <c r="Q95" s="82"/>
      <c r="R95" s="80"/>
      <c r="S95" s="81"/>
      <c r="T95" s="79"/>
      <c r="U95" s="80"/>
      <c r="V95" s="81"/>
      <c r="W95" s="82">
        <v>4</v>
      </c>
      <c r="X95" s="81"/>
    </row>
    <row r="96" spans="1:29" ht="31.5" x14ac:dyDescent="0.25">
      <c r="A96" s="604"/>
      <c r="B96" s="398" t="s">
        <v>289</v>
      </c>
      <c r="C96" s="100"/>
      <c r="D96" s="77"/>
      <c r="E96" s="101"/>
      <c r="F96" s="102"/>
      <c r="G96" s="103"/>
      <c r="H96" s="121"/>
      <c r="I96" s="113"/>
      <c r="J96" s="114"/>
      <c r="K96" s="115"/>
      <c r="L96" s="115"/>
      <c r="M96" s="116"/>
      <c r="N96" s="79"/>
      <c r="O96" s="80"/>
      <c r="P96" s="117"/>
      <c r="Q96" s="82"/>
      <c r="R96" s="80"/>
      <c r="S96" s="81"/>
      <c r="T96" s="79"/>
      <c r="U96" s="80"/>
      <c r="V96" s="81"/>
      <c r="W96" s="82"/>
      <c r="X96" s="81"/>
    </row>
    <row r="97" spans="1:29" ht="31.5" x14ac:dyDescent="0.25">
      <c r="A97" s="603" t="s">
        <v>242</v>
      </c>
      <c r="B97" s="89" t="s">
        <v>243</v>
      </c>
      <c r="C97" s="100"/>
      <c r="D97" s="115" t="s">
        <v>177</v>
      </c>
      <c r="E97" s="102"/>
      <c r="F97" s="101"/>
      <c r="G97" s="103">
        <v>4</v>
      </c>
      <c r="H97" s="112">
        <f t="shared" si="20"/>
        <v>120</v>
      </c>
      <c r="I97" s="113">
        <f>J97+L97+K97</f>
        <v>45</v>
      </c>
      <c r="J97" s="114">
        <v>15</v>
      </c>
      <c r="K97" s="115"/>
      <c r="L97" s="115">
        <v>30</v>
      </c>
      <c r="M97" s="116">
        <f t="shared" si="21"/>
        <v>75</v>
      </c>
      <c r="N97" s="79"/>
      <c r="O97" s="80"/>
      <c r="P97" s="117"/>
      <c r="Q97" s="82"/>
      <c r="R97" s="80"/>
      <c r="S97" s="81"/>
      <c r="T97" s="79"/>
      <c r="U97" s="80"/>
      <c r="V97" s="81"/>
      <c r="W97" s="82">
        <v>3</v>
      </c>
      <c r="X97" s="81"/>
    </row>
    <row r="98" spans="1:29" x14ac:dyDescent="0.25">
      <c r="A98" s="604"/>
      <c r="B98" s="89" t="s">
        <v>244</v>
      </c>
      <c r="C98" s="100"/>
      <c r="D98" s="115"/>
      <c r="E98" s="102"/>
      <c r="F98" s="101"/>
      <c r="G98" s="103"/>
      <c r="H98" s="122"/>
      <c r="I98" s="123"/>
      <c r="J98" s="124"/>
      <c r="K98" s="124"/>
      <c r="L98" s="124"/>
      <c r="M98" s="120"/>
      <c r="N98" s="79"/>
      <c r="O98" s="80"/>
      <c r="P98" s="117"/>
      <c r="Q98" s="82"/>
      <c r="R98" s="80"/>
      <c r="S98" s="81"/>
      <c r="T98" s="79"/>
      <c r="U98" s="80"/>
      <c r="V98" s="81"/>
      <c r="W98" s="82"/>
      <c r="X98" s="81"/>
    </row>
    <row r="99" spans="1:29" ht="31.5" x14ac:dyDescent="0.25">
      <c r="A99" s="603" t="s">
        <v>245</v>
      </c>
      <c r="B99" s="89" t="s">
        <v>272</v>
      </c>
      <c r="C99" s="100">
        <v>8</v>
      </c>
      <c r="D99" s="115"/>
      <c r="E99" s="102"/>
      <c r="F99" s="101"/>
      <c r="G99" s="103">
        <v>4</v>
      </c>
      <c r="H99" s="112">
        <f>G99*30</f>
        <v>120</v>
      </c>
      <c r="I99" s="113">
        <f>J99+L99+K99</f>
        <v>52</v>
      </c>
      <c r="J99" s="114">
        <v>26</v>
      </c>
      <c r="K99" s="115">
        <v>26</v>
      </c>
      <c r="L99" s="115"/>
      <c r="M99" s="116">
        <f>H99-I99</f>
        <v>68</v>
      </c>
      <c r="N99" s="79"/>
      <c r="O99" s="80"/>
      <c r="P99" s="117"/>
      <c r="Q99" s="82"/>
      <c r="R99" s="80"/>
      <c r="S99" s="81"/>
      <c r="T99" s="79"/>
      <c r="U99" s="80"/>
      <c r="V99" s="81"/>
      <c r="W99" s="82"/>
      <c r="X99" s="81">
        <v>4</v>
      </c>
    </row>
    <row r="100" spans="1:29" ht="31.5" x14ac:dyDescent="0.25">
      <c r="A100" s="604"/>
      <c r="B100" s="89" t="s">
        <v>246</v>
      </c>
      <c r="C100" s="100"/>
      <c r="D100" s="115"/>
      <c r="E100" s="102"/>
      <c r="F100" s="101"/>
      <c r="G100" s="103"/>
      <c r="H100" s="122"/>
      <c r="I100" s="123"/>
      <c r="J100" s="124"/>
      <c r="K100" s="124"/>
      <c r="L100" s="124"/>
      <c r="M100" s="120"/>
      <c r="N100" s="79"/>
      <c r="O100" s="80"/>
      <c r="P100" s="117"/>
      <c r="Q100" s="82"/>
      <c r="R100" s="80"/>
      <c r="S100" s="81"/>
      <c r="T100" s="79"/>
      <c r="U100" s="80"/>
      <c r="V100" s="81"/>
      <c r="W100" s="82"/>
      <c r="X100" s="81"/>
    </row>
    <row r="101" spans="1:29" x14ac:dyDescent="0.25">
      <c r="A101" s="603" t="s">
        <v>247</v>
      </c>
      <c r="B101" s="397" t="s">
        <v>248</v>
      </c>
      <c r="C101" s="100">
        <v>8</v>
      </c>
      <c r="D101" s="115"/>
      <c r="E101" s="102"/>
      <c r="F101" s="101"/>
      <c r="G101" s="103">
        <v>5</v>
      </c>
      <c r="H101" s="119">
        <f>G101*30</f>
        <v>150</v>
      </c>
      <c r="I101" s="113">
        <f>J101+L101</f>
        <v>52</v>
      </c>
      <c r="J101" s="114">
        <v>26</v>
      </c>
      <c r="K101" s="115"/>
      <c r="L101" s="115">
        <v>26</v>
      </c>
      <c r="M101" s="116">
        <f>H101-I101</f>
        <v>98</v>
      </c>
      <c r="N101" s="79"/>
      <c r="O101" s="80"/>
      <c r="P101" s="117"/>
      <c r="Q101" s="82"/>
      <c r="R101" s="80"/>
      <c r="S101" s="81"/>
      <c r="T101" s="79"/>
      <c r="U101" s="80"/>
      <c r="V101" s="81"/>
      <c r="W101" s="82"/>
      <c r="X101" s="81">
        <v>4</v>
      </c>
    </row>
    <row r="102" spans="1:29" ht="16.5" thickBot="1" x14ac:dyDescent="0.3">
      <c r="A102" s="604"/>
      <c r="B102" s="398" t="s">
        <v>274</v>
      </c>
      <c r="C102" s="100"/>
      <c r="D102" s="115"/>
      <c r="E102" s="102"/>
      <c r="F102" s="101"/>
      <c r="G102" s="103"/>
      <c r="H102" s="119"/>
      <c r="I102" s="113"/>
      <c r="J102" s="114"/>
      <c r="K102" s="115"/>
      <c r="L102" s="115"/>
      <c r="M102" s="116"/>
      <c r="N102" s="79"/>
      <c r="O102" s="80"/>
      <c r="P102" s="117"/>
      <c r="Q102" s="82"/>
      <c r="R102" s="80"/>
      <c r="S102" s="81"/>
      <c r="T102" s="79"/>
      <c r="U102" s="80"/>
      <c r="V102" s="81"/>
      <c r="W102" s="82"/>
      <c r="X102" s="81"/>
    </row>
    <row r="103" spans="1:29" ht="16.5" thickBot="1" x14ac:dyDescent="0.3">
      <c r="A103" s="605" t="s">
        <v>249</v>
      </c>
      <c r="B103" s="606"/>
      <c r="C103" s="606"/>
      <c r="D103" s="606"/>
      <c r="E103" s="606"/>
      <c r="F103" s="607"/>
      <c r="G103" s="310">
        <f t="shared" ref="G103:AC103" si="22">SUM(G84:G102)</f>
        <v>43</v>
      </c>
      <c r="H103" s="311">
        <f t="shared" si="22"/>
        <v>1290</v>
      </c>
      <c r="I103" s="311">
        <f t="shared" si="22"/>
        <v>533</v>
      </c>
      <c r="J103" s="311">
        <f t="shared" si="22"/>
        <v>259</v>
      </c>
      <c r="K103" s="311">
        <f t="shared" si="22"/>
        <v>26</v>
      </c>
      <c r="L103" s="311">
        <f t="shared" si="22"/>
        <v>248</v>
      </c>
      <c r="M103" s="311">
        <f t="shared" si="22"/>
        <v>757</v>
      </c>
      <c r="N103" s="311">
        <f t="shared" si="22"/>
        <v>0</v>
      </c>
      <c r="O103" s="311">
        <f t="shared" si="22"/>
        <v>0</v>
      </c>
      <c r="P103" s="311">
        <f t="shared" si="22"/>
        <v>0</v>
      </c>
      <c r="Q103" s="311">
        <f t="shared" si="22"/>
        <v>0</v>
      </c>
      <c r="R103" s="311">
        <f t="shared" si="22"/>
        <v>0</v>
      </c>
      <c r="S103" s="311">
        <f t="shared" si="22"/>
        <v>0</v>
      </c>
      <c r="T103" s="311">
        <f t="shared" si="22"/>
        <v>0</v>
      </c>
      <c r="U103" s="311">
        <f t="shared" si="22"/>
        <v>12</v>
      </c>
      <c r="V103" s="311">
        <f t="shared" si="22"/>
        <v>12</v>
      </c>
      <c r="W103" s="311">
        <f t="shared" si="22"/>
        <v>15</v>
      </c>
      <c r="X103" s="311">
        <f t="shared" si="22"/>
        <v>8</v>
      </c>
      <c r="Y103" s="311">
        <f t="shared" si="22"/>
        <v>0</v>
      </c>
      <c r="Z103" s="311">
        <f t="shared" si="22"/>
        <v>0</v>
      </c>
      <c r="AA103" s="311">
        <f t="shared" si="22"/>
        <v>0</v>
      </c>
      <c r="AB103" s="311">
        <f t="shared" si="22"/>
        <v>0</v>
      </c>
      <c r="AC103" s="311">
        <f t="shared" si="22"/>
        <v>0</v>
      </c>
    </row>
    <row r="104" spans="1:29" ht="16.5" thickBot="1" x14ac:dyDescent="0.3">
      <c r="A104" s="610" t="s">
        <v>250</v>
      </c>
      <c r="B104" s="611"/>
      <c r="C104" s="611"/>
      <c r="D104" s="611"/>
      <c r="E104" s="611"/>
      <c r="F104" s="612"/>
      <c r="G104" s="399">
        <f t="shared" ref="G104:AC104" si="23">G103+G82</f>
        <v>63.5</v>
      </c>
      <c r="H104" s="400">
        <f t="shared" si="23"/>
        <v>1905</v>
      </c>
      <c r="I104" s="400">
        <f t="shared" si="23"/>
        <v>782</v>
      </c>
      <c r="J104" s="400">
        <f t="shared" si="23"/>
        <v>353</v>
      </c>
      <c r="K104" s="400">
        <f t="shared" si="23"/>
        <v>26</v>
      </c>
      <c r="L104" s="400">
        <f t="shared" si="23"/>
        <v>586</v>
      </c>
      <c r="M104" s="400">
        <f t="shared" si="23"/>
        <v>1330</v>
      </c>
      <c r="N104" s="311">
        <f t="shared" si="23"/>
        <v>0</v>
      </c>
      <c r="O104" s="311">
        <f t="shared" si="23"/>
        <v>0</v>
      </c>
      <c r="P104" s="311">
        <f t="shared" si="23"/>
        <v>0</v>
      </c>
      <c r="Q104" s="311">
        <f t="shared" si="23"/>
        <v>2</v>
      </c>
      <c r="R104" s="311">
        <f t="shared" si="23"/>
        <v>2</v>
      </c>
      <c r="S104" s="311">
        <f t="shared" si="23"/>
        <v>2</v>
      </c>
      <c r="T104" s="311">
        <f t="shared" si="23"/>
        <v>3</v>
      </c>
      <c r="U104" s="311">
        <f t="shared" si="23"/>
        <v>15</v>
      </c>
      <c r="V104" s="311">
        <f t="shared" si="23"/>
        <v>15</v>
      </c>
      <c r="W104" s="311">
        <f t="shared" si="23"/>
        <v>18</v>
      </c>
      <c r="X104" s="311">
        <f t="shared" si="23"/>
        <v>11</v>
      </c>
      <c r="Y104" s="311">
        <f t="shared" si="23"/>
        <v>0</v>
      </c>
      <c r="Z104" s="311">
        <f t="shared" si="23"/>
        <v>0</v>
      </c>
      <c r="AA104" s="311">
        <f t="shared" si="23"/>
        <v>0</v>
      </c>
      <c r="AB104" s="311">
        <f t="shared" si="23"/>
        <v>0</v>
      </c>
      <c r="AC104" s="311">
        <f t="shared" si="23"/>
        <v>0</v>
      </c>
    </row>
    <row r="105" spans="1:29" s="46" customFormat="1" ht="16.5" thickBot="1" x14ac:dyDescent="0.3">
      <c r="A105" s="608" t="s">
        <v>251</v>
      </c>
      <c r="B105" s="608"/>
      <c r="C105" s="608"/>
      <c r="D105" s="608"/>
      <c r="E105" s="608"/>
      <c r="F105" s="608"/>
      <c r="G105" s="399">
        <f t="shared" ref="G105:M105" si="24">G104+G67</f>
        <v>240</v>
      </c>
      <c r="H105" s="400">
        <f t="shared" si="24"/>
        <v>7200</v>
      </c>
      <c r="I105" s="400">
        <f t="shared" si="24"/>
        <v>2484</v>
      </c>
      <c r="J105" s="400">
        <f t="shared" si="24"/>
        <v>1029</v>
      </c>
      <c r="K105" s="400">
        <f t="shared" si="24"/>
        <v>71</v>
      </c>
      <c r="L105" s="400">
        <f t="shared" si="24"/>
        <v>1567</v>
      </c>
      <c r="M105" s="400">
        <f t="shared" si="24"/>
        <v>4923</v>
      </c>
      <c r="N105" s="311">
        <f t="shared" ref="N105:X105" si="25">N67+N104</f>
        <v>22</v>
      </c>
      <c r="O105" s="311">
        <f t="shared" si="25"/>
        <v>18</v>
      </c>
      <c r="P105" s="311">
        <f t="shared" si="25"/>
        <v>18</v>
      </c>
      <c r="Q105" s="311">
        <f t="shared" si="25"/>
        <v>21</v>
      </c>
      <c r="R105" s="311">
        <f t="shared" si="25"/>
        <v>17</v>
      </c>
      <c r="S105" s="311">
        <f t="shared" si="25"/>
        <v>17</v>
      </c>
      <c r="T105" s="311">
        <f t="shared" si="25"/>
        <v>22</v>
      </c>
      <c r="U105" s="311">
        <f t="shared" si="25"/>
        <v>18</v>
      </c>
      <c r="V105" s="311">
        <f t="shared" si="25"/>
        <v>18</v>
      </c>
      <c r="W105" s="311">
        <f t="shared" si="25"/>
        <v>24</v>
      </c>
      <c r="X105" s="311">
        <f t="shared" si="25"/>
        <v>15</v>
      </c>
      <c r="AA105" s="401">
        <v>22</v>
      </c>
      <c r="AB105" s="401">
        <v>22</v>
      </c>
      <c r="AC105" s="401">
        <v>22</v>
      </c>
    </row>
    <row r="106" spans="1:29" s="46" customFormat="1" ht="16.5" thickBot="1" x14ac:dyDescent="0.3">
      <c r="A106" s="609" t="s">
        <v>252</v>
      </c>
      <c r="B106" s="609"/>
      <c r="C106" s="609"/>
      <c r="D106" s="609"/>
      <c r="E106" s="609"/>
      <c r="F106" s="609"/>
      <c r="G106" s="609"/>
      <c r="H106" s="609"/>
      <c r="I106" s="609"/>
      <c r="J106" s="609"/>
      <c r="K106" s="609"/>
      <c r="L106" s="609"/>
      <c r="M106" s="609"/>
      <c r="N106" s="311">
        <f>N105</f>
        <v>22</v>
      </c>
      <c r="O106" s="311">
        <f t="shared" ref="O106:AC106" si="26">O105</f>
        <v>18</v>
      </c>
      <c r="P106" s="311">
        <f t="shared" si="26"/>
        <v>18</v>
      </c>
      <c r="Q106" s="311">
        <f t="shared" si="26"/>
        <v>21</v>
      </c>
      <c r="R106" s="311">
        <f t="shared" si="26"/>
        <v>17</v>
      </c>
      <c r="S106" s="311">
        <f t="shared" si="26"/>
        <v>17</v>
      </c>
      <c r="T106" s="311">
        <f t="shared" si="26"/>
        <v>22</v>
      </c>
      <c r="U106" s="311">
        <f t="shared" si="26"/>
        <v>18</v>
      </c>
      <c r="V106" s="311">
        <f t="shared" si="26"/>
        <v>18</v>
      </c>
      <c r="W106" s="311">
        <f t="shared" si="26"/>
        <v>24</v>
      </c>
      <c r="X106" s="311">
        <f t="shared" si="26"/>
        <v>15</v>
      </c>
      <c r="Y106" s="311">
        <f t="shared" si="26"/>
        <v>0</v>
      </c>
      <c r="Z106" s="311">
        <f t="shared" si="26"/>
        <v>0</v>
      </c>
      <c r="AA106" s="311">
        <f t="shared" si="26"/>
        <v>22</v>
      </c>
      <c r="AB106" s="311">
        <f t="shared" si="26"/>
        <v>22</v>
      </c>
      <c r="AC106" s="311">
        <f t="shared" si="26"/>
        <v>22</v>
      </c>
    </row>
    <row r="107" spans="1:29" s="46" customFormat="1" ht="16.5" thickBot="1" x14ac:dyDescent="0.3">
      <c r="A107" s="602" t="s">
        <v>253</v>
      </c>
      <c r="B107" s="602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311">
        <v>3</v>
      </c>
      <c r="O107" s="402"/>
      <c r="P107" s="403">
        <v>3</v>
      </c>
      <c r="Q107" s="403">
        <v>3</v>
      </c>
      <c r="R107" s="403"/>
      <c r="S107" s="403">
        <v>3</v>
      </c>
      <c r="T107" s="403">
        <v>4</v>
      </c>
      <c r="U107" s="403"/>
      <c r="V107" s="403">
        <v>3</v>
      </c>
      <c r="W107" s="403">
        <v>3</v>
      </c>
      <c r="X107" s="403">
        <v>3</v>
      </c>
    </row>
    <row r="108" spans="1:29" s="46" customFormat="1" ht="16.5" thickBot="1" x14ac:dyDescent="0.3">
      <c r="A108" s="602" t="s">
        <v>254</v>
      </c>
      <c r="B108" s="602"/>
      <c r="C108" s="602"/>
      <c r="D108" s="602"/>
      <c r="E108" s="602"/>
      <c r="F108" s="602"/>
      <c r="G108" s="602"/>
      <c r="H108" s="602"/>
      <c r="I108" s="602"/>
      <c r="J108" s="602"/>
      <c r="K108" s="602"/>
      <c r="L108" s="602"/>
      <c r="M108" s="602"/>
      <c r="N108" s="378">
        <v>3</v>
      </c>
      <c r="O108" s="404"/>
      <c r="P108" s="405">
        <v>4</v>
      </c>
      <c r="Q108" s="405">
        <v>3</v>
      </c>
      <c r="R108" s="405"/>
      <c r="S108" s="405">
        <v>4</v>
      </c>
      <c r="T108" s="405">
        <v>2</v>
      </c>
      <c r="U108" s="405"/>
      <c r="V108" s="405">
        <v>3</v>
      </c>
      <c r="W108" s="405">
        <v>4</v>
      </c>
      <c r="X108" s="405">
        <v>2</v>
      </c>
    </row>
    <row r="109" spans="1:29" s="46" customFormat="1" ht="16.5" thickBot="1" x14ac:dyDescent="0.3">
      <c r="A109" s="602" t="s">
        <v>255</v>
      </c>
      <c r="B109" s="602"/>
      <c r="C109" s="602"/>
      <c r="D109" s="602"/>
      <c r="E109" s="602"/>
      <c r="F109" s="602"/>
      <c r="G109" s="602"/>
      <c r="H109" s="602"/>
      <c r="I109" s="602"/>
      <c r="J109" s="602"/>
      <c r="K109" s="602"/>
      <c r="L109" s="602"/>
      <c r="M109" s="602"/>
      <c r="N109" s="406"/>
      <c r="O109" s="407"/>
      <c r="P109" s="407"/>
      <c r="Q109" s="408"/>
      <c r="R109" s="408"/>
      <c r="S109" s="408"/>
      <c r="T109" s="408"/>
      <c r="U109" s="408"/>
      <c r="V109" s="408"/>
      <c r="W109" s="408"/>
      <c r="X109" s="408"/>
    </row>
    <row r="110" spans="1:29" s="46" customFormat="1" ht="16.5" thickBot="1" x14ac:dyDescent="0.3">
      <c r="A110" s="613" t="s">
        <v>256</v>
      </c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409"/>
      <c r="O110" s="407"/>
      <c r="P110" s="407"/>
      <c r="Q110" s="410"/>
      <c r="R110" s="410"/>
      <c r="S110" s="411"/>
      <c r="T110" s="411">
        <v>1</v>
      </c>
      <c r="U110" s="410"/>
      <c r="V110" s="411">
        <v>1</v>
      </c>
      <c r="W110" s="411"/>
      <c r="X110" s="411">
        <v>1</v>
      </c>
    </row>
    <row r="111" spans="1:29" s="46" customFormat="1" ht="16.5" thickBot="1" x14ac:dyDescent="0.3">
      <c r="A111" s="614" t="s">
        <v>257</v>
      </c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6"/>
      <c r="N111" s="591" t="s">
        <v>258</v>
      </c>
      <c r="O111" s="592"/>
      <c r="P111" s="593"/>
      <c r="Q111" s="594">
        <f>G67/G105*100</f>
        <v>73.541666666666671</v>
      </c>
      <c r="R111" s="595"/>
      <c r="S111" s="596"/>
      <c r="T111" s="594" t="s">
        <v>61</v>
      </c>
      <c r="U111" s="595"/>
      <c r="V111" s="596"/>
      <c r="W111" s="594">
        <f>G104/G105*100</f>
        <v>26.458333333333332</v>
      </c>
      <c r="X111" s="596"/>
      <c r="Y111" s="125">
        <f>SUM(N111:X111)</f>
        <v>100</v>
      </c>
    </row>
    <row r="112" spans="1:29" s="46" customFormat="1" ht="16.5" thickBot="1" x14ac:dyDescent="0.3">
      <c r="A112" s="412"/>
      <c r="B112" s="412"/>
      <c r="C112" s="412"/>
      <c r="D112" s="412"/>
      <c r="E112" s="412"/>
      <c r="F112" s="412"/>
      <c r="G112" s="412"/>
      <c r="H112" s="412"/>
      <c r="I112" s="412"/>
      <c r="J112" s="412"/>
      <c r="K112" s="412"/>
      <c r="L112" s="412"/>
      <c r="M112" s="412"/>
      <c r="N112" s="413"/>
      <c r="O112" s="413"/>
      <c r="P112" s="414"/>
      <c r="Q112" s="344"/>
      <c r="R112" s="344"/>
      <c r="S112" s="415"/>
      <c r="T112" s="344"/>
      <c r="U112" s="344"/>
      <c r="V112" s="415"/>
      <c r="W112" s="344"/>
      <c r="X112" s="415"/>
      <c r="Y112" s="125"/>
    </row>
    <row r="113" spans="1:25" s="46" customFormat="1" x14ac:dyDescent="0.25">
      <c r="A113" s="56" t="s">
        <v>161</v>
      </c>
      <c r="B113" s="416" t="s">
        <v>19</v>
      </c>
      <c r="C113" s="417"/>
      <c r="D113" s="418"/>
      <c r="E113" s="418"/>
      <c r="F113" s="419"/>
      <c r="G113" s="420">
        <f>G114+G115</f>
        <v>13.5</v>
      </c>
      <c r="H113" s="421">
        <f t="shared" ref="H113:M113" si="27">H114+H115</f>
        <v>405</v>
      </c>
      <c r="I113" s="420">
        <f t="shared" si="27"/>
        <v>264</v>
      </c>
      <c r="J113" s="422">
        <f t="shared" si="27"/>
        <v>4</v>
      </c>
      <c r="K113" s="423"/>
      <c r="L113" s="423">
        <f t="shared" si="27"/>
        <v>260</v>
      </c>
      <c r="M113" s="424">
        <f t="shared" si="27"/>
        <v>141</v>
      </c>
      <c r="N113" s="425"/>
      <c r="O113" s="426"/>
      <c r="P113" s="427"/>
      <c r="Q113" s="428"/>
      <c r="R113" s="426"/>
      <c r="S113" s="429"/>
      <c r="T113" s="425"/>
      <c r="U113" s="426"/>
      <c r="V113" s="427"/>
      <c r="W113" s="425"/>
      <c r="X113" s="427"/>
      <c r="Y113" s="125"/>
    </row>
    <row r="114" spans="1:25" s="46" customFormat="1" x14ac:dyDescent="0.25">
      <c r="A114" s="74" t="s">
        <v>295</v>
      </c>
      <c r="B114" s="153" t="s">
        <v>19</v>
      </c>
      <c r="C114" s="138"/>
      <c r="D114" s="262" t="s">
        <v>296</v>
      </c>
      <c r="E114" s="127"/>
      <c r="F114" s="430"/>
      <c r="G114" s="431">
        <v>6.5</v>
      </c>
      <c r="H114" s="432">
        <f>G114*30</f>
        <v>195</v>
      </c>
      <c r="I114" s="156">
        <f>J114+K114+L114</f>
        <v>132</v>
      </c>
      <c r="J114" s="433">
        <v>4</v>
      </c>
      <c r="K114" s="324"/>
      <c r="L114" s="324">
        <v>128</v>
      </c>
      <c r="M114" s="434">
        <f>H114-I114</f>
        <v>63</v>
      </c>
      <c r="N114" s="147">
        <v>4</v>
      </c>
      <c r="O114" s="134">
        <v>4</v>
      </c>
      <c r="P114" s="135">
        <v>4</v>
      </c>
      <c r="Q114" s="133"/>
      <c r="R114" s="134"/>
      <c r="S114" s="149"/>
      <c r="T114" s="263"/>
      <c r="U114" s="264"/>
      <c r="V114" s="152"/>
      <c r="W114" s="263"/>
      <c r="X114" s="152"/>
      <c r="Y114" s="125"/>
    </row>
    <row r="115" spans="1:25" s="46" customFormat="1" x14ac:dyDescent="0.25">
      <c r="A115" s="74" t="s">
        <v>297</v>
      </c>
      <c r="B115" s="153" t="s">
        <v>19</v>
      </c>
      <c r="C115" s="138"/>
      <c r="D115" s="126" t="s">
        <v>298</v>
      </c>
      <c r="E115" s="127"/>
      <c r="F115" s="430"/>
      <c r="G115" s="435">
        <v>7</v>
      </c>
      <c r="H115" s="436">
        <f>G115*30</f>
        <v>210</v>
      </c>
      <c r="I115" s="437">
        <f>J115+K115+L115</f>
        <v>132</v>
      </c>
      <c r="J115" s="37"/>
      <c r="K115" s="34"/>
      <c r="L115" s="34">
        <v>132</v>
      </c>
      <c r="M115" s="157">
        <f>H115-I115</f>
        <v>78</v>
      </c>
      <c r="N115" s="147"/>
      <c r="O115" s="134"/>
      <c r="P115" s="135"/>
      <c r="Q115" s="133">
        <v>4</v>
      </c>
      <c r="R115" s="134">
        <v>4</v>
      </c>
      <c r="S115" s="149">
        <v>4</v>
      </c>
      <c r="T115" s="263"/>
      <c r="U115" s="264"/>
      <c r="V115" s="152"/>
      <c r="W115" s="263"/>
      <c r="X115" s="152"/>
      <c r="Y115" s="125"/>
    </row>
    <row r="116" spans="1:25" s="46" customFormat="1" x14ac:dyDescent="0.25">
      <c r="A116" s="74" t="s">
        <v>299</v>
      </c>
      <c r="B116" s="153" t="s">
        <v>19</v>
      </c>
      <c r="C116" s="138"/>
      <c r="D116" s="127" t="s">
        <v>300</v>
      </c>
      <c r="E116" s="265"/>
      <c r="F116" s="430"/>
      <c r="G116" s="435"/>
      <c r="H116" s="436"/>
      <c r="I116" s="438"/>
      <c r="J116" s="37"/>
      <c r="K116" s="34"/>
      <c r="L116" s="34"/>
      <c r="M116" s="157">
        <f>H116-I116</f>
        <v>0</v>
      </c>
      <c r="N116" s="147"/>
      <c r="O116" s="134"/>
      <c r="P116" s="135"/>
      <c r="Q116" s="133"/>
      <c r="R116" s="134"/>
      <c r="S116" s="149"/>
      <c r="T116" s="150" t="s">
        <v>301</v>
      </c>
      <c r="U116" s="267" t="s">
        <v>301</v>
      </c>
      <c r="V116" s="268" t="s">
        <v>301</v>
      </c>
      <c r="W116" s="150" t="s">
        <v>301</v>
      </c>
      <c r="X116" s="152"/>
      <c r="Y116" s="125"/>
    </row>
    <row r="117" spans="1:25" s="46" customFormat="1" ht="47.25" x14ac:dyDescent="0.25">
      <c r="A117" s="136" t="s">
        <v>302</v>
      </c>
      <c r="B117" s="137" t="s">
        <v>303</v>
      </c>
      <c r="C117" s="138"/>
      <c r="D117" s="139"/>
      <c r="E117" s="140"/>
      <c r="F117" s="141"/>
      <c r="G117" s="142">
        <f>SUM(G118:G121)</f>
        <v>18</v>
      </c>
      <c r="H117" s="143">
        <f t="shared" ref="H117:M117" si="28">SUM(H118:H121)</f>
        <v>540</v>
      </c>
      <c r="I117" s="142">
        <f t="shared" si="28"/>
        <v>294</v>
      </c>
      <c r="J117" s="144">
        <f t="shared" si="28"/>
        <v>0</v>
      </c>
      <c r="K117" s="145">
        <f t="shared" si="28"/>
        <v>0</v>
      </c>
      <c r="L117" s="145">
        <f t="shared" si="28"/>
        <v>294</v>
      </c>
      <c r="M117" s="146">
        <f t="shared" si="28"/>
        <v>246</v>
      </c>
      <c r="N117" s="147"/>
      <c r="O117" s="148"/>
      <c r="P117" s="135"/>
      <c r="Q117" s="133"/>
      <c r="R117" s="148"/>
      <c r="S117" s="149"/>
      <c r="T117" s="150"/>
      <c r="U117" s="151"/>
      <c r="V117" s="151"/>
      <c r="W117" s="151"/>
      <c r="X117" s="152"/>
      <c r="Y117" s="125"/>
    </row>
    <row r="118" spans="1:25" s="46" customFormat="1" x14ac:dyDescent="0.25">
      <c r="A118" s="74"/>
      <c r="B118" s="153" t="s">
        <v>304</v>
      </c>
      <c r="C118" s="100">
        <v>2</v>
      </c>
      <c r="D118" s="100" t="s">
        <v>161</v>
      </c>
      <c r="E118" s="140"/>
      <c r="F118" s="141"/>
      <c r="G118" s="154">
        <v>6</v>
      </c>
      <c r="H118" s="155">
        <f>G118*30</f>
        <v>180</v>
      </c>
      <c r="I118" s="156">
        <f>J118+K118+L118</f>
        <v>99</v>
      </c>
      <c r="J118" s="37"/>
      <c r="K118" s="34"/>
      <c r="L118" s="34">
        <v>99</v>
      </c>
      <c r="M118" s="157">
        <f>H118-I118</f>
        <v>81</v>
      </c>
      <c r="N118" s="147">
        <v>3</v>
      </c>
      <c r="O118" s="148">
        <v>3</v>
      </c>
      <c r="P118" s="135">
        <v>3</v>
      </c>
      <c r="Q118" s="133"/>
      <c r="R118" s="148"/>
      <c r="S118" s="149"/>
      <c r="T118" s="150"/>
      <c r="U118" s="151"/>
      <c r="V118" s="151"/>
      <c r="W118" s="151"/>
      <c r="X118" s="152"/>
      <c r="Y118" s="125"/>
    </row>
    <row r="119" spans="1:25" s="46" customFormat="1" x14ac:dyDescent="0.25">
      <c r="A119" s="74"/>
      <c r="B119" s="153" t="s">
        <v>304</v>
      </c>
      <c r="C119" s="100">
        <v>4</v>
      </c>
      <c r="D119" s="100" t="s">
        <v>181</v>
      </c>
      <c r="E119" s="140"/>
      <c r="F119" s="141"/>
      <c r="G119" s="154">
        <v>6</v>
      </c>
      <c r="H119" s="155">
        <f>G119*30</f>
        <v>180</v>
      </c>
      <c r="I119" s="156">
        <f>J119+K119+L119</f>
        <v>99</v>
      </c>
      <c r="J119" s="37"/>
      <c r="K119" s="34"/>
      <c r="L119" s="34">
        <v>99</v>
      </c>
      <c r="M119" s="157">
        <f>H119-I119</f>
        <v>81</v>
      </c>
      <c r="N119" s="147"/>
      <c r="O119" s="148"/>
      <c r="P119" s="135"/>
      <c r="Q119" s="133">
        <v>3</v>
      </c>
      <c r="R119" s="148">
        <v>3</v>
      </c>
      <c r="S119" s="149">
        <v>3</v>
      </c>
      <c r="T119" s="150"/>
      <c r="U119" s="151"/>
      <c r="V119" s="151"/>
      <c r="W119" s="151"/>
      <c r="X119" s="152"/>
      <c r="Y119" s="125"/>
    </row>
    <row r="120" spans="1:25" s="46" customFormat="1" x14ac:dyDescent="0.25">
      <c r="A120" s="74"/>
      <c r="B120" s="153" t="s">
        <v>304</v>
      </c>
      <c r="C120" s="100">
        <v>6</v>
      </c>
      <c r="D120" s="100" t="s">
        <v>305</v>
      </c>
      <c r="E120" s="140"/>
      <c r="F120" s="141"/>
      <c r="G120" s="154">
        <v>4</v>
      </c>
      <c r="H120" s="155">
        <f>G120*30</f>
        <v>120</v>
      </c>
      <c r="I120" s="156">
        <f>J120+K120+L120</f>
        <v>66</v>
      </c>
      <c r="J120" s="37"/>
      <c r="K120" s="34"/>
      <c r="L120" s="34">
        <v>66</v>
      </c>
      <c r="M120" s="157">
        <f>H120-I120</f>
        <v>54</v>
      </c>
      <c r="N120" s="147"/>
      <c r="O120" s="148"/>
      <c r="P120" s="135"/>
      <c r="Q120" s="133"/>
      <c r="R120" s="148"/>
      <c r="S120" s="149"/>
      <c r="T120" s="150">
        <v>2</v>
      </c>
      <c r="U120" s="151">
        <v>2</v>
      </c>
      <c r="V120" s="151">
        <v>2</v>
      </c>
      <c r="W120" s="151"/>
      <c r="X120" s="152"/>
      <c r="Y120" s="125"/>
    </row>
    <row r="121" spans="1:25" s="46" customFormat="1" ht="16.5" thickBot="1" x14ac:dyDescent="0.3">
      <c r="A121" s="158"/>
      <c r="B121" s="159" t="s">
        <v>304</v>
      </c>
      <c r="C121" s="160">
        <v>7</v>
      </c>
      <c r="D121" s="160"/>
      <c r="E121" s="161"/>
      <c r="F121" s="162"/>
      <c r="G121" s="163">
        <v>2</v>
      </c>
      <c r="H121" s="164">
        <f>G121*30</f>
        <v>60</v>
      </c>
      <c r="I121" s="165">
        <f>J121+K121+L121</f>
        <v>30</v>
      </c>
      <c r="J121" s="42"/>
      <c r="K121" s="39"/>
      <c r="L121" s="39">
        <v>30</v>
      </c>
      <c r="M121" s="166">
        <f>H121-I121</f>
        <v>30</v>
      </c>
      <c r="N121" s="167"/>
      <c r="O121" s="168"/>
      <c r="P121" s="169"/>
      <c r="Q121" s="170"/>
      <c r="R121" s="168"/>
      <c r="S121" s="171"/>
      <c r="T121" s="172"/>
      <c r="U121" s="173"/>
      <c r="V121" s="173"/>
      <c r="W121" s="173">
        <v>2</v>
      </c>
      <c r="X121" s="174"/>
    </row>
    <row r="122" spans="1:25" s="46" customFormat="1" x14ac:dyDescent="0.25"/>
    <row r="123" spans="1:25" s="46" customFormat="1" x14ac:dyDescent="0.25">
      <c r="B123" s="439" t="s">
        <v>259</v>
      </c>
      <c r="C123" s="439"/>
      <c r="D123" s="597"/>
      <c r="E123" s="597"/>
      <c r="F123" s="598"/>
      <c r="G123" s="598"/>
      <c r="H123" s="439"/>
      <c r="I123" s="599" t="s">
        <v>260</v>
      </c>
      <c r="J123" s="601"/>
      <c r="K123" s="601"/>
    </row>
    <row r="124" spans="1:25" s="46" customFormat="1" x14ac:dyDescent="0.25"/>
    <row r="125" spans="1:25" s="46" customFormat="1" x14ac:dyDescent="0.25">
      <c r="B125" s="439" t="s">
        <v>261</v>
      </c>
      <c r="C125" s="439"/>
      <c r="D125" s="597"/>
      <c r="E125" s="597"/>
      <c r="F125" s="598"/>
      <c r="G125" s="598"/>
      <c r="H125" s="439"/>
      <c r="I125" s="599" t="s">
        <v>262</v>
      </c>
      <c r="J125" s="600"/>
      <c r="K125" s="600"/>
    </row>
    <row r="126" spans="1:25" s="46" customFormat="1" x14ac:dyDescent="0.25"/>
    <row r="127" spans="1:25" s="46" customFormat="1" x14ac:dyDescent="0.25">
      <c r="B127" s="439" t="s">
        <v>263</v>
      </c>
      <c r="C127" s="439"/>
      <c r="D127" s="597"/>
      <c r="E127" s="597"/>
      <c r="F127" s="598"/>
      <c r="G127" s="598"/>
      <c r="H127" s="439"/>
      <c r="I127" s="599" t="s">
        <v>275</v>
      </c>
      <c r="J127" s="600"/>
      <c r="K127" s="600"/>
    </row>
    <row r="128" spans="1:25" s="46" customFormat="1" x14ac:dyDescent="0.25">
      <c r="A128" s="222"/>
      <c r="B128" s="440"/>
      <c r="C128" s="590" t="s">
        <v>112</v>
      </c>
      <c r="D128" s="590"/>
      <c r="E128" s="590"/>
      <c r="F128" s="590"/>
      <c r="G128" s="590"/>
      <c r="H128" s="590"/>
      <c r="I128" s="590"/>
      <c r="J128" s="590"/>
      <c r="K128" s="590"/>
      <c r="L128" s="441"/>
      <c r="M128" s="441"/>
    </row>
  </sheetData>
  <mergeCells count="73">
    <mergeCell ref="N4:P4"/>
    <mergeCell ref="L4:L7"/>
    <mergeCell ref="Q4:S4"/>
    <mergeCell ref="H3:H7"/>
    <mergeCell ref="A35:X35"/>
    <mergeCell ref="I3:L3"/>
    <mergeCell ref="T4:V4"/>
    <mergeCell ref="N2:X3"/>
    <mergeCell ref="H2:M2"/>
    <mergeCell ref="C3:C7"/>
    <mergeCell ref="I4:I7"/>
    <mergeCell ref="N6:X6"/>
    <mergeCell ref="M3:M7"/>
    <mergeCell ref="E3:F3"/>
    <mergeCell ref="A80:A81"/>
    <mergeCell ref="A63:X63"/>
    <mergeCell ref="A67:F67"/>
    <mergeCell ref="A9:X9"/>
    <mergeCell ref="A69:X69"/>
    <mergeCell ref="A10:X10"/>
    <mergeCell ref="A57:X57"/>
    <mergeCell ref="A62:F62"/>
    <mergeCell ref="A56:F56"/>
    <mergeCell ref="A78:A79"/>
    <mergeCell ref="A66:F66"/>
    <mergeCell ref="A68:X68"/>
    <mergeCell ref="A72:A73"/>
    <mergeCell ref="A74:A75"/>
    <mergeCell ref="A70:A71"/>
    <mergeCell ref="A84:A86"/>
    <mergeCell ref="A83:X83"/>
    <mergeCell ref="A82:F82"/>
    <mergeCell ref="A1:X1"/>
    <mergeCell ref="A2:A7"/>
    <mergeCell ref="B2:B7"/>
    <mergeCell ref="C2:F2"/>
    <mergeCell ref="G2:G7"/>
    <mergeCell ref="J4:J7"/>
    <mergeCell ref="D3:D7"/>
    <mergeCell ref="F4:F7"/>
    <mergeCell ref="E4:E7"/>
    <mergeCell ref="W4:X4"/>
    <mergeCell ref="K4:K7"/>
    <mergeCell ref="A76:A77"/>
    <mergeCell ref="A34:B34"/>
    <mergeCell ref="W111:X111"/>
    <mergeCell ref="A110:M110"/>
    <mergeCell ref="A111:M111"/>
    <mergeCell ref="T111:V111"/>
    <mergeCell ref="A109:M109"/>
    <mergeCell ref="A108:M108"/>
    <mergeCell ref="A87:A88"/>
    <mergeCell ref="A89:A90"/>
    <mergeCell ref="A103:F103"/>
    <mergeCell ref="A105:F105"/>
    <mergeCell ref="A99:A100"/>
    <mergeCell ref="A107:M107"/>
    <mergeCell ref="A106:M106"/>
    <mergeCell ref="A91:A92"/>
    <mergeCell ref="A93:A94"/>
    <mergeCell ref="A104:F104"/>
    <mergeCell ref="A101:A102"/>
    <mergeCell ref="A95:A96"/>
    <mergeCell ref="A97:A98"/>
    <mergeCell ref="C128:K128"/>
    <mergeCell ref="N111:P111"/>
    <mergeCell ref="Q111:S111"/>
    <mergeCell ref="D125:G125"/>
    <mergeCell ref="I125:K125"/>
    <mergeCell ref="D123:G123"/>
    <mergeCell ref="I123:K123"/>
    <mergeCell ref="D127:G127"/>
    <mergeCell ref="I127:K127"/>
  </mergeCells>
  <phoneticPr fontId="36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7" max="16383" man="1"/>
    <brk id="88" max="16383" man="1"/>
    <brk id="127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view="pageBreakPreview" topLeftCell="R1" zoomScaleNormal="100" workbookViewId="0">
      <selection activeCell="T17" sqref="T17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3" hidden="1" customWidth="1"/>
    <col min="4" max="4" width="0" style="2" hidden="1" customWidth="1"/>
    <col min="5" max="5" width="7.140625" style="2" hidden="1" customWidth="1"/>
    <col min="6" max="6" width="7.28515625" style="2" hidden="1" customWidth="1"/>
    <col min="7" max="9" width="4.42578125" style="2" hidden="1" customWidth="1"/>
    <col min="10" max="10" width="5.5703125" style="2" hidden="1" customWidth="1"/>
    <col min="11" max="11" width="7" style="2" hidden="1" customWidth="1"/>
    <col min="12" max="12" width="6.5703125" style="2" hidden="1" customWidth="1"/>
    <col min="13" max="13" width="0" style="2" hidden="1" customWidth="1"/>
    <col min="14" max="14" width="4.85546875" style="2" hidden="1" customWidth="1"/>
    <col min="15" max="15" width="4.42578125" style="2" hidden="1" customWidth="1"/>
    <col min="16" max="16" width="3.85546875" hidden="1" customWidth="1"/>
    <col min="17" max="17" width="4.5703125" hidden="1" customWidth="1"/>
    <col min="18" max="18" width="6.42578125" customWidth="1"/>
    <col min="19" max="19" width="6.28515625" customWidth="1"/>
    <col min="20" max="20" width="48.425781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9" max="16384" width="9.140625" style="2"/>
  </cols>
  <sheetData>
    <row r="1" spans="1:32" ht="12.75" customHeight="1" x14ac:dyDescent="0.25">
      <c r="C1" s="715" t="s">
        <v>266</v>
      </c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25"/>
      <c r="O1" s="25"/>
      <c r="P1" s="2"/>
      <c r="Q1" s="2"/>
      <c r="R1" s="1"/>
      <c r="S1" s="1"/>
      <c r="T1" s="716" t="s">
        <v>324</v>
      </c>
      <c r="U1" s="716"/>
      <c r="V1" s="716"/>
      <c r="W1" s="716"/>
      <c r="X1" s="716"/>
      <c r="Y1" s="716"/>
      <c r="Z1" s="716"/>
      <c r="AA1" s="716"/>
      <c r="AB1" s="716"/>
      <c r="AC1" s="716"/>
      <c r="AD1" s="716"/>
      <c r="AE1" s="25"/>
      <c r="AF1" s="25"/>
    </row>
    <row r="2" spans="1:32" ht="12.75" x14ac:dyDescent="0.2">
      <c r="P2" s="2"/>
      <c r="Q2" s="2"/>
      <c r="R2" s="1"/>
      <c r="S2" s="1"/>
      <c r="T2" s="3"/>
      <c r="U2" s="2"/>
      <c r="V2" s="2"/>
      <c r="W2" s="2"/>
      <c r="X2" s="2"/>
      <c r="Y2" s="2"/>
      <c r="Z2" s="2"/>
      <c r="AA2" s="2"/>
      <c r="AB2" s="2"/>
    </row>
    <row r="3" spans="1:32" ht="15" customHeight="1" x14ac:dyDescent="0.2">
      <c r="C3" s="3" t="s">
        <v>0</v>
      </c>
      <c r="P3" s="2"/>
      <c r="Q3" s="2"/>
      <c r="R3" s="1"/>
      <c r="S3" s="1"/>
      <c r="T3" s="3" t="s">
        <v>0</v>
      </c>
      <c r="U3" s="2"/>
      <c r="V3" s="2"/>
      <c r="W3" s="2"/>
      <c r="X3" s="2"/>
      <c r="Y3" s="2"/>
      <c r="Z3" s="2"/>
      <c r="AA3" s="2"/>
      <c r="AB3" s="2"/>
    </row>
    <row r="4" spans="1:32" ht="15" customHeight="1" x14ac:dyDescent="0.2">
      <c r="C4" s="701" t="s">
        <v>1</v>
      </c>
      <c r="D4" s="702" t="s">
        <v>2</v>
      </c>
      <c r="E4" s="714" t="s">
        <v>3</v>
      </c>
      <c r="F4" s="714"/>
      <c r="G4" s="714"/>
      <c r="H4" s="714"/>
      <c r="I4" s="714"/>
      <c r="J4" s="539"/>
      <c r="K4" s="702" t="s">
        <v>4</v>
      </c>
      <c r="L4" s="702" t="s">
        <v>5</v>
      </c>
      <c r="M4" s="702" t="s">
        <v>6</v>
      </c>
      <c r="N4" s="4"/>
      <c r="O4" s="4"/>
      <c r="P4" s="2"/>
      <c r="Q4" s="2"/>
      <c r="R4" s="1"/>
      <c r="S4" s="1"/>
      <c r="T4" s="701" t="s">
        <v>1</v>
      </c>
      <c r="U4" s="702" t="s">
        <v>2</v>
      </c>
      <c r="V4" s="714" t="s">
        <v>3</v>
      </c>
      <c r="W4" s="714"/>
      <c r="X4" s="714"/>
      <c r="Y4" s="714"/>
      <c r="Z4" s="714"/>
      <c r="AA4" s="539"/>
      <c r="AB4" s="702" t="s">
        <v>4</v>
      </c>
      <c r="AC4" s="702" t="s">
        <v>5</v>
      </c>
      <c r="AD4" s="702" t="s">
        <v>6</v>
      </c>
      <c r="AE4" s="4"/>
      <c r="AF4" s="4"/>
    </row>
    <row r="5" spans="1:32" ht="15" customHeight="1" x14ac:dyDescent="0.2">
      <c r="C5" s="701"/>
      <c r="D5" s="702"/>
      <c r="E5" s="702" t="s">
        <v>7</v>
      </c>
      <c r="F5" s="712" t="s">
        <v>8</v>
      </c>
      <c r="G5" s="712"/>
      <c r="H5" s="712"/>
      <c r="I5" s="712"/>
      <c r="J5" s="702" t="s">
        <v>9</v>
      </c>
      <c r="K5" s="702"/>
      <c r="L5" s="702"/>
      <c r="M5" s="702"/>
      <c r="N5" s="4"/>
      <c r="O5" s="4"/>
      <c r="P5" s="2"/>
      <c r="Q5" s="2"/>
      <c r="R5" s="1"/>
      <c r="S5" s="1"/>
      <c r="T5" s="701"/>
      <c r="U5" s="702"/>
      <c r="V5" s="702" t="s">
        <v>7</v>
      </c>
      <c r="W5" s="712" t="s">
        <v>8</v>
      </c>
      <c r="X5" s="712"/>
      <c r="Y5" s="712"/>
      <c r="Z5" s="712"/>
      <c r="AA5" s="702" t="s">
        <v>9</v>
      </c>
      <c r="AB5" s="702"/>
      <c r="AC5" s="702"/>
      <c r="AD5" s="702"/>
      <c r="AE5" s="4"/>
      <c r="AF5" s="4"/>
    </row>
    <row r="6" spans="1:32" ht="15" customHeight="1" x14ac:dyDescent="0.2">
      <c r="C6" s="701"/>
      <c r="D6" s="702"/>
      <c r="E6" s="539"/>
      <c r="F6" s="702" t="s">
        <v>10</v>
      </c>
      <c r="G6" s="714" t="s">
        <v>11</v>
      </c>
      <c r="H6" s="539"/>
      <c r="I6" s="539"/>
      <c r="J6" s="539"/>
      <c r="K6" s="702"/>
      <c r="L6" s="702"/>
      <c r="M6" s="702"/>
      <c r="N6" s="4"/>
      <c r="O6" s="4"/>
      <c r="P6" s="2"/>
      <c r="Q6" s="2"/>
      <c r="R6" s="1"/>
      <c r="S6" s="1"/>
      <c r="T6" s="701"/>
      <c r="U6" s="702"/>
      <c r="V6" s="539"/>
      <c r="W6" s="702" t="s">
        <v>10</v>
      </c>
      <c r="X6" s="714" t="s">
        <v>11</v>
      </c>
      <c r="Y6" s="539"/>
      <c r="Z6" s="539"/>
      <c r="AA6" s="539"/>
      <c r="AB6" s="702"/>
      <c r="AC6" s="702"/>
      <c r="AD6" s="702"/>
      <c r="AE6" s="4"/>
      <c r="AF6" s="4"/>
    </row>
    <row r="7" spans="1:32" ht="12.75" customHeight="1" x14ac:dyDescent="0.2">
      <c r="C7" s="701"/>
      <c r="D7" s="702"/>
      <c r="E7" s="539"/>
      <c r="F7" s="713"/>
      <c r="G7" s="702" t="s">
        <v>12</v>
      </c>
      <c r="H7" s="702" t="s">
        <v>13</v>
      </c>
      <c r="I7" s="702" t="s">
        <v>14</v>
      </c>
      <c r="J7" s="539"/>
      <c r="K7" s="702"/>
      <c r="L7" s="702"/>
      <c r="M7" s="702"/>
      <c r="N7" s="4"/>
      <c r="O7" s="4"/>
      <c r="P7" s="2"/>
      <c r="Q7" s="2"/>
      <c r="R7" s="1"/>
      <c r="S7" s="1"/>
      <c r="T7" s="701"/>
      <c r="U7" s="702"/>
      <c r="V7" s="539"/>
      <c r="W7" s="713"/>
      <c r="X7" s="702" t="s">
        <v>12</v>
      </c>
      <c r="Y7" s="702" t="s">
        <v>13</v>
      </c>
      <c r="Z7" s="702" t="s">
        <v>14</v>
      </c>
      <c r="AA7" s="539"/>
      <c r="AB7" s="702"/>
      <c r="AC7" s="702"/>
      <c r="AD7" s="702"/>
      <c r="AE7" s="4"/>
      <c r="AF7" s="4"/>
    </row>
    <row r="8" spans="1:32" ht="12.75" x14ac:dyDescent="0.2">
      <c r="C8" s="701"/>
      <c r="D8" s="702"/>
      <c r="E8" s="539"/>
      <c r="F8" s="713"/>
      <c r="G8" s="702"/>
      <c r="H8" s="702"/>
      <c r="I8" s="702"/>
      <c r="J8" s="539"/>
      <c r="K8" s="702"/>
      <c r="L8" s="702"/>
      <c r="M8" s="702"/>
      <c r="N8" s="4"/>
      <c r="O8" s="4"/>
      <c r="P8" s="2"/>
      <c r="Q8" s="2"/>
      <c r="R8" s="1"/>
      <c r="S8" s="1"/>
      <c r="T8" s="701"/>
      <c r="U8" s="702"/>
      <c r="V8" s="539"/>
      <c r="W8" s="713"/>
      <c r="X8" s="702"/>
      <c r="Y8" s="702"/>
      <c r="Z8" s="702"/>
      <c r="AA8" s="539"/>
      <c r="AB8" s="702"/>
      <c r="AC8" s="702"/>
      <c r="AD8" s="702"/>
      <c r="AE8" s="4"/>
      <c r="AF8" s="4"/>
    </row>
    <row r="9" spans="1:32" ht="12.75" x14ac:dyDescent="0.2">
      <c r="C9" s="701"/>
      <c r="D9" s="702"/>
      <c r="E9" s="539"/>
      <c r="F9" s="713"/>
      <c r="G9" s="702"/>
      <c r="H9" s="702"/>
      <c r="I9" s="702"/>
      <c r="J9" s="539"/>
      <c r="K9" s="702"/>
      <c r="L9" s="702"/>
      <c r="M9" s="702"/>
      <c r="N9" s="4"/>
      <c r="O9" s="4"/>
      <c r="P9" s="2"/>
      <c r="Q9" s="2"/>
      <c r="R9" s="1"/>
      <c r="S9" s="1"/>
      <c r="T9" s="701"/>
      <c r="U9" s="702"/>
      <c r="V9" s="539"/>
      <c r="W9" s="713"/>
      <c r="X9" s="702"/>
      <c r="Y9" s="702"/>
      <c r="Z9" s="702"/>
      <c r="AA9" s="539"/>
      <c r="AB9" s="702"/>
      <c r="AC9" s="702"/>
      <c r="AD9" s="702"/>
      <c r="AE9" s="4"/>
      <c r="AF9" s="4"/>
    </row>
    <row r="10" spans="1:32" ht="6" customHeight="1" x14ac:dyDescent="0.2">
      <c r="C10" s="701"/>
      <c r="D10" s="702"/>
      <c r="E10" s="539"/>
      <c r="F10" s="713"/>
      <c r="G10" s="702"/>
      <c r="H10" s="702"/>
      <c r="I10" s="702"/>
      <c r="J10" s="539"/>
      <c r="K10" s="702"/>
      <c r="L10" s="702"/>
      <c r="M10" s="702"/>
      <c r="N10" s="4"/>
      <c r="O10" s="4"/>
      <c r="P10" s="2"/>
      <c r="Q10" s="2"/>
      <c r="R10" s="1"/>
      <c r="S10" s="1"/>
      <c r="T10" s="701"/>
      <c r="U10" s="702"/>
      <c r="V10" s="539"/>
      <c r="W10" s="713"/>
      <c r="X10" s="702"/>
      <c r="Y10" s="702"/>
      <c r="Z10" s="702"/>
      <c r="AA10" s="539"/>
      <c r="AB10" s="702"/>
      <c r="AC10" s="702"/>
      <c r="AD10" s="702"/>
      <c r="AE10" s="4"/>
      <c r="AF10" s="4"/>
    </row>
    <row r="11" spans="1:32" ht="16.5" customHeight="1" x14ac:dyDescent="0.2">
      <c r="A11" s="1" t="s">
        <v>15</v>
      </c>
      <c r="B11" s="1" t="s">
        <v>16</v>
      </c>
      <c r="C11" s="5" t="s">
        <v>17</v>
      </c>
      <c r="D11" s="6">
        <v>3</v>
      </c>
      <c r="E11" s="7">
        <f t="shared" ref="E11:E16" si="0">D11*30</f>
        <v>90</v>
      </c>
      <c r="F11" s="7">
        <f t="shared" ref="F11:F16" si="1">G11+H11+I11</f>
        <v>45</v>
      </c>
      <c r="G11" s="7"/>
      <c r="H11" s="7"/>
      <c r="I11" s="7">
        <v>45</v>
      </c>
      <c r="J11" s="7">
        <f t="shared" ref="J11:J16" si="2">E11-F11</f>
        <v>45</v>
      </c>
      <c r="K11" s="8">
        <f t="shared" ref="K11:K16" si="3">F11/15</f>
        <v>3</v>
      </c>
      <c r="L11" s="7" t="s">
        <v>15</v>
      </c>
      <c r="M11" s="8">
        <f t="shared" ref="M11:M16" si="4">F11/E11*100</f>
        <v>50</v>
      </c>
      <c r="N11" s="9" t="s">
        <v>18</v>
      </c>
      <c r="O11" s="9"/>
      <c r="P11" s="2"/>
      <c r="Q11" s="2"/>
      <c r="R11" s="1" t="s">
        <v>15</v>
      </c>
      <c r="S11" s="1" t="s">
        <v>16</v>
      </c>
      <c r="T11" s="5" t="s">
        <v>17</v>
      </c>
      <c r="U11" s="6">
        <v>4</v>
      </c>
      <c r="V11" s="175">
        <f t="shared" ref="V11:V16" si="5">U11*30</f>
        <v>120</v>
      </c>
      <c r="W11" s="175">
        <f t="shared" ref="W11:W16" si="6">X11+Y11+Z11</f>
        <v>45</v>
      </c>
      <c r="X11" s="175"/>
      <c r="Y11" s="175"/>
      <c r="Z11" s="175">
        <v>45</v>
      </c>
      <c r="AA11" s="175">
        <f t="shared" ref="AA11:AA16" si="7">V11-W11</f>
        <v>75</v>
      </c>
      <c r="AB11" s="176">
        <f t="shared" ref="AB11:AB16" si="8">W11/15</f>
        <v>3</v>
      </c>
      <c r="AC11" s="175" t="s">
        <v>15</v>
      </c>
      <c r="AD11" s="8">
        <f t="shared" ref="AD11:AD16" si="9">W11/V11*100</f>
        <v>37.5</v>
      </c>
      <c r="AE11" s="9"/>
      <c r="AF11" s="9"/>
    </row>
    <row r="12" spans="1:32" ht="15" customHeight="1" x14ac:dyDescent="0.2">
      <c r="A12" s="1" t="s">
        <v>15</v>
      </c>
      <c r="B12" s="1" t="s">
        <v>16</v>
      </c>
      <c r="C12" s="5" t="s">
        <v>20</v>
      </c>
      <c r="D12" s="8">
        <v>7</v>
      </c>
      <c r="E12" s="7">
        <f t="shared" si="0"/>
        <v>210</v>
      </c>
      <c r="F12" s="7">
        <f t="shared" si="1"/>
        <v>75</v>
      </c>
      <c r="G12" s="7">
        <v>45</v>
      </c>
      <c r="H12" s="7"/>
      <c r="I12" s="7">
        <v>30</v>
      </c>
      <c r="J12" s="7">
        <f t="shared" si="2"/>
        <v>135</v>
      </c>
      <c r="K12" s="8">
        <f t="shared" si="3"/>
        <v>5</v>
      </c>
      <c r="L12" s="7" t="s">
        <v>21</v>
      </c>
      <c r="M12" s="8">
        <f t="shared" si="4"/>
        <v>35.714285714285715</v>
      </c>
      <c r="N12" s="9" t="s">
        <v>18</v>
      </c>
      <c r="O12" s="9"/>
      <c r="P12" s="2"/>
      <c r="Q12" s="2"/>
      <c r="R12" s="1" t="s">
        <v>15</v>
      </c>
      <c r="S12" s="1" t="s">
        <v>16</v>
      </c>
      <c r="T12" s="5" t="s">
        <v>20</v>
      </c>
      <c r="U12" s="176">
        <v>7</v>
      </c>
      <c r="V12" s="175">
        <f t="shared" si="5"/>
        <v>210</v>
      </c>
      <c r="W12" s="175">
        <f t="shared" si="6"/>
        <v>75</v>
      </c>
      <c r="X12" s="175">
        <v>45</v>
      </c>
      <c r="Y12" s="175"/>
      <c r="Z12" s="175">
        <v>30</v>
      </c>
      <c r="AA12" s="175">
        <f t="shared" si="7"/>
        <v>135</v>
      </c>
      <c r="AB12" s="176">
        <f t="shared" si="8"/>
        <v>5</v>
      </c>
      <c r="AC12" s="175" t="s">
        <v>21</v>
      </c>
      <c r="AD12" s="8">
        <f t="shared" si="9"/>
        <v>35.714285714285715</v>
      </c>
      <c r="AE12" s="9"/>
      <c r="AF12" s="9"/>
    </row>
    <row r="13" spans="1:32" ht="17.25" customHeight="1" x14ac:dyDescent="0.2">
      <c r="A13" s="1" t="s">
        <v>15</v>
      </c>
      <c r="B13" s="1" t="s">
        <v>16</v>
      </c>
      <c r="C13" s="5" t="s">
        <v>22</v>
      </c>
      <c r="D13" s="8">
        <v>6</v>
      </c>
      <c r="E13" s="7">
        <f t="shared" si="0"/>
        <v>180</v>
      </c>
      <c r="F13" s="7">
        <f t="shared" si="1"/>
        <v>75</v>
      </c>
      <c r="G13" s="7">
        <v>30</v>
      </c>
      <c r="H13" s="7"/>
      <c r="I13" s="7">
        <v>45</v>
      </c>
      <c r="J13" s="7">
        <f t="shared" si="2"/>
        <v>105</v>
      </c>
      <c r="K13" s="8">
        <f t="shared" si="3"/>
        <v>5</v>
      </c>
      <c r="L13" s="7" t="s">
        <v>21</v>
      </c>
      <c r="M13" s="8">
        <f t="shared" si="4"/>
        <v>41.666666666666671</v>
      </c>
      <c r="N13" s="9" t="s">
        <v>18</v>
      </c>
      <c r="O13" s="9"/>
      <c r="P13" s="2"/>
      <c r="Q13" s="2"/>
      <c r="R13" s="1" t="s">
        <v>15</v>
      </c>
      <c r="S13" s="1" t="s">
        <v>16</v>
      </c>
      <c r="T13" s="5" t="s">
        <v>22</v>
      </c>
      <c r="U13" s="176">
        <v>6</v>
      </c>
      <c r="V13" s="175">
        <f t="shared" si="5"/>
        <v>180</v>
      </c>
      <c r="W13" s="175">
        <f t="shared" si="6"/>
        <v>75</v>
      </c>
      <c r="X13" s="175">
        <v>30</v>
      </c>
      <c r="Y13" s="175"/>
      <c r="Z13" s="175">
        <v>45</v>
      </c>
      <c r="AA13" s="175">
        <f t="shared" si="7"/>
        <v>105</v>
      </c>
      <c r="AB13" s="176">
        <f t="shared" si="8"/>
        <v>5</v>
      </c>
      <c r="AC13" s="175" t="s">
        <v>21</v>
      </c>
      <c r="AD13" s="8">
        <f t="shared" si="9"/>
        <v>41.666666666666671</v>
      </c>
      <c r="AE13" s="2" t="s">
        <v>316</v>
      </c>
      <c r="AF13" s="9"/>
    </row>
    <row r="14" spans="1:32" ht="15" customHeight="1" x14ac:dyDescent="0.2">
      <c r="A14" s="1" t="s">
        <v>15</v>
      </c>
      <c r="B14" s="1" t="s">
        <v>16</v>
      </c>
      <c r="C14" s="5" t="s">
        <v>23</v>
      </c>
      <c r="D14" s="8">
        <v>5</v>
      </c>
      <c r="E14" s="7">
        <f t="shared" si="0"/>
        <v>150</v>
      </c>
      <c r="F14" s="7">
        <f t="shared" si="1"/>
        <v>60</v>
      </c>
      <c r="G14" s="7">
        <v>30</v>
      </c>
      <c r="H14" s="7"/>
      <c r="I14" s="7">
        <v>30</v>
      </c>
      <c r="J14" s="7">
        <f t="shared" si="2"/>
        <v>90</v>
      </c>
      <c r="K14" s="8">
        <f t="shared" si="3"/>
        <v>4</v>
      </c>
      <c r="L14" s="7" t="s">
        <v>21</v>
      </c>
      <c r="M14" s="8">
        <f t="shared" si="4"/>
        <v>40</v>
      </c>
      <c r="N14" s="9" t="s">
        <v>24</v>
      </c>
      <c r="O14" s="9"/>
      <c r="P14" s="2"/>
      <c r="Q14" s="2"/>
      <c r="R14" s="1" t="s">
        <v>15</v>
      </c>
      <c r="S14" s="1" t="s">
        <v>16</v>
      </c>
      <c r="T14" s="5" t="s">
        <v>23</v>
      </c>
      <c r="U14" s="176">
        <v>6</v>
      </c>
      <c r="V14" s="175">
        <f t="shared" si="5"/>
        <v>180</v>
      </c>
      <c r="W14" s="175">
        <f t="shared" si="6"/>
        <v>60</v>
      </c>
      <c r="X14" s="175">
        <v>30</v>
      </c>
      <c r="Y14" s="175"/>
      <c r="Z14" s="175">
        <v>30</v>
      </c>
      <c r="AA14" s="175">
        <f t="shared" si="7"/>
        <v>120</v>
      </c>
      <c r="AB14" s="176">
        <f t="shared" si="8"/>
        <v>4</v>
      </c>
      <c r="AC14" s="175" t="s">
        <v>21</v>
      </c>
      <c r="AD14" s="8">
        <f t="shared" si="9"/>
        <v>33.333333333333329</v>
      </c>
      <c r="AE14" s="2" t="s">
        <v>318</v>
      </c>
      <c r="AF14" s="9"/>
    </row>
    <row r="15" spans="1:32" ht="16.5" customHeight="1" x14ac:dyDescent="0.2">
      <c r="A15" s="1" t="s">
        <v>15</v>
      </c>
      <c r="B15" s="1" t="s">
        <v>16</v>
      </c>
      <c r="C15" s="5" t="s">
        <v>25</v>
      </c>
      <c r="D15" s="8">
        <v>5</v>
      </c>
      <c r="E15" s="7">
        <f t="shared" si="0"/>
        <v>150</v>
      </c>
      <c r="F15" s="7">
        <f t="shared" si="1"/>
        <v>60</v>
      </c>
      <c r="G15" s="7">
        <v>15</v>
      </c>
      <c r="H15" s="7">
        <v>45</v>
      </c>
      <c r="I15" s="7"/>
      <c r="J15" s="7">
        <f t="shared" si="2"/>
        <v>90</v>
      </c>
      <c r="K15" s="8">
        <f t="shared" si="3"/>
        <v>4</v>
      </c>
      <c r="L15" s="7" t="s">
        <v>26</v>
      </c>
      <c r="M15" s="8">
        <f t="shared" si="4"/>
        <v>40</v>
      </c>
      <c r="N15" s="9" t="s">
        <v>18</v>
      </c>
      <c r="O15" s="9"/>
      <c r="P15" s="2"/>
      <c r="Q15" s="2"/>
      <c r="R15" s="1" t="s">
        <v>15</v>
      </c>
      <c r="S15" s="1" t="s">
        <v>16</v>
      </c>
      <c r="T15" s="5" t="s">
        <v>25</v>
      </c>
      <c r="U15" s="176">
        <v>6</v>
      </c>
      <c r="V15" s="175">
        <f t="shared" si="5"/>
        <v>180</v>
      </c>
      <c r="W15" s="175">
        <f t="shared" si="6"/>
        <v>60</v>
      </c>
      <c r="X15" s="175">
        <v>15</v>
      </c>
      <c r="Y15" s="175">
        <v>45</v>
      </c>
      <c r="Z15" s="175"/>
      <c r="AA15" s="175">
        <f t="shared" si="7"/>
        <v>120</v>
      </c>
      <c r="AB15" s="176">
        <f t="shared" si="8"/>
        <v>4</v>
      </c>
      <c r="AC15" s="175" t="s">
        <v>26</v>
      </c>
      <c r="AD15" s="8">
        <f t="shared" si="9"/>
        <v>33.333333333333329</v>
      </c>
      <c r="AE15" s="9"/>
      <c r="AF15" s="9"/>
    </row>
    <row r="16" spans="1:32" ht="13.5" customHeight="1" x14ac:dyDescent="0.2">
      <c r="A16" s="1" t="s">
        <v>15</v>
      </c>
      <c r="B16" s="1" t="s">
        <v>16</v>
      </c>
      <c r="C16" s="5" t="s">
        <v>65</v>
      </c>
      <c r="D16" s="8">
        <v>1</v>
      </c>
      <c r="E16" s="7">
        <f t="shared" si="0"/>
        <v>30</v>
      </c>
      <c r="F16" s="7">
        <f t="shared" si="1"/>
        <v>15</v>
      </c>
      <c r="G16" s="7">
        <v>8</v>
      </c>
      <c r="H16" s="7"/>
      <c r="I16" s="7">
        <v>7</v>
      </c>
      <c r="J16" s="7">
        <f t="shared" si="2"/>
        <v>15</v>
      </c>
      <c r="K16" s="8">
        <f t="shared" si="3"/>
        <v>1</v>
      </c>
      <c r="L16" s="7" t="s">
        <v>15</v>
      </c>
      <c r="M16" s="8">
        <f t="shared" si="4"/>
        <v>50</v>
      </c>
      <c r="N16" s="9" t="s">
        <v>24</v>
      </c>
      <c r="O16" s="9"/>
      <c r="P16" s="2"/>
      <c r="Q16" s="2"/>
      <c r="R16" s="1" t="s">
        <v>15</v>
      </c>
      <c r="S16" s="1" t="s">
        <v>16</v>
      </c>
      <c r="T16" s="5" t="s">
        <v>330</v>
      </c>
      <c r="U16" s="176">
        <v>1</v>
      </c>
      <c r="V16" s="175">
        <f t="shared" si="5"/>
        <v>30</v>
      </c>
      <c r="W16" s="175">
        <f t="shared" si="6"/>
        <v>15</v>
      </c>
      <c r="X16" s="175">
        <v>8</v>
      </c>
      <c r="Y16" s="175"/>
      <c r="Z16" s="175">
        <v>7</v>
      </c>
      <c r="AA16" s="175">
        <f t="shared" si="7"/>
        <v>15</v>
      </c>
      <c r="AB16" s="176">
        <f t="shared" si="8"/>
        <v>1</v>
      </c>
      <c r="AC16" s="175" t="s">
        <v>15</v>
      </c>
      <c r="AD16" s="8">
        <f t="shared" si="9"/>
        <v>50</v>
      </c>
      <c r="AE16" s="9"/>
      <c r="AF16" s="9"/>
    </row>
    <row r="17" spans="1:32" ht="12.75" x14ac:dyDescent="0.2">
      <c r="C17" s="10" t="s">
        <v>27</v>
      </c>
      <c r="D17" s="11">
        <f t="shared" ref="D17:K17" si="10">SUM(D11:D16)</f>
        <v>27</v>
      </c>
      <c r="E17" s="24">
        <f t="shared" si="10"/>
        <v>810</v>
      </c>
      <c r="F17" s="24">
        <f t="shared" si="10"/>
        <v>330</v>
      </c>
      <c r="G17" s="24">
        <f t="shared" si="10"/>
        <v>128</v>
      </c>
      <c r="H17" s="24">
        <f t="shared" si="10"/>
        <v>45</v>
      </c>
      <c r="I17" s="24">
        <f t="shared" si="10"/>
        <v>157</v>
      </c>
      <c r="J17" s="24">
        <f t="shared" si="10"/>
        <v>480</v>
      </c>
      <c r="K17" s="24">
        <f t="shared" si="10"/>
        <v>22</v>
      </c>
      <c r="L17" s="24"/>
      <c r="M17" s="24"/>
      <c r="N17" s="12"/>
      <c r="O17" s="12"/>
      <c r="P17" s="2"/>
      <c r="Q17" s="2"/>
      <c r="R17" s="1"/>
      <c r="S17" s="1"/>
      <c r="T17" s="10" t="s">
        <v>27</v>
      </c>
      <c r="U17" s="11">
        <f t="shared" ref="U17:AB17" si="11">SUM(U11:U16)</f>
        <v>30</v>
      </c>
      <c r="V17" s="24">
        <f t="shared" si="11"/>
        <v>900</v>
      </c>
      <c r="W17" s="24">
        <f t="shared" si="11"/>
        <v>330</v>
      </c>
      <c r="X17" s="24">
        <f t="shared" si="11"/>
        <v>128</v>
      </c>
      <c r="Y17" s="24">
        <f t="shared" si="11"/>
        <v>45</v>
      </c>
      <c r="Z17" s="24">
        <f t="shared" si="11"/>
        <v>157</v>
      </c>
      <c r="AA17" s="24">
        <f t="shared" si="11"/>
        <v>570</v>
      </c>
      <c r="AB17" s="24">
        <f t="shared" si="11"/>
        <v>22</v>
      </c>
      <c r="AC17" s="24"/>
      <c r="AD17" s="24"/>
      <c r="AE17" s="12"/>
      <c r="AF17" s="12"/>
    </row>
    <row r="18" spans="1:32" ht="12.75" x14ac:dyDescent="0.2">
      <c r="C18" s="13" t="s">
        <v>28</v>
      </c>
      <c r="D18" s="12">
        <f>30-D17</f>
        <v>3</v>
      </c>
      <c r="E18" s="12"/>
      <c r="F18" s="12"/>
      <c r="G18" s="12"/>
      <c r="H18" s="12"/>
      <c r="I18" s="12"/>
      <c r="J18" s="12"/>
      <c r="K18" s="12"/>
      <c r="L18" s="12"/>
      <c r="P18" s="2"/>
      <c r="Q18" s="2"/>
      <c r="R18" s="1"/>
      <c r="S18" s="1"/>
      <c r="T18" s="13" t="s">
        <v>28</v>
      </c>
      <c r="U18" s="12">
        <f>30-U17</f>
        <v>0</v>
      </c>
      <c r="V18" s="12"/>
      <c r="W18" s="12"/>
      <c r="X18" s="12"/>
      <c r="Y18" s="12"/>
      <c r="Z18" s="12"/>
      <c r="AA18" s="12"/>
      <c r="AB18" s="12"/>
      <c r="AC18" s="12"/>
    </row>
    <row r="19" spans="1:32" x14ac:dyDescent="0.25">
      <c r="R19" s="1"/>
      <c r="S19" s="1"/>
      <c r="T19" s="3"/>
      <c r="U19" s="2"/>
      <c r="V19" s="2"/>
      <c r="W19" s="2"/>
      <c r="X19" s="2"/>
      <c r="Y19" s="2"/>
      <c r="Z19" s="2"/>
      <c r="AA19" s="2"/>
      <c r="AB19" s="2"/>
    </row>
    <row r="20" spans="1:32" ht="14.25" customHeight="1" x14ac:dyDescent="0.2">
      <c r="C20" s="3" t="s">
        <v>29</v>
      </c>
      <c r="P20" s="2"/>
      <c r="Q20" s="2"/>
      <c r="R20" s="1"/>
      <c r="S20" s="1"/>
      <c r="T20" s="3" t="s">
        <v>29</v>
      </c>
      <c r="U20" s="2"/>
      <c r="V20" s="2"/>
      <c r="W20" s="2"/>
      <c r="X20" s="2"/>
      <c r="Y20" s="2"/>
      <c r="Z20" s="2"/>
      <c r="AA20" s="2"/>
      <c r="AB20" s="2"/>
    </row>
    <row r="21" spans="1:32" ht="15" customHeight="1" x14ac:dyDescent="0.2">
      <c r="C21" s="701" t="s">
        <v>1</v>
      </c>
      <c r="D21" s="702" t="s">
        <v>2</v>
      </c>
      <c r="E21" s="703" t="s">
        <v>3</v>
      </c>
      <c r="F21" s="704"/>
      <c r="G21" s="704"/>
      <c r="H21" s="704"/>
      <c r="I21" s="704"/>
      <c r="J21" s="705"/>
      <c r="K21" s="706" t="s">
        <v>4</v>
      </c>
      <c r="L21" s="706" t="s">
        <v>5</v>
      </c>
      <c r="M21" s="706" t="s">
        <v>6</v>
      </c>
      <c r="N21" s="4"/>
      <c r="O21" s="4"/>
      <c r="P21" s="2"/>
      <c r="Q21" s="2"/>
      <c r="R21" s="1"/>
      <c r="S21" s="1"/>
      <c r="T21" s="701" t="s">
        <v>1</v>
      </c>
      <c r="U21" s="702" t="s">
        <v>2</v>
      </c>
      <c r="V21" s="714" t="s">
        <v>3</v>
      </c>
      <c r="W21" s="714"/>
      <c r="X21" s="714"/>
      <c r="Y21" s="714"/>
      <c r="Z21" s="714"/>
      <c r="AA21" s="539"/>
      <c r="AB21" s="702" t="s">
        <v>4</v>
      </c>
      <c r="AC21" s="702" t="s">
        <v>5</v>
      </c>
      <c r="AD21" s="702" t="s">
        <v>6</v>
      </c>
      <c r="AE21" s="4"/>
      <c r="AF21" s="4"/>
    </row>
    <row r="22" spans="1:32" ht="15" customHeight="1" x14ac:dyDescent="0.2">
      <c r="C22" s="701"/>
      <c r="D22" s="702"/>
      <c r="E22" s="706" t="s">
        <v>7</v>
      </c>
      <c r="F22" s="709" t="s">
        <v>8</v>
      </c>
      <c r="G22" s="710"/>
      <c r="H22" s="710"/>
      <c r="I22" s="711"/>
      <c r="J22" s="706" t="s">
        <v>30</v>
      </c>
      <c r="K22" s="707"/>
      <c r="L22" s="707"/>
      <c r="M22" s="707"/>
      <c r="N22" s="4"/>
      <c r="O22" s="4"/>
      <c r="P22" s="2"/>
      <c r="Q22" s="2"/>
      <c r="R22" s="1"/>
      <c r="S22" s="1"/>
      <c r="T22" s="701"/>
      <c r="U22" s="702"/>
      <c r="V22" s="702" t="s">
        <v>7</v>
      </c>
      <c r="W22" s="712" t="s">
        <v>8</v>
      </c>
      <c r="X22" s="712"/>
      <c r="Y22" s="712"/>
      <c r="Z22" s="712"/>
      <c r="AA22" s="702" t="s">
        <v>30</v>
      </c>
      <c r="AB22" s="702"/>
      <c r="AC22" s="702"/>
      <c r="AD22" s="702"/>
      <c r="AE22" s="4"/>
      <c r="AF22" s="4"/>
    </row>
    <row r="23" spans="1:32" ht="15" customHeight="1" x14ac:dyDescent="0.2">
      <c r="C23" s="701"/>
      <c r="D23" s="702"/>
      <c r="E23" s="707"/>
      <c r="F23" s="706" t="s">
        <v>10</v>
      </c>
      <c r="G23" s="703" t="s">
        <v>11</v>
      </c>
      <c r="H23" s="704"/>
      <c r="I23" s="705"/>
      <c r="J23" s="707"/>
      <c r="K23" s="707"/>
      <c r="L23" s="707"/>
      <c r="M23" s="707"/>
      <c r="N23" s="4"/>
      <c r="O23" s="4"/>
      <c r="P23" s="2"/>
      <c r="Q23" s="2"/>
      <c r="R23" s="1"/>
      <c r="S23" s="1"/>
      <c r="T23" s="701"/>
      <c r="U23" s="702"/>
      <c r="V23" s="539"/>
      <c r="W23" s="702" t="s">
        <v>10</v>
      </c>
      <c r="X23" s="714" t="s">
        <v>11</v>
      </c>
      <c r="Y23" s="539"/>
      <c r="Z23" s="539"/>
      <c r="AA23" s="539"/>
      <c r="AB23" s="702"/>
      <c r="AC23" s="702"/>
      <c r="AD23" s="702"/>
      <c r="AE23" s="4"/>
      <c r="AF23" s="4"/>
    </row>
    <row r="24" spans="1:32" ht="15" customHeight="1" x14ac:dyDescent="0.2">
      <c r="C24" s="701"/>
      <c r="D24" s="702"/>
      <c r="E24" s="707"/>
      <c r="F24" s="707"/>
      <c r="G24" s="706" t="s">
        <v>12</v>
      </c>
      <c r="H24" s="706" t="s">
        <v>13</v>
      </c>
      <c r="I24" s="706" t="s">
        <v>14</v>
      </c>
      <c r="J24" s="707"/>
      <c r="K24" s="707"/>
      <c r="L24" s="707"/>
      <c r="M24" s="707"/>
      <c r="N24" s="4"/>
      <c r="O24" s="4"/>
      <c r="P24" s="2"/>
      <c r="Q24" s="2"/>
      <c r="R24" s="1"/>
      <c r="S24" s="1"/>
      <c r="T24" s="701"/>
      <c r="U24" s="702"/>
      <c r="V24" s="539"/>
      <c r="W24" s="713"/>
      <c r="X24" s="702" t="s">
        <v>12</v>
      </c>
      <c r="Y24" s="702" t="s">
        <v>13</v>
      </c>
      <c r="Z24" s="702" t="s">
        <v>14</v>
      </c>
      <c r="AA24" s="539"/>
      <c r="AB24" s="702"/>
      <c r="AC24" s="702"/>
      <c r="AD24" s="702"/>
      <c r="AE24" s="4"/>
      <c r="AF24" s="4"/>
    </row>
    <row r="25" spans="1:32" ht="12.75" customHeight="1" x14ac:dyDescent="0.2">
      <c r="C25" s="701"/>
      <c r="D25" s="702"/>
      <c r="E25" s="707"/>
      <c r="F25" s="707"/>
      <c r="G25" s="707"/>
      <c r="H25" s="707"/>
      <c r="I25" s="707"/>
      <c r="J25" s="707"/>
      <c r="K25" s="707"/>
      <c r="L25" s="707"/>
      <c r="M25" s="707"/>
      <c r="N25" s="4"/>
      <c r="O25" s="4"/>
      <c r="P25" s="2"/>
      <c r="Q25" s="2"/>
      <c r="R25" s="1"/>
      <c r="S25" s="1"/>
      <c r="T25" s="701"/>
      <c r="U25" s="702"/>
      <c r="V25" s="539"/>
      <c r="W25" s="713"/>
      <c r="X25" s="702"/>
      <c r="Y25" s="702"/>
      <c r="Z25" s="702"/>
      <c r="AA25" s="539"/>
      <c r="AB25" s="702"/>
      <c r="AC25" s="702"/>
      <c r="AD25" s="702"/>
      <c r="AE25" s="4"/>
      <c r="AF25" s="4"/>
    </row>
    <row r="26" spans="1:32" ht="12.75" customHeight="1" x14ac:dyDescent="0.2">
      <c r="C26" s="701"/>
      <c r="D26" s="702"/>
      <c r="E26" s="707"/>
      <c r="F26" s="707"/>
      <c r="G26" s="707"/>
      <c r="H26" s="707"/>
      <c r="I26" s="707"/>
      <c r="J26" s="707"/>
      <c r="K26" s="707"/>
      <c r="L26" s="707"/>
      <c r="M26" s="707"/>
      <c r="N26" s="4"/>
      <c r="O26" s="4"/>
      <c r="P26" s="2"/>
      <c r="Q26" s="2"/>
      <c r="R26" s="1"/>
      <c r="S26" s="1"/>
      <c r="T26" s="701"/>
      <c r="U26" s="702"/>
      <c r="V26" s="539"/>
      <c r="W26" s="713"/>
      <c r="X26" s="702"/>
      <c r="Y26" s="702"/>
      <c r="Z26" s="702"/>
      <c r="AA26" s="539"/>
      <c r="AB26" s="702"/>
      <c r="AC26" s="702"/>
      <c r="AD26" s="702"/>
      <c r="AE26" s="4"/>
      <c r="AF26" s="4"/>
    </row>
    <row r="27" spans="1:32" ht="3.75" customHeight="1" x14ac:dyDescent="0.2">
      <c r="C27" s="701"/>
      <c r="D27" s="702"/>
      <c r="E27" s="708"/>
      <c r="F27" s="708"/>
      <c r="G27" s="708"/>
      <c r="H27" s="708"/>
      <c r="I27" s="708"/>
      <c r="J27" s="708"/>
      <c r="K27" s="708"/>
      <c r="L27" s="708"/>
      <c r="M27" s="708"/>
      <c r="N27" s="4"/>
      <c r="O27" s="4"/>
      <c r="P27" s="2"/>
      <c r="Q27" s="2"/>
      <c r="R27" s="1"/>
      <c r="S27" s="1"/>
      <c r="T27" s="701"/>
      <c r="U27" s="702"/>
      <c r="V27" s="539"/>
      <c r="W27" s="713"/>
      <c r="X27" s="702"/>
      <c r="Y27" s="702"/>
      <c r="Z27" s="702"/>
      <c r="AA27" s="539"/>
      <c r="AB27" s="702"/>
      <c r="AC27" s="702"/>
      <c r="AD27" s="702"/>
      <c r="AE27" s="4"/>
      <c r="AF27" s="4"/>
    </row>
    <row r="28" spans="1:32" ht="17.25" customHeight="1" x14ac:dyDescent="0.2">
      <c r="A28" s="1" t="s">
        <v>15</v>
      </c>
      <c r="B28" s="1" t="s">
        <v>16</v>
      </c>
      <c r="C28" s="5" t="s">
        <v>17</v>
      </c>
      <c r="D28" s="6">
        <v>3</v>
      </c>
      <c r="E28" s="7">
        <f>D28*30</f>
        <v>90</v>
      </c>
      <c r="F28" s="7">
        <f>G28+H28+I28</f>
        <v>36</v>
      </c>
      <c r="G28" s="7"/>
      <c r="H28" s="7"/>
      <c r="I28" s="7">
        <v>36</v>
      </c>
      <c r="J28" s="7">
        <f>E28-F28</f>
        <v>54</v>
      </c>
      <c r="K28" s="8">
        <f>F28/18</f>
        <v>2</v>
      </c>
      <c r="L28" s="7" t="s">
        <v>15</v>
      </c>
      <c r="M28" s="8">
        <f>F28/E28*100</f>
        <v>40</v>
      </c>
      <c r="N28" s="9" t="s">
        <v>18</v>
      </c>
      <c r="O28" s="9"/>
      <c r="P28" s="2"/>
      <c r="Q28" s="2"/>
      <c r="R28" s="1" t="s">
        <v>15</v>
      </c>
      <c r="S28" s="1" t="s">
        <v>16</v>
      </c>
      <c r="T28" s="5" t="s">
        <v>17</v>
      </c>
      <c r="U28" s="6">
        <v>3</v>
      </c>
      <c r="V28" s="175">
        <f t="shared" ref="V28:V34" si="12">U28*30</f>
        <v>90</v>
      </c>
      <c r="W28" s="175">
        <f t="shared" ref="W28:W34" si="13">X28+Y28+Z28</f>
        <v>36</v>
      </c>
      <c r="X28" s="175"/>
      <c r="Y28" s="175"/>
      <c r="Z28" s="175">
        <v>36</v>
      </c>
      <c r="AA28" s="175">
        <f t="shared" ref="AA28:AA34" si="14">V28-W28</f>
        <v>54</v>
      </c>
      <c r="AB28" s="176">
        <f>W28/18</f>
        <v>2</v>
      </c>
      <c r="AC28" s="175" t="s">
        <v>15</v>
      </c>
      <c r="AD28" s="176">
        <f t="shared" ref="AD28:AD34" si="15">W28/V28*100</f>
        <v>40</v>
      </c>
      <c r="AE28" s="9"/>
      <c r="AF28" s="9"/>
    </row>
    <row r="29" spans="1:32" ht="14.25" customHeight="1" x14ac:dyDescent="0.2">
      <c r="A29" s="1" t="s">
        <v>15</v>
      </c>
      <c r="B29" s="1" t="s">
        <v>16</v>
      </c>
      <c r="C29" s="5" t="s">
        <v>19</v>
      </c>
      <c r="D29" s="8">
        <v>3.5</v>
      </c>
      <c r="E29" s="7">
        <f t="shared" ref="E29:E34" si="16">D29*30</f>
        <v>105</v>
      </c>
      <c r="F29" s="7">
        <f t="shared" ref="F29:F34" si="17">G29+H29+I29</f>
        <v>72</v>
      </c>
      <c r="G29" s="7"/>
      <c r="H29" s="7"/>
      <c r="I29" s="7">
        <v>72</v>
      </c>
      <c r="J29" s="7">
        <f t="shared" ref="J29:J34" si="18">E29-F29</f>
        <v>33</v>
      </c>
      <c r="K29" s="8">
        <f t="shared" ref="K29:K34" si="19">F29/18</f>
        <v>4</v>
      </c>
      <c r="L29" s="7" t="s">
        <v>15</v>
      </c>
      <c r="M29" s="8">
        <f t="shared" ref="M29:M34" si="20">F29/E29*100</f>
        <v>68.571428571428569</v>
      </c>
      <c r="N29" s="9" t="s">
        <v>18</v>
      </c>
      <c r="O29" s="9"/>
      <c r="P29" s="2"/>
      <c r="Q29" s="2"/>
      <c r="R29" s="1" t="s">
        <v>15</v>
      </c>
      <c r="S29" s="1" t="s">
        <v>16</v>
      </c>
      <c r="T29" s="5" t="s">
        <v>293</v>
      </c>
      <c r="U29" s="176">
        <v>3</v>
      </c>
      <c r="V29" s="175">
        <f t="shared" si="12"/>
        <v>90</v>
      </c>
      <c r="W29" s="175">
        <f t="shared" si="13"/>
        <v>36</v>
      </c>
      <c r="X29" s="175">
        <v>18</v>
      </c>
      <c r="Y29" s="175"/>
      <c r="Z29" s="175">
        <v>18</v>
      </c>
      <c r="AA29" s="175">
        <f t="shared" si="14"/>
        <v>54</v>
      </c>
      <c r="AB29" s="176">
        <v>2</v>
      </c>
      <c r="AC29" s="175" t="s">
        <v>26</v>
      </c>
      <c r="AD29" s="176">
        <f t="shared" si="15"/>
        <v>40</v>
      </c>
      <c r="AE29" s="9"/>
      <c r="AF29" s="9"/>
    </row>
    <row r="30" spans="1:32" ht="14.25" customHeight="1" x14ac:dyDescent="0.2">
      <c r="A30" s="1" t="s">
        <v>15</v>
      </c>
      <c r="B30" s="1" t="s">
        <v>16</v>
      </c>
      <c r="C30" s="5" t="s">
        <v>292</v>
      </c>
      <c r="D30" s="8">
        <v>6</v>
      </c>
      <c r="E30" s="7">
        <f t="shared" si="16"/>
        <v>180</v>
      </c>
      <c r="F30" s="7">
        <f t="shared" si="17"/>
        <v>72</v>
      </c>
      <c r="G30" s="7">
        <v>36</v>
      </c>
      <c r="H30" s="7"/>
      <c r="I30" s="7">
        <v>36</v>
      </c>
      <c r="J30" s="7">
        <f t="shared" si="18"/>
        <v>108</v>
      </c>
      <c r="K30" s="8">
        <f t="shared" si="19"/>
        <v>4</v>
      </c>
      <c r="L30" s="7" t="s">
        <v>21</v>
      </c>
      <c r="M30" s="8">
        <f t="shared" si="20"/>
        <v>40</v>
      </c>
      <c r="N30" s="9" t="s">
        <v>18</v>
      </c>
      <c r="O30" s="9"/>
      <c r="P30" s="2"/>
      <c r="Q30" s="2"/>
      <c r="R30" s="1" t="s">
        <v>15</v>
      </c>
      <c r="S30" s="1" t="s">
        <v>16</v>
      </c>
      <c r="T30" s="5" t="s">
        <v>292</v>
      </c>
      <c r="U30" s="176">
        <v>6</v>
      </c>
      <c r="V30" s="175">
        <f t="shared" si="12"/>
        <v>180</v>
      </c>
      <c r="W30" s="175">
        <f t="shared" si="13"/>
        <v>72</v>
      </c>
      <c r="X30" s="175">
        <v>36</v>
      </c>
      <c r="Y30" s="175"/>
      <c r="Z30" s="175">
        <v>36</v>
      </c>
      <c r="AA30" s="175">
        <f t="shared" si="14"/>
        <v>108</v>
      </c>
      <c r="AB30" s="176">
        <f>W30/18</f>
        <v>4</v>
      </c>
      <c r="AC30" s="175" t="s">
        <v>21</v>
      </c>
      <c r="AD30" s="176">
        <f t="shared" si="15"/>
        <v>40</v>
      </c>
      <c r="AE30" s="9"/>
      <c r="AF30" s="9"/>
    </row>
    <row r="31" spans="1:32" ht="15.75" customHeight="1" x14ac:dyDescent="0.2">
      <c r="A31" s="1" t="s">
        <v>15</v>
      </c>
      <c r="B31" s="1" t="s">
        <v>16</v>
      </c>
      <c r="C31" s="5" t="s">
        <v>66</v>
      </c>
      <c r="D31" s="8">
        <v>6</v>
      </c>
      <c r="E31" s="7">
        <f t="shared" si="16"/>
        <v>180</v>
      </c>
      <c r="F31" s="7">
        <f t="shared" si="17"/>
        <v>72</v>
      </c>
      <c r="G31" s="7">
        <v>36</v>
      </c>
      <c r="H31" s="7"/>
      <c r="I31" s="7">
        <v>36</v>
      </c>
      <c r="J31" s="7">
        <f t="shared" si="18"/>
        <v>108</v>
      </c>
      <c r="K31" s="8">
        <f t="shared" si="19"/>
        <v>4</v>
      </c>
      <c r="L31" s="7" t="s">
        <v>21</v>
      </c>
      <c r="M31" s="8">
        <f t="shared" si="20"/>
        <v>40</v>
      </c>
      <c r="N31" s="9" t="s">
        <v>24</v>
      </c>
      <c r="O31" s="9"/>
      <c r="P31" s="2"/>
      <c r="Q31" s="2"/>
      <c r="R31" s="1" t="s">
        <v>15</v>
      </c>
      <c r="S31" s="1" t="s">
        <v>16</v>
      </c>
      <c r="T31" s="5" t="s">
        <v>66</v>
      </c>
      <c r="U31" s="176">
        <v>6</v>
      </c>
      <c r="V31" s="175">
        <f t="shared" si="12"/>
        <v>180</v>
      </c>
      <c r="W31" s="175">
        <f t="shared" si="13"/>
        <v>72</v>
      </c>
      <c r="X31" s="175">
        <v>36</v>
      </c>
      <c r="Y31" s="175"/>
      <c r="Z31" s="175">
        <v>36</v>
      </c>
      <c r="AA31" s="175">
        <f t="shared" si="14"/>
        <v>108</v>
      </c>
      <c r="AB31" s="176">
        <f>W31/18</f>
        <v>4</v>
      </c>
      <c r="AC31" s="175" t="s">
        <v>21</v>
      </c>
      <c r="AD31" s="176">
        <f t="shared" si="15"/>
        <v>40</v>
      </c>
      <c r="AE31" s="9"/>
      <c r="AF31" s="9"/>
    </row>
    <row r="32" spans="1:32" ht="13.5" customHeight="1" x14ac:dyDescent="0.2">
      <c r="A32" s="1" t="s">
        <v>15</v>
      </c>
      <c r="B32" s="1" t="s">
        <v>16</v>
      </c>
      <c r="C32" s="5" t="s">
        <v>31</v>
      </c>
      <c r="D32" s="8">
        <v>4</v>
      </c>
      <c r="E32" s="7">
        <f t="shared" si="16"/>
        <v>120</v>
      </c>
      <c r="F32" s="7">
        <f t="shared" si="17"/>
        <v>54</v>
      </c>
      <c r="G32" s="7">
        <v>18</v>
      </c>
      <c r="H32" s="7"/>
      <c r="I32" s="7">
        <v>36</v>
      </c>
      <c r="J32" s="7">
        <f t="shared" si="18"/>
        <v>66</v>
      </c>
      <c r="K32" s="8">
        <f t="shared" si="19"/>
        <v>3</v>
      </c>
      <c r="L32" s="7" t="s">
        <v>21</v>
      </c>
      <c r="M32" s="8">
        <f t="shared" si="20"/>
        <v>45</v>
      </c>
      <c r="N32" s="9" t="s">
        <v>18</v>
      </c>
      <c r="O32" s="9"/>
      <c r="P32" s="2"/>
      <c r="Q32" s="2"/>
      <c r="R32" s="1" t="s">
        <v>15</v>
      </c>
      <c r="S32" s="1" t="s">
        <v>16</v>
      </c>
      <c r="T32" s="5" t="s">
        <v>31</v>
      </c>
      <c r="U32" s="176">
        <v>4</v>
      </c>
      <c r="V32" s="175">
        <f t="shared" si="12"/>
        <v>120</v>
      </c>
      <c r="W32" s="175">
        <f t="shared" si="13"/>
        <v>54</v>
      </c>
      <c r="X32" s="175">
        <v>18</v>
      </c>
      <c r="Y32" s="175"/>
      <c r="Z32" s="175">
        <v>36</v>
      </c>
      <c r="AA32" s="175">
        <f t="shared" si="14"/>
        <v>66</v>
      </c>
      <c r="AB32" s="176">
        <f>W32/18</f>
        <v>3</v>
      </c>
      <c r="AC32" s="175" t="s">
        <v>21</v>
      </c>
      <c r="AD32" s="176">
        <f t="shared" si="15"/>
        <v>45</v>
      </c>
      <c r="AE32" s="9"/>
      <c r="AF32" s="9"/>
    </row>
    <row r="33" spans="1:32" ht="16.5" customHeight="1" x14ac:dyDescent="0.2">
      <c r="A33" s="1" t="s">
        <v>15</v>
      </c>
      <c r="B33" s="1" t="s">
        <v>16</v>
      </c>
      <c r="C33" s="5" t="s">
        <v>32</v>
      </c>
      <c r="D33" s="8">
        <v>4.5</v>
      </c>
      <c r="E33" s="7">
        <f t="shared" si="16"/>
        <v>135</v>
      </c>
      <c r="F33" s="7">
        <f t="shared" si="17"/>
        <v>18</v>
      </c>
      <c r="G33" s="7"/>
      <c r="H33" s="7"/>
      <c r="I33" s="7">
        <v>18</v>
      </c>
      <c r="J33" s="7">
        <f t="shared" si="18"/>
        <v>117</v>
      </c>
      <c r="K33" s="8">
        <f t="shared" si="19"/>
        <v>1</v>
      </c>
      <c r="L33" s="7" t="s">
        <v>15</v>
      </c>
      <c r="M33" s="8">
        <f t="shared" si="20"/>
        <v>13.333333333333334</v>
      </c>
      <c r="N33" s="9" t="s">
        <v>45</v>
      </c>
      <c r="O33" s="9"/>
      <c r="P33" s="2"/>
      <c r="Q33" s="2"/>
      <c r="R33" s="1" t="s">
        <v>15</v>
      </c>
      <c r="S33" s="1" t="s">
        <v>16</v>
      </c>
      <c r="T33" s="5" t="s">
        <v>32</v>
      </c>
      <c r="U33" s="176">
        <v>4.5</v>
      </c>
      <c r="V33" s="175">
        <f t="shared" si="12"/>
        <v>135</v>
      </c>
      <c r="W33" s="175">
        <f t="shared" si="13"/>
        <v>18</v>
      </c>
      <c r="X33" s="175"/>
      <c r="Y33" s="175"/>
      <c r="Z33" s="175">
        <v>18</v>
      </c>
      <c r="AA33" s="175">
        <f t="shared" si="14"/>
        <v>117</v>
      </c>
      <c r="AB33" s="176">
        <f>W33/18</f>
        <v>1</v>
      </c>
      <c r="AC33" s="175" t="s">
        <v>15</v>
      </c>
      <c r="AD33" s="176">
        <f t="shared" si="15"/>
        <v>13.333333333333334</v>
      </c>
      <c r="AE33" s="2" t="s">
        <v>316</v>
      </c>
      <c r="AF33" s="9"/>
    </row>
    <row r="34" spans="1:32" ht="16.5" customHeight="1" x14ac:dyDescent="0.2">
      <c r="A34" s="1" t="s">
        <v>15</v>
      </c>
      <c r="B34" s="1" t="s">
        <v>16</v>
      </c>
      <c r="C34" s="5" t="s">
        <v>34</v>
      </c>
      <c r="D34" s="8">
        <v>3</v>
      </c>
      <c r="E34" s="7">
        <f t="shared" si="16"/>
        <v>90</v>
      </c>
      <c r="F34" s="7">
        <f t="shared" si="17"/>
        <v>36</v>
      </c>
      <c r="G34" s="7">
        <v>18</v>
      </c>
      <c r="H34" s="7"/>
      <c r="I34" s="7">
        <v>18</v>
      </c>
      <c r="J34" s="7">
        <f t="shared" si="18"/>
        <v>54</v>
      </c>
      <c r="K34" s="8">
        <f t="shared" si="19"/>
        <v>2</v>
      </c>
      <c r="L34" s="7" t="s">
        <v>15</v>
      </c>
      <c r="M34" s="8">
        <f t="shared" si="20"/>
        <v>40</v>
      </c>
      <c r="N34" s="9" t="s">
        <v>18</v>
      </c>
      <c r="O34" s="9"/>
      <c r="P34" s="2"/>
      <c r="Q34" s="2"/>
      <c r="R34" s="1" t="s">
        <v>15</v>
      </c>
      <c r="S34" s="1" t="s">
        <v>16</v>
      </c>
      <c r="T34" s="5" t="s">
        <v>34</v>
      </c>
      <c r="U34" s="176">
        <v>3.5</v>
      </c>
      <c r="V34" s="175">
        <f t="shared" si="12"/>
        <v>105</v>
      </c>
      <c r="W34" s="175">
        <f t="shared" si="13"/>
        <v>36</v>
      </c>
      <c r="X34" s="175">
        <v>18</v>
      </c>
      <c r="Y34" s="175"/>
      <c r="Z34" s="175">
        <v>18</v>
      </c>
      <c r="AA34" s="175">
        <f t="shared" si="14"/>
        <v>69</v>
      </c>
      <c r="AB34" s="176">
        <f>W34/18</f>
        <v>2</v>
      </c>
      <c r="AC34" s="175" t="s">
        <v>26</v>
      </c>
      <c r="AD34" s="176">
        <f t="shared" si="15"/>
        <v>34.285714285714285</v>
      </c>
      <c r="AE34" s="2" t="s">
        <v>317</v>
      </c>
      <c r="AF34" s="9"/>
    </row>
    <row r="35" spans="1:32" ht="12.75" x14ac:dyDescent="0.2">
      <c r="C35" s="10" t="s">
        <v>27</v>
      </c>
      <c r="D35" s="11">
        <f t="shared" ref="D35:K35" si="21">SUM(D28:D34)</f>
        <v>30</v>
      </c>
      <c r="E35" s="24">
        <f t="shared" si="21"/>
        <v>900</v>
      </c>
      <c r="F35" s="24">
        <f t="shared" si="21"/>
        <v>360</v>
      </c>
      <c r="G35" s="24">
        <f t="shared" si="21"/>
        <v>108</v>
      </c>
      <c r="H35" s="24">
        <f t="shared" si="21"/>
        <v>0</v>
      </c>
      <c r="I35" s="24">
        <f t="shared" si="21"/>
        <v>252</v>
      </c>
      <c r="J35" s="24">
        <f t="shared" si="21"/>
        <v>540</v>
      </c>
      <c r="K35" s="24">
        <f t="shared" si="21"/>
        <v>20</v>
      </c>
      <c r="L35" s="24"/>
      <c r="M35" s="24"/>
      <c r="N35" s="12"/>
      <c r="O35" s="12"/>
      <c r="P35" s="2"/>
      <c r="Q35" s="2"/>
      <c r="R35" s="1"/>
      <c r="S35" s="1"/>
      <c r="T35" s="10" t="s">
        <v>27</v>
      </c>
      <c r="U35" s="11">
        <f t="shared" ref="U35:AB35" si="22">SUM(U28:U34)</f>
        <v>30</v>
      </c>
      <c r="V35" s="24">
        <f t="shared" si="22"/>
        <v>900</v>
      </c>
      <c r="W35" s="24">
        <f t="shared" si="22"/>
        <v>324</v>
      </c>
      <c r="X35" s="24">
        <f t="shared" si="22"/>
        <v>126</v>
      </c>
      <c r="Y35" s="24">
        <f t="shared" si="22"/>
        <v>0</v>
      </c>
      <c r="Z35" s="24">
        <f t="shared" si="22"/>
        <v>198</v>
      </c>
      <c r="AA35" s="24">
        <f t="shared" si="22"/>
        <v>576</v>
      </c>
      <c r="AB35" s="24">
        <f t="shared" si="22"/>
        <v>18</v>
      </c>
      <c r="AC35" s="24"/>
      <c r="AD35" s="24"/>
      <c r="AE35" s="12"/>
      <c r="AF35" s="12"/>
    </row>
    <row r="36" spans="1:32" ht="25.5" customHeight="1" x14ac:dyDescent="0.2">
      <c r="C36" s="13" t="s">
        <v>28</v>
      </c>
      <c r="D36" s="14">
        <f>30-D35</f>
        <v>0</v>
      </c>
      <c r="P36" s="2"/>
      <c r="Q36" s="2"/>
      <c r="R36" s="1"/>
      <c r="S36" s="1"/>
      <c r="T36" s="13" t="s">
        <v>28</v>
      </c>
      <c r="U36" s="14">
        <f>30-U35</f>
        <v>0</v>
      </c>
      <c r="V36" s="2"/>
      <c r="W36" s="2"/>
      <c r="X36" s="2"/>
      <c r="Y36" s="2"/>
      <c r="Z36" s="2"/>
      <c r="AA36" s="2"/>
      <c r="AB36" s="2"/>
    </row>
    <row r="37" spans="1:32" ht="12.75" x14ac:dyDescent="0.2">
      <c r="C37" s="13"/>
      <c r="D37" s="12"/>
      <c r="P37" s="2"/>
      <c r="Q37" s="2"/>
      <c r="R37" s="1"/>
      <c r="S37" s="1"/>
      <c r="T37" s="13"/>
      <c r="U37" s="12"/>
      <c r="V37" s="2"/>
      <c r="W37" s="2"/>
      <c r="X37" s="2"/>
      <c r="Y37" s="2"/>
      <c r="Z37" s="2"/>
      <c r="AA37" s="2"/>
      <c r="AB37" s="2"/>
    </row>
    <row r="38" spans="1:32" ht="12.75" hidden="1" x14ac:dyDescent="0.2">
      <c r="C38" s="13"/>
      <c r="D38" s="12"/>
      <c r="P38" s="2"/>
      <c r="Q38" s="2"/>
      <c r="R38" s="1"/>
      <c r="S38" s="1"/>
      <c r="T38" s="13"/>
      <c r="U38" s="12"/>
      <c r="V38" s="2"/>
      <c r="W38" s="2"/>
      <c r="X38" s="2"/>
      <c r="Y38" s="2"/>
      <c r="Z38" s="2"/>
      <c r="AA38" s="2"/>
      <c r="AB38" s="2"/>
    </row>
    <row r="39" spans="1:32" ht="12.75" hidden="1" x14ac:dyDescent="0.2">
      <c r="C39" s="13"/>
      <c r="D39" s="12"/>
      <c r="P39" s="2"/>
      <c r="Q39" s="2"/>
      <c r="R39" s="1"/>
      <c r="S39" s="1"/>
      <c r="T39" s="13"/>
      <c r="U39" s="12"/>
      <c r="V39" s="2"/>
      <c r="W39" s="2"/>
      <c r="X39" s="2"/>
      <c r="Y39" s="2"/>
      <c r="Z39" s="2"/>
      <c r="AA39" s="2"/>
      <c r="AB39" s="2"/>
    </row>
    <row r="40" spans="1:32" ht="15" hidden="1" customHeight="1" x14ac:dyDescent="0.2">
      <c r="C40" s="13"/>
      <c r="D40" s="12"/>
      <c r="P40" s="2"/>
      <c r="Q40" s="2"/>
      <c r="R40" s="1"/>
      <c r="S40" s="1"/>
      <c r="T40" s="13"/>
      <c r="U40" s="12"/>
      <c r="V40" s="2"/>
      <c r="W40" s="2"/>
      <c r="X40" s="2"/>
      <c r="Y40" s="2"/>
      <c r="Z40" s="2"/>
      <c r="AA40" s="2"/>
      <c r="AB40" s="2"/>
    </row>
    <row r="41" spans="1:32" ht="17.25" customHeight="1" x14ac:dyDescent="0.2">
      <c r="C41" s="3" t="s">
        <v>35</v>
      </c>
      <c r="P41" s="2"/>
      <c r="Q41" s="2"/>
      <c r="R41" s="1"/>
      <c r="S41" s="1"/>
      <c r="T41" s="3" t="s">
        <v>35</v>
      </c>
      <c r="U41" s="2"/>
      <c r="V41" s="2"/>
      <c r="W41" s="2"/>
      <c r="X41" s="2"/>
      <c r="Y41" s="2"/>
      <c r="Z41" s="2"/>
      <c r="AA41" s="2"/>
      <c r="AB41" s="2"/>
    </row>
    <row r="42" spans="1:32" ht="15" customHeight="1" x14ac:dyDescent="0.2">
      <c r="C42" s="701" t="s">
        <v>1</v>
      </c>
      <c r="D42" s="702" t="s">
        <v>2</v>
      </c>
      <c r="E42" s="703" t="s">
        <v>3</v>
      </c>
      <c r="F42" s="704"/>
      <c r="G42" s="704"/>
      <c r="H42" s="704"/>
      <c r="I42" s="704"/>
      <c r="J42" s="705"/>
      <c r="K42" s="706" t="s">
        <v>4</v>
      </c>
      <c r="L42" s="706" t="s">
        <v>5</v>
      </c>
      <c r="M42" s="706" t="s">
        <v>6</v>
      </c>
      <c r="N42" s="4"/>
      <c r="O42" s="4"/>
      <c r="P42" s="2"/>
      <c r="Q42" s="2"/>
      <c r="R42" s="1"/>
      <c r="S42" s="1"/>
      <c r="T42" s="701" t="s">
        <v>1</v>
      </c>
      <c r="U42" s="702" t="s">
        <v>2</v>
      </c>
      <c r="V42" s="714" t="s">
        <v>3</v>
      </c>
      <c r="W42" s="714"/>
      <c r="X42" s="714"/>
      <c r="Y42" s="714"/>
      <c r="Z42" s="714"/>
      <c r="AA42" s="539"/>
      <c r="AB42" s="702" t="s">
        <v>4</v>
      </c>
      <c r="AC42" s="702" t="s">
        <v>5</v>
      </c>
      <c r="AD42" s="702" t="s">
        <v>6</v>
      </c>
      <c r="AE42" s="4"/>
      <c r="AF42" s="4"/>
    </row>
    <row r="43" spans="1:32" ht="15" customHeight="1" x14ac:dyDescent="0.2">
      <c r="C43" s="701"/>
      <c r="D43" s="702"/>
      <c r="E43" s="706" t="s">
        <v>7</v>
      </c>
      <c r="F43" s="709" t="s">
        <v>8</v>
      </c>
      <c r="G43" s="710"/>
      <c r="H43" s="710"/>
      <c r="I43" s="711"/>
      <c r="J43" s="706" t="s">
        <v>30</v>
      </c>
      <c r="K43" s="707"/>
      <c r="L43" s="707"/>
      <c r="M43" s="707"/>
      <c r="N43" s="4"/>
      <c r="O43" s="4"/>
      <c r="P43" s="2"/>
      <c r="Q43" s="2"/>
      <c r="R43" s="1"/>
      <c r="S43" s="1"/>
      <c r="T43" s="701"/>
      <c r="U43" s="702"/>
      <c r="V43" s="702" t="s">
        <v>7</v>
      </c>
      <c r="W43" s="712" t="s">
        <v>8</v>
      </c>
      <c r="X43" s="712"/>
      <c r="Y43" s="712"/>
      <c r="Z43" s="712"/>
      <c r="AA43" s="702" t="s">
        <v>30</v>
      </c>
      <c r="AB43" s="702"/>
      <c r="AC43" s="702"/>
      <c r="AD43" s="702"/>
      <c r="AE43" s="4"/>
      <c r="AF43" s="4"/>
    </row>
    <row r="44" spans="1:32" ht="15" customHeight="1" x14ac:dyDescent="0.2">
      <c r="C44" s="701"/>
      <c r="D44" s="702"/>
      <c r="E44" s="707"/>
      <c r="F44" s="706" t="s">
        <v>10</v>
      </c>
      <c r="G44" s="703" t="s">
        <v>11</v>
      </c>
      <c r="H44" s="704"/>
      <c r="I44" s="705"/>
      <c r="J44" s="707"/>
      <c r="K44" s="707"/>
      <c r="L44" s="707"/>
      <c r="M44" s="707"/>
      <c r="N44" s="4"/>
      <c r="O44" s="4"/>
      <c r="P44" s="2"/>
      <c r="Q44" s="2"/>
      <c r="R44" s="1"/>
      <c r="S44" s="1"/>
      <c r="T44" s="701"/>
      <c r="U44" s="702"/>
      <c r="V44" s="539"/>
      <c r="W44" s="702" t="s">
        <v>10</v>
      </c>
      <c r="X44" s="714" t="s">
        <v>11</v>
      </c>
      <c r="Y44" s="539"/>
      <c r="Z44" s="539"/>
      <c r="AA44" s="539"/>
      <c r="AB44" s="702"/>
      <c r="AC44" s="702"/>
      <c r="AD44" s="702"/>
      <c r="AE44" s="4"/>
      <c r="AF44" s="4"/>
    </row>
    <row r="45" spans="1:32" ht="15" customHeight="1" x14ac:dyDescent="0.2">
      <c r="C45" s="701"/>
      <c r="D45" s="702"/>
      <c r="E45" s="707"/>
      <c r="F45" s="707"/>
      <c r="G45" s="706" t="s">
        <v>12</v>
      </c>
      <c r="H45" s="706" t="s">
        <v>13</v>
      </c>
      <c r="I45" s="706" t="s">
        <v>14</v>
      </c>
      <c r="J45" s="707"/>
      <c r="K45" s="707"/>
      <c r="L45" s="707"/>
      <c r="M45" s="707"/>
      <c r="N45" s="4"/>
      <c r="O45" s="4"/>
      <c r="P45" s="2"/>
      <c r="Q45" s="2"/>
      <c r="R45" s="1"/>
      <c r="S45" s="1"/>
      <c r="T45" s="701"/>
      <c r="U45" s="702"/>
      <c r="V45" s="539"/>
      <c r="W45" s="713"/>
      <c r="X45" s="702" t="s">
        <v>12</v>
      </c>
      <c r="Y45" s="702" t="s">
        <v>13</v>
      </c>
      <c r="Z45" s="702" t="s">
        <v>14</v>
      </c>
      <c r="AA45" s="539"/>
      <c r="AB45" s="702"/>
      <c r="AC45" s="702"/>
      <c r="AD45" s="702"/>
      <c r="AE45" s="4"/>
      <c r="AF45" s="4"/>
    </row>
    <row r="46" spans="1:32" ht="12" customHeight="1" x14ac:dyDescent="0.2">
      <c r="C46" s="701"/>
      <c r="D46" s="702"/>
      <c r="E46" s="707"/>
      <c r="F46" s="707"/>
      <c r="G46" s="707"/>
      <c r="H46" s="707"/>
      <c r="I46" s="707"/>
      <c r="J46" s="707"/>
      <c r="K46" s="707"/>
      <c r="L46" s="707"/>
      <c r="M46" s="707"/>
      <c r="N46" s="4"/>
      <c r="O46" s="4"/>
      <c r="P46" s="2"/>
      <c r="Q46" s="2"/>
      <c r="R46" s="1"/>
      <c r="S46" s="1"/>
      <c r="T46" s="701"/>
      <c r="U46" s="702"/>
      <c r="V46" s="539"/>
      <c r="W46" s="713"/>
      <c r="X46" s="702"/>
      <c r="Y46" s="702"/>
      <c r="Z46" s="702"/>
      <c r="AA46" s="539"/>
      <c r="AB46" s="702"/>
      <c r="AC46" s="702"/>
      <c r="AD46" s="702"/>
      <c r="AE46" s="4"/>
      <c r="AF46" s="4"/>
    </row>
    <row r="47" spans="1:32" ht="12.75" hidden="1" x14ac:dyDescent="0.2">
      <c r="C47" s="701"/>
      <c r="D47" s="702"/>
      <c r="E47" s="707"/>
      <c r="F47" s="707"/>
      <c r="G47" s="707"/>
      <c r="H47" s="707"/>
      <c r="I47" s="707"/>
      <c r="J47" s="707"/>
      <c r="K47" s="707"/>
      <c r="L47" s="707"/>
      <c r="M47" s="707"/>
      <c r="N47" s="4"/>
      <c r="O47" s="4"/>
      <c r="P47" s="2"/>
      <c r="Q47" s="2"/>
      <c r="R47" s="1"/>
      <c r="S47" s="1"/>
      <c r="T47" s="701"/>
      <c r="U47" s="702"/>
      <c r="V47" s="539"/>
      <c r="W47" s="713"/>
      <c r="X47" s="702"/>
      <c r="Y47" s="702"/>
      <c r="Z47" s="702"/>
      <c r="AA47" s="539"/>
      <c r="AB47" s="702"/>
      <c r="AC47" s="702"/>
      <c r="AD47" s="702"/>
      <c r="AE47" s="4"/>
      <c r="AF47" s="4"/>
    </row>
    <row r="48" spans="1:32" ht="12.75" hidden="1" x14ac:dyDescent="0.2">
      <c r="C48" s="701"/>
      <c r="D48" s="702"/>
      <c r="E48" s="708"/>
      <c r="F48" s="708"/>
      <c r="G48" s="708"/>
      <c r="H48" s="708"/>
      <c r="I48" s="708"/>
      <c r="J48" s="708"/>
      <c r="K48" s="708"/>
      <c r="L48" s="708"/>
      <c r="M48" s="708"/>
      <c r="N48" s="4"/>
      <c r="O48" s="4"/>
      <c r="P48" s="2"/>
      <c r="Q48" s="2"/>
      <c r="R48" s="1"/>
      <c r="S48" s="1"/>
      <c r="T48" s="701"/>
      <c r="U48" s="702"/>
      <c r="V48" s="539"/>
      <c r="W48" s="713"/>
      <c r="X48" s="702"/>
      <c r="Y48" s="702"/>
      <c r="Z48" s="702"/>
      <c r="AA48" s="539"/>
      <c r="AB48" s="702"/>
      <c r="AC48" s="702"/>
      <c r="AD48" s="702"/>
      <c r="AE48" s="4"/>
      <c r="AF48" s="4"/>
    </row>
    <row r="49" spans="1:32" ht="17.25" customHeight="1" x14ac:dyDescent="0.2">
      <c r="A49" s="1" t="s">
        <v>15</v>
      </c>
      <c r="B49" s="1" t="s">
        <v>16</v>
      </c>
      <c r="C49" s="5" t="s">
        <v>36</v>
      </c>
      <c r="D49" s="6">
        <v>3</v>
      </c>
      <c r="E49" s="7">
        <f t="shared" ref="E49:E54" si="23">D49*30</f>
        <v>90</v>
      </c>
      <c r="F49" s="7">
        <f t="shared" ref="F49:F54" si="24">G49+H49+I49</f>
        <v>45</v>
      </c>
      <c r="G49" s="7"/>
      <c r="H49" s="7"/>
      <c r="I49" s="7">
        <v>45</v>
      </c>
      <c r="J49" s="7">
        <f t="shared" ref="J49:J54" si="25">E49-F49</f>
        <v>45</v>
      </c>
      <c r="K49" s="8">
        <f t="shared" ref="K49:K54" si="26">F49/15</f>
        <v>3</v>
      </c>
      <c r="L49" s="7" t="s">
        <v>15</v>
      </c>
      <c r="M49" s="8">
        <f t="shared" ref="M49:M54" si="27">F49/E49*100</f>
        <v>50</v>
      </c>
      <c r="N49" s="9" t="s">
        <v>18</v>
      </c>
      <c r="O49" s="9"/>
      <c r="P49" s="2"/>
      <c r="Q49" s="2"/>
      <c r="R49" s="1" t="s">
        <v>15</v>
      </c>
      <c r="S49" s="1" t="s">
        <v>16</v>
      </c>
      <c r="T49" s="5" t="s">
        <v>36</v>
      </c>
      <c r="U49" s="6">
        <v>4</v>
      </c>
      <c r="V49" s="175">
        <f t="shared" ref="V49:V54" si="28">U49*30</f>
        <v>120</v>
      </c>
      <c r="W49" s="175">
        <f t="shared" ref="W49:W54" si="29">X49+Y49+Z49</f>
        <v>45</v>
      </c>
      <c r="X49" s="175"/>
      <c r="Y49" s="175"/>
      <c r="Z49" s="175">
        <v>45</v>
      </c>
      <c r="AA49" s="175">
        <f t="shared" ref="AA49:AA54" si="30">V49-W49</f>
        <v>75</v>
      </c>
      <c r="AB49" s="8">
        <f t="shared" ref="AB49:AB54" si="31">W49/15</f>
        <v>3</v>
      </c>
      <c r="AC49" s="7" t="s">
        <v>15</v>
      </c>
      <c r="AD49" s="8">
        <f t="shared" ref="AD49:AD54" si="32">W49/V49*100</f>
        <v>37.5</v>
      </c>
      <c r="AE49" s="9"/>
      <c r="AF49" s="9"/>
    </row>
    <row r="50" spans="1:32" ht="15.75" customHeight="1" x14ac:dyDescent="0.2">
      <c r="A50" s="1" t="s">
        <v>15</v>
      </c>
      <c r="B50" s="1" t="s">
        <v>16</v>
      </c>
      <c r="C50" s="5" t="s">
        <v>291</v>
      </c>
      <c r="D50" s="8">
        <v>5</v>
      </c>
      <c r="E50" s="7">
        <f t="shared" si="23"/>
        <v>150</v>
      </c>
      <c r="F50" s="7">
        <f t="shared" si="24"/>
        <v>60</v>
      </c>
      <c r="G50" s="7">
        <v>30</v>
      </c>
      <c r="H50" s="7">
        <v>15</v>
      </c>
      <c r="I50" s="7">
        <v>15</v>
      </c>
      <c r="J50" s="7">
        <f t="shared" si="25"/>
        <v>90</v>
      </c>
      <c r="K50" s="8">
        <f t="shared" si="26"/>
        <v>4</v>
      </c>
      <c r="L50" s="7" t="s">
        <v>26</v>
      </c>
      <c r="M50" s="8">
        <f t="shared" si="27"/>
        <v>40</v>
      </c>
      <c r="N50" s="9" t="s">
        <v>18</v>
      </c>
      <c r="O50" s="9"/>
      <c r="P50" s="2"/>
      <c r="Q50" s="2"/>
      <c r="R50" s="1" t="s">
        <v>15</v>
      </c>
      <c r="S50" s="1" t="s">
        <v>16</v>
      </c>
      <c r="T50" s="5" t="s">
        <v>291</v>
      </c>
      <c r="U50" s="176">
        <v>6</v>
      </c>
      <c r="V50" s="175">
        <f t="shared" si="28"/>
        <v>180</v>
      </c>
      <c r="W50" s="175">
        <f t="shared" si="29"/>
        <v>60</v>
      </c>
      <c r="X50" s="175">
        <v>30</v>
      </c>
      <c r="Y50" s="175"/>
      <c r="Z50" s="175">
        <v>30</v>
      </c>
      <c r="AA50" s="175">
        <f t="shared" si="30"/>
        <v>120</v>
      </c>
      <c r="AB50" s="8">
        <f t="shared" si="31"/>
        <v>4</v>
      </c>
      <c r="AC50" s="7" t="s">
        <v>26</v>
      </c>
      <c r="AD50" s="8">
        <f t="shared" si="32"/>
        <v>33.333333333333329</v>
      </c>
      <c r="AE50" s="9"/>
      <c r="AF50" s="9"/>
    </row>
    <row r="51" spans="1:32" ht="15.75" customHeight="1" x14ac:dyDescent="0.2">
      <c r="A51" s="1" t="s">
        <v>15</v>
      </c>
      <c r="B51" s="1" t="s">
        <v>16</v>
      </c>
      <c r="C51" s="5" t="s">
        <v>49</v>
      </c>
      <c r="D51" s="8">
        <v>5</v>
      </c>
      <c r="E51" s="7">
        <f t="shared" si="23"/>
        <v>150</v>
      </c>
      <c r="F51" s="7">
        <f t="shared" si="24"/>
        <v>60</v>
      </c>
      <c r="G51" s="7">
        <v>30</v>
      </c>
      <c r="H51" s="7"/>
      <c r="I51" s="7">
        <v>30</v>
      </c>
      <c r="J51" s="7">
        <f t="shared" si="25"/>
        <v>90</v>
      </c>
      <c r="K51" s="8">
        <f t="shared" si="26"/>
        <v>4</v>
      </c>
      <c r="L51" s="7" t="s">
        <v>21</v>
      </c>
      <c r="M51" s="8">
        <f t="shared" si="27"/>
        <v>40</v>
      </c>
      <c r="N51" s="9" t="s">
        <v>24</v>
      </c>
      <c r="O51" s="9"/>
      <c r="P51" s="2"/>
      <c r="Q51" s="2"/>
      <c r="R51" s="1" t="s">
        <v>14</v>
      </c>
      <c r="S51" s="1" t="s">
        <v>16</v>
      </c>
      <c r="T51" s="5" t="s">
        <v>49</v>
      </c>
      <c r="U51" s="176">
        <v>5</v>
      </c>
      <c r="V51" s="175">
        <f t="shared" si="28"/>
        <v>150</v>
      </c>
      <c r="W51" s="175">
        <f t="shared" si="29"/>
        <v>60</v>
      </c>
      <c r="X51" s="175">
        <v>30</v>
      </c>
      <c r="Y51" s="175"/>
      <c r="Z51" s="175">
        <v>30</v>
      </c>
      <c r="AA51" s="175">
        <f t="shared" si="30"/>
        <v>90</v>
      </c>
      <c r="AB51" s="8">
        <f t="shared" si="31"/>
        <v>4</v>
      </c>
      <c r="AC51" s="7" t="s">
        <v>21</v>
      </c>
      <c r="AD51" s="8">
        <f t="shared" si="32"/>
        <v>40</v>
      </c>
      <c r="AE51" s="2" t="s">
        <v>316</v>
      </c>
      <c r="AF51" s="9"/>
    </row>
    <row r="52" spans="1:32" ht="15" customHeight="1" x14ac:dyDescent="0.2">
      <c r="A52" s="1" t="s">
        <v>14</v>
      </c>
      <c r="B52" s="1" t="s">
        <v>16</v>
      </c>
      <c r="C52" s="5" t="s">
        <v>37</v>
      </c>
      <c r="D52" s="8">
        <v>6</v>
      </c>
      <c r="E52" s="7">
        <f t="shared" si="23"/>
        <v>180</v>
      </c>
      <c r="F52" s="7">
        <f t="shared" si="24"/>
        <v>60</v>
      </c>
      <c r="G52" s="7">
        <v>30</v>
      </c>
      <c r="H52" s="7"/>
      <c r="I52" s="7">
        <v>30</v>
      </c>
      <c r="J52" s="7">
        <f t="shared" si="25"/>
        <v>120</v>
      </c>
      <c r="K52" s="8">
        <f t="shared" si="26"/>
        <v>4</v>
      </c>
      <c r="L52" s="7" t="s">
        <v>21</v>
      </c>
      <c r="M52" s="8">
        <f t="shared" si="27"/>
        <v>33.333333333333329</v>
      </c>
      <c r="N52" s="9" t="s">
        <v>38</v>
      </c>
      <c r="O52" s="9"/>
      <c r="P52" s="2"/>
      <c r="Q52" s="2"/>
      <c r="R52" s="1" t="s">
        <v>14</v>
      </c>
      <c r="S52" s="1" t="s">
        <v>16</v>
      </c>
      <c r="T52" s="5" t="s">
        <v>37</v>
      </c>
      <c r="U52" s="176">
        <v>6</v>
      </c>
      <c r="V52" s="175">
        <f t="shared" si="28"/>
        <v>180</v>
      </c>
      <c r="W52" s="175">
        <f t="shared" si="29"/>
        <v>60</v>
      </c>
      <c r="X52" s="175">
        <v>30</v>
      </c>
      <c r="Y52" s="175"/>
      <c r="Z52" s="175">
        <v>30</v>
      </c>
      <c r="AA52" s="175">
        <f t="shared" si="30"/>
        <v>120</v>
      </c>
      <c r="AB52" s="8">
        <f t="shared" si="31"/>
        <v>4</v>
      </c>
      <c r="AC52" s="7" t="s">
        <v>21</v>
      </c>
      <c r="AD52" s="8">
        <f t="shared" si="32"/>
        <v>33.333333333333329</v>
      </c>
      <c r="AE52" s="2" t="s">
        <v>318</v>
      </c>
      <c r="AF52" s="9"/>
    </row>
    <row r="53" spans="1:32" ht="13.5" customHeight="1" x14ac:dyDescent="0.2">
      <c r="A53" s="1" t="s">
        <v>15</v>
      </c>
      <c r="B53" s="1" t="s">
        <v>16</v>
      </c>
      <c r="C53" s="5" t="s">
        <v>39</v>
      </c>
      <c r="D53" s="8">
        <v>5</v>
      </c>
      <c r="E53" s="7">
        <f t="shared" si="23"/>
        <v>150</v>
      </c>
      <c r="F53" s="7">
        <f t="shared" si="24"/>
        <v>60</v>
      </c>
      <c r="G53" s="7">
        <v>30</v>
      </c>
      <c r="H53" s="7"/>
      <c r="I53" s="7">
        <v>30</v>
      </c>
      <c r="J53" s="7">
        <f t="shared" si="25"/>
        <v>90</v>
      </c>
      <c r="K53" s="8">
        <f t="shared" si="26"/>
        <v>4</v>
      </c>
      <c r="L53" s="7" t="s">
        <v>21</v>
      </c>
      <c r="M53" s="8">
        <f t="shared" si="27"/>
        <v>40</v>
      </c>
      <c r="N53" s="9" t="s">
        <v>33</v>
      </c>
      <c r="O53" s="9"/>
      <c r="P53" s="2"/>
      <c r="Q53" s="2"/>
      <c r="R53" s="1" t="s">
        <v>15</v>
      </c>
      <c r="S53" s="1" t="s">
        <v>16</v>
      </c>
      <c r="T53" s="5" t="s">
        <v>39</v>
      </c>
      <c r="U53" s="176">
        <v>5</v>
      </c>
      <c r="V53" s="175">
        <f t="shared" si="28"/>
        <v>150</v>
      </c>
      <c r="W53" s="175">
        <f t="shared" si="29"/>
        <v>60</v>
      </c>
      <c r="X53" s="175">
        <v>30</v>
      </c>
      <c r="Y53" s="175"/>
      <c r="Z53" s="175">
        <v>30</v>
      </c>
      <c r="AA53" s="175">
        <f t="shared" si="30"/>
        <v>90</v>
      </c>
      <c r="AB53" s="8">
        <f t="shared" si="31"/>
        <v>4</v>
      </c>
      <c r="AC53" s="7" t="s">
        <v>21</v>
      </c>
      <c r="AD53" s="8">
        <f t="shared" si="32"/>
        <v>40</v>
      </c>
      <c r="AE53" s="9"/>
      <c r="AF53" s="9"/>
    </row>
    <row r="54" spans="1:32" ht="15.75" customHeight="1" x14ac:dyDescent="0.2">
      <c r="A54" s="1" t="s">
        <v>15</v>
      </c>
      <c r="B54" s="1" t="s">
        <v>40</v>
      </c>
      <c r="C54" s="5" t="s">
        <v>41</v>
      </c>
      <c r="D54" s="8">
        <v>3</v>
      </c>
      <c r="E54" s="7">
        <f t="shared" si="23"/>
        <v>90</v>
      </c>
      <c r="F54" s="7">
        <f t="shared" si="24"/>
        <v>30</v>
      </c>
      <c r="G54" s="7">
        <v>15</v>
      </c>
      <c r="H54" s="7"/>
      <c r="I54" s="7">
        <v>15</v>
      </c>
      <c r="J54" s="7">
        <f t="shared" si="25"/>
        <v>60</v>
      </c>
      <c r="K54" s="8">
        <f t="shared" si="26"/>
        <v>2</v>
      </c>
      <c r="L54" s="7" t="s">
        <v>15</v>
      </c>
      <c r="M54" s="8">
        <f t="shared" si="27"/>
        <v>33.333333333333329</v>
      </c>
      <c r="N54" s="9" t="s">
        <v>33</v>
      </c>
      <c r="O54" s="9"/>
      <c r="P54" s="2"/>
      <c r="Q54" s="2"/>
      <c r="R54" s="1" t="s">
        <v>15</v>
      </c>
      <c r="S54" s="1" t="s">
        <v>40</v>
      </c>
      <c r="T54" s="5" t="s">
        <v>41</v>
      </c>
      <c r="U54" s="176">
        <v>4</v>
      </c>
      <c r="V54" s="175">
        <f t="shared" si="28"/>
        <v>120</v>
      </c>
      <c r="W54" s="175">
        <f t="shared" si="29"/>
        <v>30</v>
      </c>
      <c r="X54" s="175">
        <v>15</v>
      </c>
      <c r="Y54" s="175"/>
      <c r="Z54" s="175">
        <v>15</v>
      </c>
      <c r="AA54" s="175">
        <f t="shared" si="30"/>
        <v>90</v>
      </c>
      <c r="AB54" s="8">
        <f t="shared" si="31"/>
        <v>2</v>
      </c>
      <c r="AC54" s="7" t="s">
        <v>15</v>
      </c>
      <c r="AD54" s="8">
        <f t="shared" si="32"/>
        <v>25</v>
      </c>
      <c r="AE54" s="9"/>
      <c r="AF54" s="9"/>
    </row>
    <row r="55" spans="1:32" ht="12.75" x14ac:dyDescent="0.2">
      <c r="C55" s="10" t="s">
        <v>27</v>
      </c>
      <c r="D55" s="11">
        <f t="shared" ref="D55:L55" si="33">SUM(D49:D54)</f>
        <v>27</v>
      </c>
      <c r="E55" s="24">
        <f t="shared" si="33"/>
        <v>810</v>
      </c>
      <c r="F55" s="24">
        <f t="shared" si="33"/>
        <v>315</v>
      </c>
      <c r="G55" s="24">
        <f t="shared" si="33"/>
        <v>135</v>
      </c>
      <c r="H55" s="24">
        <f t="shared" si="33"/>
        <v>15</v>
      </c>
      <c r="I55" s="24">
        <f t="shared" si="33"/>
        <v>165</v>
      </c>
      <c r="J55" s="24">
        <f t="shared" si="33"/>
        <v>495</v>
      </c>
      <c r="K55" s="24">
        <f t="shared" si="33"/>
        <v>21</v>
      </c>
      <c r="L55" s="24">
        <f t="shared" si="33"/>
        <v>0</v>
      </c>
      <c r="M55" s="24"/>
      <c r="N55" s="12"/>
      <c r="O55" s="12"/>
      <c r="P55" s="2"/>
      <c r="Q55" s="2"/>
      <c r="R55" s="1"/>
      <c r="S55" s="1"/>
      <c r="T55" s="10" t="s">
        <v>27</v>
      </c>
      <c r="U55" s="11">
        <f t="shared" ref="U55:AC55" si="34">SUM(U49:U54)</f>
        <v>30</v>
      </c>
      <c r="V55" s="24">
        <f t="shared" si="34"/>
        <v>900</v>
      </c>
      <c r="W55" s="24">
        <f t="shared" si="34"/>
        <v>315</v>
      </c>
      <c r="X55" s="24">
        <f t="shared" si="34"/>
        <v>135</v>
      </c>
      <c r="Y55" s="24">
        <f t="shared" si="34"/>
        <v>0</v>
      </c>
      <c r="Z55" s="24">
        <f t="shared" si="34"/>
        <v>180</v>
      </c>
      <c r="AA55" s="24">
        <f t="shared" si="34"/>
        <v>585</v>
      </c>
      <c r="AB55" s="24">
        <f t="shared" si="34"/>
        <v>21</v>
      </c>
      <c r="AC55" s="24">
        <f t="shared" si="34"/>
        <v>0</v>
      </c>
      <c r="AD55" s="24"/>
      <c r="AE55" s="12"/>
      <c r="AF55" s="12"/>
    </row>
    <row r="56" spans="1:32" ht="25.5" customHeight="1" x14ac:dyDescent="0.2">
      <c r="C56" s="13" t="s">
        <v>28</v>
      </c>
      <c r="D56" s="12">
        <f>30-D55</f>
        <v>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2"/>
      <c r="Q56" s="2"/>
      <c r="R56" s="1"/>
      <c r="S56" s="1"/>
      <c r="T56" s="13" t="s">
        <v>28</v>
      </c>
      <c r="U56" s="12">
        <f>30-U55</f>
        <v>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ht="12.75" x14ac:dyDescent="0.2">
      <c r="C57" s="1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2"/>
      <c r="Q57" s="2"/>
      <c r="R57" s="1"/>
      <c r="S57" s="1"/>
      <c r="T57" s="13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ht="15" customHeight="1" x14ac:dyDescent="0.2">
      <c r="C58" s="3" t="s">
        <v>42</v>
      </c>
      <c r="P58" s="2"/>
      <c r="Q58" s="2"/>
      <c r="R58" s="1"/>
      <c r="S58" s="1"/>
      <c r="T58" s="3" t="s">
        <v>42</v>
      </c>
      <c r="U58" s="2"/>
      <c r="V58" s="2"/>
      <c r="W58" s="2"/>
      <c r="X58" s="2"/>
      <c r="Y58" s="2"/>
      <c r="Z58" s="2"/>
      <c r="AA58" s="2"/>
      <c r="AB58" s="2"/>
    </row>
    <row r="59" spans="1:32" ht="15" customHeight="1" x14ac:dyDescent="0.2">
      <c r="C59" s="701" t="s">
        <v>1</v>
      </c>
      <c r="D59" s="702" t="s">
        <v>2</v>
      </c>
      <c r="E59" s="703" t="s">
        <v>3</v>
      </c>
      <c r="F59" s="704"/>
      <c r="G59" s="704"/>
      <c r="H59" s="704"/>
      <c r="I59" s="704"/>
      <c r="J59" s="705"/>
      <c r="K59" s="706" t="s">
        <v>4</v>
      </c>
      <c r="L59" s="706" t="s">
        <v>5</v>
      </c>
      <c r="M59" s="706" t="s">
        <v>6</v>
      </c>
      <c r="N59" s="4"/>
      <c r="O59" s="4"/>
      <c r="P59" s="2"/>
      <c r="Q59" s="2"/>
      <c r="R59" s="1"/>
      <c r="S59" s="1"/>
      <c r="T59" s="701" t="s">
        <v>1</v>
      </c>
      <c r="U59" s="702" t="s">
        <v>2</v>
      </c>
      <c r="V59" s="714" t="s">
        <v>3</v>
      </c>
      <c r="W59" s="714"/>
      <c r="X59" s="714"/>
      <c r="Y59" s="714"/>
      <c r="Z59" s="714"/>
      <c r="AA59" s="539"/>
      <c r="AB59" s="702" t="s">
        <v>4</v>
      </c>
      <c r="AC59" s="702" t="s">
        <v>5</v>
      </c>
      <c r="AD59" s="702" t="s">
        <v>6</v>
      </c>
      <c r="AE59" s="4"/>
      <c r="AF59" s="4"/>
    </row>
    <row r="60" spans="1:32" ht="15" customHeight="1" x14ac:dyDescent="0.2">
      <c r="C60" s="701"/>
      <c r="D60" s="702"/>
      <c r="E60" s="706" t="s">
        <v>7</v>
      </c>
      <c r="F60" s="709" t="s">
        <v>8</v>
      </c>
      <c r="G60" s="710"/>
      <c r="H60" s="710"/>
      <c r="I60" s="711"/>
      <c r="J60" s="706" t="s">
        <v>30</v>
      </c>
      <c r="K60" s="707"/>
      <c r="L60" s="707"/>
      <c r="M60" s="707"/>
      <c r="N60" s="4"/>
      <c r="O60" s="4"/>
      <c r="P60" s="2"/>
      <c r="Q60" s="2"/>
      <c r="R60" s="1"/>
      <c r="S60" s="1"/>
      <c r="T60" s="701"/>
      <c r="U60" s="702"/>
      <c r="V60" s="702" t="s">
        <v>7</v>
      </c>
      <c r="W60" s="712" t="s">
        <v>8</v>
      </c>
      <c r="X60" s="712"/>
      <c r="Y60" s="712"/>
      <c r="Z60" s="712"/>
      <c r="AA60" s="702" t="s">
        <v>30</v>
      </c>
      <c r="AB60" s="702"/>
      <c r="AC60" s="702"/>
      <c r="AD60" s="702"/>
      <c r="AE60" s="4"/>
      <c r="AF60" s="4"/>
    </row>
    <row r="61" spans="1:32" ht="15" customHeight="1" x14ac:dyDescent="0.2">
      <c r="C61" s="701"/>
      <c r="D61" s="702"/>
      <c r="E61" s="707"/>
      <c r="F61" s="706" t="s">
        <v>10</v>
      </c>
      <c r="G61" s="703" t="s">
        <v>11</v>
      </c>
      <c r="H61" s="704"/>
      <c r="I61" s="705"/>
      <c r="J61" s="707"/>
      <c r="K61" s="707"/>
      <c r="L61" s="707"/>
      <c r="M61" s="707"/>
      <c r="N61" s="4"/>
      <c r="O61" s="4"/>
      <c r="P61" s="2"/>
      <c r="Q61" s="2"/>
      <c r="R61" s="1"/>
      <c r="S61" s="1"/>
      <c r="T61" s="701"/>
      <c r="U61" s="702"/>
      <c r="V61" s="539"/>
      <c r="W61" s="702" t="s">
        <v>10</v>
      </c>
      <c r="X61" s="714" t="s">
        <v>11</v>
      </c>
      <c r="Y61" s="539"/>
      <c r="Z61" s="539"/>
      <c r="AA61" s="539"/>
      <c r="AB61" s="702"/>
      <c r="AC61" s="702"/>
      <c r="AD61" s="702"/>
      <c r="AE61" s="4"/>
      <c r="AF61" s="4"/>
    </row>
    <row r="62" spans="1:32" ht="12.75" customHeight="1" x14ac:dyDescent="0.2">
      <c r="C62" s="701"/>
      <c r="D62" s="702"/>
      <c r="E62" s="707"/>
      <c r="F62" s="707"/>
      <c r="G62" s="706" t="s">
        <v>12</v>
      </c>
      <c r="H62" s="706" t="s">
        <v>13</v>
      </c>
      <c r="I62" s="706" t="s">
        <v>14</v>
      </c>
      <c r="J62" s="707"/>
      <c r="K62" s="707"/>
      <c r="L62" s="707"/>
      <c r="M62" s="707"/>
      <c r="N62" s="4"/>
      <c r="O62" s="4"/>
      <c r="P62" s="2"/>
      <c r="Q62" s="2"/>
      <c r="R62" s="1"/>
      <c r="S62" s="1"/>
      <c r="T62" s="701"/>
      <c r="U62" s="702"/>
      <c r="V62" s="539"/>
      <c r="W62" s="713"/>
      <c r="X62" s="702" t="s">
        <v>12</v>
      </c>
      <c r="Y62" s="702" t="s">
        <v>13</v>
      </c>
      <c r="Z62" s="702" t="s">
        <v>14</v>
      </c>
      <c r="AA62" s="539"/>
      <c r="AB62" s="702"/>
      <c r="AC62" s="702"/>
      <c r="AD62" s="702"/>
      <c r="AE62" s="4"/>
      <c r="AF62" s="4"/>
    </row>
    <row r="63" spans="1:32" ht="12.75" x14ac:dyDescent="0.2">
      <c r="C63" s="701"/>
      <c r="D63" s="702"/>
      <c r="E63" s="707"/>
      <c r="F63" s="707"/>
      <c r="G63" s="707"/>
      <c r="H63" s="707"/>
      <c r="I63" s="707"/>
      <c r="J63" s="707"/>
      <c r="K63" s="707"/>
      <c r="L63" s="707"/>
      <c r="M63" s="707"/>
      <c r="N63" s="4"/>
      <c r="O63" s="4"/>
      <c r="P63" s="2"/>
      <c r="Q63" s="2"/>
      <c r="R63" s="1"/>
      <c r="S63" s="1"/>
      <c r="T63" s="701"/>
      <c r="U63" s="702"/>
      <c r="V63" s="539"/>
      <c r="W63" s="713"/>
      <c r="X63" s="702"/>
      <c r="Y63" s="702"/>
      <c r="Z63" s="702"/>
      <c r="AA63" s="539"/>
      <c r="AB63" s="702"/>
      <c r="AC63" s="702"/>
      <c r="AD63" s="702"/>
      <c r="AE63" s="4"/>
      <c r="AF63" s="4"/>
    </row>
    <row r="64" spans="1:32" ht="6.75" customHeight="1" x14ac:dyDescent="0.2">
      <c r="C64" s="701"/>
      <c r="D64" s="702"/>
      <c r="E64" s="707"/>
      <c r="F64" s="707"/>
      <c r="G64" s="707"/>
      <c r="H64" s="707"/>
      <c r="I64" s="707"/>
      <c r="J64" s="707"/>
      <c r="K64" s="707"/>
      <c r="L64" s="707"/>
      <c r="M64" s="707"/>
      <c r="N64" s="4"/>
      <c r="O64" s="4"/>
      <c r="P64" s="2"/>
      <c r="Q64" s="2"/>
      <c r="R64" s="1"/>
      <c r="S64" s="1"/>
      <c r="T64" s="701"/>
      <c r="U64" s="702"/>
      <c r="V64" s="539"/>
      <c r="W64" s="713"/>
      <c r="X64" s="702"/>
      <c r="Y64" s="702"/>
      <c r="Z64" s="702"/>
      <c r="AA64" s="539"/>
      <c r="AB64" s="702"/>
      <c r="AC64" s="702"/>
      <c r="AD64" s="702"/>
      <c r="AE64" s="4"/>
      <c r="AF64" s="4"/>
    </row>
    <row r="65" spans="1:32" ht="12.75" hidden="1" x14ac:dyDescent="0.2">
      <c r="C65" s="701"/>
      <c r="D65" s="702"/>
      <c r="E65" s="708"/>
      <c r="F65" s="708"/>
      <c r="G65" s="708"/>
      <c r="H65" s="708"/>
      <c r="I65" s="708"/>
      <c r="J65" s="708"/>
      <c r="K65" s="708"/>
      <c r="L65" s="708"/>
      <c r="M65" s="708"/>
      <c r="N65" s="4"/>
      <c r="O65" s="4"/>
      <c r="P65" s="2"/>
      <c r="Q65" s="2"/>
      <c r="R65" s="1"/>
      <c r="S65" s="1"/>
      <c r="T65" s="701"/>
      <c r="U65" s="702"/>
      <c r="V65" s="539"/>
      <c r="W65" s="713"/>
      <c r="X65" s="702"/>
      <c r="Y65" s="702"/>
      <c r="Z65" s="702"/>
      <c r="AA65" s="539"/>
      <c r="AB65" s="702"/>
      <c r="AC65" s="702"/>
      <c r="AD65" s="702"/>
      <c r="AE65" s="4"/>
      <c r="AF65" s="4"/>
    </row>
    <row r="66" spans="1:32" ht="17.25" customHeight="1" x14ac:dyDescent="0.2">
      <c r="A66" s="1" t="s">
        <v>14</v>
      </c>
      <c r="B66" s="1" t="s">
        <v>16</v>
      </c>
      <c r="C66" s="10" t="s">
        <v>276</v>
      </c>
      <c r="D66" s="6">
        <v>4.5</v>
      </c>
      <c r="E66" s="7">
        <f>D66*30</f>
        <v>135</v>
      </c>
      <c r="F66" s="7">
        <f>G66+H66+I66</f>
        <v>0</v>
      </c>
      <c r="G66" s="7"/>
      <c r="H66" s="7"/>
      <c r="I66" s="7"/>
      <c r="J66" s="7">
        <f>E66-F66</f>
        <v>135</v>
      </c>
      <c r="K66" s="8">
        <f>F66/18</f>
        <v>0</v>
      </c>
      <c r="L66" s="7" t="s">
        <v>26</v>
      </c>
      <c r="M66" s="8">
        <f>F66/E66*100</f>
        <v>0</v>
      </c>
      <c r="N66" s="9" t="s">
        <v>45</v>
      </c>
      <c r="O66" s="9"/>
      <c r="P66" s="2"/>
      <c r="Q66" s="2"/>
      <c r="R66" s="1" t="s">
        <v>14</v>
      </c>
      <c r="S66" s="1" t="s">
        <v>16</v>
      </c>
      <c r="T66" s="10" t="s">
        <v>276</v>
      </c>
      <c r="U66" s="6">
        <v>4.5</v>
      </c>
      <c r="V66" s="7">
        <f>U66*30</f>
        <v>135</v>
      </c>
      <c r="W66" s="7"/>
      <c r="X66" s="7"/>
      <c r="Y66" s="7"/>
      <c r="Z66" s="7"/>
      <c r="AA66" s="7">
        <f>V66-W66</f>
        <v>135</v>
      </c>
      <c r="AB66" s="8"/>
      <c r="AC66" s="7" t="s">
        <v>26</v>
      </c>
      <c r="AD66" s="8">
        <f>W66/V66*100</f>
        <v>0</v>
      </c>
      <c r="AE66" s="9"/>
      <c r="AF66" s="9"/>
    </row>
    <row r="67" spans="1:32" ht="18" customHeight="1" x14ac:dyDescent="0.2">
      <c r="A67" s="1" t="s">
        <v>15</v>
      </c>
      <c r="B67" s="1" t="s">
        <v>16</v>
      </c>
      <c r="C67" s="5" t="s">
        <v>17</v>
      </c>
      <c r="D67" s="8">
        <v>4</v>
      </c>
      <c r="E67" s="7">
        <f t="shared" ref="E67:E72" si="35">D67*30</f>
        <v>120</v>
      </c>
      <c r="F67" s="7">
        <f t="shared" ref="F67:F72" si="36">G67+H67+I67</f>
        <v>54</v>
      </c>
      <c r="G67" s="7"/>
      <c r="H67" s="7"/>
      <c r="I67" s="7">
        <v>54</v>
      </c>
      <c r="J67" s="7">
        <f t="shared" ref="J67:J72" si="37">E67-F67</f>
        <v>66</v>
      </c>
      <c r="K67" s="8">
        <f t="shared" ref="K67:K72" si="38">F67/18</f>
        <v>3</v>
      </c>
      <c r="L67" s="7" t="s">
        <v>26</v>
      </c>
      <c r="M67" s="8">
        <f t="shared" ref="M67:M72" si="39">F67/E67*100</f>
        <v>45</v>
      </c>
      <c r="N67" s="9" t="s">
        <v>18</v>
      </c>
      <c r="O67" s="9"/>
      <c r="P67" s="2"/>
      <c r="Q67" s="2"/>
      <c r="R67" s="1" t="s">
        <v>15</v>
      </c>
      <c r="S67" s="1" t="s">
        <v>16</v>
      </c>
      <c r="T67" s="5" t="s">
        <v>17</v>
      </c>
      <c r="U67" s="8">
        <v>4</v>
      </c>
      <c r="V67" s="7">
        <f t="shared" ref="V67:V72" si="40">U67*30</f>
        <v>120</v>
      </c>
      <c r="W67" s="7">
        <f t="shared" ref="W67:W72" si="41">X67+Y67+Z67</f>
        <v>54</v>
      </c>
      <c r="X67" s="7"/>
      <c r="Y67" s="7"/>
      <c r="Z67" s="7">
        <v>54</v>
      </c>
      <c r="AA67" s="7">
        <f t="shared" ref="AA67:AA72" si="42">V67-W67</f>
        <v>66</v>
      </c>
      <c r="AB67" s="8">
        <f t="shared" ref="AB67:AB72" si="43">W67/18</f>
        <v>3</v>
      </c>
      <c r="AC67" s="7" t="s">
        <v>26</v>
      </c>
      <c r="AD67" s="8">
        <f t="shared" ref="AD67:AD72" si="44">W67/V67*100</f>
        <v>45</v>
      </c>
      <c r="AE67" s="9"/>
      <c r="AF67" s="9"/>
    </row>
    <row r="68" spans="1:32" ht="18.75" customHeight="1" x14ac:dyDescent="0.2">
      <c r="A68" s="1" t="s">
        <v>14</v>
      </c>
      <c r="B68" s="1" t="s">
        <v>16</v>
      </c>
      <c r="C68" s="15" t="s">
        <v>43</v>
      </c>
      <c r="D68" s="8">
        <v>4</v>
      </c>
      <c r="E68" s="7">
        <f t="shared" si="35"/>
        <v>120</v>
      </c>
      <c r="F68" s="7">
        <f t="shared" si="36"/>
        <v>54</v>
      </c>
      <c r="G68" s="7">
        <v>18</v>
      </c>
      <c r="H68" s="7"/>
      <c r="I68" s="7">
        <v>36</v>
      </c>
      <c r="J68" s="7">
        <f t="shared" si="37"/>
        <v>66</v>
      </c>
      <c r="K68" s="8">
        <f t="shared" si="38"/>
        <v>3</v>
      </c>
      <c r="L68" s="7" t="s">
        <v>21</v>
      </c>
      <c r="M68" s="8">
        <f t="shared" si="39"/>
        <v>45</v>
      </c>
      <c r="N68" s="9" t="s">
        <v>38</v>
      </c>
      <c r="O68" s="9"/>
      <c r="P68" s="2"/>
      <c r="Q68" s="2"/>
      <c r="R68" s="1" t="s">
        <v>14</v>
      </c>
      <c r="S68" s="1" t="s">
        <v>16</v>
      </c>
      <c r="T68" s="15" t="s">
        <v>43</v>
      </c>
      <c r="U68" s="8">
        <v>4</v>
      </c>
      <c r="V68" s="7">
        <f t="shared" si="40"/>
        <v>120</v>
      </c>
      <c r="W68" s="7">
        <f t="shared" si="41"/>
        <v>54</v>
      </c>
      <c r="X68" s="7">
        <v>18</v>
      </c>
      <c r="Y68" s="7"/>
      <c r="Z68" s="7">
        <v>36</v>
      </c>
      <c r="AA68" s="7">
        <f t="shared" si="42"/>
        <v>66</v>
      </c>
      <c r="AB68" s="8">
        <f t="shared" si="43"/>
        <v>3</v>
      </c>
      <c r="AC68" s="7" t="s">
        <v>21</v>
      </c>
      <c r="AD68" s="8">
        <f t="shared" si="44"/>
        <v>45</v>
      </c>
      <c r="AE68" s="9"/>
      <c r="AF68" s="9"/>
    </row>
    <row r="69" spans="1:32" ht="16.5" customHeight="1" x14ac:dyDescent="0.2">
      <c r="A69" s="1" t="s">
        <v>14</v>
      </c>
      <c r="B69" s="1" t="s">
        <v>16</v>
      </c>
      <c r="C69" s="5" t="s">
        <v>64</v>
      </c>
      <c r="D69" s="8">
        <v>5</v>
      </c>
      <c r="E69" s="7">
        <f t="shared" si="35"/>
        <v>150</v>
      </c>
      <c r="F69" s="7">
        <f t="shared" si="36"/>
        <v>72</v>
      </c>
      <c r="G69" s="7">
        <v>36</v>
      </c>
      <c r="H69" s="7"/>
      <c r="I69" s="7">
        <v>36</v>
      </c>
      <c r="J69" s="7">
        <f t="shared" si="37"/>
        <v>78</v>
      </c>
      <c r="K69" s="8">
        <f t="shared" si="38"/>
        <v>4</v>
      </c>
      <c r="L69" s="7" t="s">
        <v>21</v>
      </c>
      <c r="M69" s="8">
        <f t="shared" si="39"/>
        <v>48</v>
      </c>
      <c r="N69" s="9" t="s">
        <v>33</v>
      </c>
      <c r="O69" s="9"/>
      <c r="P69" s="2"/>
      <c r="Q69" s="2"/>
      <c r="R69" s="1" t="s">
        <v>14</v>
      </c>
      <c r="S69" s="1" t="s">
        <v>16</v>
      </c>
      <c r="T69" s="5" t="s">
        <v>64</v>
      </c>
      <c r="U69" s="8">
        <v>5</v>
      </c>
      <c r="V69" s="7">
        <f t="shared" si="40"/>
        <v>150</v>
      </c>
      <c r="W69" s="7">
        <f t="shared" si="41"/>
        <v>72</v>
      </c>
      <c r="X69" s="7">
        <v>36</v>
      </c>
      <c r="Y69" s="7"/>
      <c r="Z69" s="7">
        <v>36</v>
      </c>
      <c r="AA69" s="7">
        <f t="shared" si="42"/>
        <v>78</v>
      </c>
      <c r="AB69" s="8">
        <f t="shared" si="43"/>
        <v>4</v>
      </c>
      <c r="AC69" s="7" t="s">
        <v>21</v>
      </c>
      <c r="AD69" s="8">
        <f t="shared" si="44"/>
        <v>48</v>
      </c>
      <c r="AE69" s="9"/>
      <c r="AF69" s="9"/>
    </row>
    <row r="70" spans="1:32" ht="14.25" customHeight="1" x14ac:dyDescent="0.2">
      <c r="A70" s="1" t="s">
        <v>14</v>
      </c>
      <c r="B70" s="1" t="s">
        <v>16</v>
      </c>
      <c r="C70" s="5" t="s">
        <v>44</v>
      </c>
      <c r="D70" s="8">
        <v>4</v>
      </c>
      <c r="E70" s="7">
        <f t="shared" si="35"/>
        <v>120</v>
      </c>
      <c r="F70" s="7">
        <f t="shared" si="36"/>
        <v>54</v>
      </c>
      <c r="G70" s="7">
        <v>18</v>
      </c>
      <c r="H70" s="7"/>
      <c r="I70" s="7">
        <v>36</v>
      </c>
      <c r="J70" s="7">
        <f t="shared" si="37"/>
        <v>66</v>
      </c>
      <c r="K70" s="8">
        <f t="shared" si="38"/>
        <v>3</v>
      </c>
      <c r="L70" s="7" t="s">
        <v>21</v>
      </c>
      <c r="M70" s="8">
        <f t="shared" si="39"/>
        <v>45</v>
      </c>
      <c r="N70" s="9" t="s">
        <v>45</v>
      </c>
      <c r="O70" s="9"/>
      <c r="P70" s="2"/>
      <c r="Q70" s="2"/>
      <c r="R70" s="1" t="s">
        <v>14</v>
      </c>
      <c r="S70" s="1" t="s">
        <v>16</v>
      </c>
      <c r="T70" s="5" t="s">
        <v>44</v>
      </c>
      <c r="U70" s="176">
        <v>4</v>
      </c>
      <c r="V70" s="175">
        <f t="shared" si="40"/>
        <v>120</v>
      </c>
      <c r="W70" s="175">
        <f t="shared" si="41"/>
        <v>54</v>
      </c>
      <c r="X70" s="175">
        <v>18</v>
      </c>
      <c r="Y70" s="175"/>
      <c r="Z70" s="175">
        <v>36</v>
      </c>
      <c r="AA70" s="175">
        <f t="shared" si="42"/>
        <v>66</v>
      </c>
      <c r="AB70" s="8">
        <f t="shared" si="43"/>
        <v>3</v>
      </c>
      <c r="AC70" s="7" t="s">
        <v>21</v>
      </c>
      <c r="AD70" s="8">
        <f t="shared" si="44"/>
        <v>45</v>
      </c>
      <c r="AE70" s="9"/>
      <c r="AF70" s="9"/>
    </row>
    <row r="71" spans="1:32" ht="18" customHeight="1" x14ac:dyDescent="0.2">
      <c r="A71" s="1" t="s">
        <v>15</v>
      </c>
      <c r="B71" s="1" t="s">
        <v>40</v>
      </c>
      <c r="C71" s="5" t="s">
        <v>73</v>
      </c>
      <c r="D71" s="8">
        <v>3.5</v>
      </c>
      <c r="E71" s="7">
        <f t="shared" si="35"/>
        <v>105</v>
      </c>
      <c r="F71" s="7">
        <f t="shared" si="36"/>
        <v>36</v>
      </c>
      <c r="G71" s="7">
        <v>18</v>
      </c>
      <c r="H71" s="7"/>
      <c r="I71" s="7">
        <v>18</v>
      </c>
      <c r="J71" s="7">
        <f t="shared" si="37"/>
        <v>69</v>
      </c>
      <c r="K71" s="8">
        <f t="shared" si="38"/>
        <v>2</v>
      </c>
      <c r="L71" s="7" t="s">
        <v>15</v>
      </c>
      <c r="M71" s="8">
        <f t="shared" si="39"/>
        <v>34.285714285714285</v>
      </c>
      <c r="N71" s="9" t="s">
        <v>33</v>
      </c>
      <c r="O71" s="9"/>
      <c r="P71" s="2"/>
      <c r="Q71" s="2"/>
      <c r="R71" s="1" t="s">
        <v>15</v>
      </c>
      <c r="S71" s="1" t="s">
        <v>40</v>
      </c>
      <c r="T71" s="5" t="s">
        <v>73</v>
      </c>
      <c r="U71" s="176">
        <v>3.5</v>
      </c>
      <c r="V71" s="175">
        <f t="shared" si="40"/>
        <v>105</v>
      </c>
      <c r="W71" s="175">
        <f t="shared" si="41"/>
        <v>36</v>
      </c>
      <c r="X71" s="175">
        <v>18</v>
      </c>
      <c r="Y71" s="175"/>
      <c r="Z71" s="175">
        <v>18</v>
      </c>
      <c r="AA71" s="175">
        <f t="shared" si="42"/>
        <v>69</v>
      </c>
      <c r="AB71" s="8">
        <f t="shared" si="43"/>
        <v>2</v>
      </c>
      <c r="AC71" s="7" t="s">
        <v>15</v>
      </c>
      <c r="AD71" s="8">
        <f t="shared" si="44"/>
        <v>34.285714285714285</v>
      </c>
      <c r="AE71" s="2" t="s">
        <v>316</v>
      </c>
      <c r="AF71" s="9"/>
    </row>
    <row r="72" spans="1:32" ht="16.5" customHeight="1" x14ac:dyDescent="0.2">
      <c r="A72" s="1" t="s">
        <v>14</v>
      </c>
      <c r="B72" s="1" t="s">
        <v>16</v>
      </c>
      <c r="C72" s="5" t="s">
        <v>279</v>
      </c>
      <c r="D72" s="8">
        <v>1</v>
      </c>
      <c r="E72" s="7">
        <f t="shared" si="35"/>
        <v>30</v>
      </c>
      <c r="F72" s="7">
        <f t="shared" si="36"/>
        <v>15</v>
      </c>
      <c r="G72" s="7"/>
      <c r="H72" s="7"/>
      <c r="I72" s="7">
        <v>15</v>
      </c>
      <c r="J72" s="7">
        <f t="shared" si="37"/>
        <v>15</v>
      </c>
      <c r="K72" s="8">
        <f t="shared" si="38"/>
        <v>0.83333333333333337</v>
      </c>
      <c r="L72" s="7" t="s">
        <v>15</v>
      </c>
      <c r="M72" s="8">
        <f t="shared" si="39"/>
        <v>50</v>
      </c>
      <c r="N72" s="9" t="s">
        <v>45</v>
      </c>
      <c r="O72" s="9"/>
      <c r="P72" s="2"/>
      <c r="Q72" s="2"/>
      <c r="R72" s="1" t="s">
        <v>14</v>
      </c>
      <c r="S72" s="1" t="s">
        <v>16</v>
      </c>
      <c r="T72" s="5" t="s">
        <v>279</v>
      </c>
      <c r="U72" s="176">
        <v>5</v>
      </c>
      <c r="V72" s="175">
        <f t="shared" si="40"/>
        <v>150</v>
      </c>
      <c r="W72" s="175">
        <f t="shared" si="41"/>
        <v>36</v>
      </c>
      <c r="X72" s="175"/>
      <c r="Y72" s="175"/>
      <c r="Z72" s="175">
        <v>36</v>
      </c>
      <c r="AA72" s="175">
        <f t="shared" si="42"/>
        <v>114</v>
      </c>
      <c r="AB72" s="8">
        <f t="shared" si="43"/>
        <v>2</v>
      </c>
      <c r="AC72" s="7" t="s">
        <v>15</v>
      </c>
      <c r="AD72" s="8">
        <f t="shared" si="44"/>
        <v>24</v>
      </c>
      <c r="AE72" s="2" t="s">
        <v>317</v>
      </c>
      <c r="AF72" s="9"/>
    </row>
    <row r="73" spans="1:32" ht="12.75" x14ac:dyDescent="0.2">
      <c r="C73" s="10" t="s">
        <v>27</v>
      </c>
      <c r="D73" s="11">
        <f t="shared" ref="D73:K73" si="45">SUM(D66:D72)</f>
        <v>26</v>
      </c>
      <c r="E73" s="24">
        <f t="shared" si="45"/>
        <v>780</v>
      </c>
      <c r="F73" s="24">
        <f t="shared" si="45"/>
        <v>285</v>
      </c>
      <c r="G73" s="24">
        <f t="shared" si="45"/>
        <v>90</v>
      </c>
      <c r="H73" s="24">
        <f t="shared" si="45"/>
        <v>0</v>
      </c>
      <c r="I73" s="24">
        <f t="shared" si="45"/>
        <v>195</v>
      </c>
      <c r="J73" s="24">
        <f t="shared" si="45"/>
        <v>495</v>
      </c>
      <c r="K73" s="24">
        <f t="shared" si="45"/>
        <v>15.833333333333334</v>
      </c>
      <c r="L73" s="24"/>
      <c r="M73" s="24"/>
      <c r="N73" s="12"/>
      <c r="O73" s="12"/>
      <c r="P73" s="2"/>
      <c r="Q73" s="2"/>
      <c r="R73" s="1"/>
      <c r="S73" s="1"/>
      <c r="T73" s="10" t="s">
        <v>27</v>
      </c>
      <c r="U73" s="11">
        <f t="shared" ref="U73:AB73" si="46">SUM(U66:U72)</f>
        <v>30</v>
      </c>
      <c r="V73" s="24">
        <f t="shared" si="46"/>
        <v>900</v>
      </c>
      <c r="W73" s="24">
        <f t="shared" si="46"/>
        <v>306</v>
      </c>
      <c r="X73" s="24">
        <f t="shared" si="46"/>
        <v>90</v>
      </c>
      <c r="Y73" s="24">
        <f t="shared" si="46"/>
        <v>0</v>
      </c>
      <c r="Z73" s="24">
        <f t="shared" si="46"/>
        <v>216</v>
      </c>
      <c r="AA73" s="24">
        <f t="shared" si="46"/>
        <v>594</v>
      </c>
      <c r="AB73" s="24">
        <f t="shared" si="46"/>
        <v>17</v>
      </c>
      <c r="AC73" s="24"/>
      <c r="AD73" s="24"/>
      <c r="AE73" s="12"/>
      <c r="AF73" s="12"/>
    </row>
    <row r="74" spans="1:32" ht="25.5" customHeight="1" x14ac:dyDescent="0.2">
      <c r="C74" s="13" t="s">
        <v>28</v>
      </c>
      <c r="D74" s="14">
        <f>30-D73</f>
        <v>4</v>
      </c>
      <c r="E74" s="12"/>
      <c r="F74" s="12"/>
      <c r="G74" s="12"/>
      <c r="H74" s="12"/>
      <c r="I74" s="12"/>
      <c r="J74" s="12"/>
      <c r="K74" s="12"/>
      <c r="L74" s="12"/>
      <c r="P74" s="2"/>
      <c r="Q74" s="2"/>
      <c r="R74" s="1"/>
      <c r="S74" s="1"/>
      <c r="T74" s="13" t="s">
        <v>28</v>
      </c>
      <c r="U74" s="14">
        <f>30-U73</f>
        <v>0</v>
      </c>
      <c r="V74" s="12"/>
      <c r="W74" s="12"/>
      <c r="X74" s="12"/>
      <c r="Y74" s="12"/>
      <c r="Z74" s="12"/>
      <c r="AA74" s="12"/>
      <c r="AB74" s="12"/>
      <c r="AC74" s="12"/>
    </row>
    <row r="75" spans="1:32" ht="12.75" x14ac:dyDescent="0.2">
      <c r="C75" s="13"/>
      <c r="D75" s="12"/>
      <c r="E75" s="12"/>
      <c r="F75" s="12"/>
      <c r="G75" s="12"/>
      <c r="H75" s="12"/>
      <c r="I75" s="12"/>
      <c r="J75" s="12"/>
      <c r="K75" s="12"/>
      <c r="L75" s="12"/>
      <c r="P75" s="2"/>
      <c r="Q75" s="2"/>
      <c r="R75" s="1"/>
      <c r="S75" s="1"/>
      <c r="T75" s="13"/>
      <c r="U75" s="12"/>
      <c r="V75" s="12"/>
      <c r="W75" s="12"/>
      <c r="X75" s="12"/>
      <c r="Y75" s="12"/>
      <c r="Z75" s="12"/>
      <c r="AA75" s="12"/>
      <c r="AB75" s="12"/>
      <c r="AC75" s="12"/>
    </row>
    <row r="76" spans="1:32" ht="12.75" x14ac:dyDescent="0.2">
      <c r="C76" s="13"/>
      <c r="D76" s="12"/>
      <c r="E76" s="12"/>
      <c r="F76" s="12"/>
      <c r="G76" s="12"/>
      <c r="H76" s="12"/>
      <c r="I76" s="12"/>
      <c r="J76" s="12"/>
      <c r="K76" s="12"/>
      <c r="L76" s="12"/>
      <c r="P76" s="2"/>
      <c r="Q76" s="2"/>
      <c r="R76" s="1"/>
      <c r="S76" s="1"/>
      <c r="T76" s="13"/>
      <c r="U76" s="12"/>
      <c r="V76" s="12"/>
      <c r="W76" s="12"/>
      <c r="X76" s="12"/>
      <c r="Y76" s="12"/>
      <c r="Z76" s="12"/>
      <c r="AA76" s="12"/>
      <c r="AB76" s="12"/>
      <c r="AC76" s="12"/>
    </row>
    <row r="77" spans="1:32" ht="12.75" x14ac:dyDescent="0.2">
      <c r="C77" s="13"/>
      <c r="D77" s="12"/>
      <c r="E77" s="12"/>
      <c r="F77" s="12"/>
      <c r="G77" s="12"/>
      <c r="H77" s="12"/>
      <c r="I77" s="12"/>
      <c r="J77" s="12"/>
      <c r="K77" s="12"/>
      <c r="L77" s="12"/>
      <c r="P77" s="2"/>
      <c r="Q77" s="2"/>
      <c r="R77" s="1"/>
      <c r="S77" s="1"/>
      <c r="T77" s="13"/>
      <c r="U77" s="12"/>
      <c r="V77" s="12"/>
      <c r="W77" s="12"/>
      <c r="X77" s="12"/>
      <c r="Y77" s="12"/>
      <c r="Z77" s="12"/>
      <c r="AA77" s="12"/>
      <c r="AB77" s="12"/>
      <c r="AC77" s="12"/>
    </row>
    <row r="78" spans="1:32" ht="12" customHeight="1" x14ac:dyDescent="0.2">
      <c r="C78" s="13"/>
      <c r="D78" s="12"/>
      <c r="E78" s="12"/>
      <c r="F78" s="12"/>
      <c r="G78" s="12"/>
      <c r="H78" s="12"/>
      <c r="I78" s="12"/>
      <c r="J78" s="12"/>
      <c r="K78" s="12"/>
      <c r="L78" s="12"/>
      <c r="P78" s="2"/>
      <c r="Q78" s="2"/>
      <c r="R78" s="1"/>
      <c r="S78" s="1"/>
      <c r="T78" s="13"/>
      <c r="U78" s="12"/>
      <c r="V78" s="12"/>
      <c r="W78" s="12"/>
      <c r="X78" s="12"/>
      <c r="Y78" s="12"/>
      <c r="Z78" s="12"/>
      <c r="AA78" s="12"/>
      <c r="AB78" s="12"/>
      <c r="AC78" s="12"/>
    </row>
    <row r="79" spans="1:32" ht="12.75" x14ac:dyDescent="0.2">
      <c r="C79" s="13"/>
      <c r="D79" s="12"/>
      <c r="E79" s="12"/>
      <c r="F79" s="12"/>
      <c r="G79" s="12"/>
      <c r="H79" s="12"/>
      <c r="I79" s="12"/>
      <c r="J79" s="12"/>
      <c r="K79" s="12"/>
      <c r="L79" s="12"/>
      <c r="P79" s="2"/>
      <c r="Q79" s="2"/>
      <c r="R79" s="1"/>
      <c r="S79" s="1"/>
      <c r="T79" s="13"/>
      <c r="U79" s="12"/>
      <c r="V79" s="12"/>
      <c r="W79" s="12"/>
      <c r="X79" s="12"/>
      <c r="Y79" s="12"/>
      <c r="Z79" s="12"/>
      <c r="AA79" s="12"/>
      <c r="AB79" s="12"/>
      <c r="AC79" s="12"/>
    </row>
    <row r="80" spans="1:32" ht="15" customHeight="1" x14ac:dyDescent="0.2">
      <c r="C80" s="3" t="s">
        <v>46</v>
      </c>
      <c r="P80" s="2"/>
      <c r="Q80" s="2"/>
      <c r="R80" s="1"/>
      <c r="S80" s="1"/>
      <c r="T80" s="3" t="s">
        <v>46</v>
      </c>
      <c r="U80" s="2"/>
      <c r="V80" s="2"/>
      <c r="W80" s="2"/>
      <c r="X80" s="2"/>
      <c r="Y80" s="2"/>
      <c r="Z80" s="2"/>
      <c r="AA80" s="2"/>
      <c r="AB80" s="2"/>
    </row>
    <row r="81" spans="1:32" ht="15" customHeight="1" x14ac:dyDescent="0.2">
      <c r="C81" s="701" t="s">
        <v>1</v>
      </c>
      <c r="D81" s="702" t="s">
        <v>2</v>
      </c>
      <c r="E81" s="703" t="s">
        <v>3</v>
      </c>
      <c r="F81" s="704"/>
      <c r="G81" s="704"/>
      <c r="H81" s="704"/>
      <c r="I81" s="704"/>
      <c r="J81" s="705"/>
      <c r="K81" s="706" t="s">
        <v>4</v>
      </c>
      <c r="L81" s="706" t="s">
        <v>5</v>
      </c>
      <c r="M81" s="706" t="s">
        <v>6</v>
      </c>
      <c r="N81" s="4"/>
      <c r="O81" s="4"/>
      <c r="P81" s="2"/>
      <c r="Q81" s="2"/>
      <c r="R81" s="1"/>
      <c r="S81" s="1"/>
      <c r="T81" s="701" t="s">
        <v>1</v>
      </c>
      <c r="U81" s="702" t="s">
        <v>2</v>
      </c>
      <c r="V81" s="714" t="s">
        <v>3</v>
      </c>
      <c r="W81" s="714"/>
      <c r="X81" s="714"/>
      <c r="Y81" s="714"/>
      <c r="Z81" s="714"/>
      <c r="AA81" s="539"/>
      <c r="AB81" s="702" t="s">
        <v>4</v>
      </c>
      <c r="AC81" s="702" t="s">
        <v>5</v>
      </c>
      <c r="AD81" s="702" t="s">
        <v>6</v>
      </c>
      <c r="AE81" s="4"/>
      <c r="AF81" s="4"/>
    </row>
    <row r="82" spans="1:32" ht="15" customHeight="1" x14ac:dyDescent="0.2">
      <c r="C82" s="701"/>
      <c r="D82" s="702"/>
      <c r="E82" s="706" t="s">
        <v>7</v>
      </c>
      <c r="F82" s="709" t="s">
        <v>8</v>
      </c>
      <c r="G82" s="710"/>
      <c r="H82" s="710"/>
      <c r="I82" s="711"/>
      <c r="J82" s="706" t="s">
        <v>30</v>
      </c>
      <c r="K82" s="707"/>
      <c r="L82" s="707"/>
      <c r="M82" s="707"/>
      <c r="N82" s="4"/>
      <c r="O82" s="4"/>
      <c r="P82" s="2"/>
      <c r="Q82" s="2"/>
      <c r="R82" s="1"/>
      <c r="S82" s="1"/>
      <c r="T82" s="701"/>
      <c r="U82" s="702"/>
      <c r="V82" s="702" t="s">
        <v>7</v>
      </c>
      <c r="W82" s="712" t="s">
        <v>8</v>
      </c>
      <c r="X82" s="712"/>
      <c r="Y82" s="712"/>
      <c r="Z82" s="712"/>
      <c r="AA82" s="702" t="s">
        <v>30</v>
      </c>
      <c r="AB82" s="702"/>
      <c r="AC82" s="702"/>
      <c r="AD82" s="702"/>
      <c r="AE82" s="4"/>
      <c r="AF82" s="4"/>
    </row>
    <row r="83" spans="1:32" ht="12.75" customHeight="1" x14ac:dyDescent="0.2">
      <c r="C83" s="701"/>
      <c r="D83" s="702"/>
      <c r="E83" s="707"/>
      <c r="F83" s="706" t="s">
        <v>10</v>
      </c>
      <c r="G83" s="703" t="s">
        <v>11</v>
      </c>
      <c r="H83" s="704"/>
      <c r="I83" s="705"/>
      <c r="J83" s="707"/>
      <c r="K83" s="707"/>
      <c r="L83" s="707"/>
      <c r="M83" s="707"/>
      <c r="N83" s="4"/>
      <c r="O83" s="4"/>
      <c r="P83" s="2"/>
      <c r="Q83" s="2"/>
      <c r="R83" s="1"/>
      <c r="S83" s="1"/>
      <c r="T83" s="701"/>
      <c r="U83" s="702"/>
      <c r="V83" s="539"/>
      <c r="W83" s="702" t="s">
        <v>10</v>
      </c>
      <c r="X83" s="714" t="s">
        <v>11</v>
      </c>
      <c r="Y83" s="539"/>
      <c r="Z83" s="539"/>
      <c r="AA83" s="539"/>
      <c r="AB83" s="702"/>
      <c r="AC83" s="702"/>
      <c r="AD83" s="702"/>
      <c r="AE83" s="4"/>
      <c r="AF83" s="4"/>
    </row>
    <row r="84" spans="1:32" ht="12.75" customHeight="1" x14ac:dyDescent="0.2">
      <c r="C84" s="701"/>
      <c r="D84" s="702"/>
      <c r="E84" s="707"/>
      <c r="F84" s="707"/>
      <c r="G84" s="706" t="s">
        <v>12</v>
      </c>
      <c r="H84" s="706" t="s">
        <v>13</v>
      </c>
      <c r="I84" s="706" t="s">
        <v>14</v>
      </c>
      <c r="J84" s="707"/>
      <c r="K84" s="707"/>
      <c r="L84" s="707"/>
      <c r="M84" s="707"/>
      <c r="N84" s="4"/>
      <c r="O84" s="4"/>
      <c r="P84" s="2"/>
      <c r="Q84" s="2"/>
      <c r="R84" s="1"/>
      <c r="S84" s="1"/>
      <c r="T84" s="701"/>
      <c r="U84" s="702"/>
      <c r="V84" s="539"/>
      <c r="W84" s="713"/>
      <c r="X84" s="702" t="s">
        <v>12</v>
      </c>
      <c r="Y84" s="702" t="s">
        <v>13</v>
      </c>
      <c r="Z84" s="702" t="s">
        <v>14</v>
      </c>
      <c r="AA84" s="539"/>
      <c r="AB84" s="702"/>
      <c r="AC84" s="702"/>
      <c r="AD84" s="702"/>
      <c r="AE84" s="4"/>
      <c r="AF84" s="4"/>
    </row>
    <row r="85" spans="1:32" ht="12.75" x14ac:dyDescent="0.2">
      <c r="C85" s="701"/>
      <c r="D85" s="702"/>
      <c r="E85" s="707"/>
      <c r="F85" s="707"/>
      <c r="G85" s="707"/>
      <c r="H85" s="707"/>
      <c r="I85" s="707"/>
      <c r="J85" s="707"/>
      <c r="K85" s="707"/>
      <c r="L85" s="707"/>
      <c r="M85" s="707"/>
      <c r="N85" s="4"/>
      <c r="O85" s="4"/>
      <c r="P85" s="2"/>
      <c r="Q85" s="2"/>
      <c r="R85" s="1"/>
      <c r="S85" s="1"/>
      <c r="T85" s="701"/>
      <c r="U85" s="702"/>
      <c r="V85" s="539"/>
      <c r="W85" s="713"/>
      <c r="X85" s="702"/>
      <c r="Y85" s="702"/>
      <c r="Z85" s="702"/>
      <c r="AA85" s="539"/>
      <c r="AB85" s="702"/>
      <c r="AC85" s="702"/>
      <c r="AD85" s="702"/>
      <c r="AE85" s="4"/>
      <c r="AF85" s="4"/>
    </row>
    <row r="86" spans="1:32" ht="12.75" x14ac:dyDescent="0.2">
      <c r="C86" s="701"/>
      <c r="D86" s="702"/>
      <c r="E86" s="707"/>
      <c r="F86" s="707"/>
      <c r="G86" s="707"/>
      <c r="H86" s="707"/>
      <c r="I86" s="707"/>
      <c r="J86" s="707"/>
      <c r="K86" s="707"/>
      <c r="L86" s="707"/>
      <c r="M86" s="707"/>
      <c r="N86" s="4"/>
      <c r="O86" s="4"/>
      <c r="P86" s="2"/>
      <c r="Q86" s="2"/>
      <c r="R86" s="1"/>
      <c r="S86" s="1"/>
      <c r="T86" s="701"/>
      <c r="U86" s="702"/>
      <c r="V86" s="539"/>
      <c r="W86" s="713"/>
      <c r="X86" s="702"/>
      <c r="Y86" s="702"/>
      <c r="Z86" s="702"/>
      <c r="AA86" s="539"/>
      <c r="AB86" s="702"/>
      <c r="AC86" s="702"/>
      <c r="AD86" s="702"/>
      <c r="AE86" s="4"/>
      <c r="AF86" s="4"/>
    </row>
    <row r="87" spans="1:32" ht="0.75" customHeight="1" x14ac:dyDescent="0.2">
      <c r="C87" s="701"/>
      <c r="D87" s="702"/>
      <c r="E87" s="708"/>
      <c r="F87" s="708"/>
      <c r="G87" s="708"/>
      <c r="H87" s="708"/>
      <c r="I87" s="708"/>
      <c r="J87" s="708"/>
      <c r="K87" s="708"/>
      <c r="L87" s="708"/>
      <c r="M87" s="708"/>
      <c r="N87" s="4"/>
      <c r="O87" s="4"/>
      <c r="P87" s="2"/>
      <c r="Q87" s="2"/>
      <c r="R87" s="1"/>
      <c r="S87" s="1"/>
      <c r="T87" s="701"/>
      <c r="U87" s="702"/>
      <c r="V87" s="539"/>
      <c r="W87" s="713"/>
      <c r="X87" s="702"/>
      <c r="Y87" s="702"/>
      <c r="Z87" s="702"/>
      <c r="AA87" s="539"/>
      <c r="AB87" s="702"/>
      <c r="AC87" s="702"/>
      <c r="AD87" s="702"/>
      <c r="AE87" s="4"/>
      <c r="AF87" s="4"/>
    </row>
    <row r="88" spans="1:32" ht="25.5" customHeight="1" x14ac:dyDescent="0.2">
      <c r="A88" s="1" t="s">
        <v>15</v>
      </c>
      <c r="B88" s="1" t="s">
        <v>40</v>
      </c>
      <c r="C88" s="5" t="s">
        <v>53</v>
      </c>
      <c r="D88" s="6">
        <v>3</v>
      </c>
      <c r="E88" s="7">
        <f t="shared" ref="E88:E94" si="47">D88*30</f>
        <v>90</v>
      </c>
      <c r="F88" s="7">
        <f t="shared" ref="F88:F94" si="48">G88+H88+I88</f>
        <v>45</v>
      </c>
      <c r="G88" s="7"/>
      <c r="H88" s="7"/>
      <c r="I88" s="7">
        <v>45</v>
      </c>
      <c r="J88" s="7">
        <f t="shared" ref="J88:J94" si="49">E88-F88</f>
        <v>45</v>
      </c>
      <c r="K88" s="8">
        <f t="shared" ref="K88:K93" si="50">F88/15</f>
        <v>3</v>
      </c>
      <c r="L88" s="7" t="s">
        <v>15</v>
      </c>
      <c r="M88" s="8">
        <f t="shared" ref="M88:M94" si="51">F88/E88*100</f>
        <v>50</v>
      </c>
      <c r="N88" s="9" t="s">
        <v>18</v>
      </c>
      <c r="O88" s="9"/>
      <c r="P88" s="2"/>
      <c r="Q88" s="2"/>
      <c r="R88" s="1" t="s">
        <v>15</v>
      </c>
      <c r="S88" s="1" t="s">
        <v>40</v>
      </c>
      <c r="T88" s="5" t="s">
        <v>53</v>
      </c>
      <c r="U88" s="6">
        <v>3</v>
      </c>
      <c r="V88" s="7">
        <f t="shared" ref="V88:V94" si="52">U88*30</f>
        <v>90</v>
      </c>
      <c r="W88" s="7">
        <f t="shared" ref="W88:W93" si="53">X88+Y88+Z88</f>
        <v>45</v>
      </c>
      <c r="X88" s="7"/>
      <c r="Y88" s="7"/>
      <c r="Z88" s="7">
        <v>45</v>
      </c>
      <c r="AA88" s="7">
        <f t="shared" ref="AA88:AA94" si="54">V88-W88</f>
        <v>45</v>
      </c>
      <c r="AB88" s="8">
        <f t="shared" ref="AB88:AB93" si="55">W88/15</f>
        <v>3</v>
      </c>
      <c r="AC88" s="7" t="s">
        <v>15</v>
      </c>
      <c r="AD88" s="8">
        <f t="shared" ref="AD88:AD94" si="56">W88/V88*100</f>
        <v>50</v>
      </c>
      <c r="AE88" s="9"/>
      <c r="AF88" s="9"/>
    </row>
    <row r="89" spans="1:32" ht="14.25" customHeight="1" x14ac:dyDescent="0.2">
      <c r="A89" s="1" t="s">
        <v>14</v>
      </c>
      <c r="B89" s="1" t="s">
        <v>16</v>
      </c>
      <c r="C89" s="5" t="s">
        <v>48</v>
      </c>
      <c r="D89" s="8">
        <v>6</v>
      </c>
      <c r="E89" s="7">
        <f t="shared" si="47"/>
        <v>180</v>
      </c>
      <c r="F89" s="7">
        <f t="shared" si="48"/>
        <v>60</v>
      </c>
      <c r="G89" s="7">
        <v>30</v>
      </c>
      <c r="H89" s="7"/>
      <c r="I89" s="7">
        <v>30</v>
      </c>
      <c r="J89" s="7">
        <f t="shared" si="49"/>
        <v>120</v>
      </c>
      <c r="K89" s="8">
        <f t="shared" si="50"/>
        <v>4</v>
      </c>
      <c r="L89" s="7" t="s">
        <v>21</v>
      </c>
      <c r="M89" s="8">
        <f t="shared" si="51"/>
        <v>33.333333333333329</v>
      </c>
      <c r="N89" s="9" t="s">
        <v>45</v>
      </c>
      <c r="O89" s="9"/>
      <c r="P89" s="2"/>
      <c r="Q89" s="2"/>
      <c r="R89" s="1" t="s">
        <v>14</v>
      </c>
      <c r="S89" s="1" t="s">
        <v>16</v>
      </c>
      <c r="T89" s="5" t="s">
        <v>48</v>
      </c>
      <c r="U89" s="8">
        <v>5</v>
      </c>
      <c r="V89" s="7">
        <f t="shared" si="52"/>
        <v>150</v>
      </c>
      <c r="W89" s="7">
        <f t="shared" si="53"/>
        <v>60</v>
      </c>
      <c r="X89" s="7">
        <v>30</v>
      </c>
      <c r="Y89" s="7"/>
      <c r="Z89" s="7">
        <v>30</v>
      </c>
      <c r="AA89" s="7">
        <f t="shared" si="54"/>
        <v>90</v>
      </c>
      <c r="AB89" s="8">
        <f t="shared" si="55"/>
        <v>4</v>
      </c>
      <c r="AC89" s="7" t="s">
        <v>21</v>
      </c>
      <c r="AD89" s="8">
        <f t="shared" si="56"/>
        <v>40</v>
      </c>
      <c r="AE89" s="9"/>
      <c r="AF89" s="9"/>
    </row>
    <row r="90" spans="1:32" ht="15" customHeight="1" x14ac:dyDescent="0.2">
      <c r="A90" s="1" t="s">
        <v>14</v>
      </c>
      <c r="B90" s="1" t="s">
        <v>16</v>
      </c>
      <c r="C90" s="5" t="s">
        <v>74</v>
      </c>
      <c r="D90" s="8">
        <v>6</v>
      </c>
      <c r="E90" s="7">
        <f t="shared" si="47"/>
        <v>180</v>
      </c>
      <c r="F90" s="7">
        <f t="shared" si="48"/>
        <v>60</v>
      </c>
      <c r="G90" s="7">
        <v>30</v>
      </c>
      <c r="H90" s="7"/>
      <c r="I90" s="7">
        <v>30</v>
      </c>
      <c r="J90" s="7">
        <f t="shared" si="49"/>
        <v>120</v>
      </c>
      <c r="K90" s="8">
        <f t="shared" si="50"/>
        <v>4</v>
      </c>
      <c r="L90" s="7" t="s">
        <v>21</v>
      </c>
      <c r="M90" s="8">
        <f t="shared" si="51"/>
        <v>33.333333333333329</v>
      </c>
      <c r="N90" s="9" t="s">
        <v>45</v>
      </c>
      <c r="O90" s="9"/>
      <c r="P90" s="2"/>
      <c r="Q90" s="2"/>
      <c r="R90" s="1" t="s">
        <v>14</v>
      </c>
      <c r="S90" s="1" t="s">
        <v>16</v>
      </c>
      <c r="T90" s="5" t="s">
        <v>74</v>
      </c>
      <c r="U90" s="8">
        <v>6</v>
      </c>
      <c r="V90" s="7">
        <f t="shared" si="52"/>
        <v>180</v>
      </c>
      <c r="W90" s="7">
        <f t="shared" si="53"/>
        <v>60</v>
      </c>
      <c r="X90" s="7">
        <v>30</v>
      </c>
      <c r="Y90" s="7"/>
      <c r="Z90" s="7">
        <v>30</v>
      </c>
      <c r="AA90" s="7">
        <f t="shared" si="54"/>
        <v>120</v>
      </c>
      <c r="AB90" s="8">
        <f t="shared" si="55"/>
        <v>4</v>
      </c>
      <c r="AC90" s="7" t="s">
        <v>21</v>
      </c>
      <c r="AD90" s="8">
        <f t="shared" si="56"/>
        <v>33.333333333333329</v>
      </c>
      <c r="AE90" s="9"/>
      <c r="AF90" s="9"/>
    </row>
    <row r="91" spans="1:32" ht="20.25" customHeight="1" x14ac:dyDescent="0.2">
      <c r="A91" s="1" t="s">
        <v>14</v>
      </c>
      <c r="B91" s="1" t="s">
        <v>16</v>
      </c>
      <c r="C91" s="5" t="s">
        <v>67</v>
      </c>
      <c r="D91" s="8">
        <v>4</v>
      </c>
      <c r="E91" s="7">
        <f t="shared" si="47"/>
        <v>120</v>
      </c>
      <c r="F91" s="7">
        <f t="shared" si="48"/>
        <v>45</v>
      </c>
      <c r="G91" s="7">
        <v>15</v>
      </c>
      <c r="H91" s="7"/>
      <c r="I91" s="7">
        <v>30</v>
      </c>
      <c r="J91" s="7">
        <f t="shared" si="49"/>
        <v>75</v>
      </c>
      <c r="K91" s="8">
        <f t="shared" si="50"/>
        <v>3</v>
      </c>
      <c r="L91" s="7" t="s">
        <v>26</v>
      </c>
      <c r="M91" s="8">
        <f t="shared" si="51"/>
        <v>37.5</v>
      </c>
      <c r="N91" s="9" t="s">
        <v>24</v>
      </c>
      <c r="O91" s="9"/>
      <c r="P91" s="2"/>
      <c r="Q91" s="2"/>
      <c r="R91" s="1" t="s">
        <v>14</v>
      </c>
      <c r="S91" s="1" t="s">
        <v>16</v>
      </c>
      <c r="T91" s="5" t="s">
        <v>67</v>
      </c>
      <c r="U91" s="8">
        <v>4</v>
      </c>
      <c r="V91" s="7">
        <f t="shared" si="52"/>
        <v>120</v>
      </c>
      <c r="W91" s="7">
        <f t="shared" si="53"/>
        <v>45</v>
      </c>
      <c r="X91" s="7">
        <v>15</v>
      </c>
      <c r="Y91" s="7"/>
      <c r="Z91" s="7">
        <v>30</v>
      </c>
      <c r="AA91" s="7">
        <f t="shared" si="54"/>
        <v>75</v>
      </c>
      <c r="AB91" s="8">
        <f t="shared" si="55"/>
        <v>3</v>
      </c>
      <c r="AC91" s="7" t="s">
        <v>21</v>
      </c>
      <c r="AD91" s="8">
        <f t="shared" si="56"/>
        <v>37.5</v>
      </c>
      <c r="AE91" s="9"/>
      <c r="AF91" s="9"/>
    </row>
    <row r="92" spans="1:32" ht="15.75" customHeight="1" x14ac:dyDescent="0.2">
      <c r="A92" s="1" t="s">
        <v>14</v>
      </c>
      <c r="B92" s="1" t="s">
        <v>40</v>
      </c>
      <c r="C92" s="26" t="s">
        <v>280</v>
      </c>
      <c r="D92" s="8">
        <v>5</v>
      </c>
      <c r="E92" s="7">
        <f t="shared" si="47"/>
        <v>150</v>
      </c>
      <c r="F92" s="7">
        <f t="shared" si="48"/>
        <v>60</v>
      </c>
      <c r="G92" s="7">
        <v>30</v>
      </c>
      <c r="H92" s="7"/>
      <c r="I92" s="7">
        <v>30</v>
      </c>
      <c r="J92" s="7">
        <f t="shared" si="49"/>
        <v>90</v>
      </c>
      <c r="K92" s="8">
        <f t="shared" si="50"/>
        <v>4</v>
      </c>
      <c r="L92" s="7" t="s">
        <v>26</v>
      </c>
      <c r="M92" s="8">
        <f t="shared" si="51"/>
        <v>40</v>
      </c>
      <c r="N92" s="9" t="s">
        <v>45</v>
      </c>
      <c r="O92" s="9"/>
      <c r="P92" s="2"/>
      <c r="Q92" s="2"/>
      <c r="R92" s="1" t="s">
        <v>14</v>
      </c>
      <c r="S92" s="1" t="s">
        <v>40</v>
      </c>
      <c r="T92" s="26" t="s">
        <v>280</v>
      </c>
      <c r="U92" s="8">
        <v>5</v>
      </c>
      <c r="V92" s="7">
        <f t="shared" si="52"/>
        <v>150</v>
      </c>
      <c r="W92" s="7">
        <f t="shared" si="53"/>
        <v>60</v>
      </c>
      <c r="X92" s="7">
        <v>30</v>
      </c>
      <c r="Y92" s="7"/>
      <c r="Z92" s="7">
        <v>30</v>
      </c>
      <c r="AA92" s="7">
        <f t="shared" si="54"/>
        <v>90</v>
      </c>
      <c r="AB92" s="8">
        <f t="shared" si="55"/>
        <v>4</v>
      </c>
      <c r="AC92" s="7" t="s">
        <v>15</v>
      </c>
      <c r="AD92" s="8">
        <f t="shared" si="56"/>
        <v>40</v>
      </c>
      <c r="AE92" s="9"/>
      <c r="AF92" s="9"/>
    </row>
    <row r="93" spans="1:32" ht="25.5" customHeight="1" x14ac:dyDescent="0.2">
      <c r="A93" s="1" t="s">
        <v>14</v>
      </c>
      <c r="B93" s="1" t="s">
        <v>16</v>
      </c>
      <c r="C93" s="15" t="s">
        <v>75</v>
      </c>
      <c r="D93" s="8">
        <v>5</v>
      </c>
      <c r="E93" s="7">
        <f t="shared" si="47"/>
        <v>150</v>
      </c>
      <c r="F93" s="7">
        <f t="shared" si="48"/>
        <v>60</v>
      </c>
      <c r="G93" s="7">
        <v>30</v>
      </c>
      <c r="H93" s="7"/>
      <c r="I93" s="7">
        <v>30</v>
      </c>
      <c r="J93" s="7">
        <f t="shared" si="49"/>
        <v>90</v>
      </c>
      <c r="K93" s="8">
        <f t="shared" si="50"/>
        <v>4</v>
      </c>
      <c r="L93" s="7" t="s">
        <v>21</v>
      </c>
      <c r="M93" s="8">
        <f t="shared" si="51"/>
        <v>40</v>
      </c>
      <c r="N93" s="9" t="s">
        <v>45</v>
      </c>
      <c r="O93" s="9"/>
      <c r="P93" s="2"/>
      <c r="Q93" s="2"/>
      <c r="R93" s="1" t="s">
        <v>14</v>
      </c>
      <c r="S93" s="1" t="s">
        <v>16</v>
      </c>
      <c r="T93" s="15" t="s">
        <v>75</v>
      </c>
      <c r="U93" s="8">
        <v>6</v>
      </c>
      <c r="V93" s="7">
        <f t="shared" si="52"/>
        <v>180</v>
      </c>
      <c r="W93" s="7">
        <f t="shared" si="53"/>
        <v>60</v>
      </c>
      <c r="X93" s="7">
        <v>30</v>
      </c>
      <c r="Y93" s="7"/>
      <c r="Z93" s="7">
        <v>30</v>
      </c>
      <c r="AA93" s="7">
        <f t="shared" si="54"/>
        <v>120</v>
      </c>
      <c r="AB93" s="8">
        <f t="shared" si="55"/>
        <v>4</v>
      </c>
      <c r="AC93" s="7" t="s">
        <v>21</v>
      </c>
      <c r="AD93" s="8">
        <f t="shared" si="56"/>
        <v>33.333333333333329</v>
      </c>
      <c r="AE93" s="2" t="s">
        <v>319</v>
      </c>
      <c r="AF93" s="9"/>
    </row>
    <row r="94" spans="1:32" ht="24.75" customHeight="1" x14ac:dyDescent="0.2">
      <c r="A94" s="1" t="s">
        <v>14</v>
      </c>
      <c r="B94" s="1" t="s">
        <v>16</v>
      </c>
      <c r="C94" s="5" t="s">
        <v>76</v>
      </c>
      <c r="D94" s="8">
        <v>1</v>
      </c>
      <c r="E94" s="7">
        <f t="shared" si="47"/>
        <v>30</v>
      </c>
      <c r="F94" s="7">
        <f t="shared" si="48"/>
        <v>0</v>
      </c>
      <c r="G94" s="7"/>
      <c r="H94" s="7"/>
      <c r="I94" s="7"/>
      <c r="J94" s="7">
        <f t="shared" si="49"/>
        <v>30</v>
      </c>
      <c r="K94" s="8">
        <f>F94/18</f>
        <v>0</v>
      </c>
      <c r="L94" s="7" t="s">
        <v>26</v>
      </c>
      <c r="M94" s="8">
        <f t="shared" si="51"/>
        <v>0</v>
      </c>
      <c r="N94" s="9" t="s">
        <v>45</v>
      </c>
      <c r="O94" s="9"/>
      <c r="P94" s="2"/>
      <c r="Q94" s="2"/>
      <c r="R94" s="1" t="s">
        <v>14</v>
      </c>
      <c r="S94" s="1" t="s">
        <v>16</v>
      </c>
      <c r="T94" s="5" t="s">
        <v>76</v>
      </c>
      <c r="U94" s="8">
        <v>1</v>
      </c>
      <c r="V94" s="7">
        <f t="shared" si="52"/>
        <v>30</v>
      </c>
      <c r="W94" s="7"/>
      <c r="X94" s="7"/>
      <c r="Y94" s="7"/>
      <c r="Z94" s="7"/>
      <c r="AA94" s="7">
        <f t="shared" si="54"/>
        <v>30</v>
      </c>
      <c r="AB94" s="8"/>
      <c r="AC94" s="7" t="s">
        <v>26</v>
      </c>
      <c r="AD94" s="8">
        <f t="shared" si="56"/>
        <v>0</v>
      </c>
      <c r="AE94" s="2" t="s">
        <v>320</v>
      </c>
      <c r="AF94" s="9"/>
    </row>
    <row r="95" spans="1:32" ht="15" customHeight="1" x14ac:dyDescent="0.2">
      <c r="C95" s="10" t="s">
        <v>27</v>
      </c>
      <c r="D95" s="11">
        <f t="shared" ref="D95:M95" si="57">SUM(D88:D94)</f>
        <v>30</v>
      </c>
      <c r="E95" s="24">
        <f t="shared" si="57"/>
        <v>900</v>
      </c>
      <c r="F95" s="24">
        <f t="shared" si="57"/>
        <v>330</v>
      </c>
      <c r="G95" s="24">
        <f t="shared" si="57"/>
        <v>135</v>
      </c>
      <c r="H95" s="24">
        <f t="shared" si="57"/>
        <v>0</v>
      </c>
      <c r="I95" s="24">
        <f t="shared" si="57"/>
        <v>195</v>
      </c>
      <c r="J95" s="24">
        <f t="shared" si="57"/>
        <v>570</v>
      </c>
      <c r="K95" s="24">
        <f t="shared" si="57"/>
        <v>22</v>
      </c>
      <c r="L95" s="24">
        <f t="shared" si="57"/>
        <v>0</v>
      </c>
      <c r="M95" s="24">
        <f t="shared" si="57"/>
        <v>234.16666666666666</v>
      </c>
      <c r="N95" s="12"/>
      <c r="O95" s="12"/>
      <c r="P95" s="2"/>
      <c r="Q95" s="2"/>
      <c r="R95" s="1"/>
      <c r="S95" s="1"/>
      <c r="T95" s="10" t="s">
        <v>27</v>
      </c>
      <c r="U95" s="11">
        <f t="shared" ref="U95:AD95" si="58">SUM(U88:U94)</f>
        <v>30</v>
      </c>
      <c r="V95" s="24">
        <f t="shared" si="58"/>
        <v>900</v>
      </c>
      <c r="W95" s="24">
        <f t="shared" si="58"/>
        <v>330</v>
      </c>
      <c r="X95" s="24">
        <f t="shared" si="58"/>
        <v>135</v>
      </c>
      <c r="Y95" s="24">
        <f t="shared" si="58"/>
        <v>0</v>
      </c>
      <c r="Z95" s="24">
        <f t="shared" si="58"/>
        <v>195</v>
      </c>
      <c r="AA95" s="24">
        <f t="shared" si="58"/>
        <v>570</v>
      </c>
      <c r="AB95" s="24">
        <f t="shared" si="58"/>
        <v>22</v>
      </c>
      <c r="AC95" s="24">
        <f t="shared" si="58"/>
        <v>0</v>
      </c>
      <c r="AD95" s="24">
        <f t="shared" si="58"/>
        <v>234.16666666666663</v>
      </c>
      <c r="AE95" s="177" t="s">
        <v>321</v>
      </c>
      <c r="AF95" s="12"/>
    </row>
    <row r="96" spans="1:32" ht="15" customHeight="1" x14ac:dyDescent="0.2">
      <c r="C96" s="13" t="s">
        <v>28</v>
      </c>
      <c r="D96" s="12">
        <f>30-D95</f>
        <v>0</v>
      </c>
      <c r="P96" s="2"/>
      <c r="Q96" s="2"/>
      <c r="R96" s="1"/>
      <c r="S96" s="1"/>
      <c r="T96" s="13" t="s">
        <v>28</v>
      </c>
      <c r="U96" s="12">
        <f>30-U95</f>
        <v>0</v>
      </c>
      <c r="V96" s="2"/>
      <c r="W96" s="2"/>
      <c r="X96" s="2"/>
      <c r="Y96" s="2"/>
      <c r="Z96" s="2"/>
      <c r="AA96" s="2"/>
      <c r="AB96" s="2"/>
    </row>
    <row r="97" spans="1:32" ht="15" customHeight="1" x14ac:dyDescent="0.2">
      <c r="C97" s="13"/>
      <c r="D97" s="12"/>
      <c r="P97" s="2"/>
      <c r="Q97" s="2"/>
      <c r="R97" s="1"/>
      <c r="S97" s="1"/>
      <c r="T97" s="13"/>
      <c r="U97" s="12"/>
      <c r="V97" s="2"/>
      <c r="W97" s="2"/>
      <c r="X97" s="2"/>
      <c r="Y97" s="2"/>
      <c r="Z97" s="2"/>
      <c r="AA97" s="2"/>
      <c r="AB97" s="2"/>
    </row>
    <row r="98" spans="1:32" ht="12.75" customHeight="1" x14ac:dyDescent="0.2">
      <c r="C98" s="3" t="s">
        <v>50</v>
      </c>
      <c r="P98" s="2"/>
      <c r="Q98" s="2"/>
      <c r="R98" s="1"/>
      <c r="S98" s="1"/>
      <c r="T98" s="3" t="s">
        <v>50</v>
      </c>
      <c r="U98" s="2"/>
      <c r="V98" s="2"/>
      <c r="W98" s="2"/>
      <c r="X98" s="2"/>
      <c r="Y98" s="2"/>
      <c r="Z98" s="2"/>
      <c r="AA98" s="2"/>
      <c r="AB98" s="2"/>
    </row>
    <row r="99" spans="1:32" ht="12.75" customHeight="1" x14ac:dyDescent="0.2">
      <c r="C99" s="701" t="s">
        <v>1</v>
      </c>
      <c r="D99" s="702" t="s">
        <v>2</v>
      </c>
      <c r="E99" s="703" t="s">
        <v>3</v>
      </c>
      <c r="F99" s="704"/>
      <c r="G99" s="704"/>
      <c r="H99" s="704"/>
      <c r="I99" s="704"/>
      <c r="J99" s="705"/>
      <c r="K99" s="706" t="s">
        <v>4</v>
      </c>
      <c r="L99" s="706" t="s">
        <v>5</v>
      </c>
      <c r="M99" s="706" t="s">
        <v>6</v>
      </c>
      <c r="N99" s="4"/>
      <c r="O99" s="4"/>
      <c r="P99" s="2"/>
      <c r="Q99" s="2"/>
      <c r="R99" s="1"/>
      <c r="S99" s="1"/>
      <c r="T99" s="701" t="s">
        <v>1</v>
      </c>
      <c r="U99" s="702" t="s">
        <v>2</v>
      </c>
      <c r="V99" s="714" t="s">
        <v>3</v>
      </c>
      <c r="W99" s="714"/>
      <c r="X99" s="714"/>
      <c r="Y99" s="714"/>
      <c r="Z99" s="714"/>
      <c r="AA99" s="539"/>
      <c r="AB99" s="702" t="s">
        <v>4</v>
      </c>
      <c r="AC99" s="702" t="s">
        <v>5</v>
      </c>
      <c r="AD99" s="702" t="s">
        <v>6</v>
      </c>
      <c r="AE99" s="4"/>
      <c r="AF99" s="4"/>
    </row>
    <row r="100" spans="1:32" ht="12.75" customHeight="1" x14ac:dyDescent="0.2">
      <c r="C100" s="701"/>
      <c r="D100" s="702"/>
      <c r="E100" s="706" t="s">
        <v>7</v>
      </c>
      <c r="F100" s="709" t="s">
        <v>8</v>
      </c>
      <c r="G100" s="710"/>
      <c r="H100" s="710"/>
      <c r="I100" s="711"/>
      <c r="J100" s="706" t="s">
        <v>30</v>
      </c>
      <c r="K100" s="707"/>
      <c r="L100" s="707"/>
      <c r="M100" s="707"/>
      <c r="N100" s="4"/>
      <c r="O100" s="4"/>
      <c r="P100" s="2"/>
      <c r="Q100" s="2"/>
      <c r="R100" s="1"/>
      <c r="S100" s="1"/>
      <c r="T100" s="701"/>
      <c r="U100" s="702"/>
      <c r="V100" s="702" t="s">
        <v>7</v>
      </c>
      <c r="W100" s="712" t="s">
        <v>8</v>
      </c>
      <c r="X100" s="712"/>
      <c r="Y100" s="712"/>
      <c r="Z100" s="712"/>
      <c r="AA100" s="702" t="s">
        <v>30</v>
      </c>
      <c r="AB100" s="702"/>
      <c r="AC100" s="702"/>
      <c r="AD100" s="702"/>
      <c r="AE100" s="4"/>
      <c r="AF100" s="4"/>
    </row>
    <row r="101" spans="1:32" ht="12.75" customHeight="1" x14ac:dyDescent="0.2">
      <c r="C101" s="701"/>
      <c r="D101" s="702"/>
      <c r="E101" s="707"/>
      <c r="F101" s="706" t="s">
        <v>10</v>
      </c>
      <c r="G101" s="703" t="s">
        <v>11</v>
      </c>
      <c r="H101" s="704"/>
      <c r="I101" s="705"/>
      <c r="J101" s="707"/>
      <c r="K101" s="707"/>
      <c r="L101" s="707"/>
      <c r="M101" s="707"/>
      <c r="N101" s="4"/>
      <c r="O101" s="4"/>
      <c r="P101" s="2"/>
      <c r="Q101" s="2"/>
      <c r="R101" s="1"/>
      <c r="S101" s="1"/>
      <c r="T101" s="701"/>
      <c r="U101" s="702"/>
      <c r="V101" s="539"/>
      <c r="W101" s="702" t="s">
        <v>10</v>
      </c>
      <c r="X101" s="714" t="s">
        <v>11</v>
      </c>
      <c r="Y101" s="539"/>
      <c r="Z101" s="539"/>
      <c r="AA101" s="539"/>
      <c r="AB101" s="702"/>
      <c r="AC101" s="702"/>
      <c r="AD101" s="702"/>
      <c r="AE101" s="4"/>
      <c r="AF101" s="4"/>
    </row>
    <row r="102" spans="1:32" ht="12.75" customHeight="1" x14ac:dyDescent="0.2">
      <c r="C102" s="701"/>
      <c r="D102" s="702"/>
      <c r="E102" s="707"/>
      <c r="F102" s="707"/>
      <c r="G102" s="706" t="s">
        <v>12</v>
      </c>
      <c r="H102" s="706" t="s">
        <v>13</v>
      </c>
      <c r="I102" s="706" t="s">
        <v>14</v>
      </c>
      <c r="J102" s="707"/>
      <c r="K102" s="707"/>
      <c r="L102" s="707"/>
      <c r="M102" s="707"/>
      <c r="N102" s="4"/>
      <c r="O102" s="4"/>
      <c r="P102" s="2"/>
      <c r="Q102" s="2"/>
      <c r="R102" s="1"/>
      <c r="S102" s="1"/>
      <c r="T102" s="701"/>
      <c r="U102" s="702"/>
      <c r="V102" s="539"/>
      <c r="W102" s="713"/>
      <c r="X102" s="702" t="s">
        <v>12</v>
      </c>
      <c r="Y102" s="702" t="s">
        <v>13</v>
      </c>
      <c r="Z102" s="702" t="s">
        <v>14</v>
      </c>
      <c r="AA102" s="539"/>
      <c r="AB102" s="702"/>
      <c r="AC102" s="702"/>
      <c r="AD102" s="702"/>
      <c r="AE102" s="4"/>
      <c r="AF102" s="4"/>
    </row>
    <row r="103" spans="1:32" ht="12.75" x14ac:dyDescent="0.2">
      <c r="C103" s="701"/>
      <c r="D103" s="702"/>
      <c r="E103" s="707"/>
      <c r="F103" s="707"/>
      <c r="G103" s="707"/>
      <c r="H103" s="707"/>
      <c r="I103" s="707"/>
      <c r="J103" s="707"/>
      <c r="K103" s="707"/>
      <c r="L103" s="707"/>
      <c r="M103" s="707"/>
      <c r="N103" s="4"/>
      <c r="O103" s="4"/>
      <c r="P103" s="2"/>
      <c r="Q103" s="2"/>
      <c r="R103" s="1"/>
      <c r="S103" s="1"/>
      <c r="T103" s="701"/>
      <c r="U103" s="702"/>
      <c r="V103" s="539"/>
      <c r="W103" s="713"/>
      <c r="X103" s="702"/>
      <c r="Y103" s="702"/>
      <c r="Z103" s="702"/>
      <c r="AA103" s="539"/>
      <c r="AB103" s="702"/>
      <c r="AC103" s="702"/>
      <c r="AD103" s="702"/>
      <c r="AE103" s="4"/>
      <c r="AF103" s="4"/>
    </row>
    <row r="104" spans="1:32" ht="12.75" x14ac:dyDescent="0.2">
      <c r="C104" s="701"/>
      <c r="D104" s="702"/>
      <c r="E104" s="707"/>
      <c r="F104" s="707"/>
      <c r="G104" s="707"/>
      <c r="H104" s="707"/>
      <c r="I104" s="707"/>
      <c r="J104" s="707"/>
      <c r="K104" s="707"/>
      <c r="L104" s="707"/>
      <c r="M104" s="707"/>
      <c r="N104" s="4"/>
      <c r="O104" s="4"/>
      <c r="P104" s="2"/>
      <c r="Q104" s="2"/>
      <c r="R104" s="1"/>
      <c r="S104" s="1"/>
      <c r="T104" s="701"/>
      <c r="U104" s="702"/>
      <c r="V104" s="539"/>
      <c r="W104" s="713"/>
      <c r="X104" s="702"/>
      <c r="Y104" s="702"/>
      <c r="Z104" s="702"/>
      <c r="AA104" s="539"/>
      <c r="AB104" s="702"/>
      <c r="AC104" s="702"/>
      <c r="AD104" s="702"/>
      <c r="AE104" s="4"/>
      <c r="AF104" s="4"/>
    </row>
    <row r="105" spans="1:32" ht="4.5" customHeight="1" x14ac:dyDescent="0.2">
      <c r="C105" s="701"/>
      <c r="D105" s="702"/>
      <c r="E105" s="708"/>
      <c r="F105" s="708"/>
      <c r="G105" s="708"/>
      <c r="H105" s="708"/>
      <c r="I105" s="708"/>
      <c r="J105" s="708"/>
      <c r="K105" s="708"/>
      <c r="L105" s="708"/>
      <c r="M105" s="708"/>
      <c r="N105" s="4"/>
      <c r="O105" s="4"/>
      <c r="P105" s="2"/>
      <c r="Q105" s="2"/>
      <c r="R105" s="1"/>
      <c r="S105" s="1"/>
      <c r="T105" s="701"/>
      <c r="U105" s="702"/>
      <c r="V105" s="539"/>
      <c r="W105" s="713"/>
      <c r="X105" s="702"/>
      <c r="Y105" s="702"/>
      <c r="Z105" s="702"/>
      <c r="AA105" s="539"/>
      <c r="AB105" s="702"/>
      <c r="AC105" s="702"/>
      <c r="AD105" s="702"/>
      <c r="AE105" s="4"/>
      <c r="AF105" s="4"/>
    </row>
    <row r="106" spans="1:32" ht="17.25" customHeight="1" x14ac:dyDescent="0.2">
      <c r="A106" s="1" t="s">
        <v>14</v>
      </c>
      <c r="B106" s="1" t="s">
        <v>16</v>
      </c>
      <c r="C106" s="10" t="s">
        <v>281</v>
      </c>
      <c r="D106" s="6">
        <v>4.5</v>
      </c>
      <c r="E106" s="7">
        <f>D106*30</f>
        <v>135</v>
      </c>
      <c r="F106" s="7">
        <f>G106+H106+I106</f>
        <v>0</v>
      </c>
      <c r="G106" s="7"/>
      <c r="H106" s="7"/>
      <c r="I106" s="7"/>
      <c r="J106" s="7">
        <f>E106-F106</f>
        <v>135</v>
      </c>
      <c r="K106" s="8">
        <f>F106/18</f>
        <v>0</v>
      </c>
      <c r="L106" s="7" t="s">
        <v>26</v>
      </c>
      <c r="M106" s="8">
        <f>F106/E106*100</f>
        <v>0</v>
      </c>
      <c r="N106" s="9" t="s">
        <v>45</v>
      </c>
      <c r="O106" s="9"/>
      <c r="P106" s="2"/>
      <c r="Q106" s="2"/>
      <c r="R106" s="1" t="s">
        <v>14</v>
      </c>
      <c r="S106" s="1" t="s">
        <v>16</v>
      </c>
      <c r="T106" s="10" t="s">
        <v>281</v>
      </c>
      <c r="U106" s="6">
        <v>4.5</v>
      </c>
      <c r="V106" s="7">
        <f>U106*30</f>
        <v>135</v>
      </c>
      <c r="W106" s="7"/>
      <c r="X106" s="7"/>
      <c r="Y106" s="7"/>
      <c r="Z106" s="7"/>
      <c r="AA106" s="7">
        <f>V106-W106</f>
        <v>135</v>
      </c>
      <c r="AB106" s="8"/>
      <c r="AC106" s="7" t="s">
        <v>26</v>
      </c>
      <c r="AD106" s="8">
        <f>W106/V106*100</f>
        <v>0</v>
      </c>
      <c r="AE106" s="9"/>
      <c r="AF106" s="9"/>
    </row>
    <row r="107" spans="1:32" ht="27" customHeight="1" x14ac:dyDescent="0.2">
      <c r="A107" s="1" t="s">
        <v>15</v>
      </c>
      <c r="B107" s="1" t="s">
        <v>40</v>
      </c>
      <c r="C107" s="5" t="s">
        <v>51</v>
      </c>
      <c r="D107" s="8">
        <v>4</v>
      </c>
      <c r="E107" s="7">
        <f t="shared" ref="E107:E112" si="59">D107*30</f>
        <v>120</v>
      </c>
      <c r="F107" s="7">
        <f t="shared" ref="F107:F112" si="60">G107+H107+I107</f>
        <v>54</v>
      </c>
      <c r="G107" s="7"/>
      <c r="H107" s="7"/>
      <c r="I107" s="7">
        <v>54</v>
      </c>
      <c r="J107" s="7">
        <f t="shared" ref="J107:J112" si="61">E107-F107</f>
        <v>66</v>
      </c>
      <c r="K107" s="8">
        <f t="shared" ref="K107:K112" si="62">F107/18</f>
        <v>3</v>
      </c>
      <c r="L107" s="7" t="s">
        <v>15</v>
      </c>
      <c r="M107" s="8">
        <f t="shared" ref="M107:M112" si="63">F107/E107*100</f>
        <v>45</v>
      </c>
      <c r="N107" s="9" t="s">
        <v>18</v>
      </c>
      <c r="O107" s="9"/>
      <c r="P107" s="2"/>
      <c r="Q107" s="2"/>
      <c r="R107" s="1" t="s">
        <v>15</v>
      </c>
      <c r="S107" s="1" t="s">
        <v>40</v>
      </c>
      <c r="T107" s="5" t="s">
        <v>51</v>
      </c>
      <c r="U107" s="8">
        <v>4</v>
      </c>
      <c r="V107" s="7">
        <f t="shared" ref="V107:V112" si="64">U107*30</f>
        <v>120</v>
      </c>
      <c r="W107" s="7">
        <f>X107+Y107+Z107</f>
        <v>54</v>
      </c>
      <c r="X107" s="7"/>
      <c r="Y107" s="7"/>
      <c r="Z107" s="7">
        <v>54</v>
      </c>
      <c r="AA107" s="7">
        <f t="shared" ref="AA107:AA112" si="65">V107-W107</f>
        <v>66</v>
      </c>
      <c r="AB107" s="8">
        <f>W107/18</f>
        <v>3</v>
      </c>
      <c r="AC107" s="7" t="s">
        <v>15</v>
      </c>
      <c r="AD107" s="8">
        <f>W107/V107*100</f>
        <v>45</v>
      </c>
      <c r="AE107" s="9"/>
      <c r="AF107" s="9"/>
    </row>
    <row r="108" spans="1:32" ht="15.75" customHeight="1" x14ac:dyDescent="0.2">
      <c r="A108" s="1" t="s">
        <v>14</v>
      </c>
      <c r="B108" s="1" t="s">
        <v>40</v>
      </c>
      <c r="C108" s="5" t="s">
        <v>284</v>
      </c>
      <c r="D108" s="8">
        <v>5</v>
      </c>
      <c r="E108" s="7">
        <f t="shared" si="59"/>
        <v>150</v>
      </c>
      <c r="F108" s="7">
        <f t="shared" si="60"/>
        <v>72</v>
      </c>
      <c r="G108" s="7">
        <v>36</v>
      </c>
      <c r="H108" s="7"/>
      <c r="I108" s="7">
        <v>36</v>
      </c>
      <c r="J108" s="7">
        <f t="shared" si="61"/>
        <v>78</v>
      </c>
      <c r="K108" s="8">
        <f t="shared" si="62"/>
        <v>4</v>
      </c>
      <c r="L108" s="7" t="s">
        <v>21</v>
      </c>
      <c r="M108" s="8">
        <f t="shared" si="63"/>
        <v>48</v>
      </c>
      <c r="N108" s="9" t="s">
        <v>45</v>
      </c>
      <c r="O108" s="9"/>
      <c r="P108" s="2"/>
      <c r="Q108" s="2"/>
      <c r="R108" s="1" t="s">
        <v>14</v>
      </c>
      <c r="S108" s="1" t="s">
        <v>40</v>
      </c>
      <c r="T108" s="5" t="s">
        <v>284</v>
      </c>
      <c r="U108" s="8">
        <v>5</v>
      </c>
      <c r="V108" s="7">
        <f t="shared" si="64"/>
        <v>150</v>
      </c>
      <c r="W108" s="7">
        <f>X108+Y108+Z108</f>
        <v>72</v>
      </c>
      <c r="X108" s="7">
        <v>36</v>
      </c>
      <c r="Y108" s="7"/>
      <c r="Z108" s="7">
        <v>36</v>
      </c>
      <c r="AA108" s="7">
        <f t="shared" si="65"/>
        <v>78</v>
      </c>
      <c r="AB108" s="8">
        <f>W108/18</f>
        <v>4</v>
      </c>
      <c r="AC108" s="7" t="s">
        <v>26</v>
      </c>
      <c r="AD108" s="8">
        <f>W108/V108*100</f>
        <v>48</v>
      </c>
      <c r="AE108" s="9"/>
      <c r="AF108" s="9"/>
    </row>
    <row r="109" spans="1:32" ht="24" customHeight="1" x14ac:dyDescent="0.2">
      <c r="A109" s="1" t="s">
        <v>14</v>
      </c>
      <c r="B109" s="1" t="s">
        <v>16</v>
      </c>
      <c r="C109" s="5" t="s">
        <v>78</v>
      </c>
      <c r="D109" s="8">
        <v>1</v>
      </c>
      <c r="E109" s="7">
        <f t="shared" si="59"/>
        <v>30</v>
      </c>
      <c r="F109" s="7"/>
      <c r="G109" s="7"/>
      <c r="H109" s="7"/>
      <c r="I109" s="7"/>
      <c r="J109" s="7">
        <f t="shared" si="61"/>
        <v>30</v>
      </c>
      <c r="K109" s="8"/>
      <c r="L109" s="7" t="s">
        <v>26</v>
      </c>
      <c r="M109" s="8"/>
      <c r="N109" s="9" t="s">
        <v>45</v>
      </c>
      <c r="O109" s="9"/>
      <c r="P109" s="2"/>
      <c r="Q109" s="2"/>
      <c r="R109" s="1" t="s">
        <v>14</v>
      </c>
      <c r="S109" s="1" t="s">
        <v>16</v>
      </c>
      <c r="T109" s="5" t="s">
        <v>78</v>
      </c>
      <c r="U109" s="8">
        <v>1</v>
      </c>
      <c r="V109" s="7">
        <f t="shared" si="64"/>
        <v>30</v>
      </c>
      <c r="W109" s="7"/>
      <c r="X109" s="7"/>
      <c r="Y109" s="7"/>
      <c r="Z109" s="7"/>
      <c r="AA109" s="7">
        <f t="shared" si="65"/>
        <v>30</v>
      </c>
      <c r="AB109" s="8"/>
      <c r="AC109" s="7" t="s">
        <v>26</v>
      </c>
      <c r="AD109" s="8"/>
      <c r="AE109" s="9"/>
      <c r="AF109" s="9"/>
    </row>
    <row r="110" spans="1:32" ht="12.75" customHeight="1" x14ac:dyDescent="0.2">
      <c r="A110" s="1" t="s">
        <v>14</v>
      </c>
      <c r="B110" s="1" t="s">
        <v>16</v>
      </c>
      <c r="C110" s="15" t="s">
        <v>282</v>
      </c>
      <c r="D110" s="8">
        <v>5</v>
      </c>
      <c r="E110" s="7">
        <f t="shared" si="59"/>
        <v>150</v>
      </c>
      <c r="F110" s="7">
        <f t="shared" si="60"/>
        <v>72</v>
      </c>
      <c r="G110" s="7">
        <v>36</v>
      </c>
      <c r="H110" s="7"/>
      <c r="I110" s="7">
        <v>36</v>
      </c>
      <c r="J110" s="7">
        <f t="shared" si="61"/>
        <v>78</v>
      </c>
      <c r="K110" s="8">
        <f t="shared" si="62"/>
        <v>4</v>
      </c>
      <c r="L110" s="7" t="s">
        <v>21</v>
      </c>
      <c r="M110" s="8">
        <f t="shared" si="63"/>
        <v>48</v>
      </c>
      <c r="N110" s="9" t="s">
        <v>45</v>
      </c>
      <c r="O110" s="9"/>
      <c r="P110" s="2"/>
      <c r="Q110" s="2"/>
      <c r="R110" s="1" t="s">
        <v>14</v>
      </c>
      <c r="S110" s="1" t="s">
        <v>16</v>
      </c>
      <c r="T110" s="15" t="s">
        <v>282</v>
      </c>
      <c r="U110" s="8">
        <v>5</v>
      </c>
      <c r="V110" s="7">
        <f t="shared" si="64"/>
        <v>150</v>
      </c>
      <c r="W110" s="7">
        <f>X110+Y110+Z110</f>
        <v>72</v>
      </c>
      <c r="X110" s="7">
        <v>36</v>
      </c>
      <c r="Y110" s="7"/>
      <c r="Z110" s="7">
        <v>36</v>
      </c>
      <c r="AA110" s="7">
        <f t="shared" si="65"/>
        <v>78</v>
      </c>
      <c r="AB110" s="8">
        <f>W110/18</f>
        <v>4</v>
      </c>
      <c r="AC110" s="7" t="s">
        <v>21</v>
      </c>
      <c r="AD110" s="8">
        <f>W110/V110*100</f>
        <v>48</v>
      </c>
      <c r="AE110" s="2" t="s">
        <v>316</v>
      </c>
      <c r="AF110" s="9"/>
    </row>
    <row r="111" spans="1:32" ht="14.25" customHeight="1" x14ac:dyDescent="0.2">
      <c r="A111" s="1" t="s">
        <v>14</v>
      </c>
      <c r="B111" s="1" t="s">
        <v>16</v>
      </c>
      <c r="C111" s="15" t="s">
        <v>77</v>
      </c>
      <c r="D111" s="16">
        <v>5.5</v>
      </c>
      <c r="E111" s="7">
        <f>D111*30</f>
        <v>165</v>
      </c>
      <c r="F111" s="7">
        <f t="shared" si="60"/>
        <v>54</v>
      </c>
      <c r="G111" s="7">
        <v>18</v>
      </c>
      <c r="H111" s="7"/>
      <c r="I111" s="7">
        <v>36</v>
      </c>
      <c r="J111" s="7">
        <f t="shared" si="61"/>
        <v>111</v>
      </c>
      <c r="K111" s="8">
        <f t="shared" si="62"/>
        <v>3</v>
      </c>
      <c r="L111" s="7" t="s">
        <v>26</v>
      </c>
      <c r="M111" s="8">
        <f t="shared" si="63"/>
        <v>32.727272727272727</v>
      </c>
      <c r="N111" s="9" t="s">
        <v>45</v>
      </c>
      <c r="O111" s="9"/>
      <c r="P111" s="2"/>
      <c r="Q111" s="2"/>
      <c r="R111" s="1" t="s">
        <v>14</v>
      </c>
      <c r="S111" s="1" t="s">
        <v>16</v>
      </c>
      <c r="T111" s="15" t="s">
        <v>77</v>
      </c>
      <c r="U111" s="16">
        <v>5.5</v>
      </c>
      <c r="V111" s="7">
        <f>U111*30</f>
        <v>165</v>
      </c>
      <c r="W111" s="7">
        <f>X111+Y111+Z111</f>
        <v>54</v>
      </c>
      <c r="X111" s="7">
        <v>18</v>
      </c>
      <c r="Y111" s="7"/>
      <c r="Z111" s="7">
        <v>36</v>
      </c>
      <c r="AA111" s="7">
        <f t="shared" si="65"/>
        <v>111</v>
      </c>
      <c r="AB111" s="8">
        <f>W111/18</f>
        <v>3</v>
      </c>
      <c r="AC111" s="7" t="s">
        <v>21</v>
      </c>
      <c r="AD111" s="8">
        <f>W111/V111*100</f>
        <v>32.727272727272727</v>
      </c>
      <c r="AE111" s="2" t="s">
        <v>322</v>
      </c>
      <c r="AF111" s="9"/>
    </row>
    <row r="112" spans="1:32" ht="28.5" customHeight="1" x14ac:dyDescent="0.2">
      <c r="A112" s="1" t="s">
        <v>14</v>
      </c>
      <c r="B112" s="1" t="s">
        <v>40</v>
      </c>
      <c r="C112" s="27" t="s">
        <v>283</v>
      </c>
      <c r="D112" s="8">
        <v>5</v>
      </c>
      <c r="E112" s="7">
        <f t="shared" si="59"/>
        <v>150</v>
      </c>
      <c r="F112" s="7">
        <f t="shared" si="60"/>
        <v>72</v>
      </c>
      <c r="G112" s="7">
        <v>36</v>
      </c>
      <c r="H112" s="7"/>
      <c r="I112" s="7">
        <v>36</v>
      </c>
      <c r="J112" s="7">
        <f t="shared" si="61"/>
        <v>78</v>
      </c>
      <c r="K112" s="8">
        <f t="shared" si="62"/>
        <v>4</v>
      </c>
      <c r="L112" s="7" t="s">
        <v>21</v>
      </c>
      <c r="M112" s="8">
        <f t="shared" si="63"/>
        <v>48</v>
      </c>
      <c r="N112" s="9" t="s">
        <v>45</v>
      </c>
      <c r="O112" s="9"/>
      <c r="P112" s="2"/>
      <c r="Q112" s="2"/>
      <c r="R112" s="1" t="s">
        <v>14</v>
      </c>
      <c r="S112" s="1" t="s">
        <v>40</v>
      </c>
      <c r="T112" s="27" t="s">
        <v>283</v>
      </c>
      <c r="U112" s="8">
        <v>5</v>
      </c>
      <c r="V112" s="7">
        <f t="shared" si="64"/>
        <v>150</v>
      </c>
      <c r="W112" s="7">
        <f>X112+Y112+Z112</f>
        <v>72</v>
      </c>
      <c r="X112" s="7">
        <v>36</v>
      </c>
      <c r="Y112" s="7"/>
      <c r="Z112" s="7">
        <v>36</v>
      </c>
      <c r="AA112" s="7">
        <f t="shared" si="65"/>
        <v>78</v>
      </c>
      <c r="AB112" s="8">
        <f>W112/18</f>
        <v>4</v>
      </c>
      <c r="AC112" s="7" t="s">
        <v>21</v>
      </c>
      <c r="AD112" s="8">
        <f>W112/V112*100</f>
        <v>48</v>
      </c>
      <c r="AE112" s="9" t="s">
        <v>321</v>
      </c>
      <c r="AF112" s="9"/>
    </row>
    <row r="113" spans="1:32" ht="15" customHeight="1" x14ac:dyDescent="0.2">
      <c r="C113" s="10" t="s">
        <v>27</v>
      </c>
      <c r="D113" s="11">
        <f t="shared" ref="D113:K113" si="66">SUM(D106:D112)</f>
        <v>30</v>
      </c>
      <c r="E113" s="24">
        <f t="shared" si="66"/>
        <v>900</v>
      </c>
      <c r="F113" s="24">
        <f t="shared" si="66"/>
        <v>324</v>
      </c>
      <c r="G113" s="24">
        <f t="shared" si="66"/>
        <v>126</v>
      </c>
      <c r="H113" s="24">
        <f t="shared" si="66"/>
        <v>0</v>
      </c>
      <c r="I113" s="24">
        <f t="shared" si="66"/>
        <v>198</v>
      </c>
      <c r="J113" s="24">
        <f t="shared" si="66"/>
        <v>576</v>
      </c>
      <c r="K113" s="24">
        <f t="shared" si="66"/>
        <v>18</v>
      </c>
      <c r="L113" s="24"/>
      <c r="M113" s="24"/>
      <c r="N113" s="12"/>
      <c r="O113" s="12"/>
      <c r="P113" s="2"/>
      <c r="Q113" s="2"/>
      <c r="R113" s="1"/>
      <c r="S113" s="1"/>
      <c r="T113" s="10" t="s">
        <v>27</v>
      </c>
      <c r="U113" s="11">
        <f t="shared" ref="U113:AB113" si="67">SUM(U106:U112)</f>
        <v>30</v>
      </c>
      <c r="V113" s="24">
        <f t="shared" si="67"/>
        <v>900</v>
      </c>
      <c r="W113" s="24">
        <f t="shared" si="67"/>
        <v>324</v>
      </c>
      <c r="X113" s="24">
        <f t="shared" si="67"/>
        <v>126</v>
      </c>
      <c r="Y113" s="24">
        <f t="shared" si="67"/>
        <v>0</v>
      </c>
      <c r="Z113" s="24">
        <f t="shared" si="67"/>
        <v>198</v>
      </c>
      <c r="AA113" s="24">
        <f t="shared" si="67"/>
        <v>576</v>
      </c>
      <c r="AB113" s="24">
        <f t="shared" si="67"/>
        <v>18</v>
      </c>
      <c r="AC113" s="24"/>
      <c r="AD113" s="24"/>
      <c r="AE113" s="12"/>
      <c r="AF113" s="12"/>
    </row>
    <row r="114" spans="1:32" ht="15" customHeight="1" x14ac:dyDescent="0.2">
      <c r="C114" s="13" t="s">
        <v>28</v>
      </c>
      <c r="D114" s="12">
        <f>30-D113</f>
        <v>0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2"/>
      <c r="Q114" s="2"/>
      <c r="R114" s="1"/>
      <c r="S114" s="1"/>
      <c r="T114" s="13" t="s">
        <v>28</v>
      </c>
      <c r="U114" s="12">
        <f>30-U113</f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ht="15" customHeight="1" x14ac:dyDescent="0.2"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2"/>
      <c r="Q115" s="2"/>
      <c r="R115" s="1"/>
      <c r="S115" s="1"/>
      <c r="T115" s="13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</row>
    <row r="116" spans="1:32" ht="15.75" customHeight="1" x14ac:dyDescent="0.2">
      <c r="C116" s="3" t="s">
        <v>52</v>
      </c>
      <c r="P116" s="2"/>
      <c r="Q116" s="2"/>
      <c r="R116" s="1"/>
      <c r="S116" s="1"/>
      <c r="T116" s="3" t="s">
        <v>52</v>
      </c>
      <c r="U116" s="2"/>
      <c r="V116" s="2"/>
      <c r="W116" s="2"/>
      <c r="X116" s="2"/>
      <c r="Y116" s="2"/>
      <c r="Z116" s="2"/>
      <c r="AA116" s="2"/>
      <c r="AB116" s="2"/>
    </row>
    <row r="117" spans="1:32" ht="10.5" customHeight="1" x14ac:dyDescent="0.2">
      <c r="C117" s="701" t="s">
        <v>1</v>
      </c>
      <c r="D117" s="702" t="s">
        <v>2</v>
      </c>
      <c r="E117" s="703" t="s">
        <v>3</v>
      </c>
      <c r="F117" s="704"/>
      <c r="G117" s="704"/>
      <c r="H117" s="704"/>
      <c r="I117" s="704"/>
      <c r="J117" s="705"/>
      <c r="K117" s="706" t="s">
        <v>4</v>
      </c>
      <c r="L117" s="706" t="s">
        <v>5</v>
      </c>
      <c r="M117" s="706" t="s">
        <v>6</v>
      </c>
      <c r="N117" s="4"/>
      <c r="O117" s="4"/>
      <c r="P117" s="2"/>
      <c r="Q117" s="2"/>
      <c r="R117" s="1"/>
      <c r="S117" s="1"/>
      <c r="T117" s="701" t="s">
        <v>1</v>
      </c>
      <c r="U117" s="702" t="s">
        <v>2</v>
      </c>
      <c r="V117" s="714" t="s">
        <v>3</v>
      </c>
      <c r="W117" s="714"/>
      <c r="X117" s="714"/>
      <c r="Y117" s="714"/>
      <c r="Z117" s="714"/>
      <c r="AA117" s="539"/>
      <c r="AB117" s="702" t="s">
        <v>4</v>
      </c>
      <c r="AC117" s="702" t="s">
        <v>5</v>
      </c>
      <c r="AD117" s="702" t="s">
        <v>6</v>
      </c>
      <c r="AE117" s="4"/>
      <c r="AF117" s="4"/>
    </row>
    <row r="118" spans="1:32" ht="10.5" customHeight="1" x14ac:dyDescent="0.2">
      <c r="C118" s="701"/>
      <c r="D118" s="702"/>
      <c r="E118" s="706" t="s">
        <v>7</v>
      </c>
      <c r="F118" s="709" t="s">
        <v>8</v>
      </c>
      <c r="G118" s="710"/>
      <c r="H118" s="710"/>
      <c r="I118" s="711"/>
      <c r="J118" s="706" t="s">
        <v>30</v>
      </c>
      <c r="K118" s="707"/>
      <c r="L118" s="707"/>
      <c r="M118" s="707"/>
      <c r="N118" s="4"/>
      <c r="O118" s="4"/>
      <c r="P118" s="2"/>
      <c r="Q118" s="2"/>
      <c r="R118" s="1"/>
      <c r="S118" s="1"/>
      <c r="T118" s="701"/>
      <c r="U118" s="702"/>
      <c r="V118" s="702" t="s">
        <v>7</v>
      </c>
      <c r="W118" s="712" t="s">
        <v>8</v>
      </c>
      <c r="X118" s="712"/>
      <c r="Y118" s="712"/>
      <c r="Z118" s="712"/>
      <c r="AA118" s="702" t="s">
        <v>30</v>
      </c>
      <c r="AB118" s="702"/>
      <c r="AC118" s="702"/>
      <c r="AD118" s="702"/>
      <c r="AE118" s="4"/>
      <c r="AF118" s="4"/>
    </row>
    <row r="119" spans="1:32" ht="10.5" customHeight="1" x14ac:dyDescent="0.2">
      <c r="C119" s="701"/>
      <c r="D119" s="702"/>
      <c r="E119" s="707"/>
      <c r="F119" s="706" t="s">
        <v>10</v>
      </c>
      <c r="G119" s="703" t="s">
        <v>11</v>
      </c>
      <c r="H119" s="704"/>
      <c r="I119" s="705"/>
      <c r="J119" s="707"/>
      <c r="K119" s="707"/>
      <c r="L119" s="707"/>
      <c r="M119" s="707"/>
      <c r="N119" s="4"/>
      <c r="O119" s="4"/>
      <c r="P119" s="2"/>
      <c r="Q119" s="2"/>
      <c r="R119" s="1"/>
      <c r="S119" s="1"/>
      <c r="T119" s="701"/>
      <c r="U119" s="702"/>
      <c r="V119" s="539"/>
      <c r="W119" s="702" t="s">
        <v>10</v>
      </c>
      <c r="X119" s="714" t="s">
        <v>11</v>
      </c>
      <c r="Y119" s="539"/>
      <c r="Z119" s="539"/>
      <c r="AA119" s="539"/>
      <c r="AB119" s="702"/>
      <c r="AC119" s="702"/>
      <c r="AD119" s="702"/>
      <c r="AE119" s="4"/>
      <c r="AF119" s="4"/>
    </row>
    <row r="120" spans="1:32" ht="10.5" customHeight="1" x14ac:dyDescent="0.2">
      <c r="C120" s="701"/>
      <c r="D120" s="702"/>
      <c r="E120" s="707"/>
      <c r="F120" s="707"/>
      <c r="G120" s="706" t="s">
        <v>12</v>
      </c>
      <c r="H120" s="706" t="s">
        <v>13</v>
      </c>
      <c r="I120" s="706" t="s">
        <v>14</v>
      </c>
      <c r="J120" s="707"/>
      <c r="K120" s="707"/>
      <c r="L120" s="707"/>
      <c r="M120" s="707"/>
      <c r="N120" s="4"/>
      <c r="O120" s="4"/>
      <c r="P120" s="2"/>
      <c r="Q120" s="2"/>
      <c r="R120" s="1"/>
      <c r="S120" s="1"/>
      <c r="T120" s="701"/>
      <c r="U120" s="702"/>
      <c r="V120" s="539"/>
      <c r="W120" s="713"/>
      <c r="X120" s="702" t="s">
        <v>12</v>
      </c>
      <c r="Y120" s="702" t="s">
        <v>13</v>
      </c>
      <c r="Z120" s="702" t="s">
        <v>14</v>
      </c>
      <c r="AA120" s="539"/>
      <c r="AB120" s="702"/>
      <c r="AC120" s="702"/>
      <c r="AD120" s="702"/>
      <c r="AE120" s="4"/>
      <c r="AF120" s="4"/>
    </row>
    <row r="121" spans="1:32" ht="10.5" customHeight="1" x14ac:dyDescent="0.2">
      <c r="C121" s="701"/>
      <c r="D121" s="702"/>
      <c r="E121" s="707"/>
      <c r="F121" s="707"/>
      <c r="G121" s="707"/>
      <c r="H121" s="707"/>
      <c r="I121" s="707"/>
      <c r="J121" s="707"/>
      <c r="K121" s="707"/>
      <c r="L121" s="707"/>
      <c r="M121" s="707"/>
      <c r="N121" s="4"/>
      <c r="O121" s="4"/>
      <c r="P121" s="2"/>
      <c r="Q121" s="2"/>
      <c r="R121" s="1"/>
      <c r="S121" s="1"/>
      <c r="T121" s="701"/>
      <c r="U121" s="702"/>
      <c r="V121" s="539"/>
      <c r="W121" s="713"/>
      <c r="X121" s="702"/>
      <c r="Y121" s="702"/>
      <c r="Z121" s="702"/>
      <c r="AA121" s="539"/>
      <c r="AB121" s="702"/>
      <c r="AC121" s="702"/>
      <c r="AD121" s="702"/>
      <c r="AE121" s="4"/>
      <c r="AF121" s="4"/>
    </row>
    <row r="122" spans="1:32" ht="10.5" customHeight="1" x14ac:dyDescent="0.2">
      <c r="C122" s="701"/>
      <c r="D122" s="702"/>
      <c r="E122" s="707"/>
      <c r="F122" s="707"/>
      <c r="G122" s="707"/>
      <c r="H122" s="707"/>
      <c r="I122" s="707"/>
      <c r="J122" s="707"/>
      <c r="K122" s="707"/>
      <c r="L122" s="707"/>
      <c r="M122" s="707"/>
      <c r="N122" s="4"/>
      <c r="O122" s="4"/>
      <c r="P122" s="2"/>
      <c r="Q122" s="2"/>
      <c r="R122" s="1"/>
      <c r="S122" s="1"/>
      <c r="T122" s="701"/>
      <c r="U122" s="702"/>
      <c r="V122" s="539"/>
      <c r="W122" s="713"/>
      <c r="X122" s="702"/>
      <c r="Y122" s="702"/>
      <c r="Z122" s="702"/>
      <c r="AA122" s="539"/>
      <c r="AB122" s="702"/>
      <c r="AC122" s="702"/>
      <c r="AD122" s="702"/>
      <c r="AE122" s="4"/>
      <c r="AF122" s="4"/>
    </row>
    <row r="123" spans="1:32" ht="10.5" customHeight="1" x14ac:dyDescent="0.2">
      <c r="C123" s="701"/>
      <c r="D123" s="702"/>
      <c r="E123" s="708"/>
      <c r="F123" s="708"/>
      <c r="G123" s="708"/>
      <c r="H123" s="708"/>
      <c r="I123" s="708"/>
      <c r="J123" s="708"/>
      <c r="K123" s="708"/>
      <c r="L123" s="708"/>
      <c r="M123" s="708"/>
      <c r="N123" s="4"/>
      <c r="O123" s="4"/>
      <c r="P123" s="2"/>
      <c r="Q123" s="2"/>
      <c r="R123" s="1"/>
      <c r="S123" s="1"/>
      <c r="T123" s="701"/>
      <c r="U123" s="702"/>
      <c r="V123" s="539"/>
      <c r="W123" s="713"/>
      <c r="X123" s="702"/>
      <c r="Y123" s="702"/>
      <c r="Z123" s="702"/>
      <c r="AA123" s="539"/>
      <c r="AB123" s="702"/>
      <c r="AC123" s="702"/>
      <c r="AD123" s="702"/>
      <c r="AE123" s="4"/>
      <c r="AF123" s="4"/>
    </row>
    <row r="124" spans="1:32" ht="27" customHeight="1" x14ac:dyDescent="0.2">
      <c r="A124" s="1" t="s">
        <v>15</v>
      </c>
      <c r="B124" s="1" t="s">
        <v>40</v>
      </c>
      <c r="C124" s="5" t="s">
        <v>59</v>
      </c>
      <c r="D124" s="6">
        <v>3</v>
      </c>
      <c r="E124" s="7">
        <f>D124*30</f>
        <v>90</v>
      </c>
      <c r="F124" s="7">
        <f>G124+H124+I124</f>
        <v>45</v>
      </c>
      <c r="G124" s="7"/>
      <c r="H124" s="7"/>
      <c r="I124" s="7">
        <v>45</v>
      </c>
      <c r="J124" s="7">
        <f>E124-F124</f>
        <v>45</v>
      </c>
      <c r="K124" s="8">
        <f t="shared" ref="K124:K130" si="68">F124/15</f>
        <v>3</v>
      </c>
      <c r="L124" s="7" t="s">
        <v>15</v>
      </c>
      <c r="M124" s="8">
        <f>F124/E124*100</f>
        <v>50</v>
      </c>
      <c r="N124" s="9" t="s">
        <v>18</v>
      </c>
      <c r="O124" s="9"/>
      <c r="P124" s="2"/>
      <c r="Q124" s="2"/>
      <c r="R124" s="1" t="s">
        <v>15</v>
      </c>
      <c r="S124" s="1" t="s">
        <v>40</v>
      </c>
      <c r="T124" s="5" t="s">
        <v>59</v>
      </c>
      <c r="U124" s="6">
        <v>3</v>
      </c>
      <c r="V124" s="7">
        <f t="shared" ref="V124:V130" si="69">U124*30</f>
        <v>90</v>
      </c>
      <c r="W124" s="7">
        <f>X124+Y124+Z124</f>
        <v>45</v>
      </c>
      <c r="X124" s="7"/>
      <c r="Y124" s="7"/>
      <c r="Z124" s="7">
        <v>45</v>
      </c>
      <c r="AA124" s="7">
        <f>V124-W124</f>
        <v>45</v>
      </c>
      <c r="AB124" s="8">
        <f t="shared" ref="AB124:AB130" si="70">W124/15</f>
        <v>3</v>
      </c>
      <c r="AC124" s="7" t="s">
        <v>15</v>
      </c>
      <c r="AD124" s="8">
        <f>W124/V124*100</f>
        <v>50</v>
      </c>
      <c r="AE124" s="9"/>
      <c r="AF124" s="9"/>
    </row>
    <row r="125" spans="1:32" ht="18" customHeight="1" x14ac:dyDescent="0.2">
      <c r="A125" s="1" t="s">
        <v>14</v>
      </c>
      <c r="B125" s="1" t="s">
        <v>16</v>
      </c>
      <c r="C125" s="5" t="s">
        <v>79</v>
      </c>
      <c r="D125" s="8">
        <v>5</v>
      </c>
      <c r="E125" s="7">
        <f t="shared" ref="E125:E130" si="71">D125*30</f>
        <v>150</v>
      </c>
      <c r="F125" s="7">
        <f t="shared" ref="F125:F130" si="72">G125+H125+I125</f>
        <v>60</v>
      </c>
      <c r="G125" s="7">
        <v>30</v>
      </c>
      <c r="H125" s="7"/>
      <c r="I125" s="7">
        <v>30</v>
      </c>
      <c r="J125" s="7">
        <f t="shared" ref="J125:J130" si="73">E125-F125</f>
        <v>90</v>
      </c>
      <c r="K125" s="8">
        <f t="shared" si="68"/>
        <v>4</v>
      </c>
      <c r="L125" s="7" t="s">
        <v>21</v>
      </c>
      <c r="M125" s="8">
        <f t="shared" ref="M125:M130" si="74">F125/E125*100</f>
        <v>40</v>
      </c>
      <c r="N125" s="9" t="s">
        <v>45</v>
      </c>
      <c r="O125" s="9"/>
      <c r="P125" s="2"/>
      <c r="Q125" s="2"/>
      <c r="R125" s="1" t="s">
        <v>14</v>
      </c>
      <c r="S125" s="1" t="s">
        <v>16</v>
      </c>
      <c r="T125" s="5" t="s">
        <v>79</v>
      </c>
      <c r="U125" s="8">
        <v>5</v>
      </c>
      <c r="V125" s="7">
        <f t="shared" si="69"/>
        <v>150</v>
      </c>
      <c r="W125" s="7">
        <f t="shared" ref="W125:W130" si="75">X125+Y125+Z125</f>
        <v>60</v>
      </c>
      <c r="X125" s="7">
        <v>30</v>
      </c>
      <c r="Y125" s="7"/>
      <c r="Z125" s="7">
        <v>30</v>
      </c>
      <c r="AA125" s="7">
        <f t="shared" ref="AA125:AA130" si="76">V125-W125</f>
        <v>90</v>
      </c>
      <c r="AB125" s="8">
        <f t="shared" si="70"/>
        <v>4</v>
      </c>
      <c r="AC125" s="7" t="s">
        <v>21</v>
      </c>
      <c r="AD125" s="8">
        <f t="shared" ref="AD125:AD130" si="77">W125/V125*100</f>
        <v>40</v>
      </c>
      <c r="AE125" s="9"/>
      <c r="AF125" s="9"/>
    </row>
    <row r="126" spans="1:32" ht="19.5" customHeight="1" x14ac:dyDescent="0.2">
      <c r="A126" s="1" t="s">
        <v>14</v>
      </c>
      <c r="B126" s="1" t="s">
        <v>40</v>
      </c>
      <c r="C126" s="15" t="s">
        <v>285</v>
      </c>
      <c r="D126" s="8">
        <v>5</v>
      </c>
      <c r="E126" s="7">
        <f t="shared" si="71"/>
        <v>150</v>
      </c>
      <c r="F126" s="7">
        <f t="shared" si="72"/>
        <v>60</v>
      </c>
      <c r="G126" s="7">
        <v>30</v>
      </c>
      <c r="H126" s="7"/>
      <c r="I126" s="7">
        <v>30</v>
      </c>
      <c r="J126" s="7">
        <f t="shared" si="73"/>
        <v>90</v>
      </c>
      <c r="K126" s="8">
        <f t="shared" si="68"/>
        <v>4</v>
      </c>
      <c r="L126" s="7" t="s">
        <v>21</v>
      </c>
      <c r="M126" s="8">
        <f t="shared" si="74"/>
        <v>40</v>
      </c>
      <c r="N126" s="9" t="s">
        <v>45</v>
      </c>
      <c r="O126" s="9"/>
      <c r="P126" s="2"/>
      <c r="Q126" s="2"/>
      <c r="R126" s="1" t="s">
        <v>14</v>
      </c>
      <c r="S126" s="1" t="s">
        <v>40</v>
      </c>
      <c r="T126" s="15" t="s">
        <v>285</v>
      </c>
      <c r="U126" s="8">
        <v>5</v>
      </c>
      <c r="V126" s="7">
        <f t="shared" si="69"/>
        <v>150</v>
      </c>
      <c r="W126" s="7">
        <f t="shared" si="75"/>
        <v>60</v>
      </c>
      <c r="X126" s="7">
        <v>30</v>
      </c>
      <c r="Y126" s="7"/>
      <c r="Z126" s="7">
        <v>30</v>
      </c>
      <c r="AA126" s="7">
        <f t="shared" si="76"/>
        <v>90</v>
      </c>
      <c r="AB126" s="8">
        <f t="shared" si="70"/>
        <v>4</v>
      </c>
      <c r="AC126" s="7" t="s">
        <v>21</v>
      </c>
      <c r="AD126" s="8">
        <f t="shared" si="77"/>
        <v>40</v>
      </c>
      <c r="AE126" s="9"/>
      <c r="AF126" s="9"/>
    </row>
    <row r="127" spans="1:32" ht="24.75" customHeight="1" x14ac:dyDescent="0.2">
      <c r="A127" s="1" t="s">
        <v>14</v>
      </c>
      <c r="B127" s="1" t="s">
        <v>40</v>
      </c>
      <c r="C127" s="27" t="s">
        <v>80</v>
      </c>
      <c r="D127" s="8">
        <v>5</v>
      </c>
      <c r="E127" s="7">
        <f t="shared" si="71"/>
        <v>150</v>
      </c>
      <c r="F127" s="7">
        <f t="shared" si="72"/>
        <v>60</v>
      </c>
      <c r="G127" s="7">
        <v>30</v>
      </c>
      <c r="H127" s="7"/>
      <c r="I127" s="7">
        <v>30</v>
      </c>
      <c r="J127" s="7">
        <f t="shared" si="73"/>
        <v>90</v>
      </c>
      <c r="K127" s="8">
        <f t="shared" si="68"/>
        <v>4</v>
      </c>
      <c r="L127" s="7" t="s">
        <v>26</v>
      </c>
      <c r="M127" s="8">
        <f t="shared" si="74"/>
        <v>40</v>
      </c>
      <c r="N127" s="9" t="s">
        <v>45</v>
      </c>
      <c r="O127" s="9"/>
      <c r="P127" s="2"/>
      <c r="Q127" s="2"/>
      <c r="R127" s="1" t="s">
        <v>14</v>
      </c>
      <c r="S127" s="1" t="s">
        <v>40</v>
      </c>
      <c r="T127" s="27" t="s">
        <v>80</v>
      </c>
      <c r="U127" s="8">
        <v>5</v>
      </c>
      <c r="V127" s="7">
        <f t="shared" si="69"/>
        <v>150</v>
      </c>
      <c r="W127" s="7">
        <f t="shared" si="75"/>
        <v>60</v>
      </c>
      <c r="X127" s="7">
        <v>30</v>
      </c>
      <c r="Y127" s="7"/>
      <c r="Z127" s="7">
        <v>30</v>
      </c>
      <c r="AA127" s="7">
        <f t="shared" si="76"/>
        <v>90</v>
      </c>
      <c r="AB127" s="8">
        <f t="shared" si="70"/>
        <v>4</v>
      </c>
      <c r="AC127" s="7" t="s">
        <v>26</v>
      </c>
      <c r="AD127" s="8">
        <f t="shared" si="77"/>
        <v>40</v>
      </c>
      <c r="AE127" s="9"/>
      <c r="AF127" s="9"/>
    </row>
    <row r="128" spans="1:32" ht="36.75" customHeight="1" x14ac:dyDescent="0.2">
      <c r="A128" s="1" t="s">
        <v>14</v>
      </c>
      <c r="B128" s="1" t="s">
        <v>40</v>
      </c>
      <c r="C128" s="5" t="s">
        <v>286</v>
      </c>
      <c r="D128" s="8">
        <v>5</v>
      </c>
      <c r="E128" s="7">
        <f t="shared" si="71"/>
        <v>150</v>
      </c>
      <c r="F128" s="7">
        <f t="shared" si="72"/>
        <v>60</v>
      </c>
      <c r="G128" s="7">
        <v>30</v>
      </c>
      <c r="H128" s="7"/>
      <c r="I128" s="7">
        <v>30</v>
      </c>
      <c r="J128" s="7">
        <f t="shared" si="73"/>
        <v>90</v>
      </c>
      <c r="K128" s="8">
        <f t="shared" si="68"/>
        <v>4</v>
      </c>
      <c r="L128" s="7" t="s">
        <v>21</v>
      </c>
      <c r="M128" s="8">
        <f t="shared" si="74"/>
        <v>40</v>
      </c>
      <c r="N128" s="9" t="s">
        <v>45</v>
      </c>
      <c r="O128" s="9"/>
      <c r="P128" s="2"/>
      <c r="Q128" s="2"/>
      <c r="R128" s="1" t="s">
        <v>14</v>
      </c>
      <c r="S128" s="1" t="s">
        <v>40</v>
      </c>
      <c r="T128" s="5" t="s">
        <v>286</v>
      </c>
      <c r="U128" s="8">
        <v>5</v>
      </c>
      <c r="V128" s="7">
        <f t="shared" si="69"/>
        <v>150</v>
      </c>
      <c r="W128" s="7">
        <f t="shared" si="75"/>
        <v>60</v>
      </c>
      <c r="X128" s="7">
        <v>30</v>
      </c>
      <c r="Y128" s="7"/>
      <c r="Z128" s="7">
        <v>30</v>
      </c>
      <c r="AA128" s="7">
        <f t="shared" si="76"/>
        <v>90</v>
      </c>
      <c r="AB128" s="8">
        <f t="shared" si="70"/>
        <v>4</v>
      </c>
      <c r="AC128" s="7" t="s">
        <v>21</v>
      </c>
      <c r="AD128" s="8">
        <f t="shared" si="77"/>
        <v>40</v>
      </c>
      <c r="AE128" s="2" t="s">
        <v>316</v>
      </c>
      <c r="AF128" s="9"/>
    </row>
    <row r="129" spans="1:32" ht="14.25" customHeight="1" x14ac:dyDescent="0.2">
      <c r="A129" s="1" t="s">
        <v>15</v>
      </c>
      <c r="B129" s="1" t="s">
        <v>16</v>
      </c>
      <c r="C129" s="15" t="s">
        <v>54</v>
      </c>
      <c r="D129" s="8">
        <v>3</v>
      </c>
      <c r="E129" s="7">
        <f t="shared" si="71"/>
        <v>90</v>
      </c>
      <c r="F129" s="7">
        <f t="shared" si="72"/>
        <v>30</v>
      </c>
      <c r="G129" s="7">
        <v>15</v>
      </c>
      <c r="H129" s="7"/>
      <c r="I129" s="7">
        <v>15</v>
      </c>
      <c r="J129" s="7">
        <f t="shared" si="73"/>
        <v>60</v>
      </c>
      <c r="K129" s="8">
        <f t="shared" si="68"/>
        <v>2</v>
      </c>
      <c r="L129" s="7" t="s">
        <v>26</v>
      </c>
      <c r="M129" s="8">
        <f t="shared" si="74"/>
        <v>33.333333333333329</v>
      </c>
      <c r="N129" s="9" t="s">
        <v>18</v>
      </c>
      <c r="O129" s="9"/>
      <c r="P129" s="2"/>
      <c r="Q129" s="2"/>
      <c r="R129" s="1" t="s">
        <v>15</v>
      </c>
      <c r="S129" s="1" t="s">
        <v>16</v>
      </c>
      <c r="T129" s="15" t="s">
        <v>54</v>
      </c>
      <c r="U129" s="8">
        <v>3</v>
      </c>
      <c r="V129" s="7">
        <f t="shared" si="69"/>
        <v>90</v>
      </c>
      <c r="W129" s="7">
        <f t="shared" si="75"/>
        <v>30</v>
      </c>
      <c r="X129" s="7">
        <v>15</v>
      </c>
      <c r="Y129" s="7"/>
      <c r="Z129" s="7">
        <v>15</v>
      </c>
      <c r="AA129" s="7">
        <f t="shared" si="76"/>
        <v>60</v>
      </c>
      <c r="AB129" s="8">
        <f t="shared" si="70"/>
        <v>2</v>
      </c>
      <c r="AC129" s="7" t="s">
        <v>26</v>
      </c>
      <c r="AD129" s="8">
        <f t="shared" si="77"/>
        <v>33.333333333333329</v>
      </c>
      <c r="AE129" s="2" t="s">
        <v>317</v>
      </c>
      <c r="AF129" s="9"/>
    </row>
    <row r="130" spans="1:32" ht="25.5" customHeight="1" x14ac:dyDescent="0.2">
      <c r="A130" s="1" t="s">
        <v>14</v>
      </c>
      <c r="B130" s="1" t="s">
        <v>40</v>
      </c>
      <c r="C130" s="5" t="s">
        <v>70</v>
      </c>
      <c r="D130" s="8">
        <v>4</v>
      </c>
      <c r="E130" s="7">
        <f t="shared" si="71"/>
        <v>120</v>
      </c>
      <c r="F130" s="7">
        <f t="shared" si="72"/>
        <v>45</v>
      </c>
      <c r="G130" s="7">
        <v>15</v>
      </c>
      <c r="H130" s="7"/>
      <c r="I130" s="7">
        <v>30</v>
      </c>
      <c r="J130" s="7">
        <f t="shared" si="73"/>
        <v>75</v>
      </c>
      <c r="K130" s="8">
        <f t="shared" si="68"/>
        <v>3</v>
      </c>
      <c r="L130" s="7" t="s">
        <v>26</v>
      </c>
      <c r="M130" s="8">
        <f t="shared" si="74"/>
        <v>37.5</v>
      </c>
      <c r="N130" s="9" t="s">
        <v>45</v>
      </c>
      <c r="O130" s="9"/>
      <c r="P130" s="2"/>
      <c r="Q130" s="2"/>
      <c r="R130" s="1" t="s">
        <v>14</v>
      </c>
      <c r="S130" s="1" t="s">
        <v>40</v>
      </c>
      <c r="T130" s="5" t="s">
        <v>70</v>
      </c>
      <c r="U130" s="8">
        <v>4</v>
      </c>
      <c r="V130" s="7">
        <f t="shared" si="69"/>
        <v>120</v>
      </c>
      <c r="W130" s="7">
        <f t="shared" si="75"/>
        <v>45</v>
      </c>
      <c r="X130" s="7">
        <v>15</v>
      </c>
      <c r="Y130" s="7"/>
      <c r="Z130" s="7">
        <v>30</v>
      </c>
      <c r="AA130" s="7">
        <f t="shared" si="76"/>
        <v>75</v>
      </c>
      <c r="AB130" s="8">
        <f t="shared" si="70"/>
        <v>3</v>
      </c>
      <c r="AC130" s="7" t="s">
        <v>26</v>
      </c>
      <c r="AD130" s="8">
        <f t="shared" si="77"/>
        <v>37.5</v>
      </c>
      <c r="AE130" s="9"/>
      <c r="AF130" s="9"/>
    </row>
    <row r="131" spans="1:32" ht="15" customHeight="1" x14ac:dyDescent="0.2">
      <c r="C131" s="10" t="s">
        <v>27</v>
      </c>
      <c r="D131" s="11">
        <f t="shared" ref="D131:M131" si="78">SUM(D124:D130)</f>
        <v>30</v>
      </c>
      <c r="E131" s="24">
        <f t="shared" si="78"/>
        <v>900</v>
      </c>
      <c r="F131" s="24">
        <f t="shared" si="78"/>
        <v>360</v>
      </c>
      <c r="G131" s="24">
        <f t="shared" si="78"/>
        <v>150</v>
      </c>
      <c r="H131" s="24">
        <f t="shared" si="78"/>
        <v>0</v>
      </c>
      <c r="I131" s="24">
        <f t="shared" si="78"/>
        <v>210</v>
      </c>
      <c r="J131" s="24">
        <f t="shared" si="78"/>
        <v>540</v>
      </c>
      <c r="K131" s="24">
        <f t="shared" si="78"/>
        <v>24</v>
      </c>
      <c r="L131" s="24">
        <f t="shared" si="78"/>
        <v>0</v>
      </c>
      <c r="M131" s="24">
        <f t="shared" si="78"/>
        <v>280.83333333333331</v>
      </c>
      <c r="N131" s="12"/>
      <c r="O131" s="12"/>
      <c r="P131" s="2"/>
      <c r="Q131" s="2"/>
      <c r="R131" s="1"/>
      <c r="S131" s="1"/>
      <c r="T131" s="10" t="s">
        <v>27</v>
      </c>
      <c r="U131" s="11">
        <f t="shared" ref="U131:AD131" si="79">SUM(U124:U130)</f>
        <v>30</v>
      </c>
      <c r="V131" s="24">
        <f t="shared" si="79"/>
        <v>900</v>
      </c>
      <c r="W131" s="24">
        <f t="shared" si="79"/>
        <v>360</v>
      </c>
      <c r="X131" s="24">
        <f t="shared" si="79"/>
        <v>150</v>
      </c>
      <c r="Y131" s="24">
        <f t="shared" si="79"/>
        <v>0</v>
      </c>
      <c r="Z131" s="24">
        <f t="shared" si="79"/>
        <v>210</v>
      </c>
      <c r="AA131" s="24">
        <f t="shared" si="79"/>
        <v>540</v>
      </c>
      <c r="AB131" s="24">
        <f t="shared" si="79"/>
        <v>24</v>
      </c>
      <c r="AC131" s="24">
        <f t="shared" si="79"/>
        <v>0</v>
      </c>
      <c r="AD131" s="24">
        <f t="shared" si="79"/>
        <v>280.83333333333331</v>
      </c>
      <c r="AE131" s="12"/>
      <c r="AF131" s="12"/>
    </row>
    <row r="132" spans="1:32" ht="15" customHeight="1" x14ac:dyDescent="0.2">
      <c r="C132" s="13" t="s">
        <v>28</v>
      </c>
      <c r="D132" s="12">
        <f>30-D131</f>
        <v>0</v>
      </c>
      <c r="P132" s="2"/>
      <c r="Q132" s="2"/>
      <c r="R132" s="1"/>
      <c r="S132" s="1"/>
      <c r="T132" s="13" t="s">
        <v>28</v>
      </c>
      <c r="U132" s="12">
        <f>30-U131</f>
        <v>0</v>
      </c>
      <c r="V132" s="2"/>
      <c r="W132" s="2"/>
      <c r="X132" s="2"/>
      <c r="Y132" s="2"/>
      <c r="Z132" s="2"/>
      <c r="AA132" s="2"/>
      <c r="AB132" s="2"/>
    </row>
    <row r="133" spans="1:32" ht="14.25" customHeight="1" x14ac:dyDescent="0.2">
      <c r="C133" s="3" t="s">
        <v>55</v>
      </c>
      <c r="P133" s="2"/>
      <c r="Q133" s="2"/>
      <c r="R133" s="1"/>
      <c r="S133" s="1"/>
      <c r="T133" s="3" t="s">
        <v>55</v>
      </c>
      <c r="U133" s="2"/>
      <c r="V133" s="2"/>
      <c r="W133" s="2"/>
      <c r="X133" s="2"/>
      <c r="Y133" s="2"/>
      <c r="Z133" s="2"/>
      <c r="AA133" s="2"/>
      <c r="AB133" s="2"/>
    </row>
    <row r="134" spans="1:32" ht="12.75" customHeight="1" x14ac:dyDescent="0.2">
      <c r="C134" s="701" t="s">
        <v>1</v>
      </c>
      <c r="D134" s="702" t="s">
        <v>2</v>
      </c>
      <c r="E134" s="703" t="s">
        <v>3</v>
      </c>
      <c r="F134" s="704"/>
      <c r="G134" s="704"/>
      <c r="H134" s="704"/>
      <c r="I134" s="704"/>
      <c r="J134" s="705"/>
      <c r="K134" s="706" t="s">
        <v>4</v>
      </c>
      <c r="L134" s="706" t="s">
        <v>5</v>
      </c>
      <c r="M134" s="706" t="s">
        <v>6</v>
      </c>
      <c r="N134" s="4"/>
      <c r="O134" s="4"/>
      <c r="P134" s="2"/>
      <c r="Q134" s="2"/>
      <c r="R134" s="1"/>
      <c r="S134" s="1"/>
      <c r="T134" s="701" t="s">
        <v>1</v>
      </c>
      <c r="U134" s="702" t="s">
        <v>2</v>
      </c>
      <c r="V134" s="714" t="s">
        <v>3</v>
      </c>
      <c r="W134" s="714"/>
      <c r="X134" s="714"/>
      <c r="Y134" s="714"/>
      <c r="Z134" s="714"/>
      <c r="AA134" s="539"/>
      <c r="AB134" s="702" t="s">
        <v>4</v>
      </c>
      <c r="AC134" s="702" t="s">
        <v>5</v>
      </c>
      <c r="AD134" s="702" t="s">
        <v>6</v>
      </c>
      <c r="AE134" s="4"/>
      <c r="AF134" s="4"/>
    </row>
    <row r="135" spans="1:32" ht="12.75" customHeight="1" x14ac:dyDescent="0.2">
      <c r="C135" s="701"/>
      <c r="D135" s="702"/>
      <c r="E135" s="706" t="s">
        <v>7</v>
      </c>
      <c r="F135" s="709" t="s">
        <v>8</v>
      </c>
      <c r="G135" s="710"/>
      <c r="H135" s="710"/>
      <c r="I135" s="711"/>
      <c r="J135" s="706" t="s">
        <v>30</v>
      </c>
      <c r="K135" s="707"/>
      <c r="L135" s="707"/>
      <c r="M135" s="707"/>
      <c r="N135" s="4"/>
      <c r="O135" s="4"/>
      <c r="P135" s="2"/>
      <c r="Q135" s="2"/>
      <c r="R135" s="1"/>
      <c r="S135" s="1"/>
      <c r="T135" s="701"/>
      <c r="U135" s="702"/>
      <c r="V135" s="702" t="s">
        <v>7</v>
      </c>
      <c r="W135" s="712" t="s">
        <v>8</v>
      </c>
      <c r="X135" s="712"/>
      <c r="Y135" s="712"/>
      <c r="Z135" s="712"/>
      <c r="AA135" s="702" t="s">
        <v>30</v>
      </c>
      <c r="AB135" s="702"/>
      <c r="AC135" s="702"/>
      <c r="AD135" s="702"/>
      <c r="AE135" s="4"/>
      <c r="AF135" s="4"/>
    </row>
    <row r="136" spans="1:32" ht="12.75" customHeight="1" x14ac:dyDescent="0.2">
      <c r="C136" s="701"/>
      <c r="D136" s="702"/>
      <c r="E136" s="707"/>
      <c r="F136" s="706" t="s">
        <v>10</v>
      </c>
      <c r="G136" s="703" t="s">
        <v>11</v>
      </c>
      <c r="H136" s="704"/>
      <c r="I136" s="705"/>
      <c r="J136" s="707"/>
      <c r="K136" s="707"/>
      <c r="L136" s="707"/>
      <c r="M136" s="707"/>
      <c r="N136" s="4"/>
      <c r="O136" s="4"/>
      <c r="P136" s="2"/>
      <c r="Q136" s="2"/>
      <c r="R136" s="1"/>
      <c r="S136" s="1"/>
      <c r="T136" s="701"/>
      <c r="U136" s="702"/>
      <c r="V136" s="539"/>
      <c r="W136" s="702" t="s">
        <v>10</v>
      </c>
      <c r="X136" s="714" t="s">
        <v>11</v>
      </c>
      <c r="Y136" s="539"/>
      <c r="Z136" s="539"/>
      <c r="AA136" s="539"/>
      <c r="AB136" s="702"/>
      <c r="AC136" s="702"/>
      <c r="AD136" s="702"/>
      <c r="AE136" s="4"/>
      <c r="AF136" s="4"/>
    </row>
    <row r="137" spans="1:32" ht="7.5" customHeight="1" x14ac:dyDescent="0.2">
      <c r="C137" s="701"/>
      <c r="D137" s="702"/>
      <c r="E137" s="707"/>
      <c r="F137" s="707"/>
      <c r="G137" s="706" t="s">
        <v>12</v>
      </c>
      <c r="H137" s="706" t="s">
        <v>13</v>
      </c>
      <c r="I137" s="706" t="s">
        <v>14</v>
      </c>
      <c r="J137" s="707"/>
      <c r="K137" s="707"/>
      <c r="L137" s="707"/>
      <c r="M137" s="707"/>
      <c r="N137" s="4"/>
      <c r="O137" s="4"/>
      <c r="P137" s="2"/>
      <c r="Q137" s="2"/>
      <c r="R137" s="1"/>
      <c r="S137" s="1"/>
      <c r="T137" s="701"/>
      <c r="U137" s="702"/>
      <c r="V137" s="539"/>
      <c r="W137" s="713"/>
      <c r="X137" s="702" t="s">
        <v>12</v>
      </c>
      <c r="Y137" s="702" t="s">
        <v>13</v>
      </c>
      <c r="Z137" s="702" t="s">
        <v>14</v>
      </c>
      <c r="AA137" s="539"/>
      <c r="AB137" s="702"/>
      <c r="AC137" s="702"/>
      <c r="AD137" s="702"/>
      <c r="AE137" s="4"/>
      <c r="AF137" s="4"/>
    </row>
    <row r="138" spans="1:32" ht="7.5" customHeight="1" x14ac:dyDescent="0.2">
      <c r="C138" s="701"/>
      <c r="D138" s="702"/>
      <c r="E138" s="707"/>
      <c r="F138" s="707"/>
      <c r="G138" s="707"/>
      <c r="H138" s="707"/>
      <c r="I138" s="707"/>
      <c r="J138" s="707"/>
      <c r="K138" s="707"/>
      <c r="L138" s="707"/>
      <c r="M138" s="707"/>
      <c r="N138" s="4"/>
      <c r="O138" s="4"/>
      <c r="P138" s="2"/>
      <c r="Q138" s="2"/>
      <c r="R138" s="1"/>
      <c r="S138" s="1"/>
      <c r="T138" s="701"/>
      <c r="U138" s="702"/>
      <c r="V138" s="539"/>
      <c r="W138" s="713"/>
      <c r="X138" s="702"/>
      <c r="Y138" s="702"/>
      <c r="Z138" s="702"/>
      <c r="AA138" s="539"/>
      <c r="AB138" s="702"/>
      <c r="AC138" s="702"/>
      <c r="AD138" s="702"/>
      <c r="AE138" s="4"/>
      <c r="AF138" s="4"/>
    </row>
    <row r="139" spans="1:32" ht="7.5" customHeight="1" x14ac:dyDescent="0.2">
      <c r="C139" s="701"/>
      <c r="D139" s="702"/>
      <c r="E139" s="707"/>
      <c r="F139" s="707"/>
      <c r="G139" s="707"/>
      <c r="H139" s="707"/>
      <c r="I139" s="707"/>
      <c r="J139" s="707"/>
      <c r="K139" s="707"/>
      <c r="L139" s="707"/>
      <c r="M139" s="707"/>
      <c r="N139" s="4"/>
      <c r="O139" s="4"/>
      <c r="P139" s="2"/>
      <c r="Q139" s="2"/>
      <c r="R139" s="1"/>
      <c r="S139" s="1"/>
      <c r="T139" s="701"/>
      <c r="U139" s="702"/>
      <c r="V139" s="539"/>
      <c r="W139" s="713"/>
      <c r="X139" s="702"/>
      <c r="Y139" s="702"/>
      <c r="Z139" s="702"/>
      <c r="AA139" s="539"/>
      <c r="AB139" s="702"/>
      <c r="AC139" s="702"/>
      <c r="AD139" s="702"/>
      <c r="AE139" s="4"/>
      <c r="AF139" s="4"/>
    </row>
    <row r="140" spans="1:32" ht="7.5" customHeight="1" x14ac:dyDescent="0.2">
      <c r="C140" s="701"/>
      <c r="D140" s="702"/>
      <c r="E140" s="708"/>
      <c r="F140" s="708"/>
      <c r="G140" s="708"/>
      <c r="H140" s="708"/>
      <c r="I140" s="708"/>
      <c r="J140" s="708"/>
      <c r="K140" s="708"/>
      <c r="L140" s="708"/>
      <c r="M140" s="708"/>
      <c r="N140" s="4"/>
      <c r="O140" s="4"/>
      <c r="P140" s="2"/>
      <c r="Q140" s="2"/>
      <c r="R140" s="1"/>
      <c r="S140" s="1"/>
      <c r="T140" s="701"/>
      <c r="U140" s="702"/>
      <c r="V140" s="539"/>
      <c r="W140" s="713"/>
      <c r="X140" s="702"/>
      <c r="Y140" s="702"/>
      <c r="Z140" s="702"/>
      <c r="AA140" s="539"/>
      <c r="AB140" s="702"/>
      <c r="AC140" s="702"/>
      <c r="AD140" s="702"/>
      <c r="AE140" s="4"/>
      <c r="AF140" s="4"/>
    </row>
    <row r="141" spans="1:32" ht="16.5" customHeight="1" x14ac:dyDescent="0.2">
      <c r="A141" s="1" t="s">
        <v>14</v>
      </c>
      <c r="B141" s="1" t="s">
        <v>16</v>
      </c>
      <c r="C141" s="10" t="s">
        <v>56</v>
      </c>
      <c r="D141" s="6">
        <v>6</v>
      </c>
      <c r="E141" s="7">
        <f>D141*30</f>
        <v>180</v>
      </c>
      <c r="F141" s="7">
        <f>G141+H141+I141</f>
        <v>0</v>
      </c>
      <c r="G141" s="7"/>
      <c r="H141" s="7"/>
      <c r="I141" s="7"/>
      <c r="J141" s="7">
        <f>E141-F141</f>
        <v>180</v>
      </c>
      <c r="K141" s="8">
        <f>F141/13</f>
        <v>0</v>
      </c>
      <c r="L141" s="7" t="s">
        <v>26</v>
      </c>
      <c r="M141" s="8">
        <f>F141/E141*100</f>
        <v>0</v>
      </c>
      <c r="N141" s="9" t="s">
        <v>45</v>
      </c>
      <c r="O141" s="9"/>
      <c r="P141" s="2"/>
      <c r="Q141" s="2"/>
      <c r="R141" s="1" t="s">
        <v>14</v>
      </c>
      <c r="S141" s="1" t="s">
        <v>16</v>
      </c>
      <c r="T141" s="10" t="s">
        <v>56</v>
      </c>
      <c r="U141" s="6">
        <v>6</v>
      </c>
      <c r="V141" s="7">
        <f>U141*30</f>
        <v>180</v>
      </c>
      <c r="W141" s="7"/>
      <c r="X141" s="7"/>
      <c r="Y141" s="7"/>
      <c r="Z141" s="7"/>
      <c r="AA141" s="7">
        <f>V141-W141</f>
        <v>180</v>
      </c>
      <c r="AB141" s="8"/>
      <c r="AC141" s="7" t="s">
        <v>26</v>
      </c>
      <c r="AD141" s="8">
        <f>W141/V141*100</f>
        <v>0</v>
      </c>
      <c r="AE141" s="9"/>
      <c r="AF141" s="9"/>
    </row>
    <row r="142" spans="1:32" ht="15.75" customHeight="1" x14ac:dyDescent="0.2">
      <c r="A142" s="1" t="s">
        <v>14</v>
      </c>
      <c r="B142" s="1" t="s">
        <v>16</v>
      </c>
      <c r="C142" s="5" t="s">
        <v>57</v>
      </c>
      <c r="D142" s="8">
        <v>3</v>
      </c>
      <c r="E142" s="7">
        <f t="shared" ref="E142:E148" si="80">D142*30</f>
        <v>90</v>
      </c>
      <c r="F142" s="7">
        <f t="shared" ref="F142:F148" si="81">G142+H142+I142</f>
        <v>0</v>
      </c>
      <c r="G142" s="7"/>
      <c r="H142" s="7"/>
      <c r="I142" s="7"/>
      <c r="J142" s="7">
        <f t="shared" ref="J142:J148" si="82">E142-F142</f>
        <v>90</v>
      </c>
      <c r="K142" s="8">
        <f t="shared" ref="K142:K148" si="83">F142/13</f>
        <v>0</v>
      </c>
      <c r="L142" s="7"/>
      <c r="M142" s="8">
        <f t="shared" ref="M142:M148" si="84">F142/E142*100</f>
        <v>0</v>
      </c>
      <c r="N142" s="9" t="s">
        <v>45</v>
      </c>
      <c r="O142" s="9"/>
      <c r="P142" s="2"/>
      <c r="Q142" s="2"/>
      <c r="R142" s="1" t="s">
        <v>14</v>
      </c>
      <c r="S142" s="1" t="s">
        <v>16</v>
      </c>
      <c r="T142" s="10" t="s">
        <v>57</v>
      </c>
      <c r="U142" s="8">
        <v>3</v>
      </c>
      <c r="V142" s="7">
        <f t="shared" ref="V142:V148" si="85">U142*30</f>
        <v>90</v>
      </c>
      <c r="W142" s="7"/>
      <c r="X142" s="7"/>
      <c r="Y142" s="7"/>
      <c r="Z142" s="7"/>
      <c r="AA142" s="7">
        <f t="shared" ref="AA142:AA148" si="86">V142-W142</f>
        <v>90</v>
      </c>
      <c r="AB142" s="8"/>
      <c r="AC142" s="7"/>
      <c r="AD142" s="8">
        <f>W142/V142*100</f>
        <v>0</v>
      </c>
      <c r="AE142" s="9"/>
      <c r="AF142" s="9"/>
    </row>
    <row r="143" spans="1:32" ht="15.75" customHeight="1" x14ac:dyDescent="0.2">
      <c r="A143" s="1" t="s">
        <v>14</v>
      </c>
      <c r="B143" s="1" t="s">
        <v>16</v>
      </c>
      <c r="C143" s="5" t="s">
        <v>58</v>
      </c>
      <c r="D143" s="8">
        <v>3</v>
      </c>
      <c r="E143" s="7">
        <f t="shared" si="80"/>
        <v>90</v>
      </c>
      <c r="F143" s="7">
        <f t="shared" si="81"/>
        <v>0</v>
      </c>
      <c r="G143" s="7"/>
      <c r="H143" s="7"/>
      <c r="I143" s="7"/>
      <c r="J143" s="7">
        <f t="shared" si="82"/>
        <v>90</v>
      </c>
      <c r="K143" s="8">
        <f t="shared" si="83"/>
        <v>0</v>
      </c>
      <c r="L143" s="7"/>
      <c r="M143" s="8">
        <f t="shared" si="84"/>
        <v>0</v>
      </c>
      <c r="N143" s="9" t="s">
        <v>45</v>
      </c>
      <c r="O143" s="9"/>
      <c r="P143" s="2"/>
      <c r="Q143" s="2"/>
      <c r="R143" s="1" t="s">
        <v>14</v>
      </c>
      <c r="S143" s="1" t="s">
        <v>16</v>
      </c>
      <c r="T143" s="10" t="s">
        <v>327</v>
      </c>
      <c r="U143" s="8">
        <v>3</v>
      </c>
      <c r="V143" s="7">
        <f t="shared" si="85"/>
        <v>90</v>
      </c>
      <c r="W143" s="7"/>
      <c r="X143" s="7"/>
      <c r="Y143" s="7"/>
      <c r="Z143" s="7"/>
      <c r="AA143" s="7">
        <f t="shared" si="86"/>
        <v>90</v>
      </c>
      <c r="AB143" s="8"/>
      <c r="AC143" s="7"/>
      <c r="AD143" s="8">
        <f>W143/V143*100</f>
        <v>0</v>
      </c>
      <c r="AE143" s="9"/>
      <c r="AF143" s="9"/>
    </row>
    <row r="144" spans="1:32" ht="25.5" customHeight="1" x14ac:dyDescent="0.2">
      <c r="A144" s="1" t="s">
        <v>15</v>
      </c>
      <c r="B144" s="1" t="s">
        <v>40</v>
      </c>
      <c r="C144" s="5" t="s">
        <v>47</v>
      </c>
      <c r="D144" s="8">
        <v>3</v>
      </c>
      <c r="E144" s="7">
        <f t="shared" si="80"/>
        <v>90</v>
      </c>
      <c r="F144" s="7">
        <f t="shared" si="81"/>
        <v>39</v>
      </c>
      <c r="G144" s="7"/>
      <c r="H144" s="7"/>
      <c r="I144" s="7">
        <v>39</v>
      </c>
      <c r="J144" s="7">
        <f t="shared" si="82"/>
        <v>51</v>
      </c>
      <c r="K144" s="8">
        <f t="shared" si="83"/>
        <v>3</v>
      </c>
      <c r="L144" s="7" t="s">
        <v>26</v>
      </c>
      <c r="M144" s="8">
        <f t="shared" si="84"/>
        <v>43.333333333333336</v>
      </c>
      <c r="N144" s="9" t="s">
        <v>18</v>
      </c>
      <c r="O144" s="9"/>
      <c r="P144" s="2"/>
      <c r="Q144" s="2"/>
      <c r="R144" s="1" t="s">
        <v>15</v>
      </c>
      <c r="S144" s="1" t="s">
        <v>40</v>
      </c>
      <c r="T144" s="10" t="s">
        <v>47</v>
      </c>
      <c r="U144" s="8">
        <v>3</v>
      </c>
      <c r="V144" s="7">
        <f t="shared" si="85"/>
        <v>90</v>
      </c>
      <c r="W144" s="7">
        <f>X144+Y144+Z144</f>
        <v>39</v>
      </c>
      <c r="X144" s="7"/>
      <c r="Y144" s="7"/>
      <c r="Z144" s="7">
        <v>39</v>
      </c>
      <c r="AA144" s="7">
        <f t="shared" si="86"/>
        <v>51</v>
      </c>
      <c r="AB144" s="8">
        <f>W144/13</f>
        <v>3</v>
      </c>
      <c r="AC144" s="7" t="s">
        <v>26</v>
      </c>
      <c r="AD144" s="8">
        <f>W144/V144*100</f>
        <v>43.333333333333336</v>
      </c>
      <c r="AE144" s="9"/>
      <c r="AF144" s="9"/>
    </row>
    <row r="145" spans="1:32" ht="19.5" customHeight="1" x14ac:dyDescent="0.2">
      <c r="A145" s="1" t="s">
        <v>14</v>
      </c>
      <c r="B145" s="1" t="s">
        <v>16</v>
      </c>
      <c r="C145" s="5" t="s">
        <v>71</v>
      </c>
      <c r="D145" s="8">
        <v>5</v>
      </c>
      <c r="E145" s="7">
        <f t="shared" si="80"/>
        <v>150</v>
      </c>
      <c r="F145" s="7">
        <f t="shared" si="81"/>
        <v>52</v>
      </c>
      <c r="G145" s="7">
        <v>26</v>
      </c>
      <c r="H145" s="7"/>
      <c r="I145" s="7">
        <v>26</v>
      </c>
      <c r="J145" s="7">
        <f t="shared" si="82"/>
        <v>98</v>
      </c>
      <c r="K145" s="8">
        <f t="shared" si="83"/>
        <v>4</v>
      </c>
      <c r="L145" s="7" t="s">
        <v>21</v>
      </c>
      <c r="M145" s="8">
        <f t="shared" si="84"/>
        <v>34.666666666666671</v>
      </c>
      <c r="N145" s="9" t="s">
        <v>45</v>
      </c>
      <c r="O145" s="9"/>
      <c r="P145" s="2"/>
      <c r="Q145" s="2"/>
      <c r="R145" s="1" t="s">
        <v>14</v>
      </c>
      <c r="S145" s="1" t="s">
        <v>16</v>
      </c>
      <c r="T145" s="5" t="s">
        <v>71</v>
      </c>
      <c r="U145" s="8">
        <v>5</v>
      </c>
      <c r="V145" s="7">
        <f t="shared" si="85"/>
        <v>150</v>
      </c>
      <c r="W145" s="7">
        <f>X145+Y145+Z145</f>
        <v>52</v>
      </c>
      <c r="X145" s="7">
        <v>26</v>
      </c>
      <c r="Y145" s="7"/>
      <c r="Z145" s="7">
        <v>26</v>
      </c>
      <c r="AA145" s="7">
        <f t="shared" si="86"/>
        <v>98</v>
      </c>
      <c r="AB145" s="8">
        <f>W145/13</f>
        <v>4</v>
      </c>
      <c r="AC145" s="7" t="s">
        <v>21</v>
      </c>
      <c r="AD145" s="8">
        <f>W145/V145*100</f>
        <v>34.666666666666671</v>
      </c>
      <c r="AE145" s="9"/>
      <c r="AF145" s="9"/>
    </row>
    <row r="146" spans="1:32" ht="16.5" customHeight="1" x14ac:dyDescent="0.2">
      <c r="A146" s="1" t="s">
        <v>14</v>
      </c>
      <c r="B146" s="1" t="s">
        <v>16</v>
      </c>
      <c r="C146" s="5" t="s">
        <v>72</v>
      </c>
      <c r="D146" s="8">
        <v>1</v>
      </c>
      <c r="E146" s="7">
        <f t="shared" si="80"/>
        <v>30</v>
      </c>
      <c r="F146" s="7"/>
      <c r="G146" s="7"/>
      <c r="H146" s="7"/>
      <c r="I146" s="7"/>
      <c r="J146" s="7">
        <f t="shared" si="82"/>
        <v>30</v>
      </c>
      <c r="K146" s="8"/>
      <c r="L146" s="7" t="s">
        <v>26</v>
      </c>
      <c r="M146" s="8"/>
      <c r="N146" s="9" t="s">
        <v>45</v>
      </c>
      <c r="O146" s="9"/>
      <c r="P146" s="2"/>
      <c r="Q146" s="2"/>
      <c r="R146" s="1" t="s">
        <v>14</v>
      </c>
      <c r="S146" s="1" t="s">
        <v>16</v>
      </c>
      <c r="T146" s="5" t="s">
        <v>72</v>
      </c>
      <c r="U146" s="8">
        <v>1</v>
      </c>
      <c r="V146" s="7">
        <f t="shared" si="85"/>
        <v>30</v>
      </c>
      <c r="W146" s="7"/>
      <c r="X146" s="7"/>
      <c r="Y146" s="7"/>
      <c r="Z146" s="7"/>
      <c r="AA146" s="7">
        <f t="shared" si="86"/>
        <v>30</v>
      </c>
      <c r="AB146" s="8"/>
      <c r="AC146" s="7" t="s">
        <v>26</v>
      </c>
      <c r="AD146" s="8"/>
      <c r="AE146" s="2" t="s">
        <v>316</v>
      </c>
      <c r="AF146" s="9"/>
    </row>
    <row r="147" spans="1:32" ht="39" customHeight="1" x14ac:dyDescent="0.2">
      <c r="A147" s="1" t="s">
        <v>14</v>
      </c>
      <c r="B147" s="1" t="s">
        <v>40</v>
      </c>
      <c r="C147" s="5" t="s">
        <v>273</v>
      </c>
      <c r="D147" s="8">
        <v>4</v>
      </c>
      <c r="E147" s="7">
        <f t="shared" si="80"/>
        <v>120</v>
      </c>
      <c r="F147" s="7">
        <f t="shared" si="81"/>
        <v>52</v>
      </c>
      <c r="G147" s="7">
        <v>26</v>
      </c>
      <c r="H147" s="7">
        <v>26</v>
      </c>
      <c r="I147" s="7"/>
      <c r="J147" s="7">
        <f t="shared" si="82"/>
        <v>68</v>
      </c>
      <c r="K147" s="8">
        <f t="shared" si="83"/>
        <v>4</v>
      </c>
      <c r="L147" s="7" t="s">
        <v>21</v>
      </c>
      <c r="M147" s="8">
        <f t="shared" si="84"/>
        <v>43.333333333333336</v>
      </c>
      <c r="N147" s="9" t="s">
        <v>45</v>
      </c>
      <c r="O147" s="9"/>
      <c r="P147" s="2"/>
      <c r="Q147" s="2"/>
      <c r="R147" s="1" t="s">
        <v>14</v>
      </c>
      <c r="S147" s="1" t="s">
        <v>40</v>
      </c>
      <c r="T147" s="5" t="s">
        <v>273</v>
      </c>
      <c r="U147" s="8">
        <v>4</v>
      </c>
      <c r="V147" s="7">
        <f t="shared" si="85"/>
        <v>120</v>
      </c>
      <c r="W147" s="7">
        <f>X147+Y147+Z147</f>
        <v>52</v>
      </c>
      <c r="X147" s="7">
        <v>26</v>
      </c>
      <c r="Y147" s="7">
        <v>26</v>
      </c>
      <c r="Z147" s="7"/>
      <c r="AA147" s="7">
        <f t="shared" si="86"/>
        <v>68</v>
      </c>
      <c r="AB147" s="8">
        <f>W147/13</f>
        <v>4</v>
      </c>
      <c r="AC147" s="7" t="s">
        <v>21</v>
      </c>
      <c r="AD147" s="8">
        <f>W147/V147*100</f>
        <v>43.333333333333336</v>
      </c>
      <c r="AE147" s="2" t="s">
        <v>320</v>
      </c>
      <c r="AF147" s="9"/>
    </row>
    <row r="148" spans="1:32" ht="26.25" customHeight="1" x14ac:dyDescent="0.2">
      <c r="A148" s="1" t="s">
        <v>14</v>
      </c>
      <c r="B148" s="1" t="s">
        <v>40</v>
      </c>
      <c r="C148" s="15" t="s">
        <v>81</v>
      </c>
      <c r="D148" s="8">
        <v>5</v>
      </c>
      <c r="E148" s="7">
        <f t="shared" si="80"/>
        <v>150</v>
      </c>
      <c r="F148" s="7">
        <f t="shared" si="81"/>
        <v>52</v>
      </c>
      <c r="G148" s="7">
        <v>26</v>
      </c>
      <c r="H148" s="7"/>
      <c r="I148" s="7">
        <v>26</v>
      </c>
      <c r="J148" s="7">
        <f t="shared" si="82"/>
        <v>98</v>
      </c>
      <c r="K148" s="8">
        <f t="shared" si="83"/>
        <v>4</v>
      </c>
      <c r="L148" s="7" t="s">
        <v>21</v>
      </c>
      <c r="M148" s="8">
        <f t="shared" si="84"/>
        <v>34.666666666666671</v>
      </c>
      <c r="N148" s="9" t="s">
        <v>45</v>
      </c>
      <c r="O148" s="9"/>
      <c r="P148" s="2"/>
      <c r="Q148" s="2"/>
      <c r="R148" s="1" t="s">
        <v>14</v>
      </c>
      <c r="S148" s="1" t="s">
        <v>40</v>
      </c>
      <c r="T148" s="15" t="s">
        <v>81</v>
      </c>
      <c r="U148" s="8">
        <v>5</v>
      </c>
      <c r="V148" s="7">
        <f t="shared" si="85"/>
        <v>150</v>
      </c>
      <c r="W148" s="7">
        <f>X148+Y148+Z148</f>
        <v>52</v>
      </c>
      <c r="X148" s="7">
        <v>26</v>
      </c>
      <c r="Y148" s="7"/>
      <c r="Z148" s="7">
        <v>26</v>
      </c>
      <c r="AA148" s="7">
        <f t="shared" si="86"/>
        <v>98</v>
      </c>
      <c r="AB148" s="8">
        <f>W148/13</f>
        <v>4</v>
      </c>
      <c r="AC148" s="7" t="s">
        <v>21</v>
      </c>
      <c r="AD148" s="8">
        <f>W148/V148*100</f>
        <v>34.666666666666671</v>
      </c>
      <c r="AE148" s="9" t="s">
        <v>321</v>
      </c>
      <c r="AF148" s="9"/>
    </row>
    <row r="149" spans="1:32" ht="12.75" x14ac:dyDescent="0.2">
      <c r="C149" s="10" t="s">
        <v>27</v>
      </c>
      <c r="D149" s="11">
        <f t="shared" ref="D149:M149" si="87">SUM(D141:D148)</f>
        <v>30</v>
      </c>
      <c r="E149" s="24">
        <f t="shared" si="87"/>
        <v>900</v>
      </c>
      <c r="F149" s="24">
        <f t="shared" si="87"/>
        <v>195</v>
      </c>
      <c r="G149" s="24">
        <f t="shared" si="87"/>
        <v>78</v>
      </c>
      <c r="H149" s="24">
        <f t="shared" si="87"/>
        <v>26</v>
      </c>
      <c r="I149" s="24">
        <f t="shared" si="87"/>
        <v>91</v>
      </c>
      <c r="J149" s="24">
        <f t="shared" si="87"/>
        <v>705</v>
      </c>
      <c r="K149" s="24">
        <f t="shared" si="87"/>
        <v>15</v>
      </c>
      <c r="L149" s="24">
        <f t="shared" si="87"/>
        <v>0</v>
      </c>
      <c r="M149" s="24">
        <f t="shared" si="87"/>
        <v>156</v>
      </c>
      <c r="N149" s="12"/>
      <c r="O149" s="12"/>
      <c r="P149" s="2"/>
      <c r="Q149" s="2"/>
      <c r="R149" s="1"/>
      <c r="S149" s="1"/>
      <c r="T149" s="10" t="s">
        <v>27</v>
      </c>
      <c r="U149" s="11">
        <f t="shared" ref="U149:AD149" si="88">SUM(U141:U148)</f>
        <v>30</v>
      </c>
      <c r="V149" s="24">
        <f t="shared" si="88"/>
        <v>900</v>
      </c>
      <c r="W149" s="24">
        <f t="shared" si="88"/>
        <v>195</v>
      </c>
      <c r="X149" s="24">
        <f t="shared" si="88"/>
        <v>78</v>
      </c>
      <c r="Y149" s="24">
        <f t="shared" si="88"/>
        <v>26</v>
      </c>
      <c r="Z149" s="24">
        <f t="shared" si="88"/>
        <v>91</v>
      </c>
      <c r="AA149" s="24">
        <f t="shared" si="88"/>
        <v>705</v>
      </c>
      <c r="AB149" s="24">
        <f t="shared" si="88"/>
        <v>15</v>
      </c>
      <c r="AC149" s="24">
        <f t="shared" si="88"/>
        <v>0</v>
      </c>
      <c r="AD149" s="24">
        <f t="shared" si="88"/>
        <v>156</v>
      </c>
      <c r="AE149" s="12"/>
      <c r="AF149" s="12"/>
    </row>
    <row r="150" spans="1:32" ht="25.5" customHeight="1" x14ac:dyDescent="0.2">
      <c r="C150" s="13" t="s">
        <v>28</v>
      </c>
      <c r="D150" s="14">
        <f>30-D149</f>
        <v>0</v>
      </c>
      <c r="P150" s="2"/>
      <c r="Q150" s="2"/>
      <c r="R150" s="1"/>
      <c r="S150" s="1"/>
      <c r="T150" s="13" t="s">
        <v>28</v>
      </c>
      <c r="U150" s="14">
        <f>30-U149</f>
        <v>0</v>
      </c>
      <c r="V150" s="2"/>
      <c r="W150" s="2"/>
      <c r="X150" s="2"/>
      <c r="Y150" s="2"/>
      <c r="Z150" s="2"/>
      <c r="AA150" s="2"/>
      <c r="AB150" s="2"/>
    </row>
    <row r="151" spans="1:32" ht="12.75" x14ac:dyDescent="0.2"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32" ht="12.75" x14ac:dyDescent="0.2">
      <c r="C152" s="3" t="s">
        <v>27</v>
      </c>
      <c r="D152" s="17">
        <f>D153+D154</f>
        <v>230</v>
      </c>
      <c r="E152" s="17">
        <f>E153+E154</f>
        <v>6900</v>
      </c>
      <c r="F152" s="18">
        <f>E152/$E$152*100</f>
        <v>100</v>
      </c>
      <c r="G152" s="19"/>
      <c r="H152" s="20"/>
      <c r="I152" s="20"/>
      <c r="J152" s="20"/>
      <c r="K152" s="20"/>
      <c r="L152" s="20"/>
      <c r="M152" s="2" t="s">
        <v>18</v>
      </c>
      <c r="N152" s="2">
        <f>SUMIF($N$4:$N$148,M152,$D$4:$D$148)</f>
        <v>68.5</v>
      </c>
      <c r="O152" s="2">
        <f t="shared" ref="O152:O157" si="89">N152/$N$157</f>
        <v>0.29782608695652174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32" ht="12.75" x14ac:dyDescent="0.2">
      <c r="B153" s="1" t="s">
        <v>16</v>
      </c>
      <c r="C153" s="3" t="s">
        <v>60</v>
      </c>
      <c r="D153" s="18">
        <f>SUMIF(B$11:B$148,B153,D$11:D$148)</f>
        <v>167.5</v>
      </c>
      <c r="E153" s="1">
        <f>D153*30</f>
        <v>5025</v>
      </c>
      <c r="F153" s="18">
        <f>E153/E$152*100</f>
        <v>72.826086956521735</v>
      </c>
      <c r="G153" s="1"/>
      <c r="I153" s="21"/>
      <c r="J153" s="21"/>
      <c r="K153" s="21"/>
      <c r="M153" s="2" t="s">
        <v>24</v>
      </c>
      <c r="N153" s="2">
        <f>SUMIF($N$4:$N$148,M153,$D$4:$D$148)</f>
        <v>21</v>
      </c>
      <c r="O153" s="2">
        <f t="shared" si="89"/>
        <v>9.1304347826086957E-2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32" ht="98.25" customHeight="1" x14ac:dyDescent="0.2">
      <c r="B154" s="1" t="s">
        <v>40</v>
      </c>
      <c r="C154" s="3" t="s">
        <v>61</v>
      </c>
      <c r="D154" s="18">
        <f>SUMIF(B$11:B$148,B154,D$11:D$148)</f>
        <v>62.5</v>
      </c>
      <c r="E154" s="1">
        <f t="shared" ref="E154:E161" si="90">D154*30</f>
        <v>1875</v>
      </c>
      <c r="F154" s="22">
        <f>E154/E$152*100</f>
        <v>27.173913043478258</v>
      </c>
      <c r="G154" s="1"/>
      <c r="K154" s="21"/>
      <c r="L154" s="21"/>
      <c r="M154" s="2" t="s">
        <v>45</v>
      </c>
      <c r="N154" s="2">
        <f>SUMIF($N$4:$N$148,M154,$D$4:$D$148)</f>
        <v>114</v>
      </c>
      <c r="O154" s="2">
        <f t="shared" si="89"/>
        <v>0.4956521739130435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32" ht="12.75" x14ac:dyDescent="0.2">
      <c r="D155" s="1"/>
      <c r="E155" s="1"/>
      <c r="F155" s="1"/>
      <c r="G155" s="1"/>
      <c r="M155" s="2" t="s">
        <v>38</v>
      </c>
      <c r="N155" s="2">
        <f>SUMIF($N$4:$N$148,M155,$D$4:$D$148)</f>
        <v>10</v>
      </c>
      <c r="O155" s="2">
        <f t="shared" si="89"/>
        <v>4.3478260869565216E-2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32" ht="15" customHeight="1" x14ac:dyDescent="0.2">
      <c r="C156" s="3" t="s">
        <v>62</v>
      </c>
      <c r="D156" s="23">
        <f>D157+D158</f>
        <v>101.5</v>
      </c>
      <c r="E156" s="23">
        <f>E157+E158</f>
        <v>3045</v>
      </c>
      <c r="F156" s="18">
        <f>E156/$E$156*100</f>
        <v>100</v>
      </c>
      <c r="G156" s="1"/>
      <c r="M156" s="2" t="s">
        <v>33</v>
      </c>
      <c r="N156" s="2">
        <f>SUMIF($N$4:$N$148,M156,$D$4:$D$148)</f>
        <v>16.5</v>
      </c>
      <c r="O156" s="2">
        <f t="shared" si="89"/>
        <v>7.1739130434782611E-2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32" ht="15" customHeight="1" x14ac:dyDescent="0.2">
      <c r="A157" s="1" t="s">
        <v>15</v>
      </c>
      <c r="B157" s="1" t="s">
        <v>16</v>
      </c>
      <c r="C157" s="3" t="s">
        <v>60</v>
      </c>
      <c r="D157" s="1">
        <f>SUMIFS(D$11:D$148,A$11:A$148,A157,B$11:B$148,B157)</f>
        <v>82</v>
      </c>
      <c r="E157" s="1">
        <f t="shared" si="90"/>
        <v>2460</v>
      </c>
      <c r="F157" s="18">
        <f>E157/E$156*100</f>
        <v>80.78817733990148</v>
      </c>
      <c r="G157" s="1"/>
      <c r="N157" s="2">
        <f>SUM(N152:N156)</f>
        <v>230</v>
      </c>
      <c r="O157" s="2">
        <f t="shared" si="89"/>
        <v>1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32" ht="15" customHeight="1" x14ac:dyDescent="0.2">
      <c r="A158" s="1" t="s">
        <v>15</v>
      </c>
      <c r="B158" s="1" t="s">
        <v>40</v>
      </c>
      <c r="C158" s="3" t="s">
        <v>61</v>
      </c>
      <c r="D158" s="1">
        <f>SUMIFS(D$11:D$148,A$11:A$148,A158,B$11:B$148,B158)</f>
        <v>19.5</v>
      </c>
      <c r="E158" s="1">
        <f t="shared" si="90"/>
        <v>585</v>
      </c>
      <c r="F158" s="18">
        <f>E158/E$156*100</f>
        <v>19.21182266009852</v>
      </c>
      <c r="G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32" ht="15" customHeight="1" x14ac:dyDescent="0.2">
      <c r="C159" s="3" t="s">
        <v>63</v>
      </c>
      <c r="D159" s="23">
        <f>D160+D161</f>
        <v>128.5</v>
      </c>
      <c r="E159" s="23">
        <f>E160+E161</f>
        <v>3855</v>
      </c>
      <c r="F159" s="23">
        <f>E159/$E$159*100</f>
        <v>100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32" ht="15" customHeight="1" x14ac:dyDescent="0.2">
      <c r="A160" s="1" t="s">
        <v>14</v>
      </c>
      <c r="B160" s="1" t="s">
        <v>16</v>
      </c>
      <c r="C160" s="3" t="s">
        <v>60</v>
      </c>
      <c r="D160" s="1">
        <f>SUMIFS(D$11:D$148,A$11:A$148,A160,B$11:B$148,B160)</f>
        <v>85.5</v>
      </c>
      <c r="E160" s="1">
        <f t="shared" si="90"/>
        <v>2565</v>
      </c>
      <c r="F160" s="2">
        <f>E160/E$159*100</f>
        <v>66.536964980544738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" customHeight="1" x14ac:dyDescent="0.2">
      <c r="A161" s="1" t="s">
        <v>14</v>
      </c>
      <c r="B161" s="1" t="s">
        <v>40</v>
      </c>
      <c r="C161" s="3" t="s">
        <v>61</v>
      </c>
      <c r="D161" s="1">
        <f>SUMIFS(D$11:D$148,A$11:A$148,A161,B$11:B$148,B161)</f>
        <v>43</v>
      </c>
      <c r="E161" s="1">
        <f t="shared" si="90"/>
        <v>1290</v>
      </c>
      <c r="F161" s="2">
        <f>E161/E$159*100</f>
        <v>33.463035019455248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</sheetData>
  <mergeCells count="226">
    <mergeCell ref="AC99:AC105"/>
    <mergeCell ref="T99:T105"/>
    <mergeCell ref="U99:U105"/>
    <mergeCell ref="AC117:AC123"/>
    <mergeCell ref="AD117:AD123"/>
    <mergeCell ref="V118:V123"/>
    <mergeCell ref="W118:Z118"/>
    <mergeCell ref="AA118:AA123"/>
    <mergeCell ref="AA135:AA140"/>
    <mergeCell ref="X137:X140"/>
    <mergeCell ref="Y137:Y140"/>
    <mergeCell ref="W135:Z135"/>
    <mergeCell ref="W136:W140"/>
    <mergeCell ref="V135:V140"/>
    <mergeCell ref="T117:T123"/>
    <mergeCell ref="U117:U123"/>
    <mergeCell ref="V117:AA117"/>
    <mergeCell ref="T134:T140"/>
    <mergeCell ref="U134:U140"/>
    <mergeCell ref="V134:AA134"/>
    <mergeCell ref="Z120:Z123"/>
    <mergeCell ref="Y120:Y123"/>
    <mergeCell ref="W119:W123"/>
    <mergeCell ref="U59:U65"/>
    <mergeCell ref="X84:X87"/>
    <mergeCell ref="Y84:Y87"/>
    <mergeCell ref="AA82:AA87"/>
    <mergeCell ref="T81:T87"/>
    <mergeCell ref="AC59:AC65"/>
    <mergeCell ref="AD59:AD65"/>
    <mergeCell ref="AD134:AD140"/>
    <mergeCell ref="T59:T65"/>
    <mergeCell ref="X62:X65"/>
    <mergeCell ref="Y62:Y65"/>
    <mergeCell ref="Z62:Z65"/>
    <mergeCell ref="AD81:AD87"/>
    <mergeCell ref="AB117:AB123"/>
    <mergeCell ref="X119:Z119"/>
    <mergeCell ref="AD99:AD105"/>
    <mergeCell ref="AC81:AC87"/>
    <mergeCell ref="AC134:AC140"/>
    <mergeCell ref="AB134:AB140"/>
    <mergeCell ref="X136:Z136"/>
    <mergeCell ref="Z137:Z140"/>
    <mergeCell ref="X120:X123"/>
    <mergeCell ref="V99:AA99"/>
    <mergeCell ref="W100:Z100"/>
    <mergeCell ref="W61:W65"/>
    <mergeCell ref="X61:Z61"/>
    <mergeCell ref="Z84:Z87"/>
    <mergeCell ref="V81:AA81"/>
    <mergeCell ref="AB59:AB65"/>
    <mergeCell ref="AA60:AA65"/>
    <mergeCell ref="V60:V65"/>
    <mergeCell ref="V59:AA59"/>
    <mergeCell ref="V82:V87"/>
    <mergeCell ref="W82:Z82"/>
    <mergeCell ref="W83:W87"/>
    <mergeCell ref="X83:Z83"/>
    <mergeCell ref="X102:X105"/>
    <mergeCell ref="Y102:Y105"/>
    <mergeCell ref="Z102:Z105"/>
    <mergeCell ref="W101:W105"/>
    <mergeCell ref="AB99:AB105"/>
    <mergeCell ref="V100:V105"/>
    <mergeCell ref="X101:Z101"/>
    <mergeCell ref="U81:U87"/>
    <mergeCell ref="AB81:AB87"/>
    <mergeCell ref="AA100:AA105"/>
    <mergeCell ref="AD4:AD10"/>
    <mergeCell ref="W5:Z5"/>
    <mergeCell ref="X7:X10"/>
    <mergeCell ref="Y7:Y10"/>
    <mergeCell ref="Z7:Z10"/>
    <mergeCell ref="V42:AA42"/>
    <mergeCell ref="AB42:AB48"/>
    <mergeCell ref="W60:Z60"/>
    <mergeCell ref="Y45:Y48"/>
    <mergeCell ref="Z45:Z48"/>
    <mergeCell ref="X45:X48"/>
    <mergeCell ref="T42:T48"/>
    <mergeCell ref="U42:U48"/>
    <mergeCell ref="C1:M1"/>
    <mergeCell ref="C4:C10"/>
    <mergeCell ref="D4:D10"/>
    <mergeCell ref="E4:J4"/>
    <mergeCell ref="K4:K10"/>
    <mergeCell ref="L4:L10"/>
    <mergeCell ref="I7:I10"/>
    <mergeCell ref="J5:J10"/>
    <mergeCell ref="F6:F10"/>
    <mergeCell ref="M4:M10"/>
    <mergeCell ref="E5:E10"/>
    <mergeCell ref="F5:I5"/>
    <mergeCell ref="G6:I6"/>
    <mergeCell ref="G7:G10"/>
    <mergeCell ref="H7:H10"/>
    <mergeCell ref="T1:AD1"/>
    <mergeCell ref="T4:T10"/>
    <mergeCell ref="U4:U10"/>
    <mergeCell ref="V4:AA4"/>
    <mergeCell ref="AB4:AB10"/>
    <mergeCell ref="AC4:AC10"/>
    <mergeCell ref="AA5:AA10"/>
    <mergeCell ref="U21:U27"/>
    <mergeCell ref="V21:AA21"/>
    <mergeCell ref="V5:V10"/>
    <mergeCell ref="X23:Z23"/>
    <mergeCell ref="V22:V27"/>
    <mergeCell ref="W22:Z22"/>
    <mergeCell ref="AA22:AA27"/>
    <mergeCell ref="W23:W27"/>
    <mergeCell ref="X24:X27"/>
    <mergeCell ref="W6:W10"/>
    <mergeCell ref="X6:Z6"/>
    <mergeCell ref="AD42:AD48"/>
    <mergeCell ref="V43:V48"/>
    <mergeCell ref="W43:Z43"/>
    <mergeCell ref="AA43:AA48"/>
    <mergeCell ref="W44:W48"/>
    <mergeCell ref="AC42:AC48"/>
    <mergeCell ref="X44:Z44"/>
    <mergeCell ref="G24:G27"/>
    <mergeCell ref="H24:H27"/>
    <mergeCell ref="I24:I27"/>
    <mergeCell ref="Y24:Y27"/>
    <mergeCell ref="M21:M27"/>
    <mergeCell ref="J22:J27"/>
    <mergeCell ref="K21:K27"/>
    <mergeCell ref="L21:L27"/>
    <mergeCell ref="F22:I22"/>
    <mergeCell ref="F23:F27"/>
    <mergeCell ref="AD21:AD27"/>
    <mergeCell ref="AC21:AC27"/>
    <mergeCell ref="AB21:AB27"/>
    <mergeCell ref="L42:L48"/>
    <mergeCell ref="M42:M48"/>
    <mergeCell ref="Z24:Z27"/>
    <mergeCell ref="T21:T27"/>
    <mergeCell ref="C21:C27"/>
    <mergeCell ref="E22:E27"/>
    <mergeCell ref="D21:D27"/>
    <mergeCell ref="E21:J21"/>
    <mergeCell ref="G23:I23"/>
    <mergeCell ref="C42:C48"/>
    <mergeCell ref="C59:C65"/>
    <mergeCell ref="D59:D65"/>
    <mergeCell ref="L59:L65"/>
    <mergeCell ref="E43:E48"/>
    <mergeCell ref="D42:D48"/>
    <mergeCell ref="F44:F48"/>
    <mergeCell ref="I62:I65"/>
    <mergeCell ref="G44:I44"/>
    <mergeCell ref="G45:G48"/>
    <mergeCell ref="K42:K48"/>
    <mergeCell ref="M59:M65"/>
    <mergeCell ref="K59:K65"/>
    <mergeCell ref="H62:H65"/>
    <mergeCell ref="H45:H48"/>
    <mergeCell ref="I45:I48"/>
    <mergeCell ref="F43:I43"/>
    <mergeCell ref="J43:J48"/>
    <mergeCell ref="E42:J42"/>
    <mergeCell ref="M134:M140"/>
    <mergeCell ref="E59:J59"/>
    <mergeCell ref="E60:E65"/>
    <mergeCell ref="F60:I60"/>
    <mergeCell ref="F61:F65"/>
    <mergeCell ref="G61:I61"/>
    <mergeCell ref="J60:J65"/>
    <mergeCell ref="G62:G65"/>
    <mergeCell ref="E81:J81"/>
    <mergeCell ref="L99:L105"/>
    <mergeCell ref="M81:M87"/>
    <mergeCell ref="K99:K105"/>
    <mergeCell ref="M99:M105"/>
    <mergeCell ref="L117:L123"/>
    <mergeCell ref="M117:M123"/>
    <mergeCell ref="K117:K123"/>
    <mergeCell ref="K81:K87"/>
    <mergeCell ref="F118:I118"/>
    <mergeCell ref="J100:J105"/>
    <mergeCell ref="E99:J99"/>
    <mergeCell ref="F101:F105"/>
    <mergeCell ref="G101:I101"/>
    <mergeCell ref="G102:G105"/>
    <mergeCell ref="E100:E105"/>
    <mergeCell ref="L134:L140"/>
    <mergeCell ref="K134:K140"/>
    <mergeCell ref="H84:H87"/>
    <mergeCell ref="I102:I105"/>
    <mergeCell ref="H137:H140"/>
    <mergeCell ref="I137:I140"/>
    <mergeCell ref="G136:I136"/>
    <mergeCell ref="L81:L87"/>
    <mergeCell ref="J135:J140"/>
    <mergeCell ref="G137:G140"/>
    <mergeCell ref="E134:J134"/>
    <mergeCell ref="F135:I135"/>
    <mergeCell ref="F136:F140"/>
    <mergeCell ref="E135:E140"/>
    <mergeCell ref="F83:F87"/>
    <mergeCell ref="H102:H105"/>
    <mergeCell ref="G83:I83"/>
    <mergeCell ref="G84:G87"/>
    <mergeCell ref="E82:E87"/>
    <mergeCell ref="F82:I82"/>
    <mergeCell ref="I84:I87"/>
    <mergeCell ref="J82:J87"/>
    <mergeCell ref="C81:C87"/>
    <mergeCell ref="D81:D87"/>
    <mergeCell ref="C99:C105"/>
    <mergeCell ref="D99:D105"/>
    <mergeCell ref="C134:C140"/>
    <mergeCell ref="D134:D140"/>
    <mergeCell ref="C117:C123"/>
    <mergeCell ref="D117:D123"/>
    <mergeCell ref="E117:J117"/>
    <mergeCell ref="F119:F123"/>
    <mergeCell ref="H120:H123"/>
    <mergeCell ref="I120:I123"/>
    <mergeCell ref="G119:I119"/>
    <mergeCell ref="G120:G123"/>
    <mergeCell ref="J118:J123"/>
    <mergeCell ref="E118:E123"/>
    <mergeCell ref="F100:I100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6" max="16383" man="1"/>
    <brk id="77" max="30" man="1"/>
    <brk id="115" max="16383" man="1"/>
    <brk id="151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2020-05-05T15:44:48Z</cp:lastPrinted>
  <dcterms:created xsi:type="dcterms:W3CDTF">2019-02-01T08:33:14Z</dcterms:created>
  <dcterms:modified xsi:type="dcterms:W3CDTF">2020-05-08T07:36:06Z</dcterms:modified>
</cp:coreProperties>
</file>