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0" yWindow="0" windowWidth="15480" windowHeight="11640" firstSheet="1" activeTab="2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ОПП'!$A$1:$AA$71</definedName>
    <definedName name="_xlnm.Print_Area" localSheetId="5">Семестровка!$A$1:$N$69</definedName>
    <definedName name="_xlnm.Print_Area" localSheetId="3">'титулка 072 ОНП'!$A$1:$BE$34</definedName>
    <definedName name="_xlnm.Print_Area" localSheetId="1">'титулка 072 ОПП'!$A$1:$BE$34</definedName>
  </definedNames>
  <calcPr calcId="152511"/>
</workbook>
</file>

<file path=xl/calcChain.xml><?xml version="1.0" encoding="utf-8"?>
<calcChain xmlns="http://schemas.openxmlformats.org/spreadsheetml/2006/main">
  <c r="I40" i="3" l="1"/>
  <c r="I39" i="3"/>
  <c r="I44" i="3"/>
  <c r="M44" i="3" s="1"/>
  <c r="H61" i="3"/>
  <c r="I61" i="3"/>
  <c r="M61" i="3" s="1"/>
  <c r="F12" i="4"/>
  <c r="I14" i="3"/>
  <c r="H11" i="3"/>
  <c r="H12" i="3"/>
  <c r="H13" i="3"/>
  <c r="H14" i="3"/>
  <c r="H15" i="3"/>
  <c r="I11" i="3"/>
  <c r="I12" i="3"/>
  <c r="I13" i="3"/>
  <c r="I15" i="3"/>
  <c r="J15" i="3"/>
  <c r="K15" i="3"/>
  <c r="L15" i="3"/>
  <c r="G15" i="3"/>
  <c r="I48" i="3"/>
  <c r="H48" i="3"/>
  <c r="M48" i="3" s="1"/>
  <c r="I46" i="3"/>
  <c r="H46" i="3"/>
  <c r="H44" i="3"/>
  <c r="I42" i="3"/>
  <c r="H42" i="3"/>
  <c r="H40" i="3"/>
  <c r="M40" i="3" s="1"/>
  <c r="J49" i="3"/>
  <c r="K49" i="3"/>
  <c r="L49" i="3"/>
  <c r="N49" i="3"/>
  <c r="N50" i="3" s="1"/>
  <c r="O49" i="3"/>
  <c r="P49" i="3"/>
  <c r="G49" i="3"/>
  <c r="H36" i="3"/>
  <c r="I35" i="3"/>
  <c r="H35" i="3"/>
  <c r="M35" i="3" s="1"/>
  <c r="J37" i="3"/>
  <c r="K37" i="3"/>
  <c r="L37" i="3"/>
  <c r="N37" i="3"/>
  <c r="O37" i="3"/>
  <c r="P37" i="3"/>
  <c r="G37" i="3"/>
  <c r="N15" i="3"/>
  <c r="M42" i="3"/>
  <c r="M46" i="3"/>
  <c r="I54" i="6"/>
  <c r="H54" i="6"/>
  <c r="M54" i="6"/>
  <c r="G58" i="6"/>
  <c r="H39" i="3"/>
  <c r="M39" i="3" s="1"/>
  <c r="H46" i="6"/>
  <c r="O29" i="6"/>
  <c r="P29" i="6"/>
  <c r="Q29" i="6"/>
  <c r="R29" i="6"/>
  <c r="S29" i="6"/>
  <c r="T29" i="6"/>
  <c r="U29" i="6"/>
  <c r="V29" i="6"/>
  <c r="W29" i="6"/>
  <c r="W39" i="6" s="1"/>
  <c r="X29" i="6"/>
  <c r="X39" i="6" s="1"/>
  <c r="Y29" i="6"/>
  <c r="Z29" i="6"/>
  <c r="AA29" i="6"/>
  <c r="N29" i="6"/>
  <c r="N39" i="6" s="1"/>
  <c r="N60" i="6" s="1"/>
  <c r="N61" i="6" s="1"/>
  <c r="O19" i="6"/>
  <c r="P19" i="6"/>
  <c r="Q19" i="6"/>
  <c r="R19" i="6"/>
  <c r="S19" i="6"/>
  <c r="T19" i="6"/>
  <c r="U19" i="6"/>
  <c r="V19" i="6"/>
  <c r="W19" i="6"/>
  <c r="X19" i="6"/>
  <c r="Y19" i="6"/>
  <c r="Z19" i="6"/>
  <c r="Z39" i="6"/>
  <c r="AA19" i="6"/>
  <c r="AA39" i="6"/>
  <c r="N19" i="6"/>
  <c r="J19" i="6"/>
  <c r="K19" i="6"/>
  <c r="G29" i="6"/>
  <c r="G34" i="6"/>
  <c r="H32" i="6"/>
  <c r="M32" i="6"/>
  <c r="I27" i="6"/>
  <c r="H27" i="6"/>
  <c r="I26" i="6"/>
  <c r="H26" i="6"/>
  <c r="M26" i="6" s="1"/>
  <c r="I25" i="6"/>
  <c r="H25" i="6"/>
  <c r="I14" i="6"/>
  <c r="H14" i="6"/>
  <c r="L15" i="6"/>
  <c r="L19" i="6"/>
  <c r="I17" i="6"/>
  <c r="G15" i="6"/>
  <c r="G19" i="6" s="1"/>
  <c r="G39" i="6" s="1"/>
  <c r="H17" i="6"/>
  <c r="M17" i="6" s="1"/>
  <c r="AA61" i="6"/>
  <c r="Z61" i="6"/>
  <c r="Y61" i="6"/>
  <c r="V58" i="6"/>
  <c r="V59" i="6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Q59" i="6"/>
  <c r="P44" i="6"/>
  <c r="O44" i="6"/>
  <c r="O59" i="6" s="1"/>
  <c r="N44" i="6"/>
  <c r="L44" i="6"/>
  <c r="K44" i="6"/>
  <c r="J44" i="6"/>
  <c r="G44" i="6"/>
  <c r="I43" i="6"/>
  <c r="I44" i="6"/>
  <c r="I42" i="6"/>
  <c r="H42" i="6"/>
  <c r="H44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V39" i="6"/>
  <c r="V60" i="6" s="1"/>
  <c r="V61" i="6" s="1"/>
  <c r="U34" i="6"/>
  <c r="T34" i="6"/>
  <c r="S34" i="6"/>
  <c r="S39" i="6"/>
  <c r="R34" i="6"/>
  <c r="Q34" i="6"/>
  <c r="P34" i="6"/>
  <c r="N34" i="6"/>
  <c r="L34" i="6"/>
  <c r="K34" i="6"/>
  <c r="J34" i="6"/>
  <c r="I33" i="6"/>
  <c r="H33" i="6"/>
  <c r="I31" i="6"/>
  <c r="I34" i="6"/>
  <c r="H31" i="6"/>
  <c r="L29" i="6"/>
  <c r="K29" i="6"/>
  <c r="J29" i="6"/>
  <c r="I28" i="6"/>
  <c r="H28" i="6"/>
  <c r="I24" i="6"/>
  <c r="M24" i="6"/>
  <c r="H24" i="6"/>
  <c r="I23" i="6"/>
  <c r="H23" i="6"/>
  <c r="M23" i="6" s="1"/>
  <c r="M29" i="6" s="1"/>
  <c r="I22" i="6"/>
  <c r="H22" i="6"/>
  <c r="I21" i="6"/>
  <c r="H21" i="6"/>
  <c r="H29" i="6" s="1"/>
  <c r="I16" i="6"/>
  <c r="H16" i="6"/>
  <c r="I13" i="6"/>
  <c r="H13" i="6"/>
  <c r="M13" i="6" s="1"/>
  <c r="I12" i="6"/>
  <c r="H12" i="6"/>
  <c r="M12" i="6"/>
  <c r="I11" i="6"/>
  <c r="H11" i="6"/>
  <c r="M11" i="6" s="1"/>
  <c r="AA52" i="3"/>
  <c r="Z52" i="3"/>
  <c r="Y52" i="3"/>
  <c r="V49" i="3"/>
  <c r="U49" i="3"/>
  <c r="T49" i="3"/>
  <c r="S49" i="3"/>
  <c r="R49" i="3"/>
  <c r="Q49" i="3"/>
  <c r="Q37" i="3"/>
  <c r="Q50" i="3"/>
  <c r="I47" i="3"/>
  <c r="H47" i="3"/>
  <c r="M47" i="3" s="1"/>
  <c r="I45" i="3"/>
  <c r="M45" i="3" s="1"/>
  <c r="H45" i="3"/>
  <c r="I43" i="3"/>
  <c r="H43" i="3"/>
  <c r="M43" i="3"/>
  <c r="I41" i="3"/>
  <c r="I49" i="3"/>
  <c r="H41" i="3"/>
  <c r="M41" i="3"/>
  <c r="AA37" i="3"/>
  <c r="Z37" i="3"/>
  <c r="Y37" i="3"/>
  <c r="X37" i="3"/>
  <c r="W37" i="3"/>
  <c r="V37" i="3"/>
  <c r="V50" i="3" s="1"/>
  <c r="U37" i="3"/>
  <c r="T37" i="3"/>
  <c r="S37" i="3"/>
  <c r="R37" i="3"/>
  <c r="O50" i="3"/>
  <c r="J50" i="3"/>
  <c r="G50" i="3"/>
  <c r="I34" i="3"/>
  <c r="H34" i="3"/>
  <c r="H37" i="3"/>
  <c r="V30" i="3"/>
  <c r="U30" i="3"/>
  <c r="T30" i="3"/>
  <c r="S30" i="3"/>
  <c r="R30" i="3"/>
  <c r="Q30" i="3"/>
  <c r="P30" i="3"/>
  <c r="N30" i="3"/>
  <c r="L30" i="3"/>
  <c r="K30" i="3"/>
  <c r="J30" i="3"/>
  <c r="I30" i="3"/>
  <c r="G30" i="3"/>
  <c r="H28" i="3"/>
  <c r="V26" i="3"/>
  <c r="U26" i="3"/>
  <c r="T26" i="3"/>
  <c r="S26" i="3"/>
  <c r="R26" i="3"/>
  <c r="Q26" i="3"/>
  <c r="P26" i="3"/>
  <c r="N26" i="3"/>
  <c r="L26" i="3"/>
  <c r="K26" i="3"/>
  <c r="J26" i="3"/>
  <c r="G26" i="3"/>
  <c r="I25" i="3"/>
  <c r="H25" i="3"/>
  <c r="I24" i="3"/>
  <c r="I26" i="3"/>
  <c r="H24" i="3"/>
  <c r="H26" i="3"/>
  <c r="V22" i="3"/>
  <c r="V15" i="3"/>
  <c r="V31" i="3" s="1"/>
  <c r="V51" i="3" s="1"/>
  <c r="V52" i="3" s="1"/>
  <c r="U22" i="3"/>
  <c r="T22" i="3"/>
  <c r="S22" i="3"/>
  <c r="R22" i="3"/>
  <c r="Q22" i="3"/>
  <c r="P22" i="3"/>
  <c r="O22" i="3"/>
  <c r="N22" i="3"/>
  <c r="L22" i="3"/>
  <c r="K22" i="3"/>
  <c r="J22" i="3"/>
  <c r="G22" i="3"/>
  <c r="W22" i="3"/>
  <c r="W15" i="3"/>
  <c r="W31" i="3" s="1"/>
  <c r="I21" i="3"/>
  <c r="H21" i="3"/>
  <c r="I20" i="3"/>
  <c r="H20" i="3"/>
  <c r="M20" i="3"/>
  <c r="I19" i="3"/>
  <c r="H19" i="3"/>
  <c r="I18" i="3"/>
  <c r="H18" i="3"/>
  <c r="I17" i="3"/>
  <c r="H17" i="3"/>
  <c r="AA15" i="3"/>
  <c r="AA31" i="3"/>
  <c r="Z15" i="3"/>
  <c r="Z31" i="3"/>
  <c r="Y15" i="3"/>
  <c r="Y31" i="3"/>
  <c r="X15" i="3"/>
  <c r="X31" i="3"/>
  <c r="U15" i="3"/>
  <c r="T15" i="3"/>
  <c r="S15" i="3"/>
  <c r="R15" i="3"/>
  <c r="Q15" i="3"/>
  <c r="P15" i="3"/>
  <c r="O15" i="3"/>
  <c r="M12" i="3"/>
  <c r="S100" i="4"/>
  <c r="S99" i="4"/>
  <c r="T99" i="4"/>
  <c r="S97" i="4"/>
  <c r="T97" i="4" s="1"/>
  <c r="S96" i="4"/>
  <c r="T96" i="4" s="1"/>
  <c r="U96" i="4" s="1"/>
  <c r="S93" i="4"/>
  <c r="S92" i="4"/>
  <c r="T92" i="4"/>
  <c r="U38" i="4"/>
  <c r="AB38" i="4"/>
  <c r="T38" i="4"/>
  <c r="Y38" i="4"/>
  <c r="U58" i="4"/>
  <c r="T58" i="4"/>
  <c r="U39" i="4"/>
  <c r="Z39" i="4"/>
  <c r="T39" i="4"/>
  <c r="U37" i="4"/>
  <c r="Z37" i="4" s="1"/>
  <c r="T37" i="4"/>
  <c r="U36" i="4"/>
  <c r="Z36" i="4" s="1"/>
  <c r="T36" i="4"/>
  <c r="U16" i="4"/>
  <c r="Z16" i="4" s="1"/>
  <c r="T16" i="4"/>
  <c r="Y16" i="4" s="1"/>
  <c r="Y21" i="4" s="1"/>
  <c r="U15" i="4"/>
  <c r="Z15" i="4" s="1"/>
  <c r="T15" i="4"/>
  <c r="U14" i="4"/>
  <c r="Z14" i="4"/>
  <c r="T14" i="4"/>
  <c r="E34" i="4"/>
  <c r="E35" i="4"/>
  <c r="E36" i="4"/>
  <c r="J36" i="4" s="1"/>
  <c r="E37" i="4"/>
  <c r="E38" i="4"/>
  <c r="J38" i="4"/>
  <c r="E39" i="4"/>
  <c r="F39" i="4"/>
  <c r="J39" i="4" s="1"/>
  <c r="F34" i="4"/>
  <c r="F36" i="4"/>
  <c r="K36" i="4"/>
  <c r="F37" i="4"/>
  <c r="K37" i="4"/>
  <c r="F38" i="4"/>
  <c r="K38" i="4"/>
  <c r="F13" i="4"/>
  <c r="K13" i="4" s="1"/>
  <c r="F14" i="4"/>
  <c r="K14" i="4" s="1"/>
  <c r="F15" i="4"/>
  <c r="K15" i="4" s="1"/>
  <c r="F16" i="4"/>
  <c r="K16" i="4" s="1"/>
  <c r="F17" i="4"/>
  <c r="E13" i="4"/>
  <c r="E14" i="4"/>
  <c r="E15" i="4"/>
  <c r="J15" i="4" s="1"/>
  <c r="E16" i="4"/>
  <c r="E17" i="4"/>
  <c r="J17" i="4"/>
  <c r="U13" i="4"/>
  <c r="Z13" i="4"/>
  <c r="U17" i="4"/>
  <c r="Z17" i="4"/>
  <c r="U34" i="4"/>
  <c r="U35" i="4"/>
  <c r="U40" i="4"/>
  <c r="U41" i="4"/>
  <c r="Z41" i="4" s="1"/>
  <c r="T34" i="4"/>
  <c r="AB34" i="4" s="1"/>
  <c r="T35" i="4"/>
  <c r="T40" i="4"/>
  <c r="T41" i="4"/>
  <c r="Y41" i="4" s="1"/>
  <c r="T13" i="4"/>
  <c r="T17" i="4"/>
  <c r="U59" i="4"/>
  <c r="Z59" i="4" s="1"/>
  <c r="U60" i="4"/>
  <c r="Z60" i="4" s="1"/>
  <c r="U61" i="4"/>
  <c r="Z61" i="4" s="1"/>
  <c r="U62" i="4"/>
  <c r="Z62" i="4" s="1"/>
  <c r="U63" i="4"/>
  <c r="Z63" i="4" s="1"/>
  <c r="U64" i="4"/>
  <c r="Z64" i="4" s="1"/>
  <c r="U65" i="4"/>
  <c r="Z65" i="4" s="1"/>
  <c r="U57" i="4"/>
  <c r="AB57" i="4" s="1"/>
  <c r="U66" i="4"/>
  <c r="Z66" i="4" s="1"/>
  <c r="T57" i="4"/>
  <c r="Z56" i="4"/>
  <c r="F57" i="4"/>
  <c r="K57" i="4" s="1"/>
  <c r="K67" i="4" s="1"/>
  <c r="E57" i="4"/>
  <c r="F56" i="4"/>
  <c r="E56" i="4"/>
  <c r="M56" i="4" s="1"/>
  <c r="U81" i="4"/>
  <c r="Z81" i="4" s="1"/>
  <c r="U82" i="4"/>
  <c r="U83" i="4"/>
  <c r="T83" i="4" s="1"/>
  <c r="U80" i="4"/>
  <c r="Z80" i="4"/>
  <c r="U79" i="4"/>
  <c r="Z79" i="4"/>
  <c r="T81" i="4"/>
  <c r="Y81" i="4"/>
  <c r="T82" i="4"/>
  <c r="Y82" i="4" s="1"/>
  <c r="Y87" i="4" s="1"/>
  <c r="T80" i="4"/>
  <c r="I43" i="4"/>
  <c r="H43" i="4"/>
  <c r="G43" i="4"/>
  <c r="D43" i="4"/>
  <c r="D44" i="4" s="1"/>
  <c r="F42" i="4"/>
  <c r="E42" i="4"/>
  <c r="E33" i="4"/>
  <c r="F32" i="4"/>
  <c r="E32" i="4"/>
  <c r="M32" i="4" s="1"/>
  <c r="T34" i="5"/>
  <c r="Q34" i="5"/>
  <c r="N34" i="5"/>
  <c r="J34" i="5"/>
  <c r="G34" i="5"/>
  <c r="W31" i="5"/>
  <c r="C30" i="5"/>
  <c r="C34" i="5" s="1"/>
  <c r="X87" i="4"/>
  <c r="W87" i="4"/>
  <c r="V87" i="4"/>
  <c r="J87" i="4"/>
  <c r="I87" i="4"/>
  <c r="H87" i="4"/>
  <c r="G87" i="4"/>
  <c r="U86" i="4"/>
  <c r="T86" i="4"/>
  <c r="S86" i="4" s="1"/>
  <c r="F86" i="4"/>
  <c r="E86" i="4" s="1"/>
  <c r="D86" i="4" s="1"/>
  <c r="U85" i="4"/>
  <c r="F85" i="4"/>
  <c r="F87" i="4" s="1"/>
  <c r="U84" i="4"/>
  <c r="T84" i="4" s="1"/>
  <c r="S84" i="4" s="1"/>
  <c r="AA91" i="4"/>
  <c r="X67" i="4"/>
  <c r="W67" i="4"/>
  <c r="V67" i="4"/>
  <c r="X43" i="4"/>
  <c r="W43" i="4"/>
  <c r="V43" i="4"/>
  <c r="S43" i="4"/>
  <c r="S44" i="4"/>
  <c r="U33" i="4"/>
  <c r="Z33" i="4"/>
  <c r="T33" i="4"/>
  <c r="U32" i="4"/>
  <c r="Z32" i="4" s="1"/>
  <c r="T32" i="4"/>
  <c r="Y32" i="4" s="1"/>
  <c r="Y43" i="4" s="1"/>
  <c r="X21" i="4"/>
  <c r="W21" i="4"/>
  <c r="V21" i="4"/>
  <c r="S21" i="4"/>
  <c r="S22" i="4"/>
  <c r="U20" i="4"/>
  <c r="Z20" i="4"/>
  <c r="T20" i="4"/>
  <c r="AB20" i="4"/>
  <c r="U19" i="4"/>
  <c r="T19" i="4"/>
  <c r="U18" i="4"/>
  <c r="T18" i="4"/>
  <c r="Y18" i="4" s="1"/>
  <c r="U12" i="4"/>
  <c r="Z12" i="4" s="1"/>
  <c r="Z21" i="4" s="1"/>
  <c r="T12" i="4"/>
  <c r="Y12" i="4" s="1"/>
  <c r="U11" i="4"/>
  <c r="T11" i="4"/>
  <c r="Y11" i="4" s="1"/>
  <c r="U10" i="4"/>
  <c r="T10" i="4"/>
  <c r="H58" i="6"/>
  <c r="H59" i="6" s="1"/>
  <c r="Q39" i="6"/>
  <c r="Q60" i="6" s="1"/>
  <c r="Q61" i="6" s="1"/>
  <c r="P39" i="6"/>
  <c r="M56" i="6"/>
  <c r="K59" i="6"/>
  <c r="T59" i="6"/>
  <c r="P59" i="6"/>
  <c r="M52" i="6"/>
  <c r="Y39" i="6"/>
  <c r="M27" i="6"/>
  <c r="M25" i="6"/>
  <c r="M28" i="6"/>
  <c r="M36" i="6"/>
  <c r="M38" i="6" s="1"/>
  <c r="M33" i="6"/>
  <c r="N59" i="6"/>
  <c r="R59" i="6"/>
  <c r="M14" i="6"/>
  <c r="I29" i="6"/>
  <c r="M21" i="6"/>
  <c r="M50" i="6"/>
  <c r="M22" i="6"/>
  <c r="L59" i="6"/>
  <c r="G59" i="6"/>
  <c r="G60" i="6" s="1"/>
  <c r="J39" i="6"/>
  <c r="Y58" i="4"/>
  <c r="AB41" i="4"/>
  <c r="Y35" i="4"/>
  <c r="H34" i="6"/>
  <c r="R31" i="3"/>
  <c r="M21" i="3"/>
  <c r="K50" i="3"/>
  <c r="T50" i="3"/>
  <c r="U31" i="3"/>
  <c r="L50" i="3"/>
  <c r="U50" i="3"/>
  <c r="M24" i="3"/>
  <c r="Y39" i="4"/>
  <c r="K56" i="4"/>
  <c r="J13" i="4"/>
  <c r="M35" i="4"/>
  <c r="Z38" i="4"/>
  <c r="AB39" i="4"/>
  <c r="M38" i="4"/>
  <c r="J34" i="4"/>
  <c r="M13" i="4"/>
  <c r="AB13" i="4"/>
  <c r="AB17" i="4"/>
  <c r="M16" i="4"/>
  <c r="M39" i="4"/>
  <c r="J16" i="4"/>
  <c r="Y13" i="4"/>
  <c r="M15" i="4"/>
  <c r="W30" i="5"/>
  <c r="W34" i="5"/>
  <c r="Z83" i="4"/>
  <c r="Z84" i="4"/>
  <c r="K86" i="4"/>
  <c r="Z86" i="4"/>
  <c r="Y19" i="4"/>
  <c r="Z11" i="4"/>
  <c r="S95" i="4"/>
  <c r="D97" i="4"/>
  <c r="D96" i="4"/>
  <c r="E11" i="4"/>
  <c r="J11" i="4" s="1"/>
  <c r="E12" i="4"/>
  <c r="T34" i="1"/>
  <c r="Q34" i="1"/>
  <c r="N34" i="1"/>
  <c r="J34" i="1"/>
  <c r="G34" i="1"/>
  <c r="W31" i="1"/>
  <c r="W30" i="1"/>
  <c r="W34" i="1"/>
  <c r="M12" i="4"/>
  <c r="F11" i="4"/>
  <c r="F10" i="4"/>
  <c r="K10" i="4" s="1"/>
  <c r="L91" i="4"/>
  <c r="G67" i="4"/>
  <c r="H67" i="4"/>
  <c r="I67" i="4"/>
  <c r="G21" i="4"/>
  <c r="H21" i="4"/>
  <c r="I21" i="4"/>
  <c r="K12" i="4"/>
  <c r="T100" i="4"/>
  <c r="D99" i="4"/>
  <c r="E99" i="4" s="1"/>
  <c r="D92" i="4"/>
  <c r="E92" i="4" s="1"/>
  <c r="E97" i="4"/>
  <c r="D21" i="4"/>
  <c r="D22" i="4"/>
  <c r="D95" i="4"/>
  <c r="G97" i="4"/>
  <c r="E10" i="4"/>
  <c r="J10" i="4"/>
  <c r="M10" i="4"/>
  <c r="E96" i="4"/>
  <c r="T79" i="4"/>
  <c r="AB79" i="4"/>
  <c r="T60" i="4"/>
  <c r="Y60" i="4"/>
  <c r="T65" i="4"/>
  <c r="T63" i="4"/>
  <c r="Y63" i="4" s="1"/>
  <c r="T66" i="4"/>
  <c r="AB66" i="4" s="1"/>
  <c r="S67" i="4"/>
  <c r="S68" i="4" s="1"/>
  <c r="T62" i="4"/>
  <c r="T64" i="4"/>
  <c r="T59" i="4"/>
  <c r="Y59" i="4" s="1"/>
  <c r="Y67" i="4" s="1"/>
  <c r="T61" i="4"/>
  <c r="Y61" i="4" s="1"/>
  <c r="AB61" i="4"/>
  <c r="AB64" i="4"/>
  <c r="AB63" i="4"/>
  <c r="I37" i="3"/>
  <c r="I50" i="3"/>
  <c r="M34" i="3"/>
  <c r="M37" i="3"/>
  <c r="M13" i="3"/>
  <c r="G31" i="3"/>
  <c r="L31" i="3"/>
  <c r="L51" i="3"/>
  <c r="K31" i="3"/>
  <c r="P31" i="3"/>
  <c r="T31" i="3"/>
  <c r="T51" i="3"/>
  <c r="T52" i="3" s="1"/>
  <c r="M18" i="3"/>
  <c r="M19" i="3"/>
  <c r="I22" i="3"/>
  <c r="M25" i="3"/>
  <c r="N31" i="3"/>
  <c r="N51" i="3" s="1"/>
  <c r="N52" i="3" s="1"/>
  <c r="S50" i="3"/>
  <c r="H49" i="3"/>
  <c r="R50" i="3"/>
  <c r="M14" i="3"/>
  <c r="M11" i="3"/>
  <c r="M15" i="3"/>
  <c r="Z10" i="4"/>
  <c r="AB10" i="4"/>
  <c r="T85" i="4"/>
  <c r="S85" i="4" s="1"/>
  <c r="Z85" i="4"/>
  <c r="J33" i="4"/>
  <c r="M34" i="4"/>
  <c r="K34" i="4"/>
  <c r="I58" i="6"/>
  <c r="I59" i="6" s="1"/>
  <c r="M48" i="6"/>
  <c r="M58" i="6" s="1"/>
  <c r="M59" i="6" s="1"/>
  <c r="Y64" i="4"/>
  <c r="Y79" i="4"/>
  <c r="E21" i="4"/>
  <c r="T43" i="4"/>
  <c r="AB11" i="4"/>
  <c r="Y57" i="4"/>
  <c r="J37" i="4"/>
  <c r="M42" i="6"/>
  <c r="M44" i="6"/>
  <c r="P60" i="6"/>
  <c r="P61" i="6"/>
  <c r="Y10" i="4"/>
  <c r="Z18" i="4"/>
  <c r="AB18" i="4"/>
  <c r="AB19" i="4"/>
  <c r="Z19" i="4"/>
  <c r="J57" i="4"/>
  <c r="Z35" i="4"/>
  <c r="AB35" i="4"/>
  <c r="Z58" i="4"/>
  <c r="AB58" i="4"/>
  <c r="M17" i="3"/>
  <c r="M22" i="3"/>
  <c r="H22" i="3"/>
  <c r="J31" i="3"/>
  <c r="J51" i="3" s="1"/>
  <c r="H30" i="3"/>
  <c r="H31" i="3" s="1"/>
  <c r="M28" i="3"/>
  <c r="M30" i="3" s="1"/>
  <c r="M31" i="3" s="1"/>
  <c r="R51" i="3"/>
  <c r="R52" i="3" s="1"/>
  <c r="P50" i="3"/>
  <c r="I15" i="6"/>
  <c r="I19" i="6"/>
  <c r="I39" i="6" s="1"/>
  <c r="M16" i="6"/>
  <c r="M19" i="6" s="1"/>
  <c r="K39" i="6"/>
  <c r="K60" i="6"/>
  <c r="M31" i="6"/>
  <c r="M34" i="6"/>
  <c r="J59" i="6"/>
  <c r="J60" i="6"/>
  <c r="T39" i="6"/>
  <c r="U39" i="6"/>
  <c r="U60" i="6" s="1"/>
  <c r="U61" i="6" s="1"/>
  <c r="M26" i="3"/>
  <c r="U51" i="3"/>
  <c r="U52" i="3" s="1"/>
  <c r="J32" i="4"/>
  <c r="AB40" i="4"/>
  <c r="Y34" i="4"/>
  <c r="Y17" i="4"/>
  <c r="M37" i="4"/>
  <c r="J35" i="4"/>
  <c r="O31" i="3"/>
  <c r="O51" i="3" s="1"/>
  <c r="O52" i="3" s="1"/>
  <c r="Q31" i="3"/>
  <c r="Q51" i="3"/>
  <c r="Q52" i="3" s="1"/>
  <c r="S31" i="3"/>
  <c r="S51" i="3" s="1"/>
  <c r="S52" i="3" s="1"/>
  <c r="H15" i="6"/>
  <c r="S59" i="6"/>
  <c r="S60" i="6" s="1"/>
  <c r="S61" i="6" s="1"/>
  <c r="L39" i="6"/>
  <c r="L60" i="6" s="1"/>
  <c r="O39" i="6"/>
  <c r="O60" i="6" s="1"/>
  <c r="O61" i="6" s="1"/>
  <c r="R39" i="6"/>
  <c r="R60" i="6"/>
  <c r="R61" i="6" s="1"/>
  <c r="K51" i="3"/>
  <c r="H50" i="3"/>
  <c r="E67" i="4"/>
  <c r="G51" i="3"/>
  <c r="U57" i="3" s="1"/>
  <c r="U93" i="4"/>
  <c r="S98" i="4"/>
  <c r="T93" i="4"/>
  <c r="J12" i="4"/>
  <c r="U43" i="4"/>
  <c r="AB32" i="4"/>
  <c r="E43" i="4"/>
  <c r="M36" i="4"/>
  <c r="AB14" i="4"/>
  <c r="Y36" i="4"/>
  <c r="T60" i="6"/>
  <c r="T61" i="6" s="1"/>
  <c r="E85" i="4"/>
  <c r="E87" i="4" s="1"/>
  <c r="K85" i="4"/>
  <c r="K87" i="4"/>
  <c r="Y80" i="4"/>
  <c r="AB15" i="4"/>
  <c r="M15" i="6"/>
  <c r="AB65" i="4"/>
  <c r="AB62" i="4"/>
  <c r="AB60" i="4"/>
  <c r="M11" i="4"/>
  <c r="F67" i="4"/>
  <c r="U21" i="4"/>
  <c r="U87" i="4"/>
  <c r="Z82" i="4"/>
  <c r="Z87" i="4"/>
  <c r="Y20" i="4"/>
  <c r="AB16" i="4"/>
  <c r="T21" i="4"/>
  <c r="J56" i="4"/>
  <c r="J67" i="4" s="1"/>
  <c r="Z57" i="4"/>
  <c r="U67" i="4"/>
  <c r="Y40" i="4"/>
  <c r="Z34" i="4"/>
  <c r="Y15" i="4"/>
  <c r="Y37" i="4"/>
  <c r="T67" i="4"/>
  <c r="Y65" i="4"/>
  <c r="Y62" i="4"/>
  <c r="F21" i="4"/>
  <c r="K11" i="4"/>
  <c r="C34" i="1"/>
  <c r="Y33" i="4"/>
  <c r="AB12" i="4"/>
  <c r="AB33" i="4"/>
  <c r="J14" i="4"/>
  <c r="P51" i="3"/>
  <c r="P52" i="3" s="1"/>
  <c r="U66" i="6"/>
  <c r="K32" i="4"/>
  <c r="F43" i="4"/>
  <c r="Z40" i="4"/>
  <c r="K17" i="4"/>
  <c r="M17" i="4"/>
  <c r="Y14" i="4"/>
  <c r="S91" i="4"/>
  <c r="U92" i="4"/>
  <c r="H38" i="6"/>
  <c r="H19" i="6"/>
  <c r="I31" i="3"/>
  <c r="I51" i="3"/>
  <c r="H51" i="3"/>
  <c r="I60" i="6"/>
  <c r="D85" i="4"/>
  <c r="D87" i="4" s="1"/>
  <c r="D88" i="4" s="1"/>
  <c r="D100" i="4"/>
  <c r="E100" i="4" s="1"/>
  <c r="F100" i="4" s="1"/>
  <c r="D67" i="4"/>
  <c r="D93" i="4"/>
  <c r="E93" i="4" s="1"/>
  <c r="F93" i="4" s="1"/>
  <c r="E91" i="4"/>
  <c r="Q57" i="3"/>
  <c r="W57" i="3"/>
  <c r="F92" i="4"/>
  <c r="U97" i="4"/>
  <c r="U99" i="4"/>
  <c r="D68" i="4"/>
  <c r="D91" i="4"/>
  <c r="Q66" i="6" l="1"/>
  <c r="W66" i="6" s="1"/>
  <c r="D98" i="4"/>
  <c r="G100" i="4"/>
  <c r="U100" i="4"/>
  <c r="F97" i="4"/>
  <c r="F96" i="4"/>
  <c r="Z67" i="4"/>
  <c r="J43" i="4"/>
  <c r="F99" i="4"/>
  <c r="K21" i="4"/>
  <c r="J21" i="4"/>
  <c r="Z43" i="4"/>
  <c r="S83" i="4"/>
  <c r="S87" i="4" s="1"/>
  <c r="S88" i="4" s="1"/>
  <c r="T87" i="4"/>
  <c r="T91" i="4" s="1"/>
  <c r="H39" i="6"/>
  <c r="H60" i="6" s="1"/>
  <c r="M39" i="6"/>
  <c r="M60" i="6" s="1"/>
  <c r="M49" i="3"/>
  <c r="M50" i="3" s="1"/>
  <c r="M51" i="3" s="1"/>
  <c r="AB59" i="4"/>
  <c r="M14" i="4"/>
  <c r="K39" i="4"/>
  <c r="K43" i="4" s="1"/>
  <c r="AB36" i="4"/>
  <c r="AB37" i="4"/>
</calcChain>
</file>

<file path=xl/sharedStrings.xml><?xml version="1.0" encoding="utf-8"?>
<sst xmlns="http://schemas.openxmlformats.org/spreadsheetml/2006/main" count="915" uniqueCount="288">
  <si>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</si>
  <si>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</si>
  <si>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</si>
  <si>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</si>
  <si>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</si>
  <si>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</si>
  <si>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</si>
  <si>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</si>
  <si>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</si>
  <si>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</si>
  <si>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</si>
  <si>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</si>
  <si>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</si>
  <si>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</si>
  <si>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</si>
  <si>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</si>
  <si>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</si>
  <si>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</si>
  <si>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</si>
  <si>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</si>
  <si>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</si>
  <si>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</si>
  <si>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</si>
  <si>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</si>
  <si>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</si>
  <si>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</si>
  <si>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</si>
  <si>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</si>
  <si>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</si>
  <si>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</si>
  <si>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</si>
  <si>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</si>
  <si>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</si>
  <si>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</si>
  <si>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</si>
  <si>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</si>
  <si>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</si>
  <si>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</si>
  <si>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</si>
  <si>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</si>
  <si>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</si>
  <si>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</si>
  <si>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</si>
  <si>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</si>
  <si>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</si>
  <si>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</si>
  <si>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</si>
  <si>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</si>
  <si>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</si>
  <si>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</si>
  <si>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</si>
  <si>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</si>
  <si>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</si>
  <si>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</si>
  <si>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</si>
  <si>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</si>
  <si>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</si>
  <si>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</si>
  <si>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</si>
  <si>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</si>
  <si>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</si>
  <si>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</si>
  <si>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</si>
  <si>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</si>
  <si>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</si>
  <si>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</si>
  <si>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</si>
  <si>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</si>
  <si>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</si>
  <si>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</si>
  <si>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</si>
  <si>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</si>
  <si>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</si>
  <si>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</si>
  <si>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</si>
  <si>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</si>
  <si>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</si>
  <si>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</si>
  <si>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</si>
  <si>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</si>
  <si>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</si>
  <si>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</si>
  <si>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</si>
  <si>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</si>
  <si>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</si>
  <si>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</si>
  <si>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</si>
  <si>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</si>
  <si>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</si>
  <si>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</si>
  <si>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</si>
  <si>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</si>
  <si>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</si>
  <si>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</si>
  <si>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</si>
  <si>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</si>
  <si>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</si>
  <si>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</si>
  <si>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</si>
  <si>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</si>
  <si>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</si>
  <si>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</si>
  <si>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</si>
  <si>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</si>
  <si>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</si>
  <si>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</si>
  <si>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</si>
  <si>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</si>
  <si>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</si>
  <si>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</si>
  <si>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</si>
  <si>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</si>
  <si>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</si>
  <si>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</si>
  <si>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</si>
  <si>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</si>
  <si>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</si>
  <si>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</si>
  <si>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</si>
  <si>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</si>
  <si>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</si>
  <si>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</si>
  <si>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</si>
  <si>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</si>
  <si>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</si>
  <si>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</si>
  <si>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</si>
  <si>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</si>
  <si>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</si>
  <si>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</si>
  <si>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</si>
  <si>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</si>
  <si>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</si>
  <si>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</si>
  <si>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</si>
  <si>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</si>
  <si>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</si>
  <si>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</si>
  <si>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</si>
  <si>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</si>
  <si>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</si>
  <si>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</si>
  <si>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</si>
  <si>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</si>
  <si>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</si>
  <si>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</si>
  <si>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</si>
  <si>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</si>
  <si>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</si>
  <si>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</si>
  <si>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</si>
  <si>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</si>
  <si>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</si>
  <si>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</si>
  <si>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</si>
  <si>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</si>
  <si>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</si>
  <si>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</si>
  <si>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</si>
  <si>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</si>
  <si>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</si>
  <si>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</si>
  <si>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</si>
  <si>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</si>
  <si>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</si>
  <si>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</si>
  <si>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</si>
  <si>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</si>
  <si>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</si>
  <si>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</si>
  <si>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</si>
  <si>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</si>
  <si>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</si>
  <si>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</si>
  <si>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</si>
  <si>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</si>
  <si>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</si>
  <si>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</si>
  <si>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</si>
  <si>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</si>
  <si>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</si>
  <si>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</si>
  <si>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</si>
  <si>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</si>
  <si>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</si>
  <si>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</si>
  <si>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</si>
  <si>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</si>
  <si>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</si>
  <si>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</si>
  <si>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</si>
  <si>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</si>
  <si>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</si>
  <si>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</si>
  <si>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</si>
  <si>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</si>
  <si>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</si>
  <si>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</si>
  <si>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</si>
  <si>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</si>
  <si>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</si>
  <si>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</si>
  <si>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</si>
  <si>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</si>
  <si>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</si>
  <si>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</si>
  <si>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</si>
  <si>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</si>
  <si>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</si>
  <si>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</si>
  <si>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</si>
  <si>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</si>
  <si>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</si>
  <si>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</si>
  <si>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</si>
  <si>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Бюджетний менеджмент / Управління місцевими фінансами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</si>
  <si>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</si>
  <si>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</si>
  <si>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</si>
  <si>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</si>
  <si>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</si>
  <si>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</si>
  <si>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</si>
  <si>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</si>
  <si>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</si>
  <si>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</si>
  <si>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</si>
  <si>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</si>
  <si>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</si>
  <si>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Фінанси, банківська справа та                                                                                                                </t>
    </r>
  </si>
  <si>
    <t>страхування</t>
  </si>
  <si>
    <t>Кваліфікація:  магістр із фінансів, банківської справи та страхування</t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</si>
  <si>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</si>
  <si>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</si>
  <si>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</si>
  <si>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</si>
  <si>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</si>
  <si>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</si>
  <si>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</si>
  <si>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</si>
  <si>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</si>
  <si>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</si>
  <si>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Сучасні інформаційні технології у фнансових розрахунках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</si>
  <si>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</si>
  <si>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</si>
  <si>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</si>
  <si>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</si>
  <si>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</si>
  <si>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</si>
  <si>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</si>
  <si>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</si>
  <si>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</si>
  <si>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</si>
  <si>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Глобальна економіка</t>
  </si>
  <si>
    <t>Контролінг та управління фінансами малого та середнього бізнесу</t>
  </si>
  <si>
    <t>Управління фінансовими ризиками / Контролінг та управління фінансами малого та середнього бізнесу</t>
  </si>
  <si>
    <t>Т</t>
  </si>
  <si>
    <t xml:space="preserve"> К</t>
  </si>
  <si>
    <t>І . ГРАФІК ОСВІТНЬОГО ПРОЦЕСУ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</si>
  <si>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</si>
  <si>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 xml:space="preserve">Екзаменаційна сесія </t>
  </si>
  <si>
    <t>Атестація</t>
  </si>
  <si>
    <t>IV.  АТЕСТАЦІЯ</t>
  </si>
  <si>
    <t>Форма атестації (екзамен, дипломний проект (робота))</t>
  </si>
  <si>
    <t>№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</si>
  <si>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</si>
  <si>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</si>
  <si>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</si>
  <si>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</si>
  <si>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</si>
  <si>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>1.3.2</t>
  </si>
  <si>
    <t>Дисципліни з інших ОП ДДМА</t>
  </si>
  <si>
    <t xml:space="preserve">V. План освітнього процесу                               </t>
  </si>
  <si>
    <t>(можно 3 часа)</t>
  </si>
  <si>
    <t>Примітка:   с* - секційні заняття (факультатив)</t>
  </si>
  <si>
    <t>Технології soft skills</t>
  </si>
  <si>
    <t>Разом п.1.1</t>
  </si>
  <si>
    <t xml:space="preserve">Управління фінансовою санацією </t>
  </si>
  <si>
    <t>І-3</t>
  </si>
  <si>
    <t>З-5</t>
  </si>
  <si>
    <t>З-4</t>
  </si>
  <si>
    <t>КР-1</t>
  </si>
  <si>
    <t>Українська мова як іноземна (для іноземних громадян та осіб без громадянства)</t>
  </si>
  <si>
    <t>"      "               2020 р.</t>
  </si>
  <si>
    <t>072 ОПП ФІНАНСИ, БАНКІВСЬКА СПРАВА ТА СТРАХУВАННЯ 2020/2021</t>
  </si>
  <si>
    <t xml:space="preserve">Охорона праці в галузі та цивільний захист </t>
  </si>
  <si>
    <t>Охорона інтелектуальної власності</t>
  </si>
  <si>
    <t>Охорона праці в галузі та цивільний захист / Охорона інтелектуальної власності / Дисципліни з інших ОП ДДМА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</si>
</sst>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2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9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2" applyNumberFormat="1" applyFont="1" applyFill="1" applyBorder="1" applyAlignment="1" applyProtection="1">
      <alignment horizontal="center" vertical="center"/>
    </xf>
    <xf numFmtId="165" fontId="30" fillId="3" borderId="47" xfId="2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40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0" fontId="1" fillId="2" borderId="53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9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9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5" fontId="35" fillId="0" borderId="45" xfId="2" applyNumberFormat="1" applyFont="1" applyFill="1" applyBorder="1" applyAlignment="1">
      <alignment horizontal="center" vertical="center" wrapText="1"/>
    </xf>
    <xf numFmtId="1" fontId="35" fillId="0" borderId="45" xfId="2" applyNumberFormat="1" applyFont="1" applyFill="1" applyBorder="1" applyAlignment="1">
      <alignment horizontal="center" vertical="center" wrapText="1"/>
    </xf>
    <xf numFmtId="1" fontId="35" fillId="0" borderId="57" xfId="2" applyNumberFormat="1" applyFont="1" applyFill="1" applyBorder="1" applyAlignment="1">
      <alignment horizontal="center" vertical="center" wrapText="1"/>
    </xf>
    <xf numFmtId="1" fontId="35" fillId="0" borderId="47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>
      <alignment horizontal="center" vertical="center" wrapText="1"/>
    </xf>
    <xf numFmtId="1" fontId="5" fillId="2" borderId="47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51" xfId="2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2" applyNumberFormat="1" applyFont="1" applyFill="1" applyBorder="1" applyAlignment="1">
      <alignment horizontal="center" vertical="center" wrapText="1"/>
    </xf>
    <xf numFmtId="1" fontId="5" fillId="2" borderId="58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6" xfId="2" applyNumberFormat="1" applyFont="1" applyFill="1" applyBorder="1" applyAlignment="1">
      <alignment vertical="center" wrapText="1"/>
    </xf>
    <xf numFmtId="0" fontId="1" fillId="2" borderId="59" xfId="2" applyNumberFormat="1" applyFont="1" applyFill="1" applyBorder="1" applyAlignment="1" applyProtection="1">
      <alignment horizontal="center" vertical="center"/>
    </xf>
    <xf numFmtId="0" fontId="1" fillId="2" borderId="60" xfId="2" applyNumberFormat="1" applyFont="1" applyFill="1" applyBorder="1" applyAlignment="1" applyProtection="1">
      <alignment horizontal="center" vertical="center"/>
    </xf>
    <xf numFmtId="0" fontId="1" fillId="2" borderId="61" xfId="2" applyNumberFormat="1" applyFont="1" applyFill="1" applyBorder="1" applyAlignment="1" applyProtection="1">
      <alignment horizontal="center" vertical="center"/>
    </xf>
    <xf numFmtId="169" fontId="1" fillId="2" borderId="45" xfId="2" applyNumberFormat="1" applyFont="1" applyFill="1" applyBorder="1" applyAlignment="1" applyProtection="1">
      <alignment horizontal="center" vertical="center"/>
    </xf>
    <xf numFmtId="169" fontId="1" fillId="2" borderId="46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62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165" fontId="5" fillId="2" borderId="45" xfId="2" applyNumberFormat="1" applyFont="1" applyFill="1" applyBorder="1" applyAlignment="1">
      <alignment horizontal="center" vertical="center" wrapText="1"/>
    </xf>
    <xf numFmtId="1" fontId="5" fillId="2" borderId="4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70" xfId="2" applyNumberFormat="1" applyFont="1" applyFill="1" applyBorder="1" applyAlignment="1">
      <alignment vertical="center" wrapText="1"/>
    </xf>
    <xf numFmtId="1" fontId="1" fillId="0" borderId="49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70" xfId="2" applyNumberFormat="1" applyFont="1" applyFill="1" applyBorder="1" applyAlignment="1" applyProtection="1">
      <alignment horizontal="center" vertical="center"/>
    </xf>
    <xf numFmtId="1" fontId="1" fillId="0" borderId="39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7" xfId="2" applyNumberFormat="1" applyFont="1" applyFill="1" applyBorder="1" applyAlignment="1" applyProtection="1">
      <alignment horizontal="center" vertical="center"/>
    </xf>
    <xf numFmtId="1" fontId="5" fillId="2" borderId="56" xfId="2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2" applyNumberFormat="1" applyFont="1" applyFill="1" applyBorder="1" applyAlignment="1" applyProtection="1">
      <alignment horizontal="center" vertical="center"/>
    </xf>
    <xf numFmtId="1" fontId="1" fillId="2" borderId="39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2" xfId="2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5" fillId="2" borderId="73" xfId="2" applyFont="1" applyFill="1" applyBorder="1" applyAlignment="1">
      <alignment horizontal="center" vertical="center" wrapText="1"/>
    </xf>
    <xf numFmtId="165" fontId="5" fillId="2" borderId="53" xfId="2" applyNumberFormat="1" applyFont="1" applyFill="1" applyBorder="1" applyAlignment="1" applyProtection="1">
      <alignment horizontal="center" vertical="center"/>
    </xf>
    <xf numFmtId="165" fontId="5" fillId="2" borderId="73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 applyProtection="1">
      <alignment horizontal="center" vertical="center"/>
    </xf>
    <xf numFmtId="1" fontId="5" fillId="2" borderId="74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65" fontId="5" fillId="0" borderId="39" xfId="2" applyNumberFormat="1" applyFont="1" applyFill="1" applyBorder="1" applyAlignment="1" applyProtection="1">
      <alignment horizontal="center" vertical="center"/>
    </xf>
    <xf numFmtId="1" fontId="5" fillId="0" borderId="39" xfId="2" applyNumberFormat="1" applyFont="1" applyFill="1" applyBorder="1" applyAlignment="1" applyProtection="1">
      <alignment horizontal="center" vertical="center"/>
    </xf>
    <xf numFmtId="1" fontId="5" fillId="0" borderId="32" xfId="2" applyNumberFormat="1" applyFont="1" applyFill="1" applyBorder="1" applyAlignment="1" applyProtection="1">
      <alignment horizontal="center" vertical="center"/>
    </xf>
    <xf numFmtId="1" fontId="5" fillId="0" borderId="33" xfId="2" applyNumberFormat="1" applyFont="1" applyFill="1" applyBorder="1" applyAlignment="1" applyProtection="1">
      <alignment horizontal="center" vertical="center"/>
    </xf>
    <xf numFmtId="1" fontId="5" fillId="0" borderId="34" xfId="2" applyNumberFormat="1" applyFont="1" applyFill="1" applyBorder="1" applyAlignment="1" applyProtection="1">
      <alignment horizontal="center" vertical="center"/>
    </xf>
    <xf numFmtId="0" fontId="34" fillId="0" borderId="32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34" fillId="0" borderId="34" xfId="2" applyFont="1" applyFill="1" applyBorder="1" applyAlignment="1">
      <alignment horizontal="center" vertical="center" wrapText="1"/>
    </xf>
    <xf numFmtId="0" fontId="34" fillId="0" borderId="49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165" fontId="35" fillId="0" borderId="47" xfId="2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167" fontId="1" fillId="0" borderId="21" xfId="2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67" fontId="1" fillId="0" borderId="22" xfId="2" applyNumberFormat="1" applyFont="1" applyFill="1" applyBorder="1" applyAlignment="1" applyProtection="1">
      <alignment horizontal="center" vertical="center"/>
    </xf>
    <xf numFmtId="0" fontId="34" fillId="0" borderId="22" xfId="2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" fontId="5" fillId="0" borderId="17" xfId="2" applyNumberFormat="1" applyFont="1" applyFill="1" applyBorder="1" applyAlignment="1">
      <alignment horizontal="center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27" xfId="2" applyNumberFormat="1" applyFont="1" applyFill="1" applyBorder="1" applyAlignment="1">
      <alignment horizontal="center" vertical="center" wrapText="1"/>
    </xf>
    <xf numFmtId="0" fontId="5" fillId="0" borderId="22" xfId="2" applyNumberFormat="1" applyFont="1" applyFill="1" applyBorder="1" applyAlignment="1" applyProtection="1">
      <alignment horizontal="center" vertical="center"/>
    </xf>
    <xf numFmtId="165" fontId="5" fillId="0" borderId="22" xfId="2" applyNumberFormat="1" applyFont="1" applyFill="1" applyBorder="1" applyAlignment="1" applyProtection="1">
      <alignment horizontal="center" vertical="center"/>
    </xf>
    <xf numFmtId="165" fontId="5" fillId="0" borderId="29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7" fontId="1" fillId="0" borderId="14" xfId="2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49" fontId="5" fillId="0" borderId="14" xfId="2" applyNumberFormat="1" applyFont="1" applyFill="1" applyBorder="1" applyAlignment="1">
      <alignment horizontal="left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164" fontId="1" fillId="0" borderId="18" xfId="0" applyNumberFormat="1" applyFont="1" applyFill="1" applyBorder="1" applyAlignment="1" applyProtection="1">
      <alignment horizontal="center" vertical="center" wrapText="1"/>
    </xf>
    <xf numFmtId="164" fontId="1" fillId="0" borderId="20" xfId="0" applyNumberFormat="1" applyFont="1" applyFill="1" applyBorder="1" applyAlignment="1" applyProtection="1">
      <alignment horizontal="center" vertical="center" wrapText="1"/>
    </xf>
    <xf numFmtId="165" fontId="1" fillId="0" borderId="26" xfId="0" applyNumberFormat="1" applyFont="1" applyFill="1" applyBorder="1" applyAlignment="1" applyProtection="1">
      <alignment horizontal="center" vertical="center"/>
    </xf>
    <xf numFmtId="165" fontId="1" fillId="0" borderId="13" xfId="0" applyNumberFormat="1" applyFont="1" applyFill="1" applyBorder="1" applyAlignment="1" applyProtection="1">
      <alignment horizontal="center" vertical="center"/>
    </xf>
    <xf numFmtId="167" fontId="1" fillId="0" borderId="38" xfId="2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1" fontId="5" fillId="0" borderId="36" xfId="2" applyNumberFormat="1" applyFont="1" applyFill="1" applyBorder="1" applyAlignment="1">
      <alignment horizontal="center" vertical="center" wrapText="1"/>
    </xf>
    <xf numFmtId="1" fontId="5" fillId="0" borderId="37" xfId="2" applyNumberFormat="1" applyFont="1" applyFill="1" applyBorder="1" applyAlignment="1">
      <alignment horizontal="center" vertical="center" wrapText="1"/>
    </xf>
    <xf numFmtId="165" fontId="1" fillId="0" borderId="16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167" fontId="1" fillId="0" borderId="29" xfId="2" applyNumberFormat="1" applyFont="1" applyFill="1" applyBorder="1" applyAlignment="1" applyProtection="1">
      <alignment horizontal="center" vertical="center"/>
    </xf>
    <xf numFmtId="49" fontId="5" fillId="0" borderId="47" xfId="2" applyNumberFormat="1" applyFont="1" applyFill="1" applyBorder="1" applyAlignment="1">
      <alignment horizontal="left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>
      <alignment horizontal="center" vertical="center" wrapText="1"/>
    </xf>
    <xf numFmtId="1" fontId="5" fillId="0" borderId="47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168" fontId="1" fillId="0" borderId="21" xfId="2" applyNumberFormat="1" applyFont="1" applyFill="1" applyBorder="1" applyAlignment="1" applyProtection="1">
      <alignment horizontal="center" vertical="center"/>
    </xf>
    <xf numFmtId="168" fontId="1" fillId="0" borderId="22" xfId="2" applyNumberFormat="1" applyFont="1" applyFill="1" applyBorder="1" applyAlignment="1" applyProtection="1">
      <alignment horizontal="center" vertical="center"/>
    </xf>
    <xf numFmtId="168" fontId="1" fillId="0" borderId="29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vertical="center" wrapText="1"/>
    </xf>
    <xf numFmtId="49" fontId="1" fillId="0" borderId="11" xfId="2" applyNumberFormat="1" applyFont="1" applyFill="1" applyBorder="1" applyAlignment="1">
      <alignment vertical="center" wrapText="1"/>
    </xf>
    <xf numFmtId="49" fontId="1" fillId="0" borderId="28" xfId="2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49" fontId="1" fillId="0" borderId="39" xfId="2" applyNumberFormat="1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/>
    </xf>
    <xf numFmtId="49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49" fontId="1" fillId="0" borderId="21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69" fontId="1" fillId="0" borderId="31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169" fontId="1" fillId="0" borderId="75" xfId="2" applyNumberFormat="1" applyFont="1" applyFill="1" applyBorder="1" applyAlignment="1" applyProtection="1">
      <alignment horizontal="center" vertical="center"/>
    </xf>
    <xf numFmtId="0" fontId="1" fillId="0" borderId="38" xfId="2" applyNumberFormat="1" applyFont="1" applyFill="1" applyBorder="1" applyAlignment="1">
      <alignment horizontal="center" vertical="center" wrapText="1"/>
    </xf>
    <xf numFmtId="168" fontId="1" fillId="0" borderId="25" xfId="2" applyNumberFormat="1" applyFont="1" applyFill="1" applyBorder="1" applyAlignment="1" applyProtection="1">
      <alignment horizontal="center" vertical="center"/>
    </xf>
    <xf numFmtId="168" fontId="1" fillId="0" borderId="27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/>
    <xf numFmtId="0" fontId="1" fillId="0" borderId="0" xfId="0" applyFont="1" applyFill="1"/>
    <xf numFmtId="0" fontId="9" fillId="0" borderId="0" xfId="0" applyFont="1" applyFill="1" applyAlignment="1">
      <alignment vertical="center" wrapText="1"/>
    </xf>
    <xf numFmtId="0" fontId="2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26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22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6" fillId="0" borderId="0" xfId="1" applyFont="1" applyFill="1"/>
    <xf numFmtId="0" fontId="17" fillId="0" borderId="0" xfId="1" applyFont="1" applyFill="1"/>
    <xf numFmtId="0" fontId="3" fillId="0" borderId="0" xfId="1" applyFont="1" applyFill="1"/>
    <xf numFmtId="0" fontId="15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49" fontId="5" fillId="0" borderId="30" xfId="2" applyNumberFormat="1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8" fontId="37" fillId="0" borderId="25" xfId="2" applyNumberFormat="1" applyFont="1" applyFill="1" applyBorder="1" applyAlignment="1" applyProtection="1">
      <alignment horizontal="center" vertical="center"/>
    </xf>
    <xf numFmtId="169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1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>
      <alignment horizontal="left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169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0" fontId="34" fillId="0" borderId="28" xfId="2" applyFont="1" applyFill="1" applyBorder="1" applyAlignment="1">
      <alignment horizontal="center" vertical="center" wrapText="1"/>
    </xf>
    <xf numFmtId="167" fontId="34" fillId="0" borderId="27" xfId="2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7" fontId="5" fillId="0" borderId="19" xfId="2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71" fontId="5" fillId="0" borderId="47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165" fontId="5" fillId="0" borderId="58" xfId="2" applyNumberFormat="1" applyFont="1" applyFill="1" applyBorder="1" applyAlignment="1">
      <alignment horizontal="center" vertical="center" wrapText="1"/>
    </xf>
    <xf numFmtId="1" fontId="5" fillId="0" borderId="58" xfId="2" applyNumberFormat="1" applyFont="1" applyFill="1" applyBorder="1" applyAlignment="1">
      <alignment horizontal="center" vertical="center" wrapText="1"/>
    </xf>
    <xf numFmtId="1" fontId="5" fillId="0" borderId="45" xfId="2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5" xfId="2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65" fontId="31" fillId="0" borderId="45" xfId="2" applyNumberFormat="1" applyFont="1" applyFill="1" applyBorder="1" applyAlignment="1" applyProtection="1">
      <alignment horizontal="center" vertical="center"/>
    </xf>
    <xf numFmtId="165" fontId="30" fillId="0" borderId="47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67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7" xfId="0" applyNumberFormat="1" applyFont="1" applyFill="1" applyBorder="1" applyAlignment="1" applyProtection="1">
      <alignment horizontal="left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76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/>
    </xf>
    <xf numFmtId="49" fontId="5" fillId="0" borderId="58" xfId="0" applyNumberFormat="1" applyFont="1" applyBorder="1" applyAlignment="1">
      <alignment vertical="center" wrapText="1"/>
    </xf>
    <xf numFmtId="49" fontId="5" fillId="0" borderId="14" xfId="2" applyNumberFormat="1" applyFont="1" applyFill="1" applyBorder="1" applyAlignment="1">
      <alignment vertical="center" wrapText="1"/>
    </xf>
    <xf numFmtId="167" fontId="5" fillId="0" borderId="30" xfId="2" applyNumberFormat="1" applyFont="1" applyFill="1" applyBorder="1" applyAlignment="1" applyProtection="1">
      <alignment horizontal="center" vertical="center" wrapText="1"/>
    </xf>
    <xf numFmtId="167" fontId="5" fillId="0" borderId="42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17" xfId="2" applyNumberFormat="1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71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49" fontId="1" fillId="0" borderId="31" xfId="0" applyNumberFormat="1" applyFont="1" applyBorder="1" applyAlignment="1">
      <alignment vertical="center" wrapText="1"/>
    </xf>
    <xf numFmtId="0" fontId="1" fillId="0" borderId="40" xfId="0" applyFont="1" applyFill="1" applyBorder="1" applyAlignment="1">
      <alignment horizontal="left" wrapText="1"/>
    </xf>
    <xf numFmtId="0" fontId="1" fillId="0" borderId="38" xfId="2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169" fontId="1" fillId="0" borderId="58" xfId="2" applyNumberFormat="1" applyFont="1" applyFill="1" applyBorder="1" applyAlignment="1" applyProtection="1">
      <alignment horizontal="center" vertical="center"/>
    </xf>
    <xf numFmtId="168" fontId="1" fillId="0" borderId="77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1" fillId="0" borderId="79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168" fontId="1" fillId="0" borderId="19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77" xfId="0" applyFont="1" applyFill="1" applyBorder="1" applyAlignment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17" fillId="0" borderId="35" xfId="1" applyNumberFormat="1" applyFont="1" applyFill="1" applyBorder="1" applyAlignment="1" applyProtection="1">
      <alignment horizontal="left" vertical="center" wrapText="1"/>
      <protection locked="0"/>
    </xf>
    <xf numFmtId="0" fontId="0" fillId="0" borderId="40" xfId="0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0" fontId="0" fillId="0" borderId="65" xfId="0" applyFill="1" applyBorder="1" applyAlignment="1">
      <alignment vertical="center" wrapText="1"/>
    </xf>
    <xf numFmtId="0" fontId="0" fillId="0" borderId="64" xfId="0" applyFill="1" applyBorder="1" applyAlignment="1">
      <alignment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1" fontId="17" fillId="0" borderId="82" xfId="0" applyNumberFormat="1" applyFont="1" applyFill="1" applyBorder="1" applyAlignment="1">
      <alignment horizontal="center" vertical="center" wrapText="1"/>
    </xf>
    <xf numFmtId="1" fontId="18" fillId="0" borderId="84" xfId="0" applyNumberFormat="1" applyFont="1" applyFill="1" applyBorder="1" applyAlignment="1">
      <alignment horizontal="center" vertical="center" wrapText="1"/>
    </xf>
    <xf numFmtId="1" fontId="18" fillId="0" borderId="83" xfId="0" applyNumberFormat="1" applyFont="1" applyFill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wrapText="1"/>
    </xf>
    <xf numFmtId="0" fontId="18" fillId="0" borderId="83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83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6" fillId="0" borderId="0" xfId="1" applyFont="1" applyFill="1" applyAlignment="1">
      <alignment horizontal="center"/>
    </xf>
    <xf numFmtId="0" fontId="16" fillId="0" borderId="2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wrapText="1"/>
    </xf>
    <xf numFmtId="0" fontId="3" fillId="0" borderId="35" xfId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49" fontId="17" fillId="0" borderId="20" xfId="1" applyNumberFormat="1" applyFont="1" applyFill="1" applyBorder="1" applyAlignment="1">
      <alignment horizontal="left" vertical="center" wrapText="1"/>
    </xf>
    <xf numFmtId="0" fontId="0" fillId="0" borderId="28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16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wrapText="1"/>
    </xf>
    <xf numFmtId="0" fontId="13" fillId="0" borderId="40" xfId="0" applyFont="1" applyFill="1" applyBorder="1" applyAlignment="1">
      <alignment wrapText="1"/>
    </xf>
    <xf numFmtId="0" fontId="13" fillId="0" borderId="49" xfId="0" applyFont="1" applyFill="1" applyBorder="1" applyAlignment="1">
      <alignment wrapText="1"/>
    </xf>
    <xf numFmtId="0" fontId="13" fillId="0" borderId="72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55" xfId="0" applyFont="1" applyFill="1" applyBorder="1" applyAlignment="1">
      <alignment wrapText="1"/>
    </xf>
    <xf numFmtId="0" fontId="13" fillId="0" borderId="66" xfId="0" applyFont="1" applyFill="1" applyBorder="1" applyAlignment="1">
      <alignment wrapText="1"/>
    </xf>
    <xf numFmtId="0" fontId="13" fillId="0" borderId="65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49" fontId="17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Fill="1" applyBorder="1" applyAlignment="1">
      <alignment horizontal="left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17" fillId="0" borderId="87" xfId="0" applyFont="1" applyFill="1" applyBorder="1" applyAlignment="1">
      <alignment horizontal="center" wrapText="1"/>
    </xf>
    <xf numFmtId="0" fontId="18" fillId="0" borderId="88" xfId="0" applyFont="1" applyFill="1" applyBorder="1" applyAlignment="1">
      <alignment horizontal="center" wrapText="1"/>
    </xf>
    <xf numFmtId="0" fontId="16" fillId="0" borderId="35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49" fontId="16" fillId="0" borderId="35" xfId="1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vertical="center" wrapText="1"/>
    </xf>
    <xf numFmtId="0" fontId="18" fillId="0" borderId="66" xfId="0" applyFont="1" applyFill="1" applyBorder="1" applyAlignment="1">
      <alignment vertical="center" wrapText="1"/>
    </xf>
    <xf numFmtId="0" fontId="18" fillId="0" borderId="65" xfId="0" applyFont="1" applyFill="1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40" fillId="0" borderId="35" xfId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0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7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5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17" fillId="0" borderId="82" xfId="0" applyNumberFormat="1" applyFont="1" applyFill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3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51" xfId="2" applyNumberFormat="1" applyFont="1" applyFill="1" applyBorder="1" applyAlignment="1" applyProtection="1">
      <alignment horizontal="center" vertical="center"/>
    </xf>
    <xf numFmtId="0" fontId="35" fillId="0" borderId="5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 applyProtection="1">
      <alignment horizontal="right" vertical="center"/>
    </xf>
    <xf numFmtId="0" fontId="5" fillId="0" borderId="58" xfId="2" applyFont="1" applyFill="1" applyBorder="1" applyAlignment="1" applyProtection="1">
      <alignment horizontal="right" vertical="center"/>
    </xf>
    <xf numFmtId="167" fontId="5" fillId="0" borderId="50" xfId="2" applyNumberFormat="1" applyFont="1" applyFill="1" applyBorder="1" applyAlignment="1" applyProtection="1">
      <alignment horizontal="right" vertical="center"/>
    </xf>
    <xf numFmtId="167" fontId="5" fillId="0" borderId="92" xfId="2" applyNumberFormat="1" applyFont="1" applyFill="1" applyBorder="1" applyAlignment="1" applyProtection="1">
      <alignment horizontal="right" vertical="center"/>
    </xf>
    <xf numFmtId="167" fontId="5" fillId="0" borderId="52" xfId="2" applyNumberFormat="1" applyFont="1" applyFill="1" applyBorder="1" applyAlignment="1" applyProtection="1">
      <alignment horizontal="right" vertical="center"/>
    </xf>
    <xf numFmtId="165" fontId="5" fillId="0" borderId="93" xfId="2" applyNumberFormat="1" applyFont="1" applyFill="1" applyBorder="1" applyAlignment="1" applyProtection="1">
      <alignment horizontal="center" vertical="center"/>
    </xf>
    <xf numFmtId="0" fontId="5" fillId="0" borderId="5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right" vertical="center"/>
    </xf>
    <xf numFmtId="168" fontId="5" fillId="0" borderId="45" xfId="2" applyNumberFormat="1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49" fontId="1" fillId="0" borderId="58" xfId="2" applyNumberFormat="1" applyFont="1" applyFill="1" applyBorder="1" applyAlignment="1">
      <alignment horizontal="center" vertical="center" wrapText="1"/>
    </xf>
    <xf numFmtId="49" fontId="1" fillId="0" borderId="45" xfId="2" applyNumberFormat="1" applyFont="1" applyFill="1" applyBorder="1" applyAlignment="1">
      <alignment horizontal="center" vertical="center" wrapText="1"/>
    </xf>
    <xf numFmtId="49" fontId="1" fillId="0" borderId="39" xfId="2" applyNumberFormat="1" applyFont="1" applyFill="1" applyBorder="1" applyAlignment="1">
      <alignment horizontal="center" vertical="center" wrapText="1"/>
    </xf>
    <xf numFmtId="49" fontId="1" fillId="0" borderId="44" xfId="2" applyNumberFormat="1" applyFont="1" applyFill="1" applyBorder="1" applyAlignment="1">
      <alignment horizontal="center" vertical="center" wrapText="1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168" fontId="5" fillId="0" borderId="57" xfId="2" applyNumberFormat="1" applyFont="1" applyFill="1" applyBorder="1" applyAlignment="1" applyProtection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 wrapText="1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6" xfId="0" applyNumberFormat="1" applyFont="1" applyFill="1" applyBorder="1" applyAlignment="1" applyProtection="1">
      <alignment horizontal="center" vertical="center"/>
    </xf>
    <xf numFmtId="49" fontId="5" fillId="0" borderId="94" xfId="0" applyNumberFormat="1" applyFont="1" applyFill="1" applyBorder="1" applyAlignment="1" applyProtection="1">
      <alignment horizontal="center" vertical="center"/>
    </xf>
    <xf numFmtId="49" fontId="1" fillId="0" borderId="58" xfId="2" applyNumberFormat="1" applyFont="1" applyFill="1" applyBorder="1" applyAlignment="1" applyProtection="1">
      <alignment horizontal="center" vertical="center"/>
    </xf>
    <xf numFmtId="49" fontId="1" fillId="0" borderId="48" xfId="2" applyNumberFormat="1" applyFont="1" applyFill="1" applyBorder="1" applyAlignment="1" applyProtection="1">
      <alignment horizontal="center" vertical="center"/>
    </xf>
    <xf numFmtId="49" fontId="1" fillId="0" borderId="45" xfId="2" applyNumberFormat="1" applyFont="1" applyFill="1" applyBorder="1" applyAlignment="1" applyProtection="1">
      <alignment horizontal="center" vertical="center"/>
    </xf>
    <xf numFmtId="168" fontId="5" fillId="0" borderId="29" xfId="2" applyNumberFormat="1" applyFont="1" applyFill="1" applyBorder="1" applyAlignment="1" applyProtection="1">
      <alignment horizontal="center" vertical="center"/>
    </xf>
    <xf numFmtId="0" fontId="5" fillId="0" borderId="95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76" xfId="2" applyNumberFormat="1" applyFont="1" applyFill="1" applyBorder="1" applyAlignment="1" applyProtection="1">
      <alignment horizontal="center" vertical="center"/>
    </xf>
    <xf numFmtId="0" fontId="5" fillId="0" borderId="94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60" xfId="2" applyNumberFormat="1" applyFont="1" applyFill="1" applyBorder="1" applyAlignment="1" applyProtection="1">
      <alignment horizontal="center" vertical="center" textRotation="90" wrapText="1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94" xfId="0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 applyProtection="1">
      <alignment horizontal="center" vertical="center" textRotation="90"/>
    </xf>
    <xf numFmtId="0" fontId="1" fillId="0" borderId="48" xfId="2" applyNumberFormat="1" applyFont="1" applyFill="1" applyBorder="1" applyAlignment="1" applyProtection="1">
      <alignment horizontal="center" vertical="center" textRotation="90"/>
    </xf>
    <xf numFmtId="0" fontId="1" fillId="0" borderId="45" xfId="2" applyNumberFormat="1" applyFont="1" applyFill="1" applyBorder="1" applyAlignment="1" applyProtection="1">
      <alignment horizontal="center" vertical="center" textRotation="90"/>
    </xf>
    <xf numFmtId="167" fontId="1" fillId="0" borderId="58" xfId="2" applyNumberFormat="1" applyFont="1" applyFill="1" applyBorder="1" applyAlignment="1" applyProtection="1">
      <alignment horizontal="center" vertical="center"/>
    </xf>
    <xf numFmtId="167" fontId="1" fillId="0" borderId="48" xfId="2" applyNumberFormat="1" applyFont="1" applyFill="1" applyBorder="1" applyAlignment="1" applyProtection="1">
      <alignment horizontal="center" vertical="center"/>
    </xf>
    <xf numFmtId="167" fontId="1" fillId="0" borderId="45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8" xfId="2" applyNumberFormat="1" applyFont="1" applyFill="1" applyBorder="1" applyAlignment="1" applyProtection="1">
      <alignment horizontal="center" vertical="center" textRotation="90" wrapText="1"/>
    </xf>
    <xf numFmtId="167" fontId="1" fillId="0" borderId="48" xfId="2" applyNumberFormat="1" applyFont="1" applyFill="1" applyBorder="1" applyAlignment="1" applyProtection="1">
      <alignment horizontal="center" vertical="center" textRotation="90" wrapText="1"/>
    </xf>
    <xf numFmtId="167" fontId="1" fillId="0" borderId="45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59" xfId="2" applyNumberFormat="1" applyFont="1" applyFill="1" applyBorder="1" applyAlignment="1" applyProtection="1">
      <alignment horizontal="center" vertical="center" textRotation="90" wrapText="1"/>
    </xf>
    <xf numFmtId="167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5" fillId="0" borderId="65" xfId="0" applyFont="1" applyFill="1" applyBorder="1" applyAlignment="1" applyProtection="1">
      <alignment horizontal="right" vertical="center"/>
    </xf>
    <xf numFmtId="0" fontId="33" fillId="0" borderId="65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5" fillId="0" borderId="57" xfId="2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73" xfId="2" applyFont="1" applyFill="1" applyBorder="1" applyAlignment="1">
      <alignment horizontal="center"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4" xfId="2" applyNumberFormat="1" applyFont="1" applyFill="1" applyBorder="1" applyAlignment="1" applyProtection="1">
      <alignment horizontal="center" vertical="center" textRotation="90" wrapText="1"/>
    </xf>
    <xf numFmtId="167" fontId="1" fillId="0" borderId="72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0" fontId="1" fillId="0" borderId="94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6" xfId="2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2" fillId="0" borderId="0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" fillId="0" borderId="31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wrapText="1"/>
    </xf>
    <xf numFmtId="0" fontId="18" fillId="0" borderId="83" xfId="0" applyFont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87" xfId="0" applyFont="1" applyBorder="1" applyAlignment="1">
      <alignment horizontal="center" wrapText="1"/>
    </xf>
    <xf numFmtId="0" fontId="18" fillId="0" borderId="88" xfId="0" applyFont="1" applyBorder="1" applyAlignment="1">
      <alignment horizont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1" fontId="17" fillId="0" borderId="82" xfId="0" applyNumberFormat="1" applyFont="1" applyBorder="1" applyAlignment="1">
      <alignment horizontal="center" vertical="center" wrapText="1"/>
    </xf>
    <xf numFmtId="1" fontId="18" fillId="0" borderId="84" xfId="0" applyNumberFormat="1" applyFont="1" applyBorder="1" applyAlignment="1">
      <alignment horizontal="center" vertical="center" wrapText="1"/>
    </xf>
    <xf numFmtId="1" fontId="18" fillId="0" borderId="83" xfId="0" applyNumberFormat="1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" fillId="2" borderId="58" xfId="2" applyNumberFormat="1" applyFont="1" applyFill="1" applyBorder="1" applyAlignment="1" applyProtection="1">
      <alignment horizontal="center" vertical="center" textRotation="90"/>
    </xf>
    <xf numFmtId="0" fontId="1" fillId="2" borderId="48" xfId="2" applyNumberFormat="1" applyFont="1" applyFill="1" applyBorder="1" applyAlignment="1" applyProtection="1">
      <alignment horizontal="center" vertical="center" textRotation="90"/>
    </xf>
    <xf numFmtId="0" fontId="1" fillId="2" borderId="45" xfId="2" applyNumberFormat="1" applyFont="1" applyFill="1" applyBorder="1" applyAlignment="1" applyProtection="1">
      <alignment horizontal="center" vertical="center" textRotation="90"/>
    </xf>
    <xf numFmtId="167" fontId="1" fillId="2" borderId="58" xfId="2" applyNumberFormat="1" applyFont="1" applyFill="1" applyBorder="1" applyAlignment="1" applyProtection="1">
      <alignment horizontal="center" vertical="center"/>
    </xf>
    <xf numFmtId="167" fontId="1" fillId="2" borderId="48" xfId="2" applyNumberFormat="1" applyFont="1" applyFill="1" applyBorder="1" applyAlignment="1" applyProtection="1">
      <alignment horizontal="center" vertical="center"/>
    </xf>
    <xf numFmtId="167" fontId="1" fillId="2" borderId="45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8" xfId="2" applyNumberFormat="1" applyFont="1" applyFill="1" applyBorder="1" applyAlignment="1" applyProtection="1">
      <alignment horizontal="center" vertical="center" textRotation="90" wrapText="1"/>
    </xf>
    <xf numFmtId="167" fontId="1" fillId="2" borderId="48" xfId="2" applyNumberFormat="1" applyFont="1" applyFill="1" applyBorder="1" applyAlignment="1" applyProtection="1">
      <alignment horizontal="center" vertical="center" textRotation="90" wrapText="1"/>
    </xf>
    <xf numFmtId="167" fontId="1" fillId="2" borderId="45" xfId="2" applyNumberFormat="1" applyFont="1" applyFill="1" applyBorder="1" applyAlignment="1" applyProtection="1">
      <alignment horizontal="center" vertical="center" textRotation="90" wrapText="1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60" xfId="2" applyNumberFormat="1" applyFont="1" applyFill="1" applyBorder="1" applyAlignment="1" applyProtection="1">
      <alignment horizontal="center" vertical="center" textRotation="90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59" xfId="2" applyNumberFormat="1" applyFont="1" applyFill="1" applyBorder="1" applyAlignment="1" applyProtection="1">
      <alignment horizontal="center" vertical="center" textRotation="90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76" xfId="2" applyNumberFormat="1" applyFont="1" applyFill="1" applyBorder="1" applyAlignment="1" applyProtection="1">
      <alignment horizontal="center" vertical="center"/>
    </xf>
    <xf numFmtId="0" fontId="1" fillId="2" borderId="94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0" fontId="1" fillId="2" borderId="77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78" xfId="2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4" xfId="2" applyNumberFormat="1" applyFont="1" applyFill="1" applyBorder="1" applyAlignment="1" applyProtection="1">
      <alignment horizontal="center" vertical="center" textRotation="90" wrapText="1"/>
    </xf>
    <xf numFmtId="167" fontId="1" fillId="2" borderId="72" xfId="2" applyNumberFormat="1" applyFont="1" applyFill="1" applyBorder="1" applyAlignment="1" applyProtection="1">
      <alignment horizontal="center" vertical="center" textRotation="90" wrapText="1"/>
    </xf>
    <xf numFmtId="167" fontId="1" fillId="2" borderId="101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6" xfId="0" applyNumberFormat="1" applyFont="1" applyFill="1" applyBorder="1" applyAlignment="1" applyProtection="1">
      <alignment horizontal="center" vertical="center"/>
    </xf>
    <xf numFmtId="49" fontId="5" fillId="2" borderId="94" xfId="0" applyNumberFormat="1" applyFont="1" applyFill="1" applyBorder="1" applyAlignment="1" applyProtection="1">
      <alignment horizontal="center" vertical="center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2" borderId="46" xfId="2" applyFont="1" applyFill="1" applyBorder="1" applyAlignment="1">
      <alignment horizontal="center" vertical="center" wrapText="1"/>
    </xf>
    <xf numFmtId="0" fontId="5" fillId="2" borderId="51" xfId="2" applyFont="1" applyFill="1" applyBorder="1" applyAlignment="1">
      <alignment horizontal="center" vertical="center" wrapText="1"/>
    </xf>
    <xf numFmtId="0" fontId="5" fillId="2" borderId="57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5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51" xfId="2" applyNumberFormat="1" applyFont="1" applyFill="1" applyBorder="1" applyAlignment="1" applyProtection="1">
      <alignment horizontal="center" vertical="center"/>
    </xf>
    <xf numFmtId="0" fontId="35" fillId="2" borderId="57" xfId="2" applyNumberFormat="1" applyFont="1" applyFill="1" applyBorder="1" applyAlignment="1" applyProtection="1">
      <alignment horizontal="center" vertical="center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0" fontId="5" fillId="2" borderId="47" xfId="2" applyFont="1" applyFill="1" applyBorder="1" applyAlignment="1" applyProtection="1">
      <alignment horizontal="right" vertical="center"/>
    </xf>
    <xf numFmtId="0" fontId="5" fillId="2" borderId="58" xfId="2" applyFont="1" applyFill="1" applyBorder="1" applyAlignment="1" applyProtection="1">
      <alignment horizontal="right" vertical="center"/>
    </xf>
    <xf numFmtId="0" fontId="5" fillId="2" borderId="47" xfId="2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76" xfId="2" applyNumberFormat="1" applyFont="1" applyFill="1" applyBorder="1" applyAlignment="1" applyProtection="1">
      <alignment horizontal="center" vertical="center"/>
    </xf>
    <xf numFmtId="0" fontId="5" fillId="2" borderId="94" xfId="2" applyNumberFormat="1" applyFont="1" applyFill="1" applyBorder="1" applyAlignment="1" applyProtection="1">
      <alignment horizontal="center" vertical="center"/>
    </xf>
    <xf numFmtId="49" fontId="1" fillId="2" borderId="58" xfId="2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 applyProtection="1">
      <alignment horizontal="center" vertical="center"/>
    </xf>
    <xf numFmtId="165" fontId="5" fillId="2" borderId="93" xfId="2" applyNumberFormat="1" applyFont="1" applyFill="1" applyBorder="1" applyAlignment="1" applyProtection="1">
      <alignment horizontal="center" vertical="center"/>
    </xf>
    <xf numFmtId="0" fontId="5" fillId="2" borderId="57" xfId="2" applyNumberFormat="1" applyFont="1" applyFill="1" applyBorder="1" applyAlignment="1" applyProtection="1">
      <alignment horizontal="center" vertical="center"/>
    </xf>
    <xf numFmtId="167" fontId="5" fillId="2" borderId="50" xfId="2" applyNumberFormat="1" applyFont="1" applyFill="1" applyBorder="1" applyAlignment="1" applyProtection="1">
      <alignment horizontal="right" vertical="center"/>
    </xf>
    <xf numFmtId="167" fontId="5" fillId="2" borderId="92" xfId="2" applyNumberFormat="1" applyFont="1" applyFill="1" applyBorder="1" applyAlignment="1" applyProtection="1">
      <alignment horizontal="right" vertical="center"/>
    </xf>
    <xf numFmtId="167" fontId="5" fillId="2" borderId="52" xfId="2" applyNumberFormat="1" applyFont="1" applyFill="1" applyBorder="1" applyAlignment="1" applyProtection="1">
      <alignment horizontal="right" vertical="center"/>
    </xf>
    <xf numFmtId="168" fontId="5" fillId="2" borderId="45" xfId="2" applyNumberFormat="1" applyFont="1" applyFill="1" applyBorder="1" applyAlignment="1" applyProtection="1">
      <alignment horizontal="center" vertical="center"/>
    </xf>
    <xf numFmtId="0" fontId="5" fillId="2" borderId="63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51" xfId="2" applyNumberFormat="1" applyFont="1" applyFill="1" applyBorder="1" applyAlignment="1" applyProtection="1">
      <alignment horizontal="center" vertical="center"/>
    </xf>
    <xf numFmtId="168" fontId="5" fillId="2" borderId="57" xfId="2" applyNumberFormat="1" applyFont="1" applyFill="1" applyBorder="1" applyAlignment="1" applyProtection="1">
      <alignment horizontal="center" vertical="center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4" fontId="5" fillId="0" borderId="102" xfId="0" applyNumberFormat="1" applyFont="1" applyFill="1" applyBorder="1" applyAlignment="1" applyProtection="1">
      <alignment horizontal="center" vertical="center" textRotation="90" wrapText="1"/>
    </xf>
    <xf numFmtId="164" fontId="5" fillId="0" borderId="103" xfId="0" applyNumberFormat="1" applyFont="1" applyFill="1" applyBorder="1" applyAlignment="1" applyProtection="1">
      <alignment horizontal="center" vertical="center" textRotation="90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07" xfId="0" applyNumberFormat="1" applyFont="1" applyFill="1" applyBorder="1" applyAlignment="1" applyProtection="1">
      <alignment horizontal="center" vertical="center"/>
    </xf>
    <xf numFmtId="164" fontId="5" fillId="0" borderId="108" xfId="0" applyNumberFormat="1" applyFont="1" applyFill="1" applyBorder="1" applyAlignment="1" applyProtection="1">
      <alignment horizontal="center" vertical="center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5" fillId="0" borderId="110" xfId="0" applyFont="1" applyFill="1" applyBorder="1" applyAlignment="1">
      <alignment horizontal="center" vertical="center" wrapText="1"/>
    </xf>
    <xf numFmtId="164" fontId="5" fillId="0" borderId="85" xfId="0" applyNumberFormat="1" applyFont="1" applyFill="1" applyBorder="1" applyAlignment="1" applyProtection="1">
      <alignment horizontal="center" vertical="center" textRotation="90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12" xfId="0" applyNumberFormat="1" applyFont="1" applyFill="1" applyBorder="1" applyAlignment="1" applyProtection="1">
      <alignment horizontal="center" vertical="center" textRotation="90" wrapText="1"/>
    </xf>
    <xf numFmtId="0" fontId="5" fillId="0" borderId="11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114" xfId="0" applyFont="1" applyFill="1" applyBorder="1" applyAlignment="1">
      <alignment horizontal="center" vertical="center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80" t="s">
        <v>66</v>
      </c>
      <c r="D1" s="781"/>
      <c r="E1" s="781"/>
      <c r="F1" s="781"/>
      <c r="G1" s="781"/>
      <c r="H1" s="781"/>
      <c r="I1" s="781"/>
      <c r="J1" s="781"/>
      <c r="K1" s="782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86" t="s">
        <v>48</v>
      </c>
      <c r="F7" s="787"/>
      <c r="G7" s="787"/>
      <c r="H7" s="2"/>
      <c r="I7" s="2"/>
      <c r="J7" s="2"/>
      <c r="K7" s="4"/>
    </row>
    <row r="8" spans="1:12" s="3" customFormat="1" ht="18.75" x14ac:dyDescent="0.3">
      <c r="C8" s="2"/>
      <c r="D8" s="783" t="s">
        <v>49</v>
      </c>
      <c r="E8" s="784"/>
      <c r="F8" s="785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83" t="s">
        <v>26</v>
      </c>
      <c r="E9" s="784"/>
      <c r="F9" s="785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73" t="s">
        <v>27</v>
      </c>
      <c r="E10" s="774"/>
      <c r="F10" s="77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75" t="s">
        <v>51</v>
      </c>
      <c r="F12" s="776"/>
      <c r="G12" s="776"/>
      <c r="H12" s="2"/>
      <c r="I12" s="2"/>
      <c r="J12" s="2"/>
      <c r="K12" s="4"/>
    </row>
    <row r="13" spans="1:12" s="3" customFormat="1" ht="63.75" x14ac:dyDescent="0.3">
      <c r="C13" s="2"/>
      <c r="D13" s="777" t="s">
        <v>52</v>
      </c>
      <c r="E13" s="778"/>
      <c r="F13" s="77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70" t="s">
        <v>46</v>
      </c>
      <c r="E14" s="771"/>
      <c r="F14" s="77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70"/>
      <c r="E15" s="771"/>
      <c r="F15" s="77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topLeftCell="A7" zoomScale="68" zoomScaleNormal="50" zoomScaleSheetLayoutView="68" workbookViewId="0">
      <selection activeCell="P10" sqref="P10:AM10"/>
    </sheetView>
  </sheetViews>
  <sheetFormatPr defaultColWidth="3.28515625" defaultRowHeight="15.75" x14ac:dyDescent="0.25"/>
  <cols>
    <col min="1" max="1" width="12.7109375" style="569" customWidth="1"/>
    <col min="2" max="5" width="5.28515625" style="569" customWidth="1"/>
    <col min="6" max="6" width="4" style="569" customWidth="1"/>
    <col min="7" max="8" width="5.28515625" style="569" customWidth="1"/>
    <col min="9" max="9" width="8.5703125" style="569" customWidth="1"/>
    <col min="10" max="11" width="6.7109375" style="569" customWidth="1"/>
    <col min="12" max="12" width="6.42578125" style="569" customWidth="1"/>
    <col min="13" max="13" width="7.28515625" style="569" customWidth="1"/>
    <col min="14" max="53" width="5.28515625" style="569" customWidth="1"/>
    <col min="54" max="55" width="3.28515625" style="569"/>
    <col min="56" max="56" width="3.28515625" style="569" customWidth="1"/>
    <col min="57" max="57" width="5.85546875" style="569" customWidth="1"/>
    <col min="58" max="16384" width="3.28515625" style="569"/>
  </cols>
  <sheetData>
    <row r="1" spans="1:53" ht="33.75" customHeight="1" x14ac:dyDescent="0.4">
      <c r="A1" s="899" t="s">
        <v>81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906" t="s">
        <v>44</v>
      </c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906"/>
      <c r="AB1" s="906"/>
      <c r="AC1" s="906"/>
      <c r="AD1" s="906"/>
      <c r="AE1" s="906"/>
      <c r="AF1" s="906"/>
      <c r="AG1" s="906"/>
      <c r="AH1" s="906"/>
      <c r="AI1" s="906"/>
      <c r="AJ1" s="906"/>
      <c r="AK1" s="906"/>
      <c r="AL1" s="906"/>
      <c r="AM1" s="906"/>
      <c r="AN1" s="568"/>
    </row>
    <row r="2" spans="1:53" ht="30" x14ac:dyDescent="0.4">
      <c r="A2" s="899" t="s">
        <v>82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</row>
    <row r="3" spans="1:53" ht="33" customHeight="1" x14ac:dyDescent="0.45">
      <c r="A3" s="899" t="s">
        <v>110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907" t="s">
        <v>0</v>
      </c>
      <c r="Q3" s="907"/>
      <c r="R3" s="907"/>
      <c r="S3" s="907"/>
      <c r="T3" s="907"/>
      <c r="U3" s="907"/>
      <c r="V3" s="907"/>
      <c r="W3" s="907"/>
      <c r="X3" s="907"/>
      <c r="Y3" s="907"/>
      <c r="Z3" s="907"/>
      <c r="AA3" s="907"/>
      <c r="AB3" s="907"/>
      <c r="AC3" s="907"/>
      <c r="AD3" s="907"/>
      <c r="AE3" s="907"/>
      <c r="AF3" s="907"/>
      <c r="AG3" s="907"/>
      <c r="AH3" s="907"/>
      <c r="AI3" s="907"/>
      <c r="AJ3" s="907"/>
      <c r="AK3" s="907"/>
      <c r="AL3" s="907"/>
      <c r="AM3" s="907"/>
      <c r="AN3" s="895" t="s">
        <v>231</v>
      </c>
      <c r="AO3" s="895"/>
      <c r="AP3" s="895"/>
      <c r="AQ3" s="895"/>
      <c r="AR3" s="895"/>
      <c r="AS3" s="895"/>
      <c r="AT3" s="895"/>
      <c r="AU3" s="895"/>
      <c r="AV3" s="895"/>
      <c r="AW3" s="895"/>
      <c r="AX3" s="895"/>
      <c r="AY3" s="895"/>
      <c r="AZ3" s="895"/>
      <c r="BA3" s="895"/>
    </row>
    <row r="4" spans="1:53" ht="30.75" x14ac:dyDescent="0.45">
      <c r="A4" s="905" t="s">
        <v>283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  <c r="AC4" s="571"/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895"/>
      <c r="AO4" s="895"/>
      <c r="AP4" s="895"/>
      <c r="AQ4" s="895"/>
      <c r="AR4" s="895"/>
      <c r="AS4" s="895"/>
      <c r="AT4" s="895"/>
      <c r="AU4" s="895"/>
      <c r="AV4" s="895"/>
      <c r="AW4" s="895"/>
      <c r="AX4" s="895"/>
      <c r="AY4" s="895"/>
      <c r="AZ4" s="895"/>
      <c r="BA4" s="895"/>
    </row>
    <row r="5" spans="1:53" ht="36.75" customHeight="1" x14ac:dyDescent="0.4">
      <c r="A5" s="567"/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900" t="s">
        <v>1</v>
      </c>
      <c r="Q5" s="901"/>
      <c r="R5" s="901"/>
      <c r="S5" s="901"/>
      <c r="T5" s="901"/>
      <c r="U5" s="901"/>
      <c r="V5" s="901"/>
      <c r="W5" s="901"/>
      <c r="X5" s="901"/>
      <c r="Y5" s="901"/>
      <c r="Z5" s="901"/>
      <c r="AA5" s="901"/>
      <c r="AB5" s="901"/>
      <c r="AC5" s="901"/>
      <c r="AD5" s="901"/>
      <c r="AE5" s="901"/>
      <c r="AF5" s="901"/>
      <c r="AG5" s="901"/>
      <c r="AH5" s="901"/>
      <c r="AI5" s="901"/>
      <c r="AJ5" s="901"/>
      <c r="AK5" s="901"/>
      <c r="AL5" s="901"/>
      <c r="AM5" s="901"/>
    </row>
    <row r="6" spans="1:53" s="573" customFormat="1" ht="24.75" customHeight="1" x14ac:dyDescent="0.4">
      <c r="A6" s="899" t="s">
        <v>112</v>
      </c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902"/>
      <c r="AP6" s="902"/>
      <c r="AQ6" s="902"/>
      <c r="AR6" s="902"/>
      <c r="AS6" s="902"/>
      <c r="AT6" s="902"/>
      <c r="AU6" s="902"/>
      <c r="AV6" s="902"/>
      <c r="AW6" s="902"/>
      <c r="AX6" s="902"/>
      <c r="AY6" s="902"/>
      <c r="AZ6" s="902"/>
      <c r="BA6" s="902"/>
    </row>
    <row r="7" spans="1:53" s="573" customFormat="1" ht="27" customHeight="1" x14ac:dyDescent="0.4">
      <c r="A7" s="899" t="s">
        <v>83</v>
      </c>
      <c r="B7" s="899"/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895" t="s">
        <v>113</v>
      </c>
      <c r="Q7" s="895"/>
      <c r="R7" s="895"/>
      <c r="S7" s="895"/>
      <c r="T7" s="895"/>
      <c r="U7" s="895"/>
      <c r="V7" s="895"/>
      <c r="W7" s="895"/>
      <c r="X7" s="895"/>
      <c r="Y7" s="895"/>
      <c r="Z7" s="895"/>
      <c r="AA7" s="895"/>
      <c r="AB7" s="895"/>
      <c r="AC7" s="895"/>
      <c r="AD7" s="895"/>
      <c r="AE7" s="895"/>
      <c r="AF7" s="895"/>
      <c r="AG7" s="895"/>
      <c r="AH7" s="895"/>
      <c r="AI7" s="895"/>
      <c r="AJ7" s="895"/>
      <c r="AK7" s="895"/>
      <c r="AL7" s="895"/>
      <c r="AM7" s="566"/>
      <c r="AN7" s="903" t="s">
        <v>114</v>
      </c>
      <c r="AO7" s="904"/>
      <c r="AP7" s="904"/>
      <c r="AQ7" s="904"/>
      <c r="AR7" s="904"/>
      <c r="AS7" s="904"/>
      <c r="AT7" s="904"/>
      <c r="AU7" s="904"/>
      <c r="AV7" s="904"/>
      <c r="AW7" s="904"/>
      <c r="AX7" s="904"/>
      <c r="AY7" s="904"/>
      <c r="AZ7" s="904"/>
      <c r="BA7" s="904"/>
    </row>
    <row r="8" spans="1:53" s="573" customFormat="1" ht="27.75" customHeight="1" x14ac:dyDescent="0.4">
      <c r="P8" s="895" t="s">
        <v>227</v>
      </c>
      <c r="Q8" s="895"/>
      <c r="R8" s="895"/>
      <c r="S8" s="895"/>
      <c r="T8" s="895"/>
      <c r="U8" s="895"/>
      <c r="V8" s="895"/>
      <c r="W8" s="895"/>
      <c r="X8" s="895"/>
      <c r="Y8" s="895"/>
      <c r="Z8" s="895"/>
      <c r="AA8" s="895"/>
      <c r="AB8" s="895"/>
      <c r="AC8" s="895"/>
      <c r="AD8" s="895"/>
      <c r="AE8" s="895"/>
      <c r="AF8" s="895"/>
      <c r="AG8" s="895"/>
      <c r="AH8" s="895"/>
      <c r="AI8" s="895"/>
      <c r="AJ8" s="895"/>
      <c r="AK8" s="895"/>
      <c r="AL8" s="895"/>
      <c r="AM8" s="566"/>
      <c r="AN8" s="898" t="s">
        <v>115</v>
      </c>
      <c r="AO8" s="898"/>
      <c r="AP8" s="898"/>
      <c r="AQ8" s="898"/>
      <c r="AR8" s="898"/>
      <c r="AS8" s="898"/>
      <c r="AT8" s="898"/>
      <c r="AU8" s="898"/>
      <c r="AV8" s="898"/>
      <c r="AW8" s="898"/>
      <c r="AX8" s="898"/>
      <c r="AY8" s="898"/>
      <c r="AZ8" s="898"/>
      <c r="BA8" s="898"/>
    </row>
    <row r="9" spans="1:53" s="573" customFormat="1" ht="27.75" customHeight="1" x14ac:dyDescent="0.4">
      <c r="P9" s="895" t="s">
        <v>228</v>
      </c>
      <c r="Q9" s="895"/>
      <c r="R9" s="895"/>
      <c r="S9" s="895"/>
      <c r="T9" s="895"/>
      <c r="U9" s="895"/>
      <c r="V9" s="895"/>
      <c r="W9" s="895"/>
      <c r="X9" s="895"/>
      <c r="Y9" s="895"/>
      <c r="Z9" s="895"/>
      <c r="AA9" s="895"/>
      <c r="AB9" s="895"/>
      <c r="AC9" s="895"/>
      <c r="AD9" s="895"/>
      <c r="AE9" s="895"/>
      <c r="AF9" s="895"/>
      <c r="AG9" s="895"/>
      <c r="AH9" s="895"/>
      <c r="AI9" s="895"/>
      <c r="AJ9" s="895"/>
      <c r="AK9" s="895"/>
      <c r="AL9" s="895"/>
      <c r="AM9" s="566"/>
      <c r="AN9" s="898"/>
      <c r="AO9" s="898"/>
      <c r="AP9" s="898"/>
      <c r="AQ9" s="898"/>
      <c r="AR9" s="898"/>
      <c r="AS9" s="898"/>
      <c r="AT9" s="898"/>
      <c r="AU9" s="898"/>
      <c r="AV9" s="898"/>
      <c r="AW9" s="898"/>
      <c r="AX9" s="898"/>
      <c r="AY9" s="898"/>
      <c r="AZ9" s="898"/>
      <c r="BA9" s="898"/>
    </row>
    <row r="10" spans="1:53" s="573" customFormat="1" ht="27.75" customHeight="1" x14ac:dyDescent="0.35">
      <c r="P10" s="891" t="s">
        <v>116</v>
      </c>
      <c r="Q10" s="892"/>
      <c r="R10" s="892"/>
      <c r="S10" s="892"/>
      <c r="T10" s="892"/>
      <c r="U10" s="892"/>
      <c r="V10" s="892"/>
      <c r="W10" s="892"/>
      <c r="X10" s="892"/>
      <c r="Y10" s="892"/>
      <c r="Z10" s="892"/>
      <c r="AA10" s="892"/>
      <c r="AB10" s="892"/>
      <c r="AC10" s="892"/>
      <c r="AD10" s="892"/>
      <c r="AE10" s="892"/>
      <c r="AF10" s="892"/>
      <c r="AG10" s="892"/>
      <c r="AH10" s="892"/>
      <c r="AI10" s="892"/>
      <c r="AJ10" s="892"/>
      <c r="AK10" s="892"/>
      <c r="AL10" s="893"/>
      <c r="AM10" s="893"/>
      <c r="AN10" s="898"/>
      <c r="AO10" s="898"/>
      <c r="AP10" s="898"/>
      <c r="AQ10" s="898"/>
      <c r="AR10" s="898"/>
      <c r="AS10" s="898"/>
      <c r="AT10" s="898"/>
      <c r="AU10" s="898"/>
      <c r="AV10" s="898"/>
      <c r="AW10" s="898"/>
      <c r="AX10" s="898"/>
      <c r="AY10" s="898"/>
      <c r="AZ10" s="898"/>
      <c r="BA10" s="898"/>
    </row>
    <row r="11" spans="1:53" s="573" customFormat="1" ht="25.5" customHeight="1" x14ac:dyDescent="0.4">
      <c r="P11" s="891" t="s">
        <v>229</v>
      </c>
      <c r="Q11" s="891"/>
      <c r="R11" s="891"/>
      <c r="S11" s="891"/>
      <c r="T11" s="891"/>
      <c r="U11" s="891"/>
      <c r="V11" s="891"/>
      <c r="W11" s="891"/>
      <c r="X11" s="891"/>
      <c r="Y11" s="891"/>
      <c r="Z11" s="891"/>
      <c r="AA11" s="891"/>
      <c r="AB11" s="891"/>
      <c r="AC11" s="891"/>
      <c r="AD11" s="891"/>
      <c r="AE11" s="891"/>
      <c r="AF11" s="891"/>
      <c r="AG11" s="891"/>
      <c r="AH11" s="891"/>
      <c r="AI11" s="891"/>
      <c r="AJ11" s="891"/>
      <c r="AK11" s="891"/>
      <c r="AL11" s="891"/>
      <c r="AM11" s="891"/>
      <c r="AN11" s="577"/>
      <c r="AO11" s="577"/>
      <c r="AP11" s="577"/>
      <c r="AQ11" s="577"/>
      <c r="AR11" s="577"/>
      <c r="AS11" s="577"/>
      <c r="AT11" s="577"/>
      <c r="AU11" s="577"/>
      <c r="AV11" s="577"/>
      <c r="AW11" s="577"/>
      <c r="AX11" s="577"/>
      <c r="AY11" s="577"/>
      <c r="AZ11" s="577"/>
      <c r="BA11" s="577"/>
    </row>
    <row r="12" spans="1:53" s="573" customFormat="1" ht="24.75" customHeight="1" x14ac:dyDescent="0.4">
      <c r="P12" s="574"/>
      <c r="Q12" s="575"/>
      <c r="R12" s="575"/>
      <c r="S12" s="575"/>
      <c r="T12" s="575"/>
      <c r="U12" s="575"/>
      <c r="V12" s="575"/>
      <c r="W12" s="575"/>
      <c r="X12" s="575"/>
      <c r="Y12" s="575"/>
      <c r="Z12" s="897" t="s">
        <v>230</v>
      </c>
      <c r="AA12" s="897"/>
      <c r="AB12" s="897"/>
      <c r="AC12" s="897"/>
      <c r="AD12" s="897"/>
      <c r="AE12" s="897"/>
      <c r="AF12" s="897"/>
      <c r="AG12" s="897"/>
      <c r="AH12" s="897"/>
      <c r="AI12" s="897"/>
      <c r="AJ12" s="897"/>
      <c r="AK12" s="897"/>
      <c r="AL12" s="897"/>
      <c r="AM12" s="897"/>
      <c r="AN12" s="577"/>
      <c r="AO12" s="577"/>
      <c r="AP12" s="577"/>
      <c r="AQ12" s="577"/>
      <c r="AR12" s="577"/>
      <c r="AS12" s="577"/>
      <c r="AT12" s="577"/>
      <c r="AU12" s="577"/>
      <c r="AV12" s="577"/>
      <c r="AW12" s="577"/>
      <c r="AX12" s="577"/>
      <c r="AY12" s="577"/>
      <c r="AZ12" s="577"/>
      <c r="BA12" s="577"/>
    </row>
    <row r="13" spans="1:53" s="573" customFormat="1" ht="24.75" customHeight="1" x14ac:dyDescent="0.4">
      <c r="P13" s="574"/>
      <c r="Q13" s="575"/>
      <c r="R13" s="575"/>
      <c r="S13" s="575"/>
      <c r="T13" s="575"/>
      <c r="U13" s="575"/>
      <c r="V13" s="575"/>
      <c r="W13" s="575"/>
      <c r="X13" s="575"/>
      <c r="Y13" s="575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6"/>
      <c r="AN13" s="577"/>
      <c r="AO13" s="577"/>
      <c r="AP13" s="577"/>
      <c r="AQ13" s="577"/>
      <c r="AR13" s="577"/>
      <c r="AS13" s="577"/>
      <c r="AT13" s="577"/>
      <c r="AU13" s="577"/>
      <c r="AV13" s="577"/>
      <c r="AW13" s="577"/>
      <c r="AX13" s="577"/>
      <c r="AY13" s="577"/>
      <c r="AZ13" s="577"/>
      <c r="BA13" s="577"/>
    </row>
    <row r="14" spans="1:53" s="573" customFormat="1" ht="22.5" x14ac:dyDescent="0.3">
      <c r="A14" s="896" t="s">
        <v>258</v>
      </c>
      <c r="B14" s="896"/>
      <c r="C14" s="896"/>
      <c r="D14" s="896"/>
      <c r="E14" s="896"/>
      <c r="F14" s="896"/>
      <c r="G14" s="896"/>
      <c r="H14" s="896"/>
      <c r="I14" s="896"/>
      <c r="J14" s="896"/>
      <c r="K14" s="896"/>
      <c r="L14" s="896"/>
      <c r="M14" s="896"/>
      <c r="N14" s="896"/>
      <c r="O14" s="896"/>
      <c r="P14" s="896"/>
      <c r="Q14" s="896"/>
      <c r="R14" s="896"/>
      <c r="S14" s="896"/>
      <c r="T14" s="896"/>
      <c r="U14" s="896"/>
      <c r="V14" s="896"/>
      <c r="W14" s="896"/>
      <c r="X14" s="896"/>
      <c r="Y14" s="896"/>
      <c r="Z14" s="896"/>
      <c r="AA14" s="896"/>
      <c r="AB14" s="896"/>
      <c r="AC14" s="896"/>
      <c r="AD14" s="896"/>
      <c r="AE14" s="896"/>
      <c r="AF14" s="896"/>
      <c r="AG14" s="896"/>
      <c r="AH14" s="896"/>
      <c r="AI14" s="896"/>
      <c r="AJ14" s="896"/>
      <c r="AK14" s="896"/>
      <c r="AL14" s="896"/>
      <c r="AM14" s="896"/>
      <c r="AN14" s="896"/>
      <c r="AO14" s="896"/>
      <c r="AP14" s="896"/>
      <c r="AQ14" s="896"/>
      <c r="AR14" s="896"/>
      <c r="AS14" s="896"/>
      <c r="AT14" s="896"/>
      <c r="AU14" s="896"/>
      <c r="AV14" s="896"/>
      <c r="AW14" s="896"/>
      <c r="AX14" s="896"/>
      <c r="AY14" s="896"/>
      <c r="AZ14" s="896"/>
      <c r="BA14" s="896"/>
    </row>
    <row r="15" spans="1:53" s="573" customFormat="1" ht="19.5" thickBot="1" x14ac:dyDescent="0.35">
      <c r="A15" s="579"/>
      <c r="B15" s="579"/>
      <c r="C15" s="579"/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79"/>
      <c r="X15" s="579"/>
      <c r="Y15" s="579"/>
      <c r="Z15" s="579"/>
      <c r="AA15" s="579"/>
      <c r="AB15" s="579"/>
      <c r="AC15" s="579"/>
      <c r="AD15" s="579"/>
      <c r="AE15" s="579"/>
      <c r="AF15" s="579"/>
      <c r="AG15" s="579"/>
      <c r="AH15" s="579"/>
      <c r="AI15" s="579"/>
      <c r="AJ15" s="579"/>
      <c r="AK15" s="579"/>
      <c r="AL15" s="579"/>
      <c r="AM15" s="579"/>
      <c r="AN15" s="579"/>
      <c r="AO15" s="579"/>
      <c r="AP15" s="579"/>
      <c r="AQ15" s="579"/>
      <c r="AR15" s="579"/>
      <c r="AS15" s="579"/>
      <c r="AT15" s="579"/>
      <c r="AU15" s="579"/>
      <c r="AV15" s="579"/>
      <c r="AW15" s="579"/>
      <c r="AX15" s="579"/>
      <c r="AY15" s="579"/>
      <c r="AZ15" s="579"/>
      <c r="BA15" s="579"/>
    </row>
    <row r="16" spans="1:53" ht="18" customHeight="1" x14ac:dyDescent="0.25">
      <c r="A16" s="863" t="s">
        <v>2</v>
      </c>
      <c r="B16" s="888" t="s">
        <v>3</v>
      </c>
      <c r="C16" s="889"/>
      <c r="D16" s="889"/>
      <c r="E16" s="890"/>
      <c r="F16" s="888" t="s">
        <v>4</v>
      </c>
      <c r="G16" s="889"/>
      <c r="H16" s="889"/>
      <c r="I16" s="890"/>
      <c r="J16" s="865" t="s">
        <v>5</v>
      </c>
      <c r="K16" s="866"/>
      <c r="L16" s="866"/>
      <c r="M16" s="866"/>
      <c r="N16" s="865" t="s">
        <v>6</v>
      </c>
      <c r="O16" s="866"/>
      <c r="P16" s="866"/>
      <c r="Q16" s="866"/>
      <c r="R16" s="867"/>
      <c r="S16" s="865" t="s">
        <v>7</v>
      </c>
      <c r="T16" s="894"/>
      <c r="U16" s="894"/>
      <c r="V16" s="894"/>
      <c r="W16" s="867"/>
      <c r="X16" s="865" t="s">
        <v>8</v>
      </c>
      <c r="Y16" s="866"/>
      <c r="Z16" s="866"/>
      <c r="AA16" s="867"/>
      <c r="AB16" s="888" t="s">
        <v>9</v>
      </c>
      <c r="AC16" s="889"/>
      <c r="AD16" s="889"/>
      <c r="AE16" s="890"/>
      <c r="AF16" s="888" t="s">
        <v>10</v>
      </c>
      <c r="AG16" s="889"/>
      <c r="AH16" s="889"/>
      <c r="AI16" s="890"/>
      <c r="AJ16" s="865" t="s">
        <v>11</v>
      </c>
      <c r="AK16" s="894"/>
      <c r="AL16" s="894"/>
      <c r="AM16" s="894"/>
      <c r="AN16" s="867"/>
      <c r="AO16" s="865" t="s">
        <v>12</v>
      </c>
      <c r="AP16" s="866"/>
      <c r="AQ16" s="866"/>
      <c r="AR16" s="866"/>
      <c r="AS16" s="852" t="s">
        <v>13</v>
      </c>
      <c r="AT16" s="853"/>
      <c r="AU16" s="853"/>
      <c r="AV16" s="853"/>
      <c r="AW16" s="854"/>
      <c r="AX16" s="865" t="s">
        <v>14</v>
      </c>
      <c r="AY16" s="866"/>
      <c r="AZ16" s="866"/>
      <c r="BA16" s="867"/>
    </row>
    <row r="17" spans="1:53" s="584" customFormat="1" ht="20.25" customHeight="1" thickBot="1" x14ac:dyDescent="0.25">
      <c r="A17" s="864"/>
      <c r="B17" s="580">
        <v>1</v>
      </c>
      <c r="C17" s="581">
        <v>2</v>
      </c>
      <c r="D17" s="581">
        <v>3</v>
      </c>
      <c r="E17" s="582">
        <v>4</v>
      </c>
      <c r="F17" s="580">
        <v>5</v>
      </c>
      <c r="G17" s="581">
        <v>6</v>
      </c>
      <c r="H17" s="581">
        <v>7</v>
      </c>
      <c r="I17" s="582">
        <v>8</v>
      </c>
      <c r="J17" s="580">
        <v>9</v>
      </c>
      <c r="K17" s="581">
        <v>10</v>
      </c>
      <c r="L17" s="581">
        <v>11</v>
      </c>
      <c r="M17" s="583">
        <v>12</v>
      </c>
      <c r="N17" s="580">
        <v>13</v>
      </c>
      <c r="O17" s="581">
        <v>14</v>
      </c>
      <c r="P17" s="581">
        <v>15</v>
      </c>
      <c r="Q17" s="581">
        <v>16</v>
      </c>
      <c r="R17" s="582">
        <v>17</v>
      </c>
      <c r="S17" s="580">
        <v>18</v>
      </c>
      <c r="T17" s="581">
        <v>19</v>
      </c>
      <c r="U17" s="581">
        <v>20</v>
      </c>
      <c r="V17" s="581">
        <v>21</v>
      </c>
      <c r="W17" s="582">
        <v>22</v>
      </c>
      <c r="X17" s="580">
        <v>23</v>
      </c>
      <c r="Y17" s="581">
        <v>24</v>
      </c>
      <c r="Z17" s="581">
        <v>25</v>
      </c>
      <c r="AA17" s="582">
        <v>26</v>
      </c>
      <c r="AB17" s="580">
        <v>27</v>
      </c>
      <c r="AC17" s="581">
        <v>28</v>
      </c>
      <c r="AD17" s="581">
        <v>29</v>
      </c>
      <c r="AE17" s="582">
        <v>30</v>
      </c>
      <c r="AF17" s="580">
        <v>31</v>
      </c>
      <c r="AG17" s="581">
        <v>32</v>
      </c>
      <c r="AH17" s="581">
        <v>33</v>
      </c>
      <c r="AI17" s="582">
        <v>34</v>
      </c>
      <c r="AJ17" s="580">
        <v>35</v>
      </c>
      <c r="AK17" s="581">
        <v>36</v>
      </c>
      <c r="AL17" s="581">
        <v>37</v>
      </c>
      <c r="AM17" s="581">
        <v>38</v>
      </c>
      <c r="AN17" s="582">
        <v>39</v>
      </c>
      <c r="AO17" s="580">
        <v>40</v>
      </c>
      <c r="AP17" s="581">
        <v>41</v>
      </c>
      <c r="AQ17" s="581">
        <v>42</v>
      </c>
      <c r="AR17" s="583">
        <v>43</v>
      </c>
      <c r="AS17" s="580">
        <v>44</v>
      </c>
      <c r="AT17" s="581">
        <v>45</v>
      </c>
      <c r="AU17" s="581">
        <v>46</v>
      </c>
      <c r="AV17" s="581">
        <v>47</v>
      </c>
      <c r="AW17" s="582">
        <v>48</v>
      </c>
      <c r="AX17" s="580">
        <v>49</v>
      </c>
      <c r="AY17" s="581">
        <v>50</v>
      </c>
      <c r="AZ17" s="581">
        <v>51</v>
      </c>
      <c r="BA17" s="582">
        <v>52</v>
      </c>
    </row>
    <row r="18" spans="1:53" ht="20.100000000000001" customHeight="1" x14ac:dyDescent="0.3">
      <c r="A18" s="585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257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586">
        <v>2</v>
      </c>
      <c r="B19" s="89" t="s">
        <v>17</v>
      </c>
      <c r="C19" s="67" t="s">
        <v>17</v>
      </c>
      <c r="D19" s="67" t="s">
        <v>17</v>
      </c>
      <c r="E19" s="90" t="s">
        <v>17</v>
      </c>
      <c r="F19" s="89" t="s">
        <v>18</v>
      </c>
      <c r="G19" s="67" t="s">
        <v>18</v>
      </c>
      <c r="H19" s="67" t="s">
        <v>18</v>
      </c>
      <c r="I19" s="90" t="s">
        <v>18</v>
      </c>
      <c r="J19" s="89" t="s">
        <v>18</v>
      </c>
      <c r="K19" s="67" t="s">
        <v>18</v>
      </c>
      <c r="L19" s="67" t="s">
        <v>18</v>
      </c>
      <c r="M19" s="90" t="s">
        <v>18</v>
      </c>
      <c r="N19" s="89" t="s">
        <v>18</v>
      </c>
      <c r="O19" s="67" t="s">
        <v>18</v>
      </c>
      <c r="P19" s="67" t="s">
        <v>18</v>
      </c>
      <c r="Q19" s="67" t="s">
        <v>88</v>
      </c>
      <c r="R19" s="90" t="s">
        <v>88</v>
      </c>
      <c r="S19" s="89"/>
      <c r="T19" s="67"/>
      <c r="U19" s="67"/>
      <c r="V19" s="67"/>
      <c r="W19" s="91"/>
      <c r="X19" s="89"/>
      <c r="Y19" s="67"/>
      <c r="Z19" s="67"/>
      <c r="AA19" s="91"/>
      <c r="AB19" s="89"/>
      <c r="AC19" s="67"/>
      <c r="AD19" s="67"/>
      <c r="AE19" s="91"/>
      <c r="AF19" s="89"/>
      <c r="AG19" s="67"/>
      <c r="AH19" s="67"/>
      <c r="AI19" s="91"/>
      <c r="AJ19" s="89"/>
      <c r="AK19" s="67"/>
      <c r="AL19" s="67"/>
      <c r="AM19" s="67"/>
      <c r="AN19" s="90"/>
      <c r="AO19" s="92"/>
      <c r="AP19" s="67"/>
      <c r="AQ19" s="67"/>
      <c r="AR19" s="91"/>
      <c r="AS19" s="89"/>
      <c r="AT19" s="67"/>
      <c r="AU19" s="67"/>
      <c r="AV19" s="67"/>
      <c r="AW19" s="90"/>
      <c r="AX19" s="92"/>
      <c r="AY19" s="67"/>
      <c r="AZ19" s="67"/>
      <c r="BA19" s="90"/>
    </row>
    <row r="20" spans="1:53" ht="20.100000000000001" customHeight="1" x14ac:dyDescent="0.3">
      <c r="A20" s="586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97"/>
      <c r="X20" s="89"/>
      <c r="Y20" s="67"/>
      <c r="Z20" s="67"/>
      <c r="AA20" s="91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587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1"/>
      <c r="X21" s="98"/>
      <c r="Y21" s="99"/>
      <c r="Z21" s="99"/>
      <c r="AA21" s="101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588"/>
      <c r="AU21" s="588"/>
      <c r="AV21" s="588"/>
      <c r="AW21" s="589"/>
      <c r="AX21" s="590"/>
      <c r="AY21" s="591"/>
      <c r="AZ21" s="591"/>
      <c r="BA21" s="592"/>
    </row>
    <row r="22" spans="1:53" ht="19.5" customHeight="1" x14ac:dyDescent="0.3">
      <c r="A22" s="593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594"/>
      <c r="AU22" s="594"/>
      <c r="AV22" s="594"/>
      <c r="AW22" s="594"/>
      <c r="AX22" s="594"/>
      <c r="AY22" s="594"/>
      <c r="AZ22" s="594"/>
      <c r="BA22" s="594"/>
    </row>
    <row r="23" spans="1:53" s="596" customFormat="1" ht="21" customHeight="1" x14ac:dyDescent="0.3">
      <c r="A23" s="837" t="s">
        <v>259</v>
      </c>
      <c r="B23" s="837"/>
      <c r="C23" s="837"/>
      <c r="D23" s="837"/>
      <c r="E23" s="837"/>
      <c r="F23" s="837"/>
      <c r="G23" s="837"/>
      <c r="H23" s="837"/>
      <c r="I23" s="837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  <c r="AA23" s="838"/>
      <c r="AB23" s="838"/>
      <c r="AC23" s="838"/>
      <c r="AD23" s="838"/>
      <c r="AE23" s="838"/>
      <c r="AF23" s="838"/>
      <c r="AG23" s="838"/>
      <c r="AH23" s="838"/>
      <c r="AI23" s="838"/>
      <c r="AJ23" s="838"/>
      <c r="AK23" s="838"/>
      <c r="AL23" s="838"/>
      <c r="AM23" s="838"/>
      <c r="AN23" s="838"/>
      <c r="AO23" s="838"/>
      <c r="AP23" s="838"/>
      <c r="AQ23" s="838"/>
      <c r="AR23" s="838"/>
      <c r="AS23" s="838"/>
      <c r="AT23" s="838"/>
      <c r="AU23" s="838"/>
      <c r="AV23" s="595"/>
      <c r="AW23" s="595"/>
      <c r="AX23" s="595"/>
      <c r="AY23" s="595"/>
      <c r="AZ23" s="595"/>
      <c r="BA23" s="569"/>
    </row>
    <row r="24" spans="1:53" x14ac:dyDescent="0.25">
      <c r="AV24" s="595"/>
      <c r="AW24" s="595"/>
      <c r="AX24" s="595"/>
      <c r="AY24" s="595"/>
      <c r="AZ24" s="595"/>
    </row>
    <row r="25" spans="1:53" ht="21.75" customHeight="1" x14ac:dyDescent="0.3">
      <c r="A25" s="597" t="s">
        <v>120</v>
      </c>
      <c r="B25" s="598"/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  <c r="U25" s="598"/>
      <c r="V25" s="598"/>
      <c r="W25" s="598"/>
      <c r="X25" s="598"/>
      <c r="Y25" s="598"/>
      <c r="Z25" s="598"/>
      <c r="AA25" s="818" t="s">
        <v>121</v>
      </c>
      <c r="AB25" s="818"/>
      <c r="AC25" s="818"/>
      <c r="AD25" s="818"/>
      <c r="AE25" s="818"/>
      <c r="AF25" s="818"/>
      <c r="AG25" s="818"/>
      <c r="AH25" s="818"/>
      <c r="AI25" s="818"/>
      <c r="AJ25" s="818"/>
      <c r="AK25" s="818"/>
      <c r="AL25" s="818"/>
      <c r="AM25" s="818"/>
      <c r="AN25" s="597"/>
      <c r="AO25" s="818" t="s">
        <v>262</v>
      </c>
      <c r="AP25" s="818"/>
      <c r="AQ25" s="818"/>
      <c r="AR25" s="818"/>
      <c r="AS25" s="818"/>
      <c r="AT25" s="818"/>
      <c r="AU25" s="818"/>
      <c r="AV25" s="818"/>
      <c r="AW25" s="818"/>
      <c r="AX25" s="818"/>
      <c r="AY25" s="818"/>
      <c r="AZ25" s="818"/>
      <c r="BA25" s="818"/>
    </row>
    <row r="26" spans="1:53" ht="11.25" customHeight="1" x14ac:dyDescent="0.3">
      <c r="A26" s="599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600"/>
      <c r="AA26" s="600"/>
      <c r="AB26" s="600"/>
      <c r="AC26" s="600"/>
      <c r="AD26" s="600"/>
      <c r="AE26" s="600"/>
      <c r="AF26" s="600"/>
      <c r="AG26" s="600"/>
      <c r="AH26" s="600"/>
      <c r="AI26" s="600"/>
      <c r="AJ26" s="600"/>
      <c r="AK26" s="600"/>
      <c r="AL26" s="600"/>
      <c r="AM26" s="600"/>
      <c r="AN26" s="600"/>
      <c r="AO26" s="600"/>
      <c r="AP26" s="600"/>
      <c r="AQ26" s="600"/>
      <c r="AR26" s="600"/>
      <c r="AS26" s="600"/>
      <c r="AT26" s="600"/>
      <c r="AU26" s="600"/>
      <c r="AV26" s="600"/>
      <c r="AW26" s="600"/>
      <c r="AX26" s="600"/>
      <c r="AY26" s="600"/>
      <c r="AZ26" s="600"/>
      <c r="BA26" s="573"/>
    </row>
    <row r="27" spans="1:53" ht="22.5" customHeight="1" x14ac:dyDescent="0.25">
      <c r="A27" s="876" t="s">
        <v>2</v>
      </c>
      <c r="B27" s="823"/>
      <c r="C27" s="877" t="s">
        <v>19</v>
      </c>
      <c r="D27" s="822"/>
      <c r="E27" s="822"/>
      <c r="F27" s="823"/>
      <c r="G27" s="821" t="s">
        <v>260</v>
      </c>
      <c r="H27" s="878"/>
      <c r="I27" s="879"/>
      <c r="J27" s="821" t="s">
        <v>21</v>
      </c>
      <c r="K27" s="822"/>
      <c r="L27" s="822"/>
      <c r="M27" s="823"/>
      <c r="N27" s="821" t="s">
        <v>70</v>
      </c>
      <c r="O27" s="822"/>
      <c r="P27" s="823"/>
      <c r="Q27" s="821" t="s">
        <v>261</v>
      </c>
      <c r="R27" s="839"/>
      <c r="S27" s="840"/>
      <c r="T27" s="821" t="s">
        <v>22</v>
      </c>
      <c r="U27" s="822"/>
      <c r="V27" s="823"/>
      <c r="W27" s="821" t="s">
        <v>69</v>
      </c>
      <c r="X27" s="822"/>
      <c r="Y27" s="823"/>
      <c r="Z27" s="594"/>
      <c r="AA27" s="871" t="s">
        <v>72</v>
      </c>
      <c r="AB27" s="872"/>
      <c r="AC27" s="872"/>
      <c r="AD27" s="872"/>
      <c r="AE27" s="872"/>
      <c r="AF27" s="789"/>
      <c r="AG27" s="790"/>
      <c r="AH27" s="819" t="s">
        <v>87</v>
      </c>
      <c r="AI27" s="830"/>
      <c r="AJ27" s="830"/>
      <c r="AK27" s="857" t="s">
        <v>50</v>
      </c>
      <c r="AL27" s="858"/>
      <c r="AM27" s="859"/>
      <c r="AN27" s="601"/>
      <c r="AO27" s="811" t="s">
        <v>264</v>
      </c>
      <c r="AP27" s="812"/>
      <c r="AQ27" s="812"/>
      <c r="AR27" s="812"/>
      <c r="AS27" s="821" t="s">
        <v>263</v>
      </c>
      <c r="AT27" s="822"/>
      <c r="AU27" s="822"/>
      <c r="AV27" s="822"/>
      <c r="AW27" s="823"/>
      <c r="AX27" s="819" t="s">
        <v>87</v>
      </c>
      <c r="AY27" s="819"/>
      <c r="AZ27" s="819"/>
      <c r="BA27" s="820"/>
    </row>
    <row r="28" spans="1:53" ht="15.75" customHeight="1" x14ac:dyDescent="0.25">
      <c r="A28" s="824"/>
      <c r="B28" s="826"/>
      <c r="C28" s="824"/>
      <c r="D28" s="825"/>
      <c r="E28" s="825"/>
      <c r="F28" s="826"/>
      <c r="G28" s="880"/>
      <c r="H28" s="881"/>
      <c r="I28" s="882"/>
      <c r="J28" s="824"/>
      <c r="K28" s="825"/>
      <c r="L28" s="825"/>
      <c r="M28" s="826"/>
      <c r="N28" s="824"/>
      <c r="O28" s="825"/>
      <c r="P28" s="826"/>
      <c r="Q28" s="841"/>
      <c r="R28" s="842"/>
      <c r="S28" s="843"/>
      <c r="T28" s="824"/>
      <c r="U28" s="825"/>
      <c r="V28" s="826"/>
      <c r="W28" s="824"/>
      <c r="X28" s="825"/>
      <c r="Y28" s="826"/>
      <c r="Z28" s="594"/>
      <c r="AA28" s="873"/>
      <c r="AB28" s="874"/>
      <c r="AC28" s="874"/>
      <c r="AD28" s="874"/>
      <c r="AE28" s="874"/>
      <c r="AF28" s="792"/>
      <c r="AG28" s="793"/>
      <c r="AH28" s="830"/>
      <c r="AI28" s="830"/>
      <c r="AJ28" s="830"/>
      <c r="AK28" s="860"/>
      <c r="AL28" s="861"/>
      <c r="AM28" s="862"/>
      <c r="AN28" s="601"/>
      <c r="AO28" s="812"/>
      <c r="AP28" s="812"/>
      <c r="AQ28" s="812"/>
      <c r="AR28" s="812"/>
      <c r="AS28" s="824"/>
      <c r="AT28" s="825"/>
      <c r="AU28" s="825"/>
      <c r="AV28" s="825"/>
      <c r="AW28" s="826"/>
      <c r="AX28" s="819"/>
      <c r="AY28" s="819"/>
      <c r="AZ28" s="819"/>
      <c r="BA28" s="820"/>
    </row>
    <row r="29" spans="1:53" ht="42" customHeight="1" x14ac:dyDescent="0.25">
      <c r="A29" s="827"/>
      <c r="B29" s="829"/>
      <c r="C29" s="827"/>
      <c r="D29" s="828"/>
      <c r="E29" s="828"/>
      <c r="F29" s="829"/>
      <c r="G29" s="883"/>
      <c r="H29" s="884"/>
      <c r="I29" s="885"/>
      <c r="J29" s="827"/>
      <c r="K29" s="828"/>
      <c r="L29" s="828"/>
      <c r="M29" s="829"/>
      <c r="N29" s="827"/>
      <c r="O29" s="828"/>
      <c r="P29" s="829"/>
      <c r="Q29" s="844"/>
      <c r="R29" s="845"/>
      <c r="S29" s="846"/>
      <c r="T29" s="827"/>
      <c r="U29" s="828"/>
      <c r="V29" s="829"/>
      <c r="W29" s="827"/>
      <c r="X29" s="828"/>
      <c r="Y29" s="829"/>
      <c r="Z29" s="594"/>
      <c r="AA29" s="847" t="s">
        <v>109</v>
      </c>
      <c r="AB29" s="848"/>
      <c r="AC29" s="848"/>
      <c r="AD29" s="848"/>
      <c r="AE29" s="848"/>
      <c r="AF29" s="835"/>
      <c r="AG29" s="836"/>
      <c r="AH29" s="868">
        <v>2</v>
      </c>
      <c r="AI29" s="869"/>
      <c r="AJ29" s="870"/>
      <c r="AK29" s="805">
        <v>3</v>
      </c>
      <c r="AL29" s="805"/>
      <c r="AM29" s="805"/>
      <c r="AN29" s="601"/>
      <c r="AO29" s="812"/>
      <c r="AP29" s="812"/>
      <c r="AQ29" s="812"/>
      <c r="AR29" s="812"/>
      <c r="AS29" s="824"/>
      <c r="AT29" s="825"/>
      <c r="AU29" s="825"/>
      <c r="AV29" s="825"/>
      <c r="AW29" s="826"/>
      <c r="AX29" s="819"/>
      <c r="AY29" s="819"/>
      <c r="AZ29" s="819"/>
      <c r="BA29" s="820"/>
    </row>
    <row r="30" spans="1:53" ht="26.25" customHeight="1" x14ac:dyDescent="0.3">
      <c r="A30" s="855">
        <v>1</v>
      </c>
      <c r="B30" s="856"/>
      <c r="C30" s="794">
        <v>33</v>
      </c>
      <c r="D30" s="795"/>
      <c r="E30" s="795"/>
      <c r="F30" s="796"/>
      <c r="G30" s="794">
        <v>4</v>
      </c>
      <c r="H30" s="795"/>
      <c r="I30" s="796"/>
      <c r="J30" s="794">
        <v>3</v>
      </c>
      <c r="K30" s="795"/>
      <c r="L30" s="795"/>
      <c r="M30" s="796"/>
      <c r="N30" s="794"/>
      <c r="O30" s="795"/>
      <c r="P30" s="796"/>
      <c r="Q30" s="875"/>
      <c r="R30" s="816"/>
      <c r="S30" s="817"/>
      <c r="T30" s="794">
        <v>12</v>
      </c>
      <c r="U30" s="849"/>
      <c r="V30" s="851"/>
      <c r="W30" s="794">
        <f>C30+G30+J30+N30+Q30+T30</f>
        <v>52</v>
      </c>
      <c r="X30" s="849"/>
      <c r="Y30" s="850"/>
      <c r="Z30" s="594"/>
      <c r="AA30" s="788" t="s">
        <v>74</v>
      </c>
      <c r="AB30" s="789"/>
      <c r="AC30" s="789"/>
      <c r="AD30" s="789"/>
      <c r="AE30" s="789"/>
      <c r="AF30" s="789"/>
      <c r="AG30" s="790"/>
      <c r="AH30" s="805">
        <v>3</v>
      </c>
      <c r="AI30" s="806"/>
      <c r="AJ30" s="806"/>
      <c r="AK30" s="805">
        <v>4</v>
      </c>
      <c r="AL30" s="806"/>
      <c r="AM30" s="806"/>
      <c r="AN30" s="601"/>
      <c r="AO30" s="812"/>
      <c r="AP30" s="812"/>
      <c r="AQ30" s="812"/>
      <c r="AR30" s="812"/>
      <c r="AS30" s="827"/>
      <c r="AT30" s="828"/>
      <c r="AU30" s="828"/>
      <c r="AV30" s="828"/>
      <c r="AW30" s="829"/>
      <c r="AX30" s="819"/>
      <c r="AY30" s="819"/>
      <c r="AZ30" s="819"/>
      <c r="BA30" s="820"/>
    </row>
    <row r="31" spans="1:53" ht="27" customHeight="1" x14ac:dyDescent="0.3">
      <c r="A31" s="803">
        <v>2</v>
      </c>
      <c r="B31" s="804"/>
      <c r="C31" s="794"/>
      <c r="D31" s="795"/>
      <c r="E31" s="795"/>
      <c r="F31" s="796"/>
      <c r="G31" s="797"/>
      <c r="H31" s="798"/>
      <c r="I31" s="799"/>
      <c r="J31" s="797">
        <v>4</v>
      </c>
      <c r="K31" s="798"/>
      <c r="L31" s="798"/>
      <c r="M31" s="799"/>
      <c r="N31" s="797">
        <v>11</v>
      </c>
      <c r="O31" s="798"/>
      <c r="P31" s="799"/>
      <c r="Q31" s="815">
        <v>2</v>
      </c>
      <c r="R31" s="816"/>
      <c r="S31" s="817"/>
      <c r="T31" s="797"/>
      <c r="U31" s="813"/>
      <c r="V31" s="814"/>
      <c r="W31" s="794">
        <f>C31+G31+J31+N31+Q31+T31</f>
        <v>17</v>
      </c>
      <c r="X31" s="849"/>
      <c r="Y31" s="850"/>
      <c r="Z31" s="594"/>
      <c r="AA31" s="791"/>
      <c r="AB31" s="792"/>
      <c r="AC31" s="792"/>
      <c r="AD31" s="792"/>
      <c r="AE31" s="792"/>
      <c r="AF31" s="792"/>
      <c r="AG31" s="793"/>
      <c r="AH31" s="806"/>
      <c r="AI31" s="806"/>
      <c r="AJ31" s="806"/>
      <c r="AK31" s="806"/>
      <c r="AL31" s="806"/>
      <c r="AM31" s="806"/>
      <c r="AN31" s="601"/>
      <c r="AO31" s="805">
        <v>1</v>
      </c>
      <c r="AP31" s="805"/>
      <c r="AQ31" s="805"/>
      <c r="AR31" s="805"/>
      <c r="AS31" s="807" t="s">
        <v>265</v>
      </c>
      <c r="AT31" s="807"/>
      <c r="AU31" s="807"/>
      <c r="AV31" s="807"/>
      <c r="AW31" s="807"/>
      <c r="AX31" s="807">
        <v>3</v>
      </c>
      <c r="AY31" s="807"/>
      <c r="AZ31" s="807"/>
      <c r="BA31" s="807"/>
    </row>
    <row r="32" spans="1:53" ht="21.75" customHeight="1" x14ac:dyDescent="0.3">
      <c r="A32" s="803"/>
      <c r="B32" s="804"/>
      <c r="C32" s="794"/>
      <c r="D32" s="795"/>
      <c r="E32" s="795"/>
      <c r="F32" s="796"/>
      <c r="G32" s="797"/>
      <c r="H32" s="798"/>
      <c r="I32" s="799"/>
      <c r="J32" s="797"/>
      <c r="K32" s="798"/>
      <c r="L32" s="798"/>
      <c r="M32" s="799"/>
      <c r="N32" s="797"/>
      <c r="O32" s="798"/>
      <c r="P32" s="799"/>
      <c r="Q32" s="875"/>
      <c r="R32" s="816"/>
      <c r="S32" s="817"/>
      <c r="T32" s="797"/>
      <c r="U32" s="813"/>
      <c r="V32" s="814"/>
      <c r="W32" s="794"/>
      <c r="X32" s="849"/>
      <c r="Y32" s="850"/>
      <c r="Z32" s="594"/>
      <c r="AA32" s="788"/>
      <c r="AB32" s="789"/>
      <c r="AC32" s="789"/>
      <c r="AD32" s="789"/>
      <c r="AE32" s="789"/>
      <c r="AF32" s="789"/>
      <c r="AG32" s="790"/>
      <c r="AH32" s="805"/>
      <c r="AI32" s="806"/>
      <c r="AJ32" s="806"/>
      <c r="AK32" s="805"/>
      <c r="AL32" s="806"/>
      <c r="AM32" s="806"/>
      <c r="AN32" s="601"/>
      <c r="AO32" s="805"/>
      <c r="AP32" s="805"/>
      <c r="AQ32" s="805"/>
      <c r="AR32" s="805"/>
      <c r="AS32" s="807"/>
      <c r="AT32" s="807"/>
      <c r="AU32" s="807"/>
      <c r="AV32" s="807"/>
      <c r="AW32" s="807"/>
      <c r="AX32" s="807"/>
      <c r="AY32" s="807"/>
      <c r="AZ32" s="807"/>
      <c r="BA32" s="807"/>
    </row>
    <row r="33" spans="1:53" ht="25.5" customHeight="1" x14ac:dyDescent="0.3">
      <c r="A33" s="803"/>
      <c r="B33" s="804"/>
      <c r="C33" s="794"/>
      <c r="D33" s="795"/>
      <c r="E33" s="795"/>
      <c r="F33" s="796"/>
      <c r="G33" s="797"/>
      <c r="H33" s="798"/>
      <c r="I33" s="799"/>
      <c r="J33" s="797"/>
      <c r="K33" s="798"/>
      <c r="L33" s="798"/>
      <c r="M33" s="799"/>
      <c r="N33" s="797"/>
      <c r="O33" s="798"/>
      <c r="P33" s="799"/>
      <c r="Q33" s="815"/>
      <c r="R33" s="816"/>
      <c r="S33" s="817"/>
      <c r="T33" s="886"/>
      <c r="U33" s="813"/>
      <c r="V33" s="814"/>
      <c r="W33" s="794"/>
      <c r="X33" s="849"/>
      <c r="Y33" s="850"/>
      <c r="Z33" s="594"/>
      <c r="AA33" s="791"/>
      <c r="AB33" s="792"/>
      <c r="AC33" s="792"/>
      <c r="AD33" s="792"/>
      <c r="AE33" s="792"/>
      <c r="AF33" s="792"/>
      <c r="AG33" s="793"/>
      <c r="AH33" s="806"/>
      <c r="AI33" s="806"/>
      <c r="AJ33" s="806"/>
      <c r="AK33" s="806"/>
      <c r="AL33" s="806"/>
      <c r="AM33" s="806"/>
      <c r="AN33" s="602"/>
      <c r="AO33" s="805"/>
      <c r="AP33" s="805"/>
      <c r="AQ33" s="805"/>
      <c r="AR33" s="805"/>
      <c r="AS33" s="807"/>
      <c r="AT33" s="807"/>
      <c r="AU33" s="807"/>
      <c r="AV33" s="807"/>
      <c r="AW33" s="807"/>
      <c r="AX33" s="807"/>
      <c r="AY33" s="807"/>
      <c r="AZ33" s="807"/>
      <c r="BA33" s="807"/>
    </row>
    <row r="34" spans="1:53" ht="34.5" customHeight="1" x14ac:dyDescent="0.25">
      <c r="A34" s="887" t="s">
        <v>24</v>
      </c>
      <c r="B34" s="799"/>
      <c r="C34" s="794">
        <f>SUM(C30:F33)</f>
        <v>33</v>
      </c>
      <c r="D34" s="795"/>
      <c r="E34" s="795"/>
      <c r="F34" s="796"/>
      <c r="G34" s="797">
        <f>SUM(G30:I33)</f>
        <v>4</v>
      </c>
      <c r="H34" s="798"/>
      <c r="I34" s="799"/>
      <c r="J34" s="800">
        <f>SUM(J30:M33)</f>
        <v>7</v>
      </c>
      <c r="K34" s="801"/>
      <c r="L34" s="801"/>
      <c r="M34" s="802"/>
      <c r="N34" s="800">
        <f>SUM(N30:P33)</f>
        <v>11</v>
      </c>
      <c r="O34" s="801"/>
      <c r="P34" s="802"/>
      <c r="Q34" s="815">
        <f>SUM(Q30:S33)</f>
        <v>2</v>
      </c>
      <c r="R34" s="816"/>
      <c r="S34" s="817"/>
      <c r="T34" s="797">
        <f>SUM(T30:V33)</f>
        <v>12</v>
      </c>
      <c r="U34" s="813"/>
      <c r="V34" s="814"/>
      <c r="W34" s="797">
        <f>SUM(W30:Y33)</f>
        <v>69</v>
      </c>
      <c r="X34" s="813"/>
      <c r="Y34" s="814"/>
      <c r="Z34" s="594"/>
      <c r="AA34" s="834"/>
      <c r="AB34" s="835"/>
      <c r="AC34" s="835"/>
      <c r="AD34" s="835"/>
      <c r="AE34" s="835"/>
      <c r="AF34" s="835"/>
      <c r="AG34" s="836"/>
      <c r="AH34" s="831"/>
      <c r="AI34" s="832"/>
      <c r="AJ34" s="833"/>
      <c r="AK34" s="808"/>
      <c r="AL34" s="809"/>
      <c r="AM34" s="810"/>
      <c r="AN34" s="603"/>
      <c r="AO34" s="805"/>
      <c r="AP34" s="805"/>
      <c r="AQ34" s="805"/>
      <c r="AR34" s="805"/>
      <c r="AS34" s="807"/>
      <c r="AT34" s="807"/>
      <c r="AU34" s="807"/>
      <c r="AV34" s="807"/>
      <c r="AW34" s="807"/>
      <c r="AX34" s="807"/>
      <c r="AY34" s="807"/>
      <c r="AZ34" s="807"/>
      <c r="BA34" s="807"/>
    </row>
  </sheetData>
  <sheetProtection selectLockedCells="1" selectUnlockedCells="1"/>
  <mergeCells count="105">
    <mergeCell ref="A7:O7"/>
    <mergeCell ref="P5:AM5"/>
    <mergeCell ref="A6:O6"/>
    <mergeCell ref="AO6:BA6"/>
    <mergeCell ref="AN7:BA7"/>
    <mergeCell ref="P7:AL7"/>
    <mergeCell ref="AN3:BA4"/>
    <mergeCell ref="A4:O4"/>
    <mergeCell ref="A1:O1"/>
    <mergeCell ref="A3:O3"/>
    <mergeCell ref="A2:O2"/>
    <mergeCell ref="P1:AM1"/>
    <mergeCell ref="P3:AM3"/>
    <mergeCell ref="F16:I16"/>
    <mergeCell ref="J16:M16"/>
    <mergeCell ref="N16:R16"/>
    <mergeCell ref="P10:AM10"/>
    <mergeCell ref="P11:AM11"/>
    <mergeCell ref="AJ16:AN16"/>
    <mergeCell ref="P9:AL9"/>
    <mergeCell ref="A14:BA14"/>
    <mergeCell ref="Z12:AM12"/>
    <mergeCell ref="AX16:BA16"/>
    <mergeCell ref="S16:W16"/>
    <mergeCell ref="AB16:AE16"/>
    <mergeCell ref="AN8:BA10"/>
    <mergeCell ref="P8:AL8"/>
    <mergeCell ref="AF16:AI16"/>
    <mergeCell ref="B16:E16"/>
    <mergeCell ref="A23:AU23"/>
    <mergeCell ref="Q27:S29"/>
    <mergeCell ref="T27:V29"/>
    <mergeCell ref="W27:Y29"/>
    <mergeCell ref="AA29:AG29"/>
    <mergeCell ref="W30:Y30"/>
    <mergeCell ref="T30:V30"/>
    <mergeCell ref="N30:P30"/>
    <mergeCell ref="AS16:AW16"/>
    <mergeCell ref="A30:B30"/>
    <mergeCell ref="C30:F30"/>
    <mergeCell ref="G30:I30"/>
    <mergeCell ref="J30:M30"/>
    <mergeCell ref="AK27:AM28"/>
    <mergeCell ref="A16:A17"/>
    <mergeCell ref="X16:AA16"/>
    <mergeCell ref="AH29:AJ29"/>
    <mergeCell ref="AO16:AR16"/>
    <mergeCell ref="N27:P29"/>
    <mergeCell ref="AA27:AG28"/>
    <mergeCell ref="A27:B29"/>
    <mergeCell ref="C27:F29"/>
    <mergeCell ref="G27:I29"/>
    <mergeCell ref="J27:M29"/>
    <mergeCell ref="AA25:AM25"/>
    <mergeCell ref="AO25:BA25"/>
    <mergeCell ref="AK30:AM31"/>
    <mergeCell ref="AX27:BA30"/>
    <mergeCell ref="AS27:AW30"/>
    <mergeCell ref="AH27:AJ28"/>
    <mergeCell ref="AH30:AJ31"/>
    <mergeCell ref="AX31:BA34"/>
    <mergeCell ref="AA30:AG31"/>
    <mergeCell ref="AH32:AJ33"/>
    <mergeCell ref="AH34:AJ34"/>
    <mergeCell ref="AA34:AG34"/>
    <mergeCell ref="AS31:AW34"/>
    <mergeCell ref="AK34:AM34"/>
    <mergeCell ref="AO27:AR30"/>
    <mergeCell ref="AO31:AR34"/>
    <mergeCell ref="AK29:AM29"/>
    <mergeCell ref="J34:M34"/>
    <mergeCell ref="J32:M32"/>
    <mergeCell ref="T34:V34"/>
    <mergeCell ref="Q31:S31"/>
    <mergeCell ref="T31:V31"/>
    <mergeCell ref="J33:M33"/>
    <mergeCell ref="Q32:S32"/>
    <mergeCell ref="T33:V33"/>
    <mergeCell ref="Q30:S30"/>
    <mergeCell ref="W32:Y32"/>
    <mergeCell ref="W33:Y33"/>
    <mergeCell ref="W31:Y31"/>
    <mergeCell ref="W34:Y34"/>
    <mergeCell ref="Q34:S34"/>
    <mergeCell ref="Q33:S33"/>
    <mergeCell ref="T32:V32"/>
    <mergeCell ref="AA32:AG33"/>
    <mergeCell ref="C31:F31"/>
    <mergeCell ref="N32:P32"/>
    <mergeCell ref="N34:P34"/>
    <mergeCell ref="A32:B32"/>
    <mergeCell ref="AK32:AM33"/>
    <mergeCell ref="N31:P31"/>
    <mergeCell ref="A31:B31"/>
    <mergeCell ref="G31:I31"/>
    <mergeCell ref="J31:M31"/>
    <mergeCell ref="G32:I32"/>
    <mergeCell ref="N33:P33"/>
    <mergeCell ref="G33:I33"/>
    <mergeCell ref="A34:B34"/>
    <mergeCell ref="C34:F34"/>
    <mergeCell ref="A33:B33"/>
    <mergeCell ref="C32:F32"/>
    <mergeCell ref="C33:F33"/>
    <mergeCell ref="G34:I3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view="pageBreakPreview" zoomScale="75" zoomScaleNormal="50" zoomScaleSheetLayoutView="75" workbookViewId="0">
      <selection activeCell="D21" sqref="D21"/>
    </sheetView>
  </sheetViews>
  <sheetFormatPr defaultRowHeight="15.75" x14ac:dyDescent="0.2"/>
  <cols>
    <col min="1" max="1" width="11.28515625" style="727" customWidth="1"/>
    <col min="2" max="2" width="47.28515625" style="234" customWidth="1"/>
    <col min="3" max="3" width="6.7109375" style="728" customWidth="1"/>
    <col min="4" max="4" width="12" style="729" customWidth="1"/>
    <col min="5" max="5" width="7.28515625" style="729" customWidth="1"/>
    <col min="6" max="6" width="6.42578125" style="728" customWidth="1"/>
    <col min="7" max="7" width="7.42578125" style="728" customWidth="1"/>
    <col min="8" max="8" width="9.85546875" style="728" customWidth="1"/>
    <col min="9" max="9" width="8.7109375" style="234" customWidth="1"/>
    <col min="10" max="10" width="8" style="234" customWidth="1"/>
    <col min="11" max="11" width="5.85546875" style="234" customWidth="1"/>
    <col min="12" max="12" width="7.85546875" style="234" customWidth="1"/>
    <col min="13" max="13" width="8.85546875" style="234" customWidth="1"/>
    <col min="14" max="15" width="6.140625" style="234" customWidth="1"/>
    <col min="16" max="16" width="6.28515625" style="234" customWidth="1"/>
    <col min="17" max="18" width="6.42578125" style="234" customWidth="1"/>
    <col min="19" max="19" width="6.5703125" style="234" customWidth="1"/>
    <col min="20" max="20" width="6.28515625" style="234" customWidth="1"/>
    <col min="21" max="21" width="5.5703125" style="234" customWidth="1"/>
    <col min="22" max="22" width="5.7109375" style="234" customWidth="1"/>
    <col min="23" max="30" width="0" style="234" hidden="1" customWidth="1"/>
    <col min="31" max="16384" width="9.140625" style="234"/>
  </cols>
  <sheetData>
    <row r="1" spans="1:28" s="151" customFormat="1" ht="18.75" customHeight="1" thickBot="1" x14ac:dyDescent="0.25">
      <c r="A1" s="969" t="s">
        <v>272</v>
      </c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1"/>
    </row>
    <row r="2" spans="1:28" s="151" customFormat="1" ht="15.75" customHeight="1" x14ac:dyDescent="0.2">
      <c r="A2" s="972" t="s">
        <v>132</v>
      </c>
      <c r="B2" s="975" t="s">
        <v>133</v>
      </c>
      <c r="C2" s="978" t="s">
        <v>86</v>
      </c>
      <c r="D2" s="979"/>
      <c r="E2" s="979"/>
      <c r="F2" s="980"/>
      <c r="G2" s="981" t="s">
        <v>134</v>
      </c>
      <c r="H2" s="984" t="s">
        <v>135</v>
      </c>
      <c r="I2" s="985"/>
      <c r="J2" s="985"/>
      <c r="K2" s="985"/>
      <c r="L2" s="985"/>
      <c r="M2" s="986"/>
      <c r="N2" s="1022" t="s">
        <v>266</v>
      </c>
      <c r="O2" s="1023"/>
      <c r="P2" s="1023"/>
      <c r="Q2" s="1023"/>
      <c r="R2" s="1023"/>
      <c r="S2" s="1023"/>
      <c r="T2" s="1023"/>
      <c r="U2" s="1023"/>
      <c r="V2" s="1024"/>
    </row>
    <row r="3" spans="1:28" s="151" customFormat="1" ht="16.5" customHeight="1" thickBot="1" x14ac:dyDescent="0.25">
      <c r="A3" s="973"/>
      <c r="B3" s="976"/>
      <c r="C3" s="1007" t="s">
        <v>29</v>
      </c>
      <c r="D3" s="962" t="s">
        <v>30</v>
      </c>
      <c r="E3" s="988" t="s">
        <v>55</v>
      </c>
      <c r="F3" s="989"/>
      <c r="G3" s="982"/>
      <c r="H3" s="990" t="s">
        <v>28</v>
      </c>
      <c r="I3" s="1000" t="s">
        <v>136</v>
      </c>
      <c r="J3" s="1001"/>
      <c r="K3" s="1001"/>
      <c r="L3" s="1002"/>
      <c r="M3" s="1018" t="s">
        <v>137</v>
      </c>
      <c r="N3" s="1025"/>
      <c r="O3" s="1026"/>
      <c r="P3" s="1026"/>
      <c r="Q3" s="1026"/>
      <c r="R3" s="1026"/>
      <c r="S3" s="1026"/>
      <c r="T3" s="1026"/>
      <c r="U3" s="1026"/>
      <c r="V3" s="1027"/>
    </row>
    <row r="4" spans="1:28" s="151" customFormat="1" ht="15.75" customHeight="1" x14ac:dyDescent="0.2">
      <c r="A4" s="973"/>
      <c r="B4" s="976"/>
      <c r="C4" s="1007"/>
      <c r="D4" s="962"/>
      <c r="E4" s="962" t="s">
        <v>56</v>
      </c>
      <c r="F4" s="960" t="s">
        <v>57</v>
      </c>
      <c r="G4" s="982"/>
      <c r="H4" s="991"/>
      <c r="I4" s="966" t="s">
        <v>24</v>
      </c>
      <c r="J4" s="966" t="s">
        <v>31</v>
      </c>
      <c r="K4" s="966" t="s">
        <v>138</v>
      </c>
      <c r="L4" s="966" t="s">
        <v>139</v>
      </c>
      <c r="M4" s="1019"/>
      <c r="N4" s="964" t="s">
        <v>65</v>
      </c>
      <c r="O4" s="987"/>
      <c r="P4" s="965"/>
      <c r="Q4" s="964" t="s">
        <v>76</v>
      </c>
      <c r="R4" s="965"/>
      <c r="S4" s="964"/>
      <c r="T4" s="965"/>
      <c r="U4" s="964"/>
      <c r="V4" s="965"/>
    </row>
    <row r="5" spans="1:28" s="151" customFormat="1" ht="16.5" thickBot="1" x14ac:dyDescent="0.25">
      <c r="A5" s="973"/>
      <c r="B5" s="976"/>
      <c r="C5" s="1007"/>
      <c r="D5" s="962"/>
      <c r="E5" s="962"/>
      <c r="F5" s="960"/>
      <c r="G5" s="982"/>
      <c r="H5" s="991"/>
      <c r="I5" s="967"/>
      <c r="J5" s="967"/>
      <c r="K5" s="967"/>
      <c r="L5" s="967"/>
      <c r="M5" s="1019"/>
      <c r="N5" s="534">
        <v>1</v>
      </c>
      <c r="O5" s="604" t="s">
        <v>84</v>
      </c>
      <c r="P5" s="605" t="s">
        <v>85</v>
      </c>
      <c r="Q5" s="534">
        <v>3</v>
      </c>
      <c r="R5" s="387"/>
      <c r="S5" s="523"/>
      <c r="T5" s="387"/>
      <c r="U5" s="534"/>
      <c r="V5" s="387"/>
    </row>
    <row r="6" spans="1:28" s="151" customFormat="1" ht="16.5" thickBot="1" x14ac:dyDescent="0.25">
      <c r="A6" s="973"/>
      <c r="B6" s="976"/>
      <c r="C6" s="1007"/>
      <c r="D6" s="962"/>
      <c r="E6" s="962"/>
      <c r="F6" s="960"/>
      <c r="G6" s="982"/>
      <c r="H6" s="991"/>
      <c r="I6" s="967"/>
      <c r="J6" s="967"/>
      <c r="K6" s="967"/>
      <c r="L6" s="967"/>
      <c r="M6" s="1020"/>
      <c r="N6" s="956" t="s">
        <v>267</v>
      </c>
      <c r="O6" s="957"/>
      <c r="P6" s="958"/>
      <c r="Q6" s="958"/>
      <c r="R6" s="958"/>
      <c r="S6" s="958"/>
      <c r="T6" s="958"/>
      <c r="U6" s="958"/>
      <c r="V6" s="959"/>
    </row>
    <row r="7" spans="1:28" s="151" customFormat="1" ht="16.5" thickBot="1" x14ac:dyDescent="0.25">
      <c r="A7" s="974"/>
      <c r="B7" s="977"/>
      <c r="C7" s="1008"/>
      <c r="D7" s="963"/>
      <c r="E7" s="963"/>
      <c r="F7" s="961"/>
      <c r="G7" s="983"/>
      <c r="H7" s="992"/>
      <c r="I7" s="968"/>
      <c r="J7" s="968"/>
      <c r="K7" s="968"/>
      <c r="L7" s="968"/>
      <c r="M7" s="1021"/>
      <c r="N7" s="446">
        <v>15</v>
      </c>
      <c r="O7" s="448">
        <v>9</v>
      </c>
      <c r="P7" s="447">
        <v>9</v>
      </c>
      <c r="Q7" s="446">
        <v>17</v>
      </c>
      <c r="R7" s="447"/>
      <c r="S7" s="446"/>
      <c r="T7" s="447"/>
      <c r="U7" s="446"/>
      <c r="V7" s="447"/>
    </row>
    <row r="8" spans="1:28" s="151" customFormat="1" ht="16.5" thickBot="1" x14ac:dyDescent="0.25">
      <c r="A8" s="444">
        <v>1</v>
      </c>
      <c r="B8" s="527">
        <v>2</v>
      </c>
      <c r="C8" s="445">
        <v>3</v>
      </c>
      <c r="D8" s="444">
        <v>4</v>
      </c>
      <c r="E8" s="444">
        <v>5</v>
      </c>
      <c r="F8" s="444">
        <v>6</v>
      </c>
      <c r="G8" s="444">
        <v>7</v>
      </c>
      <c r="H8" s="444">
        <v>8</v>
      </c>
      <c r="I8" s="444">
        <v>9</v>
      </c>
      <c r="J8" s="444">
        <v>10</v>
      </c>
      <c r="K8" s="444">
        <v>11</v>
      </c>
      <c r="L8" s="444">
        <v>12</v>
      </c>
      <c r="M8" s="606">
        <v>13</v>
      </c>
      <c r="N8" s="446">
        <v>14</v>
      </c>
      <c r="O8" s="607">
        <v>15</v>
      </c>
      <c r="P8" s="446">
        <v>16</v>
      </c>
      <c r="Q8" s="607">
        <v>17</v>
      </c>
      <c r="R8" s="446">
        <v>18</v>
      </c>
      <c r="S8" s="607">
        <v>19</v>
      </c>
      <c r="T8" s="446">
        <v>20</v>
      </c>
      <c r="U8" s="607">
        <v>21</v>
      </c>
      <c r="V8" s="527">
        <v>22</v>
      </c>
      <c r="W8" s="522">
        <v>22</v>
      </c>
      <c r="X8" s="606">
        <v>23</v>
      </c>
      <c r="Y8" s="444">
        <v>24</v>
      </c>
      <c r="Z8" s="606">
        <v>25</v>
      </c>
      <c r="AA8" s="444">
        <v>26</v>
      </c>
    </row>
    <row r="9" spans="1:28" s="151" customFormat="1" ht="16.5" thickBot="1" x14ac:dyDescent="0.25">
      <c r="A9" s="1003" t="s">
        <v>141</v>
      </c>
      <c r="B9" s="1004"/>
      <c r="C9" s="1005"/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4"/>
      <c r="O9" s="1004"/>
      <c r="P9" s="1004"/>
      <c r="Q9" s="1004"/>
      <c r="R9" s="1004"/>
      <c r="S9" s="1004"/>
      <c r="T9" s="1004"/>
      <c r="U9" s="1004"/>
      <c r="V9" s="1006"/>
    </row>
    <row r="10" spans="1:28" s="151" customFormat="1" ht="16.5" thickBot="1" x14ac:dyDescent="0.25">
      <c r="A10" s="955" t="s">
        <v>142</v>
      </c>
      <c r="B10" s="936"/>
      <c r="C10" s="936"/>
      <c r="D10" s="936"/>
      <c r="E10" s="936"/>
      <c r="F10" s="936"/>
      <c r="G10" s="936"/>
      <c r="H10" s="936"/>
      <c r="I10" s="936"/>
      <c r="J10" s="936"/>
      <c r="K10" s="936"/>
      <c r="L10" s="936"/>
      <c r="M10" s="936"/>
      <c r="N10" s="936"/>
      <c r="O10" s="936"/>
      <c r="P10" s="936"/>
      <c r="Q10" s="936"/>
      <c r="R10" s="936"/>
      <c r="S10" s="936"/>
      <c r="T10" s="936"/>
      <c r="U10" s="936"/>
      <c r="V10" s="937"/>
    </row>
    <row r="11" spans="1:28" s="181" customFormat="1" x14ac:dyDescent="0.2">
      <c r="A11" s="629" t="s">
        <v>77</v>
      </c>
      <c r="B11" s="740" t="s">
        <v>253</v>
      </c>
      <c r="C11" s="636"/>
      <c r="D11" s="745" t="s">
        <v>184</v>
      </c>
      <c r="E11" s="745"/>
      <c r="F11" s="742"/>
      <c r="G11" s="609">
        <v>3</v>
      </c>
      <c r="H11" s="610">
        <f>G11*30</f>
        <v>90</v>
      </c>
      <c r="I11" s="611">
        <f>J11+K11+L11</f>
        <v>30</v>
      </c>
      <c r="J11" s="612">
        <v>15</v>
      </c>
      <c r="K11" s="612"/>
      <c r="L11" s="612">
        <v>15</v>
      </c>
      <c r="M11" s="613">
        <f>H11-I11</f>
        <v>60</v>
      </c>
      <c r="N11" s="614">
        <v>2</v>
      </c>
      <c r="O11" s="615"/>
      <c r="P11" s="616"/>
      <c r="Q11" s="617"/>
      <c r="R11" s="618"/>
      <c r="S11" s="614"/>
      <c r="T11" s="618"/>
      <c r="U11" s="614"/>
      <c r="V11" s="616"/>
    </row>
    <row r="12" spans="1:28" s="181" customFormat="1" ht="31.5" x14ac:dyDescent="0.2">
      <c r="A12" s="640" t="s">
        <v>183</v>
      </c>
      <c r="B12" s="421" t="s">
        <v>130</v>
      </c>
      <c r="C12" s="647"/>
      <c r="D12" s="744" t="s">
        <v>184</v>
      </c>
      <c r="E12" s="744"/>
      <c r="F12" s="743"/>
      <c r="G12" s="619">
        <v>3</v>
      </c>
      <c r="H12" s="620">
        <f>G12*30</f>
        <v>90</v>
      </c>
      <c r="I12" s="621">
        <f>J12+K12+L12</f>
        <v>30</v>
      </c>
      <c r="J12" s="622"/>
      <c r="K12" s="622"/>
      <c r="L12" s="622">
        <v>30</v>
      </c>
      <c r="M12" s="623">
        <f>H12-I12</f>
        <v>60</v>
      </c>
      <c r="N12" s="624">
        <v>2</v>
      </c>
      <c r="O12" s="625"/>
      <c r="P12" s="626"/>
      <c r="Q12" s="627"/>
      <c r="R12" s="628"/>
      <c r="S12" s="624"/>
      <c r="T12" s="628"/>
      <c r="U12" s="624"/>
      <c r="V12" s="626"/>
    </row>
    <row r="13" spans="1:28" s="181" customFormat="1" ht="31.5" x14ac:dyDescent="0.2">
      <c r="A13" s="640" t="s">
        <v>185</v>
      </c>
      <c r="B13" s="421" t="s">
        <v>174</v>
      </c>
      <c r="C13" s="647"/>
      <c r="D13" s="744" t="s">
        <v>186</v>
      </c>
      <c r="E13" s="744"/>
      <c r="F13" s="743"/>
      <c r="G13" s="619">
        <v>3</v>
      </c>
      <c r="H13" s="620">
        <f>G13*30</f>
        <v>90</v>
      </c>
      <c r="I13" s="621">
        <f>J13+K13+L13</f>
        <v>36</v>
      </c>
      <c r="J13" s="622">
        <v>18</v>
      </c>
      <c r="K13" s="622"/>
      <c r="L13" s="622">
        <v>18</v>
      </c>
      <c r="M13" s="623">
        <f>H13-I13</f>
        <v>54</v>
      </c>
      <c r="N13" s="624"/>
      <c r="O13" s="625">
        <v>2</v>
      </c>
      <c r="P13" s="626">
        <v>2</v>
      </c>
      <c r="Q13" s="627"/>
      <c r="R13" s="628"/>
      <c r="S13" s="624"/>
      <c r="T13" s="628"/>
      <c r="U13" s="624"/>
      <c r="V13" s="626"/>
    </row>
    <row r="14" spans="1:28" s="181" customFormat="1" ht="16.5" thickBot="1" x14ac:dyDescent="0.25">
      <c r="A14" s="657" t="s">
        <v>187</v>
      </c>
      <c r="B14" s="741" t="s">
        <v>275</v>
      </c>
      <c r="C14" s="746"/>
      <c r="D14" s="747" t="s">
        <v>184</v>
      </c>
      <c r="E14" s="747"/>
      <c r="F14" s="748"/>
      <c r="G14" s="449">
        <v>3</v>
      </c>
      <c r="H14" s="450">
        <f>G14*30</f>
        <v>90</v>
      </c>
      <c r="I14" s="451">
        <f>J14+K14+L14</f>
        <v>30</v>
      </c>
      <c r="J14" s="452">
        <v>15</v>
      </c>
      <c r="K14" s="452"/>
      <c r="L14" s="452">
        <v>15</v>
      </c>
      <c r="M14" s="453">
        <f>H14-I14</f>
        <v>60</v>
      </c>
      <c r="N14" s="454">
        <v>2</v>
      </c>
      <c r="O14" s="455"/>
      <c r="P14" s="456"/>
      <c r="Q14" s="457"/>
      <c r="R14" s="458"/>
      <c r="S14" s="454"/>
      <c r="T14" s="458"/>
      <c r="U14" s="454"/>
      <c r="V14" s="456"/>
      <c r="AB14" s="181" t="s">
        <v>273</v>
      </c>
    </row>
    <row r="15" spans="1:28" s="151" customFormat="1" ht="16.5" thickBot="1" x14ac:dyDescent="0.25">
      <c r="A15" s="922" t="s">
        <v>276</v>
      </c>
      <c r="B15" s="1009"/>
      <c r="C15" s="228"/>
      <c r="D15" s="738"/>
      <c r="E15" s="229"/>
      <c r="F15" s="228"/>
      <c r="G15" s="459">
        <f>SUM(G11:G14)</f>
        <v>12</v>
      </c>
      <c r="H15" s="459">
        <f t="shared" ref="H15:M15" si="0">SUM(H11:H14)</f>
        <v>360</v>
      </c>
      <c r="I15" s="459">
        <f t="shared" si="0"/>
        <v>126</v>
      </c>
      <c r="J15" s="459">
        <f t="shared" si="0"/>
        <v>48</v>
      </c>
      <c r="K15" s="459">
        <f t="shared" si="0"/>
        <v>0</v>
      </c>
      <c r="L15" s="459">
        <f t="shared" si="0"/>
        <v>78</v>
      </c>
      <c r="M15" s="459">
        <f t="shared" si="0"/>
        <v>234</v>
      </c>
      <c r="N15" s="233">
        <f t="shared" ref="N15:V15" si="1">SUM(N11:N14)</f>
        <v>6</v>
      </c>
      <c r="O15" s="233">
        <f t="shared" si="1"/>
        <v>2</v>
      </c>
      <c r="P15" s="233">
        <f t="shared" si="1"/>
        <v>2</v>
      </c>
      <c r="Q15" s="233">
        <f t="shared" si="1"/>
        <v>0</v>
      </c>
      <c r="R15" s="233">
        <f t="shared" si="1"/>
        <v>0</v>
      </c>
      <c r="S15" s="233">
        <f t="shared" si="1"/>
        <v>0</v>
      </c>
      <c r="T15" s="233">
        <f t="shared" si="1"/>
        <v>0</v>
      </c>
      <c r="U15" s="233">
        <f t="shared" si="1"/>
        <v>0</v>
      </c>
      <c r="V15" s="233">
        <f t="shared" si="1"/>
        <v>0</v>
      </c>
      <c r="W15" s="232" t="e">
        <f>SUM(#REF!)+#REF!+W11</f>
        <v>#REF!</v>
      </c>
      <c r="X15" s="233" t="e">
        <f>SUM(#REF!)+#REF!+X11</f>
        <v>#REF!</v>
      </c>
      <c r="Y15" s="233" t="e">
        <f>SUM(#REF!)+#REF!+Y11</f>
        <v>#REF!</v>
      </c>
      <c r="Z15" s="233" t="e">
        <f>SUM(#REF!)+#REF!+Z11</f>
        <v>#REF!</v>
      </c>
      <c r="AA15" s="233" t="e">
        <f>SUM(#REF!)+#REF!+AA11</f>
        <v>#REF!</v>
      </c>
    </row>
    <row r="16" spans="1:28" ht="18.75" customHeight="1" thickBot="1" x14ac:dyDescent="0.25">
      <c r="A16" s="1013" t="s">
        <v>143</v>
      </c>
      <c r="B16" s="1014"/>
      <c r="C16" s="1014"/>
      <c r="D16" s="1014"/>
      <c r="E16" s="1014"/>
      <c r="F16" s="1014"/>
      <c r="G16" s="1014"/>
      <c r="H16" s="1014"/>
      <c r="I16" s="1014"/>
      <c r="J16" s="1014"/>
      <c r="K16" s="1014"/>
      <c r="L16" s="1014"/>
      <c r="M16" s="1014"/>
      <c r="N16" s="1015"/>
      <c r="O16" s="1015"/>
      <c r="P16" s="1015"/>
      <c r="Q16" s="1015"/>
      <c r="R16" s="1015"/>
      <c r="S16" s="1015"/>
      <c r="T16" s="1015"/>
      <c r="U16" s="1015"/>
      <c r="V16" s="1016"/>
    </row>
    <row r="17" spans="1:27" x14ac:dyDescent="0.2">
      <c r="A17" s="629" t="s">
        <v>144</v>
      </c>
      <c r="B17" s="630" t="s">
        <v>207</v>
      </c>
      <c r="C17" s="631">
        <v>1</v>
      </c>
      <c r="D17" s="632"/>
      <c r="E17" s="633"/>
      <c r="F17" s="634"/>
      <c r="G17" s="635">
        <v>5</v>
      </c>
      <c r="H17" s="636">
        <f>G17*30</f>
        <v>150</v>
      </c>
      <c r="I17" s="631">
        <f>J17+L17</f>
        <v>45</v>
      </c>
      <c r="J17" s="632">
        <v>30</v>
      </c>
      <c r="K17" s="632"/>
      <c r="L17" s="632">
        <v>15</v>
      </c>
      <c r="M17" s="637">
        <f>H17-I17</f>
        <v>105</v>
      </c>
      <c r="N17" s="617">
        <v>3</v>
      </c>
      <c r="O17" s="638"/>
      <c r="P17" s="639"/>
      <c r="Q17" s="614"/>
      <c r="R17" s="616"/>
      <c r="S17" s="614"/>
      <c r="T17" s="616"/>
      <c r="U17" s="614"/>
      <c r="V17" s="616"/>
    </row>
    <row r="18" spans="1:27" x14ac:dyDescent="0.2">
      <c r="A18" s="640" t="s">
        <v>145</v>
      </c>
      <c r="B18" s="641" t="s">
        <v>208</v>
      </c>
      <c r="C18" s="642">
        <v>1</v>
      </c>
      <c r="D18" s="643"/>
      <c r="E18" s="644"/>
      <c r="F18" s="645"/>
      <c r="G18" s="646">
        <v>4</v>
      </c>
      <c r="H18" s="647">
        <f>G18*30</f>
        <v>120</v>
      </c>
      <c r="I18" s="642">
        <f>J18+L18</f>
        <v>45</v>
      </c>
      <c r="J18" s="643">
        <v>30</v>
      </c>
      <c r="K18" s="643"/>
      <c r="L18" s="643">
        <v>15</v>
      </c>
      <c r="M18" s="648">
        <f>H18-I18</f>
        <v>75</v>
      </c>
      <c r="N18" s="649">
        <v>3</v>
      </c>
      <c r="O18" s="650"/>
      <c r="P18" s="651"/>
      <c r="Q18" s="652"/>
      <c r="R18" s="653"/>
      <c r="S18" s="652"/>
      <c r="T18" s="653"/>
      <c r="U18" s="652"/>
      <c r="V18" s="653"/>
    </row>
    <row r="19" spans="1:27" x14ac:dyDescent="0.2">
      <c r="A19" s="640" t="s">
        <v>146</v>
      </c>
      <c r="B19" s="641" t="s">
        <v>233</v>
      </c>
      <c r="C19" s="642">
        <v>1</v>
      </c>
      <c r="D19" s="643"/>
      <c r="E19" s="644"/>
      <c r="F19" s="645"/>
      <c r="G19" s="646">
        <v>5</v>
      </c>
      <c r="H19" s="647">
        <f>G19*30</f>
        <v>150</v>
      </c>
      <c r="I19" s="642">
        <f>J19+L19</f>
        <v>45</v>
      </c>
      <c r="J19" s="643">
        <v>30</v>
      </c>
      <c r="K19" s="643"/>
      <c r="L19" s="643">
        <v>15</v>
      </c>
      <c r="M19" s="648">
        <f>H19-I19</f>
        <v>105</v>
      </c>
      <c r="N19" s="627">
        <v>3</v>
      </c>
      <c r="O19" s="654"/>
      <c r="P19" s="655"/>
      <c r="Q19" s="624"/>
      <c r="R19" s="626"/>
      <c r="S19" s="624"/>
      <c r="T19" s="626"/>
      <c r="U19" s="624"/>
      <c r="V19" s="626"/>
    </row>
    <row r="20" spans="1:27" ht="16.5" customHeight="1" x14ac:dyDescent="0.2">
      <c r="A20" s="640" t="s">
        <v>147</v>
      </c>
      <c r="B20" s="656" t="s">
        <v>209</v>
      </c>
      <c r="C20" s="642">
        <v>2</v>
      </c>
      <c r="D20" s="643"/>
      <c r="E20" s="644"/>
      <c r="F20" s="645"/>
      <c r="G20" s="646">
        <v>5</v>
      </c>
      <c r="H20" s="647">
        <f>G20*30</f>
        <v>150</v>
      </c>
      <c r="I20" s="642">
        <f>J20+K20+L20</f>
        <v>54</v>
      </c>
      <c r="J20" s="643">
        <v>36</v>
      </c>
      <c r="K20" s="643"/>
      <c r="L20" s="643">
        <v>18</v>
      </c>
      <c r="M20" s="648">
        <f>H20-I20</f>
        <v>96</v>
      </c>
      <c r="N20" s="649"/>
      <c r="O20" s="650">
        <v>3</v>
      </c>
      <c r="P20" s="651">
        <v>3</v>
      </c>
      <c r="Q20" s="652"/>
      <c r="R20" s="653"/>
      <c r="S20" s="652"/>
      <c r="T20" s="653"/>
      <c r="U20" s="652"/>
      <c r="V20" s="653"/>
    </row>
    <row r="21" spans="1:27" ht="18" customHeight="1" thickBot="1" x14ac:dyDescent="0.25">
      <c r="A21" s="657" t="s">
        <v>149</v>
      </c>
      <c r="B21" s="656" t="s">
        <v>210</v>
      </c>
      <c r="C21" s="658"/>
      <c r="D21" s="643"/>
      <c r="E21" s="644"/>
      <c r="F21" s="648" t="s">
        <v>148</v>
      </c>
      <c r="G21" s="646">
        <v>1</v>
      </c>
      <c r="H21" s="647">
        <f>G21*30</f>
        <v>30</v>
      </c>
      <c r="I21" s="642">
        <f>J21+K21+L21</f>
        <v>0</v>
      </c>
      <c r="J21" s="643"/>
      <c r="K21" s="643"/>
      <c r="L21" s="643"/>
      <c r="M21" s="648">
        <f>H21-I21</f>
        <v>30</v>
      </c>
      <c r="N21" s="649"/>
      <c r="O21" s="650"/>
      <c r="P21" s="653"/>
      <c r="Q21" s="652"/>
      <c r="R21" s="653"/>
      <c r="S21" s="652"/>
      <c r="T21" s="653"/>
      <c r="U21" s="652"/>
      <c r="V21" s="653"/>
    </row>
    <row r="22" spans="1:27" ht="16.5" thickBot="1" x14ac:dyDescent="0.25">
      <c r="A22" s="1017" t="s">
        <v>151</v>
      </c>
      <c r="B22" s="923"/>
      <c r="C22" s="923"/>
      <c r="D22" s="923"/>
      <c r="E22" s="923"/>
      <c r="F22" s="1009"/>
      <c r="G22" s="520">
        <f>SUM(G17:G21)</f>
        <v>20</v>
      </c>
      <c r="H22" s="521">
        <f>SUM(H17:H21)</f>
        <v>600</v>
      </c>
      <c r="I22" s="521">
        <f t="shared" ref="I22:V22" si="2">SUM(I17:I21)</f>
        <v>189</v>
      </c>
      <c r="J22" s="521">
        <f t="shared" si="2"/>
        <v>126</v>
      </c>
      <c r="K22" s="521">
        <f t="shared" si="2"/>
        <v>0</v>
      </c>
      <c r="L22" s="521">
        <f t="shared" si="2"/>
        <v>63</v>
      </c>
      <c r="M22" s="521">
        <f t="shared" si="2"/>
        <v>411</v>
      </c>
      <c r="N22" s="521">
        <f t="shared" si="2"/>
        <v>9</v>
      </c>
      <c r="O22" s="521">
        <f t="shared" si="2"/>
        <v>3</v>
      </c>
      <c r="P22" s="521">
        <f t="shared" si="2"/>
        <v>3</v>
      </c>
      <c r="Q22" s="521">
        <f t="shared" si="2"/>
        <v>0</v>
      </c>
      <c r="R22" s="521">
        <f t="shared" si="2"/>
        <v>0</v>
      </c>
      <c r="S22" s="521">
        <f t="shared" si="2"/>
        <v>0</v>
      </c>
      <c r="T22" s="521">
        <f t="shared" si="2"/>
        <v>0</v>
      </c>
      <c r="U22" s="521">
        <f t="shared" si="2"/>
        <v>0</v>
      </c>
      <c r="V22" s="521">
        <f t="shared" si="2"/>
        <v>0</v>
      </c>
      <c r="W22" s="151">
        <f>30*G22</f>
        <v>600</v>
      </c>
    </row>
    <row r="23" spans="1:27" ht="16.5" thickBot="1" x14ac:dyDescent="0.25">
      <c r="A23" s="943" t="s">
        <v>152</v>
      </c>
      <c r="B23" s="944"/>
      <c r="C23" s="944"/>
      <c r="D23" s="944"/>
      <c r="E23" s="944"/>
      <c r="F23" s="944"/>
      <c r="G23" s="944"/>
      <c r="H23" s="944"/>
      <c r="I23" s="944"/>
      <c r="J23" s="944"/>
      <c r="K23" s="944"/>
      <c r="L23" s="944"/>
      <c r="M23" s="944"/>
      <c r="N23" s="944"/>
      <c r="O23" s="944"/>
      <c r="P23" s="944"/>
      <c r="Q23" s="944"/>
      <c r="R23" s="944"/>
      <c r="S23" s="944"/>
      <c r="T23" s="944"/>
      <c r="U23" s="944"/>
      <c r="V23" s="945"/>
    </row>
    <row r="24" spans="1:27" s="151" customFormat="1" x14ac:dyDescent="0.2">
      <c r="A24" s="608" t="s">
        <v>269</v>
      </c>
      <c r="B24" s="659" t="s">
        <v>129</v>
      </c>
      <c r="C24" s="84"/>
      <c r="D24" s="85" t="s">
        <v>148</v>
      </c>
      <c r="E24" s="85"/>
      <c r="F24" s="660"/>
      <c r="G24" s="661">
        <v>4.5</v>
      </c>
      <c r="H24" s="662">
        <f>G24*30</f>
        <v>135</v>
      </c>
      <c r="I24" s="631">
        <f>J24+K24+L24</f>
        <v>0</v>
      </c>
      <c r="J24" s="632"/>
      <c r="K24" s="632"/>
      <c r="L24" s="632"/>
      <c r="M24" s="633">
        <f>H24-I24</f>
        <v>135</v>
      </c>
      <c r="N24" s="663"/>
      <c r="O24" s="664"/>
      <c r="P24" s="665"/>
      <c r="Q24" s="663"/>
      <c r="R24" s="665"/>
      <c r="S24" s="663"/>
      <c r="T24" s="665"/>
      <c r="U24" s="663"/>
      <c r="V24" s="613"/>
    </row>
    <row r="25" spans="1:27" s="151" customFormat="1" ht="16.5" thickBot="1" x14ac:dyDescent="0.25">
      <c r="A25" s="666" t="s">
        <v>270</v>
      </c>
      <c r="B25" s="667" t="s">
        <v>26</v>
      </c>
      <c r="C25" s="98"/>
      <c r="D25" s="99" t="s">
        <v>191</v>
      </c>
      <c r="E25" s="99"/>
      <c r="F25" s="668"/>
      <c r="G25" s="669">
        <v>6</v>
      </c>
      <c r="H25" s="670">
        <f>G25*30</f>
        <v>180</v>
      </c>
      <c r="I25" s="671">
        <f>J25+K25+L25</f>
        <v>0</v>
      </c>
      <c r="J25" s="672"/>
      <c r="K25" s="672"/>
      <c r="L25" s="672"/>
      <c r="M25" s="673">
        <f>H25-I25</f>
        <v>180</v>
      </c>
      <c r="N25" s="674"/>
      <c r="O25" s="475"/>
      <c r="P25" s="675"/>
      <c r="Q25" s="674"/>
      <c r="R25" s="675"/>
      <c r="S25" s="674"/>
      <c r="T25" s="675"/>
      <c r="U25" s="674"/>
      <c r="V25" s="676"/>
    </row>
    <row r="26" spans="1:27" s="151" customFormat="1" ht="16.5" customHeight="1" thickBot="1" x14ac:dyDescent="0.25">
      <c r="A26" s="1010" t="s">
        <v>154</v>
      </c>
      <c r="B26" s="1011"/>
      <c r="C26" s="1011"/>
      <c r="D26" s="1011"/>
      <c r="E26" s="1011"/>
      <c r="F26" s="1012"/>
      <c r="G26" s="677">
        <f>SUM(G24:G25)</f>
        <v>10.5</v>
      </c>
      <c r="H26" s="678">
        <f>SUM(H24:H25)</f>
        <v>315</v>
      </c>
      <c r="I26" s="678">
        <f>SUM(I24:I24)</f>
        <v>0</v>
      </c>
      <c r="J26" s="678">
        <f>SUM(J24:J24)</f>
        <v>0</v>
      </c>
      <c r="K26" s="678">
        <f>SUM(K24:K24)</f>
        <v>0</v>
      </c>
      <c r="L26" s="678">
        <f>SUM(L24:L24)</f>
        <v>0</v>
      </c>
      <c r="M26" s="678">
        <f>SUM(M24:M25)</f>
        <v>315</v>
      </c>
      <c r="N26" s="678">
        <f>SUM(N24:N24)</f>
        <v>0</v>
      </c>
      <c r="O26" s="678"/>
      <c r="P26" s="678">
        <f t="shared" ref="P26:V26" si="3">SUM(P24:P24)</f>
        <v>0</v>
      </c>
      <c r="Q26" s="678">
        <f t="shared" si="3"/>
        <v>0</v>
      </c>
      <c r="R26" s="678">
        <f t="shared" si="3"/>
        <v>0</v>
      </c>
      <c r="S26" s="678">
        <f t="shared" si="3"/>
        <v>0</v>
      </c>
      <c r="T26" s="678">
        <f t="shared" si="3"/>
        <v>0</v>
      </c>
      <c r="U26" s="678">
        <f t="shared" si="3"/>
        <v>0</v>
      </c>
      <c r="V26" s="678">
        <f t="shared" si="3"/>
        <v>0</v>
      </c>
    </row>
    <row r="27" spans="1:27" ht="16.5" customHeight="1" thickBot="1" x14ac:dyDescent="0.25">
      <c r="A27" s="943" t="s">
        <v>268</v>
      </c>
      <c r="B27" s="944"/>
      <c r="C27" s="944"/>
      <c r="D27" s="944"/>
      <c r="E27" s="944"/>
      <c r="F27" s="944"/>
      <c r="G27" s="944"/>
      <c r="H27" s="944"/>
      <c r="I27" s="944"/>
      <c r="J27" s="944"/>
      <c r="K27" s="944"/>
      <c r="L27" s="944"/>
      <c r="M27" s="944"/>
      <c r="N27" s="944"/>
      <c r="O27" s="944"/>
      <c r="P27" s="944"/>
      <c r="Q27" s="944"/>
      <c r="R27" s="944"/>
      <c r="S27" s="944"/>
      <c r="T27" s="944"/>
      <c r="U27" s="944"/>
      <c r="V27" s="945"/>
    </row>
    <row r="28" spans="1:27" s="151" customFormat="1" ht="16.5" thickBot="1" x14ac:dyDescent="0.25">
      <c r="A28" s="629" t="s">
        <v>78</v>
      </c>
      <c r="B28" s="679" t="s">
        <v>265</v>
      </c>
      <c r="C28" s="680"/>
      <c r="D28" s="681"/>
      <c r="E28" s="681"/>
      <c r="F28" s="682"/>
      <c r="G28" s="661">
        <v>24</v>
      </c>
      <c r="H28" s="683">
        <f>G28*30</f>
        <v>720</v>
      </c>
      <c r="I28" s="684"/>
      <c r="J28" s="685"/>
      <c r="K28" s="685"/>
      <c r="L28" s="685"/>
      <c r="M28" s="633">
        <f>H28-I28</f>
        <v>720</v>
      </c>
      <c r="N28" s="684"/>
      <c r="O28" s="686"/>
      <c r="P28" s="687"/>
      <c r="Q28" s="684"/>
      <c r="R28" s="687"/>
      <c r="S28" s="684"/>
      <c r="T28" s="687"/>
      <c r="U28" s="684"/>
      <c r="V28" s="688"/>
    </row>
    <row r="29" spans="1:27" s="151" customFormat="1" ht="16.5" thickBot="1" x14ac:dyDescent="0.25">
      <c r="A29" s="657"/>
      <c r="B29" s="689"/>
      <c r="C29" s="690"/>
      <c r="D29" s="691"/>
      <c r="E29" s="691"/>
      <c r="F29" s="692"/>
      <c r="G29" s="669"/>
      <c r="H29" s="693"/>
      <c r="I29" s="694"/>
      <c r="J29" s="695"/>
      <c r="K29" s="695"/>
      <c r="L29" s="695"/>
      <c r="M29" s="673"/>
      <c r="N29" s="694"/>
      <c r="O29" s="696"/>
      <c r="P29" s="697"/>
      <c r="Q29" s="694"/>
      <c r="R29" s="697"/>
      <c r="S29" s="694"/>
      <c r="T29" s="697"/>
      <c r="U29" s="694"/>
      <c r="V29" s="698"/>
    </row>
    <row r="30" spans="1:27" s="151" customFormat="1" ht="16.5" thickBot="1" x14ac:dyDescent="0.25">
      <c r="A30" s="940" t="s">
        <v>156</v>
      </c>
      <c r="B30" s="941"/>
      <c r="C30" s="941"/>
      <c r="D30" s="941"/>
      <c r="E30" s="941"/>
      <c r="F30" s="942"/>
      <c r="G30" s="699">
        <f>SUM(G28:G29)</f>
        <v>24</v>
      </c>
      <c r="H30" s="700">
        <f>SUM(H28:H29)</f>
        <v>720</v>
      </c>
      <c r="I30" s="700">
        <f t="shared" ref="I30:N30" si="4">SUM(I28:I28)</f>
        <v>0</v>
      </c>
      <c r="J30" s="700">
        <f t="shared" si="4"/>
        <v>0</v>
      </c>
      <c r="K30" s="700">
        <f t="shared" si="4"/>
        <v>0</v>
      </c>
      <c r="L30" s="700">
        <f t="shared" si="4"/>
        <v>0</v>
      </c>
      <c r="M30" s="700">
        <f t="shared" si="4"/>
        <v>720</v>
      </c>
      <c r="N30" s="700">
        <f t="shared" si="4"/>
        <v>0</v>
      </c>
      <c r="O30" s="700"/>
      <c r="P30" s="700">
        <f t="shared" ref="P30:V30" si="5">SUM(P28:P28)</f>
        <v>0</v>
      </c>
      <c r="Q30" s="700">
        <f t="shared" si="5"/>
        <v>0</v>
      </c>
      <c r="R30" s="700">
        <f t="shared" si="5"/>
        <v>0</v>
      </c>
      <c r="S30" s="700">
        <f t="shared" si="5"/>
        <v>0</v>
      </c>
      <c r="T30" s="700">
        <f t="shared" si="5"/>
        <v>0</v>
      </c>
      <c r="U30" s="700">
        <f t="shared" si="5"/>
        <v>0</v>
      </c>
      <c r="V30" s="701">
        <f t="shared" si="5"/>
        <v>0</v>
      </c>
    </row>
    <row r="31" spans="1:27" ht="16.5" thickBot="1" x14ac:dyDescent="0.25">
      <c r="A31" s="950" t="s">
        <v>157</v>
      </c>
      <c r="B31" s="951"/>
      <c r="C31" s="951"/>
      <c r="D31" s="951"/>
      <c r="E31" s="951"/>
      <c r="F31" s="951"/>
      <c r="G31" s="702">
        <f>G30+G26+G22+G15</f>
        <v>66.5</v>
      </c>
      <c r="H31" s="703">
        <f>H30+H26+H22+H15</f>
        <v>1995</v>
      </c>
      <c r="I31" s="703">
        <f t="shared" ref="I31:AA31" si="6">I22+I15+I26+I30</f>
        <v>315</v>
      </c>
      <c r="J31" s="703">
        <f t="shared" si="6"/>
        <v>174</v>
      </c>
      <c r="K31" s="703">
        <f t="shared" si="6"/>
        <v>0</v>
      </c>
      <c r="L31" s="703">
        <f t="shared" si="6"/>
        <v>141</v>
      </c>
      <c r="M31" s="703">
        <f t="shared" si="6"/>
        <v>1680</v>
      </c>
      <c r="N31" s="703">
        <f t="shared" si="6"/>
        <v>15</v>
      </c>
      <c r="O31" s="703">
        <f t="shared" si="6"/>
        <v>5</v>
      </c>
      <c r="P31" s="703">
        <f t="shared" si="6"/>
        <v>5</v>
      </c>
      <c r="Q31" s="703">
        <f t="shared" si="6"/>
        <v>0</v>
      </c>
      <c r="R31" s="703">
        <f t="shared" si="6"/>
        <v>0</v>
      </c>
      <c r="S31" s="703">
        <f t="shared" si="6"/>
        <v>0</v>
      </c>
      <c r="T31" s="703">
        <f t="shared" si="6"/>
        <v>0</v>
      </c>
      <c r="U31" s="703">
        <f t="shared" si="6"/>
        <v>0</v>
      </c>
      <c r="V31" s="703">
        <f t="shared" si="6"/>
        <v>0</v>
      </c>
      <c r="W31" s="703" t="e">
        <f t="shared" si="6"/>
        <v>#REF!</v>
      </c>
      <c r="X31" s="703" t="e">
        <f t="shared" si="6"/>
        <v>#REF!</v>
      </c>
      <c r="Y31" s="703" t="e">
        <f t="shared" si="6"/>
        <v>#REF!</v>
      </c>
      <c r="Z31" s="703" t="e">
        <f t="shared" si="6"/>
        <v>#REF!</v>
      </c>
      <c r="AA31" s="703" t="e">
        <f t="shared" si="6"/>
        <v>#REF!</v>
      </c>
    </row>
    <row r="32" spans="1:27" x14ac:dyDescent="0.2">
      <c r="A32" s="952" t="s">
        <v>158</v>
      </c>
      <c r="B32" s="953"/>
      <c r="C32" s="953"/>
      <c r="D32" s="953"/>
      <c r="E32" s="953"/>
      <c r="F32" s="953"/>
      <c r="G32" s="953"/>
      <c r="H32" s="953"/>
      <c r="I32" s="953"/>
      <c r="J32" s="953"/>
      <c r="K32" s="953"/>
      <c r="L32" s="953"/>
      <c r="M32" s="953"/>
      <c r="N32" s="953"/>
      <c r="O32" s="953"/>
      <c r="P32" s="953"/>
      <c r="Q32" s="953"/>
      <c r="R32" s="953"/>
      <c r="S32" s="953"/>
      <c r="T32" s="953"/>
      <c r="U32" s="953"/>
      <c r="V32" s="954"/>
    </row>
    <row r="33" spans="1:27" ht="16.5" thickBot="1" x14ac:dyDescent="0.25">
      <c r="A33" s="934" t="s">
        <v>159</v>
      </c>
      <c r="B33" s="935"/>
      <c r="C33" s="936"/>
      <c r="D33" s="936"/>
      <c r="E33" s="936"/>
      <c r="F33" s="936"/>
      <c r="G33" s="935"/>
      <c r="H33" s="935"/>
      <c r="I33" s="936"/>
      <c r="J33" s="936"/>
      <c r="K33" s="936"/>
      <c r="L33" s="936"/>
      <c r="M33" s="936"/>
      <c r="N33" s="935"/>
      <c r="O33" s="935"/>
      <c r="P33" s="935"/>
      <c r="Q33" s="935"/>
      <c r="R33" s="935"/>
      <c r="S33" s="935"/>
      <c r="T33" s="935"/>
      <c r="U33" s="935"/>
      <c r="V33" s="949"/>
    </row>
    <row r="34" spans="1:27" x14ac:dyDescent="0.2">
      <c r="A34" s="946" t="s">
        <v>89</v>
      </c>
      <c r="B34" s="750" t="s">
        <v>285</v>
      </c>
      <c r="C34" s="39"/>
      <c r="D34" s="739" t="s">
        <v>162</v>
      </c>
      <c r="E34" s="736"/>
      <c r="F34" s="761"/>
      <c r="G34" s="756">
        <v>3</v>
      </c>
      <c r="H34" s="756">
        <f>G34*30</f>
        <v>90</v>
      </c>
      <c r="I34" s="757">
        <f>J34+K34+L34</f>
        <v>30</v>
      </c>
      <c r="J34" s="758">
        <v>15</v>
      </c>
      <c r="K34" s="758"/>
      <c r="L34" s="758">
        <v>15</v>
      </c>
      <c r="M34" s="759">
        <f>H34-I34</f>
        <v>60</v>
      </c>
      <c r="N34" s="735">
        <v>2</v>
      </c>
      <c r="O34" s="734"/>
      <c r="P34" s="737"/>
      <c r="Q34" s="735"/>
      <c r="R34" s="737"/>
      <c r="S34" s="735"/>
      <c r="T34" s="737"/>
      <c r="U34" s="735"/>
      <c r="V34" s="737"/>
    </row>
    <row r="35" spans="1:27" ht="16.5" customHeight="1" x14ac:dyDescent="0.2">
      <c r="A35" s="947"/>
      <c r="B35" s="753" t="s">
        <v>286</v>
      </c>
      <c r="C35" s="754"/>
      <c r="D35" s="44" t="s">
        <v>162</v>
      </c>
      <c r="E35" s="749"/>
      <c r="F35" s="755"/>
      <c r="G35" s="361">
        <v>3</v>
      </c>
      <c r="H35" s="361">
        <f>G35*30</f>
        <v>90</v>
      </c>
      <c r="I35" s="763">
        <f>J35+K35+L35</f>
        <v>30</v>
      </c>
      <c r="J35" s="760">
        <v>15</v>
      </c>
      <c r="K35" s="760"/>
      <c r="L35" s="760">
        <v>15</v>
      </c>
      <c r="M35" s="562">
        <f>H35-I35</f>
        <v>60</v>
      </c>
      <c r="N35" s="764">
        <v>2</v>
      </c>
      <c r="O35" s="749"/>
      <c r="P35" s="765"/>
      <c r="Q35" s="764"/>
      <c r="R35" s="371"/>
      <c r="S35" s="764"/>
      <c r="T35" s="371"/>
      <c r="U35" s="764"/>
      <c r="V35" s="371"/>
    </row>
    <row r="36" spans="1:27" ht="17.25" customHeight="1" thickBot="1" x14ac:dyDescent="0.3">
      <c r="A36" s="948"/>
      <c r="B36" s="751" t="s">
        <v>271</v>
      </c>
      <c r="C36" s="528"/>
      <c r="D36" s="752">
        <v>1</v>
      </c>
      <c r="E36" s="529"/>
      <c r="F36" s="762"/>
      <c r="G36" s="532">
        <v>3</v>
      </c>
      <c r="H36" s="532">
        <f>G36*30</f>
        <v>90</v>
      </c>
      <c r="I36" s="524"/>
      <c r="J36" s="525"/>
      <c r="K36" s="525"/>
      <c r="L36" s="525"/>
      <c r="M36" s="526"/>
      <c r="N36" s="528"/>
      <c r="O36" s="529"/>
      <c r="P36" s="766"/>
      <c r="Q36" s="528"/>
      <c r="R36" s="530"/>
      <c r="S36" s="528"/>
      <c r="T36" s="530"/>
      <c r="U36" s="528"/>
      <c r="V36" s="530"/>
    </row>
    <row r="37" spans="1:27" ht="16.5" customHeight="1" thickBot="1" x14ac:dyDescent="0.25">
      <c r="A37" s="922" t="s">
        <v>160</v>
      </c>
      <c r="B37" s="923"/>
      <c r="C37" s="924"/>
      <c r="D37" s="924"/>
      <c r="E37" s="924"/>
      <c r="F37" s="925"/>
      <c r="G37" s="520">
        <f>G34</f>
        <v>3</v>
      </c>
      <c r="H37" s="521">
        <f t="shared" ref="H37:P37" si="7">H34</f>
        <v>90</v>
      </c>
      <c r="I37" s="521">
        <f t="shared" si="7"/>
        <v>30</v>
      </c>
      <c r="J37" s="521">
        <f t="shared" si="7"/>
        <v>15</v>
      </c>
      <c r="K37" s="521">
        <f t="shared" si="7"/>
        <v>0</v>
      </c>
      <c r="L37" s="521">
        <f t="shared" si="7"/>
        <v>15</v>
      </c>
      <c r="M37" s="521">
        <f t="shared" si="7"/>
        <v>60</v>
      </c>
      <c r="N37" s="521">
        <f t="shared" si="7"/>
        <v>2</v>
      </c>
      <c r="O37" s="521">
        <f t="shared" si="7"/>
        <v>0</v>
      </c>
      <c r="P37" s="521">
        <f t="shared" si="7"/>
        <v>0</v>
      </c>
      <c r="Q37" s="521">
        <f t="shared" ref="Q37:AA37" si="8">SUM(Q34:Q35)</f>
        <v>0</v>
      </c>
      <c r="R37" s="521">
        <f t="shared" si="8"/>
        <v>0</v>
      </c>
      <c r="S37" s="521">
        <f t="shared" si="8"/>
        <v>0</v>
      </c>
      <c r="T37" s="521">
        <f t="shared" si="8"/>
        <v>0</v>
      </c>
      <c r="U37" s="533">
        <f t="shared" si="8"/>
        <v>0</v>
      </c>
      <c r="V37" s="521">
        <f t="shared" si="8"/>
        <v>0</v>
      </c>
      <c r="W37" s="711">
        <f t="shared" si="8"/>
        <v>0</v>
      </c>
      <c r="X37" s="704">
        <f t="shared" si="8"/>
        <v>0</v>
      </c>
      <c r="Y37" s="704">
        <f t="shared" si="8"/>
        <v>0</v>
      </c>
      <c r="Z37" s="704">
        <f t="shared" si="8"/>
        <v>0</v>
      </c>
      <c r="AA37" s="704">
        <f t="shared" si="8"/>
        <v>0</v>
      </c>
    </row>
    <row r="38" spans="1:27" ht="16.5" thickBot="1" x14ac:dyDescent="0.25">
      <c r="A38" s="934" t="s">
        <v>193</v>
      </c>
      <c r="B38" s="935"/>
      <c r="C38" s="936"/>
      <c r="D38" s="936"/>
      <c r="E38" s="936"/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6"/>
      <c r="R38" s="936"/>
      <c r="S38" s="936"/>
      <c r="T38" s="936"/>
      <c r="U38" s="936"/>
      <c r="V38" s="937"/>
    </row>
    <row r="39" spans="1:27" x14ac:dyDescent="0.2">
      <c r="A39" s="938" t="s">
        <v>161</v>
      </c>
      <c r="B39" s="535" t="s">
        <v>236</v>
      </c>
      <c r="C39" s="548"/>
      <c r="D39" s="439" t="s">
        <v>162</v>
      </c>
      <c r="E39" s="440"/>
      <c r="F39" s="441"/>
      <c r="G39" s="556">
        <v>4</v>
      </c>
      <c r="H39" s="733">
        <f t="shared" ref="H39:H48" si="9">G39*30</f>
        <v>120</v>
      </c>
      <c r="I39" s="768">
        <f>J39+K39+L39</f>
        <v>45</v>
      </c>
      <c r="J39" s="440">
        <v>30</v>
      </c>
      <c r="K39" s="440"/>
      <c r="L39" s="440">
        <v>15</v>
      </c>
      <c r="M39" s="561">
        <f>H39-I39</f>
        <v>75</v>
      </c>
      <c r="N39" s="439">
        <v>3</v>
      </c>
      <c r="O39" s="440"/>
      <c r="P39" s="441"/>
      <c r="Q39" s="546"/>
      <c r="R39" s="440"/>
      <c r="S39" s="440"/>
      <c r="T39" s="440"/>
      <c r="U39" s="440"/>
      <c r="V39" s="441"/>
      <c r="W39" s="705"/>
      <c r="X39" s="705"/>
      <c r="Y39" s="705"/>
    </row>
    <row r="40" spans="1:27" x14ac:dyDescent="0.2">
      <c r="A40" s="939"/>
      <c r="B40" s="536" t="s">
        <v>237</v>
      </c>
      <c r="C40" s="549"/>
      <c r="D40" s="541" t="s">
        <v>162</v>
      </c>
      <c r="E40" s="442"/>
      <c r="F40" s="443"/>
      <c r="G40" s="557">
        <v>4</v>
      </c>
      <c r="H40" s="767">
        <f t="shared" si="9"/>
        <v>120</v>
      </c>
      <c r="I40" s="541">
        <f>J40+K40+L40</f>
        <v>45</v>
      </c>
      <c r="J40" s="442">
        <v>30</v>
      </c>
      <c r="K40" s="442"/>
      <c r="L40" s="442">
        <v>15</v>
      </c>
      <c r="M40" s="562">
        <f>H40-I40</f>
        <v>75</v>
      </c>
      <c r="N40" s="541">
        <v>3</v>
      </c>
      <c r="O40" s="442"/>
      <c r="P40" s="443"/>
      <c r="Q40" s="547"/>
      <c r="R40" s="442"/>
      <c r="S40" s="442"/>
      <c r="T40" s="442"/>
      <c r="U40" s="442"/>
      <c r="V40" s="443"/>
      <c r="W40" s="705"/>
      <c r="X40" s="705"/>
      <c r="Y40" s="705"/>
    </row>
    <row r="41" spans="1:27" x14ac:dyDescent="0.2">
      <c r="A41" s="928" t="s">
        <v>163</v>
      </c>
      <c r="B41" s="537" t="s">
        <v>238</v>
      </c>
      <c r="C41" s="550">
        <v>2</v>
      </c>
      <c r="D41" s="552"/>
      <c r="E41" s="358"/>
      <c r="F41" s="553"/>
      <c r="G41" s="558">
        <v>4.5</v>
      </c>
      <c r="H41" s="362">
        <f t="shared" si="9"/>
        <v>135</v>
      </c>
      <c r="I41" s="363">
        <f t="shared" ref="I41:I48" si="10">J41+L41+K41</f>
        <v>54</v>
      </c>
      <c r="J41" s="364">
        <v>36</v>
      </c>
      <c r="K41" s="365"/>
      <c r="L41" s="365">
        <v>18</v>
      </c>
      <c r="M41" s="563">
        <f t="shared" ref="M41:M48" si="11">H41-I41</f>
        <v>81</v>
      </c>
      <c r="N41" s="367"/>
      <c r="O41" s="368">
        <v>3</v>
      </c>
      <c r="P41" s="369">
        <v>3</v>
      </c>
      <c r="Q41" s="370"/>
      <c r="R41" s="368"/>
      <c r="S41" s="368"/>
      <c r="T41" s="368"/>
      <c r="U41" s="368"/>
      <c r="V41" s="371"/>
    </row>
    <row r="42" spans="1:27" x14ac:dyDescent="0.2">
      <c r="A42" s="929"/>
      <c r="B42" s="537" t="s">
        <v>239</v>
      </c>
      <c r="C42" s="550">
        <v>2</v>
      </c>
      <c r="D42" s="552"/>
      <c r="E42" s="358"/>
      <c r="F42" s="553"/>
      <c r="G42" s="558">
        <v>4.5</v>
      </c>
      <c r="H42" s="362">
        <f t="shared" si="9"/>
        <v>135</v>
      </c>
      <c r="I42" s="363">
        <f t="shared" si="10"/>
        <v>54</v>
      </c>
      <c r="J42" s="364">
        <v>36</v>
      </c>
      <c r="K42" s="365"/>
      <c r="L42" s="365">
        <v>18</v>
      </c>
      <c r="M42" s="563">
        <f t="shared" si="11"/>
        <v>81</v>
      </c>
      <c r="N42" s="367"/>
      <c r="O42" s="368">
        <v>3</v>
      </c>
      <c r="P42" s="369">
        <v>3</v>
      </c>
      <c r="Q42" s="370"/>
      <c r="R42" s="368"/>
      <c r="S42" s="368"/>
      <c r="T42" s="368"/>
      <c r="U42" s="368"/>
      <c r="V42" s="371"/>
    </row>
    <row r="43" spans="1:27" x14ac:dyDescent="0.2">
      <c r="A43" s="928" t="s">
        <v>164</v>
      </c>
      <c r="B43" s="537" t="s">
        <v>240</v>
      </c>
      <c r="C43" s="550"/>
      <c r="D43" s="552" t="s">
        <v>148</v>
      </c>
      <c r="E43" s="358"/>
      <c r="F43" s="553"/>
      <c r="G43" s="558">
        <v>4</v>
      </c>
      <c r="H43" s="362">
        <f t="shared" si="9"/>
        <v>120</v>
      </c>
      <c r="I43" s="363">
        <f t="shared" si="10"/>
        <v>54</v>
      </c>
      <c r="J43" s="364">
        <v>36</v>
      </c>
      <c r="K43" s="365"/>
      <c r="L43" s="365">
        <v>18</v>
      </c>
      <c r="M43" s="563">
        <f t="shared" si="11"/>
        <v>66</v>
      </c>
      <c r="N43" s="367"/>
      <c r="O43" s="368">
        <v>3</v>
      </c>
      <c r="P43" s="369">
        <v>3</v>
      </c>
      <c r="Q43" s="370"/>
      <c r="R43" s="368"/>
      <c r="S43" s="368"/>
      <c r="T43" s="368"/>
      <c r="U43" s="368"/>
      <c r="V43" s="371"/>
    </row>
    <row r="44" spans="1:27" ht="16.5" thickBot="1" x14ac:dyDescent="0.25">
      <c r="A44" s="933"/>
      <c r="B44" s="537" t="s">
        <v>241</v>
      </c>
      <c r="C44" s="550"/>
      <c r="D44" s="552" t="s">
        <v>148</v>
      </c>
      <c r="E44" s="358"/>
      <c r="F44" s="553"/>
      <c r="G44" s="558">
        <v>4</v>
      </c>
      <c r="H44" s="362">
        <f t="shared" si="9"/>
        <v>120</v>
      </c>
      <c r="I44" s="363">
        <f>J44+L44+K44</f>
        <v>54</v>
      </c>
      <c r="J44" s="364">
        <v>36</v>
      </c>
      <c r="K44" s="365"/>
      <c r="L44" s="365">
        <v>18</v>
      </c>
      <c r="M44" s="563">
        <f t="shared" si="11"/>
        <v>66</v>
      </c>
      <c r="N44" s="367"/>
      <c r="O44" s="368">
        <v>3</v>
      </c>
      <c r="P44" s="369">
        <v>3</v>
      </c>
      <c r="Q44" s="370"/>
      <c r="R44" s="368"/>
      <c r="S44" s="368"/>
      <c r="T44" s="368"/>
      <c r="U44" s="368"/>
      <c r="V44" s="371"/>
    </row>
    <row r="45" spans="1:27" x14ac:dyDescent="0.2">
      <c r="A45" s="926" t="s">
        <v>194</v>
      </c>
      <c r="B45" s="538" t="s">
        <v>217</v>
      </c>
      <c r="C45" s="550">
        <v>2</v>
      </c>
      <c r="D45" s="552"/>
      <c r="E45" s="358"/>
      <c r="F45" s="553"/>
      <c r="G45" s="558">
        <v>4</v>
      </c>
      <c r="H45" s="362">
        <f t="shared" si="9"/>
        <v>120</v>
      </c>
      <c r="I45" s="363">
        <f t="shared" si="10"/>
        <v>54</v>
      </c>
      <c r="J45" s="364">
        <v>36</v>
      </c>
      <c r="K45" s="365"/>
      <c r="L45" s="365">
        <v>18</v>
      </c>
      <c r="M45" s="563">
        <f t="shared" si="11"/>
        <v>66</v>
      </c>
      <c r="N45" s="367"/>
      <c r="O45" s="368">
        <v>3</v>
      </c>
      <c r="P45" s="369">
        <v>3</v>
      </c>
      <c r="Q45" s="370"/>
      <c r="R45" s="368"/>
      <c r="S45" s="368"/>
      <c r="T45" s="368"/>
      <c r="U45" s="368"/>
      <c r="V45" s="371"/>
    </row>
    <row r="46" spans="1:27" ht="32.25" thickBot="1" x14ac:dyDescent="0.25">
      <c r="A46" s="927"/>
      <c r="B46" s="539" t="s">
        <v>254</v>
      </c>
      <c r="C46" s="550">
        <v>2</v>
      </c>
      <c r="D46" s="552"/>
      <c r="E46" s="358"/>
      <c r="F46" s="553"/>
      <c r="G46" s="558">
        <v>4</v>
      </c>
      <c r="H46" s="362">
        <f t="shared" si="9"/>
        <v>120</v>
      </c>
      <c r="I46" s="363">
        <f t="shared" si="10"/>
        <v>54</v>
      </c>
      <c r="J46" s="364">
        <v>36</v>
      </c>
      <c r="K46" s="365"/>
      <c r="L46" s="365">
        <v>18</v>
      </c>
      <c r="M46" s="563">
        <f t="shared" si="11"/>
        <v>66</v>
      </c>
      <c r="N46" s="367"/>
      <c r="O46" s="368">
        <v>3</v>
      </c>
      <c r="P46" s="369">
        <v>3</v>
      </c>
      <c r="Q46" s="370"/>
      <c r="R46" s="368"/>
      <c r="S46" s="368"/>
      <c r="T46" s="368"/>
      <c r="U46" s="368"/>
      <c r="V46" s="371"/>
    </row>
    <row r="47" spans="1:27" ht="31.5" x14ac:dyDescent="0.2">
      <c r="A47" s="933" t="s">
        <v>204</v>
      </c>
      <c r="B47" s="537" t="s">
        <v>242</v>
      </c>
      <c r="C47" s="550"/>
      <c r="D47" s="552" t="s">
        <v>148</v>
      </c>
      <c r="E47" s="358"/>
      <c r="F47" s="553"/>
      <c r="G47" s="558">
        <v>4</v>
      </c>
      <c r="H47" s="362">
        <f t="shared" si="9"/>
        <v>120</v>
      </c>
      <c r="I47" s="363">
        <f t="shared" si="10"/>
        <v>54</v>
      </c>
      <c r="J47" s="364">
        <v>18</v>
      </c>
      <c r="K47" s="365">
        <v>36</v>
      </c>
      <c r="L47" s="365"/>
      <c r="M47" s="563">
        <f t="shared" si="11"/>
        <v>66</v>
      </c>
      <c r="N47" s="367"/>
      <c r="O47" s="368">
        <v>3</v>
      </c>
      <c r="P47" s="369">
        <v>3</v>
      </c>
      <c r="Q47" s="370"/>
      <c r="R47" s="368"/>
      <c r="S47" s="368"/>
      <c r="T47" s="368"/>
      <c r="U47" s="368"/>
      <c r="V47" s="371"/>
    </row>
    <row r="48" spans="1:27" ht="32.25" thickBot="1" x14ac:dyDescent="0.25">
      <c r="A48" s="933"/>
      <c r="B48" s="540" t="s">
        <v>243</v>
      </c>
      <c r="C48" s="551"/>
      <c r="D48" s="554" t="s">
        <v>148</v>
      </c>
      <c r="E48" s="542"/>
      <c r="F48" s="555"/>
      <c r="G48" s="559">
        <v>4</v>
      </c>
      <c r="H48" s="769">
        <f t="shared" si="9"/>
        <v>120</v>
      </c>
      <c r="I48" s="463">
        <f t="shared" si="10"/>
        <v>54</v>
      </c>
      <c r="J48" s="544">
        <v>18</v>
      </c>
      <c r="K48" s="543">
        <v>36</v>
      </c>
      <c r="L48" s="543"/>
      <c r="M48" s="503">
        <f t="shared" si="11"/>
        <v>66</v>
      </c>
      <c r="N48" s="564"/>
      <c r="O48" s="545">
        <v>3</v>
      </c>
      <c r="P48" s="565">
        <v>3</v>
      </c>
      <c r="Q48" s="560"/>
      <c r="R48" s="545"/>
      <c r="S48" s="545"/>
      <c r="T48" s="545"/>
      <c r="U48" s="545"/>
      <c r="V48" s="530"/>
    </row>
    <row r="49" spans="1:27" ht="16.5" thickBot="1" x14ac:dyDescent="0.25">
      <c r="A49" s="922" t="s">
        <v>165</v>
      </c>
      <c r="B49" s="923"/>
      <c r="C49" s="924"/>
      <c r="D49" s="924"/>
      <c r="E49" s="924"/>
      <c r="F49" s="925"/>
      <c r="G49" s="706">
        <f t="shared" ref="G49:P49" si="12">G39+G41+G43+G45+G47</f>
        <v>20.5</v>
      </c>
      <c r="H49" s="704">
        <f t="shared" si="12"/>
        <v>615</v>
      </c>
      <c r="I49" s="704">
        <f t="shared" si="12"/>
        <v>261</v>
      </c>
      <c r="J49" s="704">
        <f t="shared" si="12"/>
        <v>156</v>
      </c>
      <c r="K49" s="704">
        <f t="shared" si="12"/>
        <v>36</v>
      </c>
      <c r="L49" s="704">
        <f t="shared" si="12"/>
        <v>69</v>
      </c>
      <c r="M49" s="704">
        <f t="shared" si="12"/>
        <v>354</v>
      </c>
      <c r="N49" s="706">
        <f t="shared" si="12"/>
        <v>3</v>
      </c>
      <c r="O49" s="706">
        <f t="shared" si="12"/>
        <v>12</v>
      </c>
      <c r="P49" s="706">
        <f t="shared" si="12"/>
        <v>12</v>
      </c>
      <c r="Q49" s="704">
        <f t="shared" ref="Q49:V49" si="13">SUM(Q39:Q48)</f>
        <v>0</v>
      </c>
      <c r="R49" s="704">
        <f t="shared" si="13"/>
        <v>0</v>
      </c>
      <c r="S49" s="704">
        <f t="shared" si="13"/>
        <v>0</v>
      </c>
      <c r="T49" s="704">
        <f t="shared" si="13"/>
        <v>0</v>
      </c>
      <c r="U49" s="704">
        <f t="shared" si="13"/>
        <v>0</v>
      </c>
      <c r="V49" s="704">
        <f t="shared" si="13"/>
        <v>0</v>
      </c>
    </row>
    <row r="50" spans="1:27" ht="16.5" thickBot="1" x14ac:dyDescent="0.25">
      <c r="A50" s="930" t="s">
        <v>166</v>
      </c>
      <c r="B50" s="931"/>
      <c r="C50" s="931"/>
      <c r="D50" s="931"/>
      <c r="E50" s="931"/>
      <c r="F50" s="932"/>
      <c r="G50" s="707">
        <f t="shared" ref="G50:V50" si="14">G49+G37</f>
        <v>23.5</v>
      </c>
      <c r="H50" s="708">
        <f t="shared" si="14"/>
        <v>705</v>
      </c>
      <c r="I50" s="708">
        <f t="shared" si="14"/>
        <v>291</v>
      </c>
      <c r="J50" s="708">
        <f t="shared" si="14"/>
        <v>171</v>
      </c>
      <c r="K50" s="708">
        <f t="shared" si="14"/>
        <v>36</v>
      </c>
      <c r="L50" s="708">
        <f t="shared" si="14"/>
        <v>84</v>
      </c>
      <c r="M50" s="708">
        <f t="shared" si="14"/>
        <v>414</v>
      </c>
      <c r="N50" s="521">
        <f t="shared" si="14"/>
        <v>5</v>
      </c>
      <c r="O50" s="521">
        <f t="shared" si="14"/>
        <v>12</v>
      </c>
      <c r="P50" s="521">
        <f t="shared" si="14"/>
        <v>12</v>
      </c>
      <c r="Q50" s="521">
        <f t="shared" si="14"/>
        <v>0</v>
      </c>
      <c r="R50" s="521">
        <f t="shared" si="14"/>
        <v>0</v>
      </c>
      <c r="S50" s="521">
        <f t="shared" si="14"/>
        <v>0</v>
      </c>
      <c r="T50" s="521">
        <f t="shared" si="14"/>
        <v>0</v>
      </c>
      <c r="U50" s="521">
        <f t="shared" si="14"/>
        <v>0</v>
      </c>
      <c r="V50" s="521">
        <f t="shared" si="14"/>
        <v>0</v>
      </c>
    </row>
    <row r="51" spans="1:27" s="151" customFormat="1" ht="16.5" thickBot="1" x14ac:dyDescent="0.25">
      <c r="A51" s="921" t="s">
        <v>167</v>
      </c>
      <c r="B51" s="921"/>
      <c r="C51" s="921"/>
      <c r="D51" s="921"/>
      <c r="E51" s="921"/>
      <c r="F51" s="921"/>
      <c r="G51" s="707">
        <f t="shared" ref="G51:M51" si="15">G50+G31</f>
        <v>90</v>
      </c>
      <c r="H51" s="708">
        <f t="shared" si="15"/>
        <v>2700</v>
      </c>
      <c r="I51" s="708">
        <f t="shared" si="15"/>
        <v>606</v>
      </c>
      <c r="J51" s="708">
        <f t="shared" si="15"/>
        <v>345</v>
      </c>
      <c r="K51" s="708">
        <f t="shared" si="15"/>
        <v>36</v>
      </c>
      <c r="L51" s="708">
        <f t="shared" si="15"/>
        <v>225</v>
      </c>
      <c r="M51" s="708">
        <f t="shared" si="15"/>
        <v>2094</v>
      </c>
      <c r="N51" s="521">
        <f t="shared" ref="N51:V51" si="16">N31+N50</f>
        <v>20</v>
      </c>
      <c r="O51" s="521">
        <f t="shared" si="16"/>
        <v>17</v>
      </c>
      <c r="P51" s="521">
        <f t="shared" si="16"/>
        <v>17</v>
      </c>
      <c r="Q51" s="521">
        <f t="shared" si="16"/>
        <v>0</v>
      </c>
      <c r="R51" s="521">
        <f t="shared" si="16"/>
        <v>0</v>
      </c>
      <c r="S51" s="521">
        <f t="shared" si="16"/>
        <v>0</v>
      </c>
      <c r="T51" s="521">
        <f t="shared" si="16"/>
        <v>0</v>
      </c>
      <c r="U51" s="521">
        <f t="shared" si="16"/>
        <v>0</v>
      </c>
      <c r="V51" s="521">
        <f t="shared" si="16"/>
        <v>0</v>
      </c>
      <c r="Y51" s="709">
        <v>22</v>
      </c>
      <c r="Z51" s="709">
        <v>22</v>
      </c>
      <c r="AA51" s="709">
        <v>22</v>
      </c>
    </row>
    <row r="52" spans="1:27" s="151" customFormat="1" ht="16.5" thickBot="1" x14ac:dyDescent="0.25">
      <c r="A52" s="920" t="s">
        <v>35</v>
      </c>
      <c r="B52" s="920"/>
      <c r="C52" s="920"/>
      <c r="D52" s="920"/>
      <c r="E52" s="920"/>
      <c r="F52" s="920"/>
      <c r="G52" s="920"/>
      <c r="H52" s="920"/>
      <c r="I52" s="920"/>
      <c r="J52" s="920"/>
      <c r="K52" s="920"/>
      <c r="L52" s="920"/>
      <c r="M52" s="920"/>
      <c r="N52" s="521">
        <f>N51</f>
        <v>20</v>
      </c>
      <c r="O52" s="521">
        <f t="shared" ref="O52:V52" si="17">O51</f>
        <v>17</v>
      </c>
      <c r="P52" s="521">
        <f t="shared" si="17"/>
        <v>17</v>
      </c>
      <c r="Q52" s="521">
        <f t="shared" si="17"/>
        <v>0</v>
      </c>
      <c r="R52" s="521">
        <f t="shared" si="17"/>
        <v>0</v>
      </c>
      <c r="S52" s="521">
        <f t="shared" si="17"/>
        <v>0</v>
      </c>
      <c r="T52" s="521">
        <f t="shared" si="17"/>
        <v>0</v>
      </c>
      <c r="U52" s="521">
        <f t="shared" si="17"/>
        <v>0</v>
      </c>
      <c r="V52" s="521">
        <f t="shared" si="17"/>
        <v>0</v>
      </c>
      <c r="Y52" s="710">
        <f>Y51</f>
        <v>22</v>
      </c>
      <c r="Z52" s="710">
        <f>Z51</f>
        <v>22</v>
      </c>
      <c r="AA52" s="710">
        <f>AA51</f>
        <v>22</v>
      </c>
    </row>
    <row r="53" spans="1:27" s="151" customFormat="1" ht="16.5" thickBot="1" x14ac:dyDescent="0.25">
      <c r="A53" s="913" t="s">
        <v>34</v>
      </c>
      <c r="B53" s="913"/>
      <c r="C53" s="913"/>
      <c r="D53" s="913"/>
      <c r="E53" s="913"/>
      <c r="F53" s="913"/>
      <c r="G53" s="913"/>
      <c r="H53" s="913"/>
      <c r="I53" s="913"/>
      <c r="J53" s="913"/>
      <c r="K53" s="913"/>
      <c r="L53" s="913"/>
      <c r="M53" s="913"/>
      <c r="N53" s="521">
        <v>3</v>
      </c>
      <c r="O53" s="711"/>
      <c r="P53" s="712">
        <v>3</v>
      </c>
      <c r="Q53" s="712"/>
      <c r="R53" s="712"/>
      <c r="S53" s="712"/>
      <c r="T53" s="712"/>
      <c r="U53" s="712"/>
      <c r="V53" s="712"/>
    </row>
    <row r="54" spans="1:27" s="151" customFormat="1" ht="16.5" thickBot="1" x14ac:dyDescent="0.25">
      <c r="A54" s="913" t="s">
        <v>168</v>
      </c>
      <c r="B54" s="913"/>
      <c r="C54" s="913"/>
      <c r="D54" s="913"/>
      <c r="E54" s="913"/>
      <c r="F54" s="913"/>
      <c r="G54" s="913"/>
      <c r="H54" s="913"/>
      <c r="I54" s="913"/>
      <c r="J54" s="913"/>
      <c r="K54" s="913"/>
      <c r="L54" s="913"/>
      <c r="M54" s="913"/>
      <c r="N54" s="521">
        <v>5</v>
      </c>
      <c r="O54" s="711"/>
      <c r="P54" s="712">
        <v>4</v>
      </c>
      <c r="Q54" s="712">
        <v>1</v>
      </c>
      <c r="R54" s="712"/>
      <c r="S54" s="712"/>
      <c r="T54" s="712"/>
      <c r="U54" s="712"/>
      <c r="V54" s="712"/>
    </row>
    <row r="55" spans="1:27" s="151" customFormat="1" ht="16.5" thickBot="1" x14ac:dyDescent="0.25">
      <c r="A55" s="913" t="s">
        <v>169</v>
      </c>
      <c r="B55" s="913"/>
      <c r="C55" s="913"/>
      <c r="D55" s="913"/>
      <c r="E55" s="913"/>
      <c r="F55" s="913"/>
      <c r="G55" s="913"/>
      <c r="H55" s="913"/>
      <c r="I55" s="913"/>
      <c r="J55" s="913"/>
      <c r="K55" s="913"/>
      <c r="L55" s="913"/>
      <c r="M55" s="913"/>
      <c r="N55" s="713"/>
      <c r="O55" s="714"/>
      <c r="P55" s="715"/>
      <c r="Q55" s="713"/>
      <c r="R55" s="716"/>
      <c r="S55" s="716"/>
      <c r="T55" s="716"/>
      <c r="U55" s="716"/>
      <c r="V55" s="716"/>
    </row>
    <row r="56" spans="1:27" s="151" customFormat="1" ht="16.5" thickBot="1" x14ac:dyDescent="0.25">
      <c r="A56" s="914" t="s">
        <v>36</v>
      </c>
      <c r="B56" s="914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717"/>
      <c r="O56" s="718"/>
      <c r="P56" s="719">
        <v>1</v>
      </c>
      <c r="Q56" s="720"/>
      <c r="R56" s="721"/>
      <c r="S56" s="717"/>
      <c r="T56" s="717"/>
      <c r="U56" s="717"/>
      <c r="V56" s="717"/>
    </row>
    <row r="57" spans="1:27" s="151" customFormat="1" ht="16.5" thickBot="1" x14ac:dyDescent="0.25">
      <c r="A57" s="915" t="s">
        <v>170</v>
      </c>
      <c r="B57" s="916"/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7"/>
      <c r="N57" s="910" t="s">
        <v>171</v>
      </c>
      <c r="O57" s="911"/>
      <c r="P57" s="912"/>
      <c r="Q57" s="918">
        <f>G31/$G$51*100</f>
        <v>73.888888888888886</v>
      </c>
      <c r="R57" s="919"/>
      <c r="S57" s="918" t="s">
        <v>99</v>
      </c>
      <c r="T57" s="919"/>
      <c r="U57" s="908">
        <f>G50/$G$51*100</f>
        <v>26.111111111111114</v>
      </c>
      <c r="V57" s="909"/>
      <c r="W57" s="401">
        <f>SUM(N57:V57)</f>
        <v>100</v>
      </c>
    </row>
    <row r="58" spans="1:27" s="151" customFormat="1" ht="16.5" thickBot="1" x14ac:dyDescent="0.25">
      <c r="A58" s="722"/>
      <c r="B58" s="722"/>
      <c r="C58" s="722"/>
      <c r="D58" s="722"/>
      <c r="E58" s="722"/>
      <c r="F58" s="722"/>
      <c r="G58" s="722"/>
      <c r="H58" s="722"/>
      <c r="I58" s="722"/>
      <c r="J58" s="722"/>
      <c r="K58" s="722"/>
      <c r="L58" s="722"/>
      <c r="M58" s="722"/>
      <c r="N58" s="723"/>
      <c r="O58" s="723"/>
      <c r="P58" s="723"/>
      <c r="Q58" s="531"/>
      <c r="R58" s="531"/>
      <c r="S58" s="723"/>
      <c r="T58" s="723"/>
      <c r="U58" s="723"/>
      <c r="V58" s="723"/>
    </row>
    <row r="59" spans="1:27" ht="16.5" customHeight="1" thickBot="1" x14ac:dyDescent="0.25">
      <c r="A59" s="486">
        <v>1</v>
      </c>
      <c r="B59" s="511" t="s">
        <v>33</v>
      </c>
      <c r="C59" s="88"/>
      <c r="D59" s="466"/>
      <c r="E59" s="467"/>
      <c r="F59" s="496"/>
      <c r="G59" s="498"/>
      <c r="H59" s="493"/>
      <c r="I59" s="501"/>
      <c r="J59" s="85"/>
      <c r="K59" s="85"/>
      <c r="L59" s="85"/>
      <c r="M59" s="86"/>
      <c r="N59" s="506" t="s">
        <v>189</v>
      </c>
      <c r="O59" s="466" t="s">
        <v>189</v>
      </c>
      <c r="P59" s="507" t="s">
        <v>189</v>
      </c>
      <c r="Q59" s="504"/>
      <c r="R59" s="468"/>
      <c r="S59" s="468"/>
      <c r="T59" s="468"/>
      <c r="U59" s="468"/>
      <c r="V59" s="469"/>
      <c r="W59" s="485"/>
      <c r="X59" s="485"/>
      <c r="Y59" s="485"/>
      <c r="Z59" s="485"/>
      <c r="AA59" s="485"/>
    </row>
    <row r="60" spans="1:27" ht="16.5" customHeight="1" x14ac:dyDescent="0.2">
      <c r="A60" s="487"/>
      <c r="B60" s="490" t="s">
        <v>274</v>
      </c>
      <c r="C60" s="92"/>
      <c r="D60" s="470"/>
      <c r="E60" s="470"/>
      <c r="F60" s="497"/>
      <c r="G60" s="499"/>
      <c r="H60" s="494"/>
      <c r="I60" s="502"/>
      <c r="J60" s="67"/>
      <c r="K60" s="67"/>
      <c r="L60" s="67"/>
      <c r="M60" s="90"/>
      <c r="N60" s="508"/>
      <c r="O60" s="471"/>
      <c r="P60" s="509"/>
      <c r="Q60" s="505"/>
      <c r="R60" s="472"/>
      <c r="S60" s="472"/>
      <c r="T60" s="472"/>
      <c r="U60" s="472"/>
      <c r="V60" s="473"/>
      <c r="W60" s="485"/>
      <c r="X60" s="485"/>
      <c r="Y60" s="485"/>
      <c r="Z60" s="485"/>
      <c r="AA60" s="485"/>
    </row>
    <row r="61" spans="1:27" ht="31.5" customHeight="1" thickBot="1" x14ac:dyDescent="0.25">
      <c r="A61" s="488">
        <v>2</v>
      </c>
      <c r="B61" s="491" t="s">
        <v>282</v>
      </c>
      <c r="C61" s="489">
        <v>2</v>
      </c>
      <c r="D61" s="462">
        <v>1</v>
      </c>
      <c r="E61" s="462"/>
      <c r="F61" s="492"/>
      <c r="G61" s="495">
        <v>6</v>
      </c>
      <c r="H61" s="495">
        <f>G61*30</f>
        <v>180</v>
      </c>
      <c r="I61" s="463">
        <f>J61+L61+K61</f>
        <v>99</v>
      </c>
      <c r="J61" s="462"/>
      <c r="K61" s="462"/>
      <c r="L61" s="464">
        <v>99</v>
      </c>
      <c r="M61" s="503">
        <f>H61-I61</f>
        <v>81</v>
      </c>
      <c r="N61" s="461">
        <v>3</v>
      </c>
      <c r="O61" s="464">
        <v>3</v>
      </c>
      <c r="P61" s="510">
        <v>3</v>
      </c>
      <c r="Q61" s="500"/>
      <c r="R61" s="464"/>
      <c r="S61" s="465"/>
      <c r="T61" s="474"/>
      <c r="U61" s="475"/>
      <c r="V61" s="476"/>
      <c r="W61" s="485"/>
      <c r="X61" s="485"/>
      <c r="Y61" s="485"/>
      <c r="Z61" s="485"/>
      <c r="AA61" s="485"/>
    </row>
    <row r="62" spans="1:27" ht="18.75" customHeight="1" x14ac:dyDescent="0.2">
      <c r="A62" s="512"/>
      <c r="B62" s="513"/>
      <c r="C62" s="514"/>
      <c r="D62" s="514"/>
      <c r="E62" s="514"/>
      <c r="F62" s="514"/>
      <c r="G62" s="514"/>
      <c r="H62" s="514"/>
      <c r="I62" s="515"/>
      <c r="J62" s="514"/>
      <c r="K62" s="514"/>
      <c r="L62" s="512"/>
      <c r="M62" s="516"/>
      <c r="N62" s="512"/>
      <c r="O62" s="512"/>
      <c r="P62" s="512"/>
      <c r="Q62" s="512"/>
      <c r="R62" s="512"/>
      <c r="S62" s="517"/>
      <c r="T62" s="518"/>
      <c r="U62" s="519"/>
      <c r="V62" s="519"/>
      <c r="W62" s="485"/>
      <c r="X62" s="485"/>
      <c r="Y62" s="485"/>
      <c r="Z62" s="485"/>
      <c r="AA62" s="485"/>
    </row>
    <row r="63" spans="1:27" ht="17.25" customHeight="1" x14ac:dyDescent="0.2">
      <c r="A63" s="512"/>
      <c r="B63" s="513"/>
      <c r="C63" s="514"/>
      <c r="D63" s="514"/>
      <c r="E63" s="514"/>
      <c r="F63" s="514"/>
      <c r="G63" s="514"/>
      <c r="H63" s="514"/>
      <c r="I63" s="515"/>
      <c r="J63" s="514"/>
      <c r="K63" s="514"/>
      <c r="L63" s="512"/>
      <c r="M63" s="516"/>
      <c r="N63" s="512"/>
      <c r="O63" s="512"/>
      <c r="P63" s="512"/>
      <c r="Q63" s="512"/>
      <c r="R63" s="512"/>
      <c r="S63" s="517"/>
      <c r="T63" s="518"/>
      <c r="U63" s="519"/>
      <c r="V63" s="519"/>
      <c r="W63" s="485"/>
      <c r="X63" s="485"/>
      <c r="Y63" s="485"/>
      <c r="Z63" s="485"/>
      <c r="AA63" s="485"/>
    </row>
    <row r="64" spans="1:27" ht="16.5" customHeight="1" x14ac:dyDescent="0.2">
      <c r="A64" s="477"/>
      <c r="B64" s="478"/>
      <c r="C64" s="109"/>
      <c r="D64" s="479"/>
      <c r="E64" s="479"/>
      <c r="F64" s="480"/>
      <c r="G64" s="481"/>
      <c r="H64" s="109"/>
      <c r="I64" s="482"/>
      <c r="J64" s="109"/>
      <c r="K64" s="109"/>
      <c r="L64" s="109"/>
      <c r="M64" s="109"/>
      <c r="N64" s="483"/>
      <c r="O64" s="484"/>
      <c r="P64" s="484"/>
      <c r="Q64" s="485"/>
      <c r="R64" s="485"/>
      <c r="S64" s="485"/>
      <c r="T64" s="485"/>
      <c r="U64" s="485"/>
      <c r="V64" s="485"/>
      <c r="W64" s="485"/>
      <c r="X64" s="485"/>
      <c r="Y64" s="485"/>
      <c r="Z64" s="485"/>
      <c r="AA64" s="485"/>
    </row>
    <row r="65" spans="1:13" s="151" customFormat="1" x14ac:dyDescent="0.2">
      <c r="B65" s="724" t="s">
        <v>172</v>
      </c>
      <c r="C65" s="724"/>
      <c r="D65" s="996"/>
      <c r="E65" s="996"/>
      <c r="F65" s="997"/>
      <c r="G65" s="997"/>
      <c r="H65" s="724"/>
      <c r="I65" s="994" t="s">
        <v>107</v>
      </c>
      <c r="J65" s="995"/>
      <c r="K65" s="995"/>
    </row>
    <row r="66" spans="1:13" s="151" customFormat="1" x14ac:dyDescent="0.2"/>
    <row r="67" spans="1:13" s="151" customFormat="1" ht="15.75" customHeight="1" x14ac:dyDescent="0.2">
      <c r="B67" s="724" t="s">
        <v>195</v>
      </c>
      <c r="C67" s="724"/>
      <c r="D67" s="996"/>
      <c r="E67" s="996"/>
      <c r="F67" s="997"/>
      <c r="G67" s="997"/>
      <c r="H67" s="724"/>
      <c r="I67" s="994" t="s">
        <v>244</v>
      </c>
      <c r="J67" s="998"/>
      <c r="K67" s="998"/>
    </row>
    <row r="68" spans="1:13" s="151" customFormat="1" ht="15.75" customHeight="1" x14ac:dyDescent="0.2"/>
    <row r="69" spans="1:13" s="151" customFormat="1" ht="15.75" customHeight="1" x14ac:dyDescent="0.2">
      <c r="B69" s="724" t="s">
        <v>173</v>
      </c>
      <c r="C69" s="724"/>
      <c r="D69" s="996"/>
      <c r="E69" s="996"/>
      <c r="F69" s="997"/>
      <c r="G69" s="997"/>
      <c r="H69" s="724"/>
      <c r="I69" s="994" t="s">
        <v>244</v>
      </c>
      <c r="J69" s="999"/>
      <c r="K69" s="999"/>
    </row>
    <row r="70" spans="1:13" s="151" customFormat="1" ht="15.75" customHeight="1" x14ac:dyDescent="0.25">
      <c r="A70" s="445"/>
      <c r="B70" s="725"/>
      <c r="C70" s="993" t="s">
        <v>118</v>
      </c>
      <c r="D70" s="993"/>
      <c r="E70" s="993"/>
      <c r="F70" s="993"/>
      <c r="G70" s="993"/>
      <c r="H70" s="993"/>
      <c r="I70" s="993"/>
      <c r="J70" s="993"/>
      <c r="K70" s="993"/>
      <c r="L70" s="726"/>
      <c r="M70" s="726"/>
    </row>
    <row r="71" spans="1:13" ht="15" customHeight="1" x14ac:dyDescent="0.2"/>
    <row r="80" spans="1:13" ht="15.75" customHeight="1" x14ac:dyDescent="0.2"/>
    <row r="82" spans="1:8" ht="15" x14ac:dyDescent="0.2">
      <c r="A82" s="234"/>
      <c r="C82" s="234"/>
      <c r="D82" s="234"/>
      <c r="E82" s="234"/>
      <c r="F82" s="234"/>
      <c r="G82" s="234"/>
      <c r="H82" s="234"/>
    </row>
    <row r="83" spans="1:8" ht="15" x14ac:dyDescent="0.2">
      <c r="A83" s="234"/>
      <c r="C83" s="234"/>
      <c r="D83" s="234"/>
      <c r="E83" s="234"/>
      <c r="F83" s="234"/>
      <c r="G83" s="234"/>
      <c r="H83" s="234"/>
    </row>
    <row r="84" spans="1:8" ht="15" x14ac:dyDescent="0.2">
      <c r="A84" s="234"/>
      <c r="C84" s="234"/>
      <c r="D84" s="234"/>
      <c r="E84" s="234"/>
      <c r="F84" s="234"/>
      <c r="G84" s="234"/>
      <c r="H84" s="234"/>
    </row>
    <row r="85" spans="1:8" ht="15" x14ac:dyDescent="0.2">
      <c r="A85" s="234"/>
      <c r="C85" s="234"/>
      <c r="D85" s="234"/>
      <c r="E85" s="234"/>
      <c r="F85" s="234"/>
      <c r="G85" s="234"/>
      <c r="H85" s="234"/>
    </row>
    <row r="86" spans="1:8" ht="15" x14ac:dyDescent="0.2">
      <c r="A86" s="234"/>
      <c r="C86" s="234"/>
      <c r="D86" s="234"/>
      <c r="E86" s="234"/>
      <c r="F86" s="234"/>
      <c r="G86" s="234"/>
      <c r="H86" s="234"/>
    </row>
    <row r="87" spans="1:8" ht="15" x14ac:dyDescent="0.2">
      <c r="A87" s="234"/>
      <c r="C87" s="234"/>
      <c r="D87" s="234"/>
      <c r="E87" s="234"/>
      <c r="F87" s="234"/>
      <c r="G87" s="234"/>
      <c r="H87" s="234"/>
    </row>
    <row r="88" spans="1:8" ht="15" x14ac:dyDescent="0.2">
      <c r="A88" s="234"/>
      <c r="C88" s="234"/>
      <c r="D88" s="234"/>
      <c r="E88" s="234"/>
      <c r="F88" s="234"/>
      <c r="G88" s="234"/>
      <c r="H88" s="234"/>
    </row>
    <row r="89" spans="1:8" ht="15" x14ac:dyDescent="0.2">
      <c r="A89" s="234"/>
      <c r="C89" s="234"/>
      <c r="D89" s="234"/>
      <c r="E89" s="234"/>
      <c r="F89" s="234"/>
      <c r="G89" s="234"/>
      <c r="H89" s="234"/>
    </row>
    <row r="90" spans="1:8" ht="15" x14ac:dyDescent="0.2">
      <c r="A90" s="234"/>
      <c r="C90" s="234"/>
      <c r="D90" s="234"/>
      <c r="E90" s="234"/>
      <c r="F90" s="234"/>
      <c r="G90" s="234"/>
      <c r="H90" s="234"/>
    </row>
    <row r="91" spans="1:8" ht="15" x14ac:dyDescent="0.2">
      <c r="A91" s="234"/>
      <c r="C91" s="234"/>
      <c r="D91" s="234"/>
      <c r="E91" s="234"/>
      <c r="F91" s="234"/>
      <c r="G91" s="234"/>
      <c r="H91" s="234"/>
    </row>
    <row r="92" spans="1:8" ht="15" x14ac:dyDescent="0.2">
      <c r="A92" s="234"/>
      <c r="C92" s="234"/>
      <c r="D92" s="234"/>
      <c r="E92" s="234"/>
      <c r="F92" s="234"/>
      <c r="G92" s="234"/>
      <c r="H92" s="234"/>
    </row>
    <row r="93" spans="1:8" ht="15" x14ac:dyDescent="0.2">
      <c r="A93" s="234"/>
      <c r="C93" s="234"/>
      <c r="D93" s="234"/>
      <c r="E93" s="234"/>
      <c r="F93" s="234"/>
      <c r="G93" s="234"/>
      <c r="H93" s="234"/>
    </row>
    <row r="94" spans="1:8" ht="15" x14ac:dyDescent="0.2">
      <c r="A94" s="234"/>
      <c r="C94" s="234"/>
      <c r="D94" s="234"/>
      <c r="E94" s="234"/>
      <c r="F94" s="234"/>
      <c r="G94" s="234"/>
      <c r="H94" s="234"/>
    </row>
    <row r="95" spans="1:8" ht="15" x14ac:dyDescent="0.2">
      <c r="A95" s="234"/>
      <c r="C95" s="234"/>
      <c r="D95" s="234"/>
      <c r="E95" s="234"/>
      <c r="F95" s="234"/>
      <c r="G95" s="234"/>
      <c r="H95" s="234"/>
    </row>
    <row r="96" spans="1:8" ht="15" x14ac:dyDescent="0.2">
      <c r="A96" s="234"/>
      <c r="C96" s="234"/>
      <c r="D96" s="234"/>
      <c r="E96" s="234"/>
      <c r="F96" s="234"/>
      <c r="G96" s="234"/>
      <c r="H96" s="234"/>
    </row>
    <row r="97" spans="1:8" ht="15" x14ac:dyDescent="0.2">
      <c r="A97" s="234"/>
      <c r="C97" s="234"/>
      <c r="D97" s="234"/>
      <c r="E97" s="234"/>
      <c r="F97" s="234"/>
      <c r="G97" s="234"/>
      <c r="H97" s="234"/>
    </row>
    <row r="98" spans="1:8" ht="15" x14ac:dyDescent="0.2">
      <c r="A98" s="234"/>
      <c r="C98" s="234"/>
      <c r="D98" s="234"/>
      <c r="E98" s="234"/>
      <c r="F98" s="234"/>
      <c r="G98" s="234"/>
      <c r="H98" s="234"/>
    </row>
    <row r="99" spans="1:8" ht="15" x14ac:dyDescent="0.2">
      <c r="A99" s="234"/>
      <c r="C99" s="234"/>
      <c r="D99" s="234"/>
      <c r="E99" s="234"/>
      <c r="F99" s="234"/>
      <c r="G99" s="234"/>
      <c r="H99" s="234"/>
    </row>
    <row r="100" spans="1:8" ht="15" x14ac:dyDescent="0.2">
      <c r="A100" s="234"/>
      <c r="C100" s="234"/>
      <c r="D100" s="234"/>
      <c r="E100" s="234"/>
      <c r="F100" s="234"/>
      <c r="G100" s="234"/>
      <c r="H100" s="234"/>
    </row>
    <row r="101" spans="1:8" ht="15" x14ac:dyDescent="0.2">
      <c r="A101" s="234"/>
      <c r="C101" s="234"/>
      <c r="D101" s="234"/>
      <c r="E101" s="234"/>
      <c r="F101" s="234"/>
      <c r="G101" s="234"/>
      <c r="H101" s="234"/>
    </row>
    <row r="102" spans="1:8" ht="15" x14ac:dyDescent="0.2">
      <c r="A102" s="234"/>
      <c r="C102" s="234"/>
      <c r="D102" s="234"/>
      <c r="E102" s="234"/>
      <c r="F102" s="234"/>
      <c r="G102" s="234"/>
      <c r="H102" s="234"/>
    </row>
    <row r="103" spans="1:8" ht="15" x14ac:dyDescent="0.2">
      <c r="A103" s="234"/>
      <c r="C103" s="234"/>
      <c r="D103" s="234"/>
      <c r="E103" s="234"/>
      <c r="F103" s="234"/>
      <c r="G103" s="234"/>
      <c r="H103" s="234"/>
    </row>
    <row r="104" spans="1:8" ht="15" x14ac:dyDescent="0.2">
      <c r="A104" s="234"/>
      <c r="C104" s="234"/>
      <c r="D104" s="234"/>
      <c r="E104" s="234"/>
      <c r="F104" s="234"/>
      <c r="G104" s="234"/>
      <c r="H104" s="234"/>
    </row>
    <row r="105" spans="1:8" ht="15" x14ac:dyDescent="0.2">
      <c r="A105" s="234"/>
      <c r="C105" s="234"/>
      <c r="D105" s="234"/>
      <c r="E105" s="234"/>
      <c r="F105" s="234"/>
      <c r="G105" s="234"/>
      <c r="H105" s="234"/>
    </row>
    <row r="106" spans="1:8" ht="15" x14ac:dyDescent="0.2">
      <c r="A106" s="234"/>
      <c r="C106" s="234"/>
      <c r="D106" s="234"/>
      <c r="E106" s="234"/>
      <c r="F106" s="234"/>
      <c r="G106" s="234"/>
      <c r="H106" s="234"/>
    </row>
    <row r="107" spans="1:8" ht="15" x14ac:dyDescent="0.2">
      <c r="A107" s="234"/>
      <c r="C107" s="234"/>
      <c r="D107" s="234"/>
      <c r="E107" s="234"/>
      <c r="F107" s="234"/>
      <c r="G107" s="234"/>
      <c r="H107" s="234"/>
    </row>
    <row r="108" spans="1:8" ht="15" x14ac:dyDescent="0.2">
      <c r="A108" s="234"/>
      <c r="C108" s="234"/>
      <c r="D108" s="234"/>
      <c r="E108" s="234"/>
      <c r="F108" s="234"/>
      <c r="G108" s="234"/>
      <c r="H108" s="234"/>
    </row>
    <row r="109" spans="1:8" ht="15" x14ac:dyDescent="0.2">
      <c r="A109" s="234"/>
      <c r="C109" s="234"/>
      <c r="D109" s="234"/>
      <c r="E109" s="234"/>
      <c r="F109" s="234"/>
      <c r="G109" s="234"/>
      <c r="H109" s="234"/>
    </row>
    <row r="110" spans="1:8" ht="15" x14ac:dyDescent="0.2">
      <c r="A110" s="234"/>
      <c r="C110" s="234"/>
      <c r="D110" s="234"/>
      <c r="E110" s="234"/>
      <c r="F110" s="234"/>
      <c r="G110" s="234"/>
      <c r="H110" s="234"/>
    </row>
    <row r="111" spans="1:8" ht="15" x14ac:dyDescent="0.2">
      <c r="A111" s="234"/>
      <c r="C111" s="234"/>
      <c r="D111" s="234"/>
      <c r="E111" s="234"/>
      <c r="F111" s="234"/>
      <c r="G111" s="234"/>
      <c r="H111" s="234"/>
    </row>
    <row r="112" spans="1:8" ht="15" x14ac:dyDescent="0.2">
      <c r="A112" s="234"/>
      <c r="C112" s="234"/>
      <c r="D112" s="234"/>
      <c r="E112" s="234"/>
      <c r="F112" s="234"/>
      <c r="G112" s="234"/>
      <c r="H112" s="234"/>
    </row>
    <row r="113" spans="1:8" ht="15" x14ac:dyDescent="0.2">
      <c r="A113" s="234"/>
      <c r="C113" s="234"/>
      <c r="D113" s="234"/>
      <c r="E113" s="234"/>
      <c r="F113" s="234"/>
      <c r="G113" s="234"/>
      <c r="H113" s="234"/>
    </row>
    <row r="114" spans="1:8" ht="15" x14ac:dyDescent="0.2">
      <c r="A114" s="234"/>
      <c r="C114" s="234"/>
      <c r="D114" s="234"/>
      <c r="E114" s="234"/>
      <c r="F114" s="234"/>
      <c r="G114" s="234"/>
      <c r="H114" s="234"/>
    </row>
    <row r="115" spans="1:8" ht="15" x14ac:dyDescent="0.2">
      <c r="A115" s="234"/>
      <c r="C115" s="234"/>
      <c r="D115" s="234"/>
      <c r="E115" s="234"/>
      <c r="F115" s="234"/>
      <c r="G115" s="234"/>
      <c r="H115" s="234"/>
    </row>
    <row r="116" spans="1:8" ht="15" x14ac:dyDescent="0.2">
      <c r="A116" s="234"/>
      <c r="C116" s="234"/>
      <c r="D116" s="234"/>
      <c r="E116" s="234"/>
      <c r="F116" s="234"/>
      <c r="G116" s="234"/>
      <c r="H116" s="234"/>
    </row>
    <row r="117" spans="1:8" ht="15" x14ac:dyDescent="0.2">
      <c r="A117" s="234"/>
      <c r="C117" s="234"/>
      <c r="D117" s="234"/>
      <c r="E117" s="234"/>
      <c r="F117" s="234"/>
      <c r="G117" s="234"/>
      <c r="H117" s="234"/>
    </row>
    <row r="118" spans="1:8" ht="15" x14ac:dyDescent="0.2">
      <c r="A118" s="234"/>
      <c r="C118" s="234"/>
      <c r="D118" s="234"/>
      <c r="E118" s="234"/>
      <c r="F118" s="234"/>
      <c r="G118" s="234"/>
      <c r="H118" s="234"/>
    </row>
    <row r="119" spans="1:8" ht="15" x14ac:dyDescent="0.2">
      <c r="A119" s="234"/>
      <c r="C119" s="234"/>
      <c r="D119" s="234"/>
      <c r="E119" s="234"/>
      <c r="F119" s="234"/>
      <c r="G119" s="234"/>
      <c r="H119" s="234"/>
    </row>
    <row r="120" spans="1:8" ht="15" x14ac:dyDescent="0.2">
      <c r="A120" s="234"/>
      <c r="C120" s="234"/>
      <c r="D120" s="234"/>
      <c r="E120" s="234"/>
      <c r="F120" s="234"/>
      <c r="G120" s="234"/>
      <c r="H120" s="234"/>
    </row>
    <row r="121" spans="1:8" ht="15" x14ac:dyDescent="0.2">
      <c r="A121" s="234"/>
      <c r="C121" s="234"/>
      <c r="D121" s="234"/>
      <c r="E121" s="234"/>
      <c r="F121" s="234"/>
      <c r="G121" s="234"/>
      <c r="H121" s="234"/>
    </row>
    <row r="122" spans="1:8" ht="15" x14ac:dyDescent="0.2">
      <c r="A122" s="234"/>
      <c r="C122" s="234"/>
      <c r="D122" s="234"/>
      <c r="E122" s="234"/>
      <c r="F122" s="234"/>
      <c r="G122" s="234"/>
      <c r="H122" s="234"/>
    </row>
    <row r="123" spans="1:8" ht="15" x14ac:dyDescent="0.2">
      <c r="A123" s="234"/>
      <c r="C123" s="234"/>
      <c r="D123" s="234"/>
      <c r="E123" s="234"/>
      <c r="F123" s="234"/>
      <c r="G123" s="234"/>
      <c r="H123" s="234"/>
    </row>
    <row r="124" spans="1:8" ht="15" x14ac:dyDescent="0.2">
      <c r="A124" s="234"/>
      <c r="C124" s="234"/>
      <c r="D124" s="234"/>
      <c r="E124" s="234"/>
      <c r="F124" s="234"/>
      <c r="G124" s="234"/>
      <c r="H124" s="234"/>
    </row>
    <row r="125" spans="1:8" ht="15" x14ac:dyDescent="0.2">
      <c r="A125" s="234"/>
      <c r="C125" s="234"/>
      <c r="D125" s="234"/>
      <c r="E125" s="234"/>
      <c r="F125" s="234"/>
      <c r="G125" s="234"/>
      <c r="H125" s="234"/>
    </row>
    <row r="126" spans="1:8" ht="15" x14ac:dyDescent="0.2">
      <c r="A126" s="234"/>
      <c r="C126" s="234"/>
      <c r="D126" s="234"/>
      <c r="E126" s="234"/>
      <c r="F126" s="234"/>
      <c r="G126" s="234"/>
      <c r="H126" s="234"/>
    </row>
    <row r="127" spans="1:8" ht="15" x14ac:dyDescent="0.2">
      <c r="A127" s="234"/>
      <c r="C127" s="234"/>
      <c r="D127" s="234"/>
      <c r="E127" s="234"/>
      <c r="F127" s="234"/>
      <c r="G127" s="234"/>
      <c r="H127" s="234"/>
    </row>
    <row r="128" spans="1:8" ht="15" x14ac:dyDescent="0.2">
      <c r="A128" s="234"/>
      <c r="C128" s="234"/>
      <c r="D128" s="234"/>
      <c r="E128" s="234"/>
      <c r="F128" s="234"/>
      <c r="G128" s="234"/>
      <c r="H128" s="234"/>
    </row>
    <row r="129" spans="1:8" ht="15" x14ac:dyDescent="0.2">
      <c r="A129" s="234"/>
      <c r="C129" s="234"/>
      <c r="D129" s="234"/>
      <c r="E129" s="234"/>
      <c r="F129" s="234"/>
      <c r="G129" s="234"/>
      <c r="H129" s="234"/>
    </row>
    <row r="130" spans="1:8" ht="15" x14ac:dyDescent="0.2">
      <c r="A130" s="234"/>
      <c r="C130" s="234"/>
      <c r="D130" s="234"/>
      <c r="E130" s="234"/>
      <c r="F130" s="234"/>
      <c r="G130" s="234"/>
      <c r="H130" s="234"/>
    </row>
    <row r="131" spans="1:8" ht="15" x14ac:dyDescent="0.2">
      <c r="A131" s="234"/>
      <c r="C131" s="234"/>
      <c r="D131" s="234"/>
      <c r="E131" s="234"/>
      <c r="F131" s="234"/>
      <c r="G131" s="234"/>
      <c r="H131" s="234"/>
    </row>
    <row r="132" spans="1:8" ht="15" x14ac:dyDescent="0.2">
      <c r="A132" s="234"/>
      <c r="C132" s="234"/>
      <c r="D132" s="234"/>
      <c r="E132" s="234"/>
      <c r="F132" s="234"/>
      <c r="G132" s="234"/>
      <c r="H132" s="234"/>
    </row>
    <row r="133" spans="1:8" ht="15" x14ac:dyDescent="0.2">
      <c r="A133" s="234"/>
      <c r="C133" s="234"/>
      <c r="D133" s="234"/>
      <c r="E133" s="234"/>
      <c r="F133" s="234"/>
      <c r="G133" s="234"/>
      <c r="H133" s="234"/>
    </row>
    <row r="134" spans="1:8" ht="15" x14ac:dyDescent="0.2">
      <c r="A134" s="234"/>
      <c r="C134" s="234"/>
      <c r="D134" s="234"/>
      <c r="E134" s="234"/>
      <c r="F134" s="234"/>
      <c r="G134" s="234"/>
      <c r="H134" s="234"/>
    </row>
    <row r="135" spans="1:8" ht="15" x14ac:dyDescent="0.2">
      <c r="A135" s="234"/>
      <c r="C135" s="234"/>
      <c r="D135" s="234"/>
      <c r="E135" s="234"/>
      <c r="F135" s="234"/>
      <c r="G135" s="234"/>
      <c r="H135" s="234"/>
    </row>
    <row r="136" spans="1:8" ht="15" x14ac:dyDescent="0.2">
      <c r="A136" s="234"/>
      <c r="C136" s="234"/>
      <c r="D136" s="234"/>
      <c r="E136" s="234"/>
      <c r="F136" s="234"/>
      <c r="G136" s="234"/>
      <c r="H136" s="234"/>
    </row>
    <row r="137" spans="1:8" ht="15" x14ac:dyDescent="0.2">
      <c r="A137" s="234"/>
      <c r="C137" s="234"/>
      <c r="D137" s="234"/>
      <c r="E137" s="234"/>
      <c r="F137" s="234"/>
      <c r="G137" s="234"/>
      <c r="H137" s="234"/>
    </row>
    <row r="138" spans="1:8" ht="15" x14ac:dyDescent="0.2">
      <c r="A138" s="234"/>
      <c r="C138" s="234"/>
      <c r="D138" s="234"/>
      <c r="E138" s="234"/>
      <c r="F138" s="234"/>
      <c r="G138" s="234"/>
      <c r="H138" s="234"/>
    </row>
    <row r="139" spans="1:8" ht="15" x14ac:dyDescent="0.2">
      <c r="A139" s="234"/>
      <c r="C139" s="234"/>
      <c r="D139" s="234"/>
      <c r="E139" s="234"/>
      <c r="F139" s="234"/>
      <c r="G139" s="234"/>
      <c r="H139" s="234"/>
    </row>
    <row r="140" spans="1:8" ht="15" x14ac:dyDescent="0.2">
      <c r="A140" s="234"/>
      <c r="C140" s="234"/>
      <c r="D140" s="234"/>
      <c r="E140" s="234"/>
      <c r="F140" s="234"/>
      <c r="G140" s="234"/>
      <c r="H140" s="234"/>
    </row>
    <row r="141" spans="1:8" ht="15" x14ac:dyDescent="0.2">
      <c r="A141" s="234"/>
      <c r="C141" s="234"/>
      <c r="D141" s="234"/>
      <c r="E141" s="234"/>
      <c r="F141" s="234"/>
      <c r="G141" s="234"/>
      <c r="H141" s="234"/>
    </row>
    <row r="142" spans="1:8" ht="15" x14ac:dyDescent="0.2">
      <c r="A142" s="234"/>
      <c r="C142" s="234"/>
      <c r="D142" s="234"/>
      <c r="E142" s="234"/>
      <c r="F142" s="234"/>
      <c r="G142" s="234"/>
      <c r="H142" s="234"/>
    </row>
    <row r="143" spans="1:8" ht="15" x14ac:dyDescent="0.2">
      <c r="A143" s="234"/>
      <c r="C143" s="234"/>
      <c r="D143" s="234"/>
      <c r="E143" s="234"/>
      <c r="F143" s="234"/>
      <c r="G143" s="234"/>
      <c r="H143" s="234"/>
    </row>
    <row r="144" spans="1:8" ht="15" x14ac:dyDescent="0.2">
      <c r="A144" s="234"/>
      <c r="C144" s="234"/>
      <c r="D144" s="234"/>
      <c r="E144" s="234"/>
      <c r="F144" s="234"/>
      <c r="G144" s="234"/>
      <c r="H144" s="234"/>
    </row>
    <row r="145" spans="1:8" ht="15" x14ac:dyDescent="0.2">
      <c r="A145" s="234"/>
      <c r="C145" s="234"/>
      <c r="D145" s="234"/>
      <c r="E145" s="234"/>
      <c r="F145" s="234"/>
      <c r="G145" s="234"/>
      <c r="H145" s="234"/>
    </row>
    <row r="146" spans="1:8" ht="15" x14ac:dyDescent="0.2">
      <c r="A146" s="234"/>
      <c r="C146" s="234"/>
      <c r="D146" s="234"/>
      <c r="E146" s="234"/>
      <c r="F146" s="234"/>
      <c r="G146" s="234"/>
      <c r="H146" s="234"/>
    </row>
    <row r="147" spans="1:8" ht="15" x14ac:dyDescent="0.2">
      <c r="A147" s="234"/>
      <c r="C147" s="234"/>
      <c r="D147" s="234"/>
      <c r="E147" s="234"/>
      <c r="F147" s="234"/>
      <c r="G147" s="234"/>
      <c r="H147" s="234"/>
    </row>
    <row r="148" spans="1:8" ht="15" x14ac:dyDescent="0.2">
      <c r="A148" s="234"/>
      <c r="C148" s="234"/>
      <c r="D148" s="234"/>
      <c r="E148" s="234"/>
      <c r="F148" s="234"/>
      <c r="G148" s="234"/>
      <c r="H148" s="234"/>
    </row>
    <row r="149" spans="1:8" ht="15" x14ac:dyDescent="0.2">
      <c r="A149" s="234"/>
      <c r="C149" s="234"/>
      <c r="D149" s="234"/>
      <c r="E149" s="234"/>
      <c r="F149" s="234"/>
      <c r="G149" s="234"/>
      <c r="H149" s="234"/>
    </row>
    <row r="150" spans="1:8" ht="15" x14ac:dyDescent="0.2">
      <c r="A150" s="234"/>
      <c r="C150" s="234"/>
      <c r="D150" s="234"/>
      <c r="E150" s="234"/>
      <c r="F150" s="234"/>
      <c r="G150" s="234"/>
      <c r="H150" s="234"/>
    </row>
    <row r="151" spans="1:8" ht="15" x14ac:dyDescent="0.2">
      <c r="A151" s="234"/>
      <c r="C151" s="234"/>
      <c r="D151" s="234"/>
      <c r="E151" s="234"/>
      <c r="F151" s="234"/>
      <c r="G151" s="234"/>
      <c r="H151" s="234"/>
    </row>
    <row r="152" spans="1:8" ht="15" x14ac:dyDescent="0.2">
      <c r="A152" s="234"/>
      <c r="C152" s="234"/>
      <c r="D152" s="234"/>
      <c r="E152" s="234"/>
      <c r="F152" s="234"/>
      <c r="G152" s="234"/>
      <c r="H152" s="234"/>
    </row>
    <row r="153" spans="1:8" ht="15" x14ac:dyDescent="0.2">
      <c r="A153" s="234"/>
      <c r="C153" s="234"/>
      <c r="D153" s="234"/>
      <c r="E153" s="234"/>
      <c r="F153" s="234"/>
      <c r="G153" s="234"/>
      <c r="H153" s="234"/>
    </row>
    <row r="154" spans="1:8" ht="15" x14ac:dyDescent="0.2">
      <c r="A154" s="234"/>
      <c r="C154" s="234"/>
      <c r="D154" s="234"/>
      <c r="E154" s="234"/>
      <c r="F154" s="234"/>
      <c r="G154" s="234"/>
      <c r="H154" s="234"/>
    </row>
    <row r="155" spans="1:8" ht="15" x14ac:dyDescent="0.2">
      <c r="A155" s="234"/>
      <c r="C155" s="234"/>
      <c r="D155" s="234"/>
      <c r="E155" s="234"/>
      <c r="F155" s="234"/>
      <c r="G155" s="234"/>
      <c r="H155" s="234"/>
    </row>
    <row r="156" spans="1:8" ht="15" x14ac:dyDescent="0.2">
      <c r="A156" s="234"/>
      <c r="C156" s="234"/>
      <c r="D156" s="234"/>
      <c r="E156" s="234"/>
      <c r="F156" s="234"/>
      <c r="G156" s="234"/>
      <c r="H156" s="234"/>
    </row>
    <row r="157" spans="1:8" ht="15" x14ac:dyDescent="0.2">
      <c r="A157" s="234"/>
      <c r="C157" s="234"/>
      <c r="D157" s="234"/>
      <c r="E157" s="234"/>
      <c r="F157" s="234"/>
      <c r="G157" s="234"/>
      <c r="H157" s="234"/>
    </row>
    <row r="158" spans="1:8" ht="15" x14ac:dyDescent="0.2">
      <c r="A158" s="234"/>
      <c r="C158" s="234"/>
      <c r="D158" s="234"/>
      <c r="E158" s="234"/>
      <c r="F158" s="234"/>
      <c r="G158" s="234"/>
      <c r="H158" s="234"/>
    </row>
    <row r="159" spans="1:8" ht="15" x14ac:dyDescent="0.2">
      <c r="A159" s="234"/>
      <c r="C159" s="234"/>
      <c r="D159" s="234"/>
      <c r="E159" s="234"/>
      <c r="F159" s="234"/>
      <c r="G159" s="234"/>
      <c r="H159" s="234"/>
    </row>
    <row r="160" spans="1:8" ht="15" x14ac:dyDescent="0.2">
      <c r="A160" s="234"/>
      <c r="C160" s="234"/>
      <c r="D160" s="234"/>
      <c r="E160" s="234"/>
      <c r="F160" s="234"/>
      <c r="G160" s="234"/>
      <c r="H160" s="234"/>
    </row>
    <row r="161" spans="1:8" ht="15" x14ac:dyDescent="0.2">
      <c r="A161" s="234"/>
      <c r="C161" s="234"/>
      <c r="D161" s="234"/>
      <c r="E161" s="234"/>
      <c r="F161" s="234"/>
      <c r="G161" s="234"/>
      <c r="H161" s="234"/>
    </row>
    <row r="162" spans="1:8" ht="15" x14ac:dyDescent="0.2">
      <c r="A162" s="234"/>
      <c r="C162" s="234"/>
      <c r="D162" s="234"/>
      <c r="E162" s="234"/>
      <c r="F162" s="234"/>
      <c r="G162" s="234"/>
      <c r="H162" s="234"/>
    </row>
    <row r="163" spans="1:8" ht="15" x14ac:dyDescent="0.2">
      <c r="A163" s="234"/>
      <c r="C163" s="234"/>
      <c r="D163" s="234"/>
      <c r="E163" s="234"/>
      <c r="F163" s="234"/>
      <c r="G163" s="234"/>
      <c r="H163" s="234"/>
    </row>
    <row r="164" spans="1:8" ht="15" x14ac:dyDescent="0.2">
      <c r="A164" s="234"/>
      <c r="C164" s="234"/>
      <c r="D164" s="234"/>
      <c r="E164" s="234"/>
      <c r="F164" s="234"/>
      <c r="G164" s="234"/>
      <c r="H164" s="234"/>
    </row>
    <row r="165" spans="1:8" ht="15" x14ac:dyDescent="0.2">
      <c r="A165" s="234"/>
      <c r="C165" s="234"/>
      <c r="D165" s="234"/>
      <c r="E165" s="234"/>
      <c r="F165" s="234"/>
      <c r="G165" s="234"/>
      <c r="H165" s="234"/>
    </row>
    <row r="166" spans="1:8" ht="15" x14ac:dyDescent="0.2">
      <c r="A166" s="234"/>
      <c r="C166" s="234"/>
      <c r="D166" s="234"/>
      <c r="E166" s="234"/>
      <c r="F166" s="234"/>
      <c r="G166" s="234"/>
      <c r="H166" s="234"/>
    </row>
    <row r="167" spans="1:8" ht="15" x14ac:dyDescent="0.2">
      <c r="A167" s="234"/>
      <c r="C167" s="234"/>
      <c r="D167" s="234"/>
      <c r="E167" s="234"/>
      <c r="F167" s="234"/>
      <c r="G167" s="234"/>
      <c r="H167" s="234"/>
    </row>
    <row r="168" spans="1:8" ht="15" x14ac:dyDescent="0.2">
      <c r="A168" s="234"/>
      <c r="C168" s="234"/>
      <c r="D168" s="234"/>
      <c r="E168" s="234"/>
      <c r="F168" s="234"/>
      <c r="G168" s="234"/>
      <c r="H168" s="234"/>
    </row>
    <row r="169" spans="1:8" ht="15" x14ac:dyDescent="0.2">
      <c r="A169" s="234"/>
      <c r="C169" s="234"/>
      <c r="D169" s="234"/>
      <c r="E169" s="234"/>
      <c r="F169" s="234"/>
      <c r="G169" s="234"/>
      <c r="H169" s="234"/>
    </row>
    <row r="170" spans="1:8" ht="15" x14ac:dyDescent="0.2">
      <c r="A170" s="234"/>
      <c r="C170" s="234"/>
      <c r="D170" s="234"/>
      <c r="E170" s="234"/>
      <c r="F170" s="234"/>
      <c r="G170" s="234"/>
      <c r="H170" s="234"/>
    </row>
    <row r="171" spans="1:8" ht="15" x14ac:dyDescent="0.2">
      <c r="A171" s="234"/>
      <c r="C171" s="234"/>
      <c r="D171" s="234"/>
      <c r="E171" s="234"/>
      <c r="F171" s="234"/>
      <c r="G171" s="234"/>
      <c r="H171" s="234"/>
    </row>
    <row r="172" spans="1:8" ht="15" x14ac:dyDescent="0.2">
      <c r="A172" s="234"/>
      <c r="C172" s="234"/>
      <c r="D172" s="234"/>
      <c r="E172" s="234"/>
      <c r="F172" s="234"/>
      <c r="G172" s="234"/>
      <c r="H172" s="234"/>
    </row>
    <row r="173" spans="1:8" ht="15" x14ac:dyDescent="0.2">
      <c r="A173" s="234"/>
      <c r="C173" s="234"/>
      <c r="D173" s="234"/>
      <c r="E173" s="234"/>
      <c r="F173" s="234"/>
      <c r="G173" s="234"/>
      <c r="H173" s="234"/>
    </row>
    <row r="174" spans="1:8" ht="15" x14ac:dyDescent="0.2">
      <c r="A174" s="234"/>
      <c r="C174" s="234"/>
      <c r="D174" s="234"/>
      <c r="E174" s="234"/>
      <c r="F174" s="234"/>
      <c r="G174" s="234"/>
      <c r="H174" s="234"/>
    </row>
    <row r="175" spans="1:8" ht="15" x14ac:dyDescent="0.2">
      <c r="A175" s="234"/>
      <c r="C175" s="234"/>
      <c r="D175" s="234"/>
      <c r="E175" s="234"/>
      <c r="F175" s="234"/>
      <c r="G175" s="234"/>
      <c r="H175" s="234"/>
    </row>
    <row r="176" spans="1:8" ht="15" x14ac:dyDescent="0.2">
      <c r="A176" s="234"/>
      <c r="C176" s="234"/>
      <c r="D176" s="234"/>
      <c r="E176" s="234"/>
      <c r="F176" s="234"/>
      <c r="G176" s="234"/>
      <c r="H176" s="234"/>
    </row>
    <row r="177" spans="1:8" ht="15" x14ac:dyDescent="0.2">
      <c r="A177" s="234"/>
      <c r="C177" s="234"/>
      <c r="D177" s="234"/>
      <c r="E177" s="234"/>
      <c r="F177" s="234"/>
      <c r="G177" s="234"/>
      <c r="H177" s="234"/>
    </row>
    <row r="178" spans="1:8" ht="15" x14ac:dyDescent="0.2">
      <c r="A178" s="234"/>
      <c r="C178" s="234"/>
      <c r="D178" s="234"/>
      <c r="E178" s="234"/>
      <c r="F178" s="234"/>
      <c r="G178" s="234"/>
      <c r="H178" s="234"/>
    </row>
    <row r="179" spans="1:8" ht="15" x14ac:dyDescent="0.2">
      <c r="A179" s="234"/>
      <c r="C179" s="234"/>
      <c r="D179" s="234"/>
      <c r="E179" s="234"/>
      <c r="F179" s="234"/>
      <c r="G179" s="234"/>
      <c r="H179" s="234"/>
    </row>
    <row r="180" spans="1:8" ht="15" x14ac:dyDescent="0.2">
      <c r="A180" s="234"/>
      <c r="C180" s="234"/>
      <c r="D180" s="234"/>
      <c r="E180" s="234"/>
      <c r="F180" s="234"/>
      <c r="G180" s="234"/>
      <c r="H180" s="234"/>
    </row>
    <row r="181" spans="1:8" ht="15" x14ac:dyDescent="0.2">
      <c r="A181" s="234"/>
      <c r="C181" s="234"/>
      <c r="D181" s="234"/>
      <c r="E181" s="234"/>
      <c r="F181" s="234"/>
      <c r="G181" s="234"/>
      <c r="H181" s="234"/>
    </row>
    <row r="182" spans="1:8" ht="15" x14ac:dyDescent="0.2">
      <c r="A182" s="234"/>
      <c r="C182" s="234"/>
      <c r="D182" s="234"/>
      <c r="E182" s="234"/>
      <c r="F182" s="234"/>
      <c r="G182" s="234"/>
      <c r="H182" s="234"/>
    </row>
    <row r="183" spans="1:8" ht="15" x14ac:dyDescent="0.2">
      <c r="A183" s="234"/>
      <c r="C183" s="234"/>
      <c r="D183" s="234"/>
      <c r="E183" s="234"/>
      <c r="F183" s="234"/>
      <c r="G183" s="234"/>
      <c r="H183" s="234"/>
    </row>
    <row r="185" spans="1:8" ht="15" x14ac:dyDescent="0.2">
      <c r="A185" s="234"/>
      <c r="C185" s="234"/>
      <c r="D185" s="234"/>
      <c r="E185" s="234"/>
      <c r="F185" s="234"/>
      <c r="G185" s="234"/>
      <c r="H185" s="234"/>
    </row>
    <row r="186" spans="1:8" ht="15" x14ac:dyDescent="0.2">
      <c r="A186" s="234"/>
      <c r="C186" s="234"/>
      <c r="D186" s="234"/>
      <c r="E186" s="234"/>
      <c r="F186" s="234"/>
      <c r="G186" s="234"/>
      <c r="H186" s="234"/>
    </row>
    <row r="187" spans="1:8" ht="15" x14ac:dyDescent="0.2">
      <c r="A187" s="234"/>
      <c r="C187" s="234"/>
      <c r="D187" s="234"/>
      <c r="E187" s="234"/>
      <c r="F187" s="234"/>
      <c r="G187" s="234"/>
      <c r="H187" s="234"/>
    </row>
    <row r="188" spans="1:8" ht="15" x14ac:dyDescent="0.2">
      <c r="A188" s="234"/>
      <c r="C188" s="234"/>
      <c r="D188" s="234"/>
      <c r="E188" s="234"/>
      <c r="F188" s="234"/>
      <c r="G188" s="234"/>
      <c r="H188" s="234"/>
    </row>
    <row r="189" spans="1:8" ht="15" x14ac:dyDescent="0.2">
      <c r="A189" s="234"/>
      <c r="C189" s="234"/>
      <c r="D189" s="234"/>
      <c r="E189" s="234"/>
      <c r="F189" s="234"/>
      <c r="G189" s="234"/>
      <c r="H189" s="234"/>
    </row>
  </sheetData>
  <sheetProtection selectLockedCells="1" selectUnlockedCells="1"/>
  <mergeCells count="64">
    <mergeCell ref="A15:B15"/>
    <mergeCell ref="S4:T4"/>
    <mergeCell ref="A26:F26"/>
    <mergeCell ref="A23:V23"/>
    <mergeCell ref="A16:V16"/>
    <mergeCell ref="A22:F22"/>
    <mergeCell ref="M3:M7"/>
    <mergeCell ref="N2:V3"/>
    <mergeCell ref="C70:K70"/>
    <mergeCell ref="I65:K65"/>
    <mergeCell ref="D67:G67"/>
    <mergeCell ref="I67:K67"/>
    <mergeCell ref="D69:G69"/>
    <mergeCell ref="I69:K69"/>
    <mergeCell ref="D65:G65"/>
    <mergeCell ref="A1:V1"/>
    <mergeCell ref="A2:A7"/>
    <mergeCell ref="B2:B7"/>
    <mergeCell ref="C2:F2"/>
    <mergeCell ref="G2:G7"/>
    <mergeCell ref="H2:M2"/>
    <mergeCell ref="L4:L7"/>
    <mergeCell ref="N4:P4"/>
    <mergeCell ref="E3:F3"/>
    <mergeCell ref="Q4:R4"/>
    <mergeCell ref="H3:H7"/>
    <mergeCell ref="I3:L3"/>
    <mergeCell ref="C3:C7"/>
    <mergeCell ref="K4:K7"/>
    <mergeCell ref="A10:V10"/>
    <mergeCell ref="N6:V6"/>
    <mergeCell ref="F4:F7"/>
    <mergeCell ref="E4:E7"/>
    <mergeCell ref="U4:V4"/>
    <mergeCell ref="I4:I7"/>
    <mergeCell ref="J4:J7"/>
    <mergeCell ref="D3:D7"/>
    <mergeCell ref="A9:V9"/>
    <mergeCell ref="A30:F30"/>
    <mergeCell ref="A27:V27"/>
    <mergeCell ref="A49:F49"/>
    <mergeCell ref="A34:A36"/>
    <mergeCell ref="A33:V33"/>
    <mergeCell ref="A31:F31"/>
    <mergeCell ref="A32:V32"/>
    <mergeCell ref="A52:M52"/>
    <mergeCell ref="A51:F51"/>
    <mergeCell ref="A37:F37"/>
    <mergeCell ref="A45:A46"/>
    <mergeCell ref="A41:A42"/>
    <mergeCell ref="A50:F50"/>
    <mergeCell ref="A43:A44"/>
    <mergeCell ref="A38:V38"/>
    <mergeCell ref="A39:A40"/>
    <mergeCell ref="A47:A48"/>
    <mergeCell ref="U57:V57"/>
    <mergeCell ref="N57:P57"/>
    <mergeCell ref="A53:M53"/>
    <mergeCell ref="A56:M56"/>
    <mergeCell ref="A54:M54"/>
    <mergeCell ref="A57:M57"/>
    <mergeCell ref="Q57:R57"/>
    <mergeCell ref="S57:T57"/>
    <mergeCell ref="A55:M5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4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029" t="s">
        <v>81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30" t="s">
        <v>44</v>
      </c>
      <c r="Q1" s="1030"/>
      <c r="R1" s="1030"/>
      <c r="S1" s="1030"/>
      <c r="T1" s="1030"/>
      <c r="U1" s="1030"/>
      <c r="V1" s="1030"/>
      <c r="W1" s="1030"/>
      <c r="X1" s="1030"/>
      <c r="Y1" s="1030"/>
      <c r="Z1" s="1030"/>
      <c r="AA1" s="1030"/>
      <c r="AB1" s="1030"/>
      <c r="AC1" s="1030"/>
      <c r="AD1" s="1030"/>
      <c r="AE1" s="1030"/>
      <c r="AF1" s="1030"/>
      <c r="AG1" s="1030"/>
      <c r="AH1" s="1030"/>
      <c r="AI1" s="1030"/>
      <c r="AJ1" s="1030"/>
      <c r="AK1" s="1030"/>
      <c r="AL1" s="1030"/>
      <c r="AM1" s="1030"/>
      <c r="AN1" s="69"/>
    </row>
    <row r="2" spans="1:53" ht="30" x14ac:dyDescent="0.4">
      <c r="A2" s="1029" t="s">
        <v>82</v>
      </c>
      <c r="B2" s="1029"/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1029" t="s">
        <v>110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31" t="s">
        <v>0</v>
      </c>
      <c r="Q3" s="1031"/>
      <c r="R3" s="1031"/>
      <c r="S3" s="1031"/>
      <c r="T3" s="1031"/>
      <c r="U3" s="1031"/>
      <c r="V3" s="1031"/>
      <c r="W3" s="1031"/>
      <c r="X3" s="1031"/>
      <c r="Y3" s="1031"/>
      <c r="Z3" s="1031"/>
      <c r="AA3" s="1031"/>
      <c r="AB3" s="1031"/>
      <c r="AC3" s="1031"/>
      <c r="AD3" s="1031"/>
      <c r="AE3" s="1031"/>
      <c r="AF3" s="1031"/>
      <c r="AG3" s="1031"/>
      <c r="AH3" s="1031"/>
      <c r="AI3" s="1031"/>
      <c r="AJ3" s="1031"/>
      <c r="AK3" s="1031"/>
      <c r="AL3" s="1031"/>
      <c r="AM3" s="1031"/>
      <c r="AN3" s="895" t="s">
        <v>252</v>
      </c>
      <c r="AO3" s="895"/>
      <c r="AP3" s="895"/>
      <c r="AQ3" s="895"/>
      <c r="AR3" s="895"/>
      <c r="AS3" s="895"/>
      <c r="AT3" s="895"/>
      <c r="AU3" s="895"/>
      <c r="AV3" s="895"/>
      <c r="AW3" s="895"/>
      <c r="AX3" s="895"/>
      <c r="AY3" s="895"/>
      <c r="AZ3" s="895"/>
      <c r="BA3" s="895"/>
    </row>
    <row r="4" spans="1:53" ht="30.75" x14ac:dyDescent="0.45">
      <c r="A4" s="1032" t="s">
        <v>111</v>
      </c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95"/>
      <c r="AO4" s="895"/>
      <c r="AP4" s="895"/>
      <c r="AQ4" s="895"/>
      <c r="AR4" s="895"/>
      <c r="AS4" s="895"/>
      <c r="AT4" s="895"/>
      <c r="AU4" s="895"/>
      <c r="AV4" s="895"/>
      <c r="AW4" s="895"/>
      <c r="AX4" s="895"/>
      <c r="AY4" s="895"/>
      <c r="AZ4" s="895"/>
      <c r="BA4" s="895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033" t="s">
        <v>1</v>
      </c>
      <c r="Q5" s="1034"/>
      <c r="R5" s="1034"/>
      <c r="S5" s="1034"/>
      <c r="T5" s="1034"/>
      <c r="U5" s="1034"/>
      <c r="V5" s="1034"/>
      <c r="W5" s="1034"/>
      <c r="X5" s="1034"/>
      <c r="Y5" s="1034"/>
      <c r="Z5" s="1034"/>
      <c r="AA5" s="1034"/>
      <c r="AB5" s="1034"/>
      <c r="AC5" s="1034"/>
      <c r="AD5" s="1034"/>
      <c r="AE5" s="1034"/>
      <c r="AF5" s="1034"/>
      <c r="AG5" s="1034"/>
      <c r="AH5" s="1034"/>
      <c r="AI5" s="1034"/>
      <c r="AJ5" s="1034"/>
      <c r="AK5" s="1034"/>
      <c r="AL5" s="1034"/>
      <c r="AM5" s="1034"/>
    </row>
    <row r="6" spans="1:53" s="3" customFormat="1" ht="24.75" customHeight="1" x14ac:dyDescent="0.4">
      <c r="A6" s="1029" t="s">
        <v>112</v>
      </c>
      <c r="B6" s="1029"/>
      <c r="C6" s="1029"/>
      <c r="D6" s="1029"/>
      <c r="E6" s="1029"/>
      <c r="F6" s="1029"/>
      <c r="G6" s="1029"/>
      <c r="H6" s="1029"/>
      <c r="I6" s="1029"/>
      <c r="J6" s="1029"/>
      <c r="K6" s="1029"/>
      <c r="L6" s="1029"/>
      <c r="M6" s="1029"/>
      <c r="N6" s="1029"/>
      <c r="O6" s="1029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035"/>
      <c r="AP6" s="1035"/>
      <c r="AQ6" s="1035"/>
      <c r="AR6" s="1035"/>
      <c r="AS6" s="1035"/>
      <c r="AT6" s="1035"/>
      <c r="AU6" s="1035"/>
      <c r="AV6" s="1035"/>
      <c r="AW6" s="1035"/>
      <c r="AX6" s="1035"/>
      <c r="AY6" s="1035"/>
      <c r="AZ6" s="1035"/>
      <c r="BA6" s="1035"/>
    </row>
    <row r="7" spans="1:53" s="3" customFormat="1" ht="27" customHeight="1" x14ac:dyDescent="0.4">
      <c r="A7" s="1029" t="s">
        <v>83</v>
      </c>
      <c r="B7" s="1029"/>
      <c r="C7" s="1029"/>
      <c r="D7" s="1029"/>
      <c r="E7" s="1029"/>
      <c r="F7" s="1029"/>
      <c r="G7" s="1029"/>
      <c r="H7" s="1029"/>
      <c r="I7" s="1029"/>
      <c r="J7" s="1029"/>
      <c r="K7" s="1029"/>
      <c r="L7" s="1029"/>
      <c r="M7" s="1029"/>
      <c r="N7" s="1029"/>
      <c r="O7" s="1029"/>
      <c r="P7" s="1084" t="s">
        <v>113</v>
      </c>
      <c r="Q7" s="1084"/>
      <c r="R7" s="1084"/>
      <c r="S7" s="1084"/>
      <c r="T7" s="1084"/>
      <c r="U7" s="1084"/>
      <c r="V7" s="1084"/>
      <c r="W7" s="1084"/>
      <c r="X7" s="1084"/>
      <c r="Y7" s="1084"/>
      <c r="Z7" s="1084"/>
      <c r="AA7" s="1084"/>
      <c r="AB7" s="1084"/>
      <c r="AC7" s="1084"/>
      <c r="AD7" s="1084"/>
      <c r="AE7" s="1084"/>
      <c r="AF7" s="1084"/>
      <c r="AG7" s="1084"/>
      <c r="AH7" s="1084"/>
      <c r="AI7" s="1084"/>
      <c r="AJ7" s="1084"/>
      <c r="AK7" s="1084"/>
      <c r="AL7" s="1084"/>
      <c r="AM7" s="74"/>
      <c r="AN7" s="1095" t="s">
        <v>175</v>
      </c>
      <c r="AO7" s="1096"/>
      <c r="AP7" s="1096"/>
      <c r="AQ7" s="1096"/>
      <c r="AR7" s="1096"/>
      <c r="AS7" s="1096"/>
      <c r="AT7" s="1096"/>
      <c r="AU7" s="1096"/>
      <c r="AV7" s="1096"/>
      <c r="AW7" s="1096"/>
      <c r="AX7" s="1096"/>
      <c r="AY7" s="1096"/>
      <c r="AZ7" s="1096"/>
      <c r="BA7" s="1096"/>
    </row>
    <row r="8" spans="1:53" s="3" customFormat="1" ht="27.75" customHeight="1" x14ac:dyDescent="0.4">
      <c r="P8" s="1084" t="s">
        <v>227</v>
      </c>
      <c r="Q8" s="1084"/>
      <c r="R8" s="1084"/>
      <c r="S8" s="1084"/>
      <c r="T8" s="1084"/>
      <c r="U8" s="1084"/>
      <c r="V8" s="1084"/>
      <c r="W8" s="1084"/>
      <c r="X8" s="1084"/>
      <c r="Y8" s="1084"/>
      <c r="Z8" s="1084"/>
      <c r="AA8" s="1084"/>
      <c r="AB8" s="1084"/>
      <c r="AC8" s="1084"/>
      <c r="AD8" s="1084"/>
      <c r="AE8" s="1084"/>
      <c r="AF8" s="1084"/>
      <c r="AG8" s="1084"/>
      <c r="AH8" s="1084"/>
      <c r="AI8" s="1084"/>
      <c r="AJ8" s="1084"/>
      <c r="AK8" s="1084"/>
      <c r="AL8" s="1084"/>
      <c r="AM8" s="74"/>
      <c r="AN8" s="1036" t="s">
        <v>115</v>
      </c>
      <c r="AO8" s="1036"/>
      <c r="AP8" s="1036"/>
      <c r="AQ8" s="1036"/>
      <c r="AR8" s="1036"/>
      <c r="AS8" s="1036"/>
      <c r="AT8" s="1036"/>
      <c r="AU8" s="1036"/>
      <c r="AV8" s="1036"/>
      <c r="AW8" s="1036"/>
      <c r="AX8" s="1036"/>
      <c r="AY8" s="1036"/>
      <c r="AZ8" s="1036"/>
      <c r="BA8" s="1036"/>
    </row>
    <row r="9" spans="1:53" s="3" customFormat="1" ht="27.75" customHeight="1" x14ac:dyDescent="0.4">
      <c r="P9" s="1084" t="s">
        <v>228</v>
      </c>
      <c r="Q9" s="1084"/>
      <c r="R9" s="1084"/>
      <c r="S9" s="1084"/>
      <c r="T9" s="1084"/>
      <c r="U9" s="1084"/>
      <c r="V9" s="1084"/>
      <c r="W9" s="1084"/>
      <c r="X9" s="1084"/>
      <c r="Y9" s="1084"/>
      <c r="Z9" s="1084"/>
      <c r="AA9" s="1084"/>
      <c r="AB9" s="1084"/>
      <c r="AC9" s="1084"/>
      <c r="AD9" s="1084"/>
      <c r="AE9" s="1084"/>
      <c r="AF9" s="1084"/>
      <c r="AG9" s="1084"/>
      <c r="AH9" s="1084"/>
      <c r="AI9" s="1084"/>
      <c r="AJ9" s="1084"/>
      <c r="AK9" s="1084"/>
      <c r="AL9" s="1084"/>
      <c r="AM9" s="74"/>
      <c r="AN9" s="1036"/>
      <c r="AO9" s="1036"/>
      <c r="AP9" s="1036"/>
      <c r="AQ9" s="1036"/>
      <c r="AR9" s="1036"/>
      <c r="AS9" s="1036"/>
      <c r="AT9" s="1036"/>
      <c r="AU9" s="1036"/>
      <c r="AV9" s="1036"/>
      <c r="AW9" s="1036"/>
      <c r="AX9" s="1036"/>
      <c r="AY9" s="1036"/>
      <c r="AZ9" s="1036"/>
      <c r="BA9" s="1036"/>
    </row>
    <row r="10" spans="1:53" s="3" customFormat="1" ht="27.75" customHeight="1" x14ac:dyDescent="0.35">
      <c r="P10" s="1107" t="s">
        <v>116</v>
      </c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8"/>
      <c r="AG10" s="1108"/>
      <c r="AH10" s="1108"/>
      <c r="AI10" s="1108"/>
      <c r="AJ10" s="1108"/>
      <c r="AK10" s="1108"/>
      <c r="AL10" s="1109"/>
      <c r="AM10" s="1109"/>
      <c r="AN10" s="1036"/>
      <c r="AO10" s="1036"/>
      <c r="AP10" s="1036"/>
      <c r="AQ10" s="1036"/>
      <c r="AR10" s="1036"/>
      <c r="AS10" s="1036"/>
      <c r="AT10" s="1036"/>
      <c r="AU10" s="1036"/>
      <c r="AV10" s="1036"/>
      <c r="AW10" s="1036"/>
      <c r="AX10" s="1036"/>
      <c r="AY10" s="1036"/>
      <c r="AZ10" s="1036"/>
      <c r="BA10" s="1036"/>
    </row>
    <row r="11" spans="1:53" s="3" customFormat="1" ht="25.5" customHeight="1" x14ac:dyDescent="0.4">
      <c r="P11" s="1107" t="s">
        <v>232</v>
      </c>
      <c r="Q11" s="1107"/>
      <c r="R11" s="1107"/>
      <c r="S11" s="1107"/>
      <c r="T11" s="1107"/>
      <c r="U11" s="1107"/>
      <c r="V11" s="1107"/>
      <c r="W11" s="1107"/>
      <c r="X11" s="1107"/>
      <c r="Y11" s="1107"/>
      <c r="Z11" s="1107"/>
      <c r="AA11" s="1107"/>
      <c r="AB11" s="1107"/>
      <c r="AC11" s="1107"/>
      <c r="AD11" s="1107"/>
      <c r="AE11" s="1107"/>
      <c r="AF11" s="1107"/>
      <c r="AG11" s="1107"/>
      <c r="AH11" s="1107"/>
      <c r="AI11" s="1107"/>
      <c r="AJ11" s="1107"/>
      <c r="AK11" s="1107"/>
      <c r="AL11" s="1107"/>
      <c r="AM11" s="1107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028"/>
      <c r="Z12" s="1028"/>
      <c r="AA12" s="1028"/>
      <c r="AB12" s="1028"/>
      <c r="AC12" s="1028"/>
      <c r="AD12" s="1028"/>
      <c r="AE12" s="1028"/>
      <c r="AF12" s="1028"/>
      <c r="AG12" s="1028"/>
      <c r="AH12" s="1028"/>
      <c r="AI12" s="1028"/>
      <c r="AJ12" s="1028"/>
      <c r="AK12" s="1028"/>
      <c r="AL12" s="1028"/>
      <c r="AM12" s="102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093" t="s">
        <v>37</v>
      </c>
      <c r="B14" s="1093"/>
      <c r="C14" s="1093"/>
      <c r="D14" s="1093"/>
      <c r="E14" s="1093"/>
      <c r="F14" s="1093"/>
      <c r="G14" s="1093"/>
      <c r="H14" s="1093"/>
      <c r="I14" s="1093"/>
      <c r="J14" s="1093"/>
      <c r="K14" s="1093"/>
      <c r="L14" s="1093"/>
      <c r="M14" s="1093"/>
      <c r="N14" s="1093"/>
      <c r="O14" s="1093"/>
      <c r="P14" s="1093"/>
      <c r="Q14" s="1093"/>
      <c r="R14" s="1093"/>
      <c r="S14" s="1093"/>
      <c r="T14" s="1093"/>
      <c r="U14" s="1093"/>
      <c r="V14" s="1093"/>
      <c r="W14" s="1093"/>
      <c r="X14" s="1093"/>
      <c r="Y14" s="1093"/>
      <c r="Z14" s="1093"/>
      <c r="AA14" s="1093"/>
      <c r="AB14" s="1093"/>
      <c r="AC14" s="1093"/>
      <c r="AD14" s="1093"/>
      <c r="AE14" s="1093"/>
      <c r="AF14" s="1093"/>
      <c r="AG14" s="1093"/>
      <c r="AH14" s="1093"/>
      <c r="AI14" s="1093"/>
      <c r="AJ14" s="1093"/>
      <c r="AK14" s="1093"/>
      <c r="AL14" s="1093"/>
      <c r="AM14" s="1093"/>
      <c r="AN14" s="1093"/>
      <c r="AO14" s="1093"/>
      <c r="AP14" s="1093"/>
      <c r="AQ14" s="1093"/>
      <c r="AR14" s="1093"/>
      <c r="AS14" s="1093"/>
      <c r="AT14" s="1093"/>
      <c r="AU14" s="1093"/>
      <c r="AV14" s="1093"/>
      <c r="AW14" s="1093"/>
      <c r="AX14" s="1093"/>
      <c r="AY14" s="1093"/>
      <c r="AZ14" s="1093"/>
      <c r="BA14" s="1093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130" t="s">
        <v>2</v>
      </c>
      <c r="B16" s="1063" t="s">
        <v>3</v>
      </c>
      <c r="C16" s="1064"/>
      <c r="D16" s="1064"/>
      <c r="E16" s="1065"/>
      <c r="F16" s="1063" t="s">
        <v>4</v>
      </c>
      <c r="G16" s="1064"/>
      <c r="H16" s="1064"/>
      <c r="I16" s="1065"/>
      <c r="J16" s="1081" t="s">
        <v>5</v>
      </c>
      <c r="K16" s="1082"/>
      <c r="L16" s="1082"/>
      <c r="M16" s="1082"/>
      <c r="N16" s="1081" t="s">
        <v>6</v>
      </c>
      <c r="O16" s="1082"/>
      <c r="P16" s="1082"/>
      <c r="Q16" s="1082"/>
      <c r="R16" s="1083"/>
      <c r="S16" s="1081" t="s">
        <v>7</v>
      </c>
      <c r="T16" s="1097"/>
      <c r="U16" s="1097"/>
      <c r="V16" s="1097"/>
      <c r="W16" s="1083"/>
      <c r="X16" s="1081" t="s">
        <v>8</v>
      </c>
      <c r="Y16" s="1082"/>
      <c r="Z16" s="1082"/>
      <c r="AA16" s="1083"/>
      <c r="AB16" s="1063" t="s">
        <v>9</v>
      </c>
      <c r="AC16" s="1064"/>
      <c r="AD16" s="1064"/>
      <c r="AE16" s="1065"/>
      <c r="AF16" s="1063" t="s">
        <v>10</v>
      </c>
      <c r="AG16" s="1064"/>
      <c r="AH16" s="1064"/>
      <c r="AI16" s="1065"/>
      <c r="AJ16" s="1081" t="s">
        <v>11</v>
      </c>
      <c r="AK16" s="1097"/>
      <c r="AL16" s="1097"/>
      <c r="AM16" s="1097"/>
      <c r="AN16" s="1083"/>
      <c r="AO16" s="1081" t="s">
        <v>12</v>
      </c>
      <c r="AP16" s="1082"/>
      <c r="AQ16" s="1082"/>
      <c r="AR16" s="1082"/>
      <c r="AS16" s="1085" t="s">
        <v>13</v>
      </c>
      <c r="AT16" s="1086"/>
      <c r="AU16" s="1086"/>
      <c r="AV16" s="1086"/>
      <c r="AW16" s="1087"/>
      <c r="AX16" s="1081" t="s">
        <v>14</v>
      </c>
      <c r="AY16" s="1082"/>
      <c r="AZ16" s="1082"/>
      <c r="BA16" s="1083"/>
    </row>
    <row r="17" spans="1:53" s="5" customFormat="1" ht="20.25" customHeight="1" thickBot="1" x14ac:dyDescent="0.25">
      <c r="A17" s="1131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4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5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117</v>
      </c>
      <c r="R19" s="90" t="s">
        <v>117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5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7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6"/>
      <c r="B21" s="98"/>
      <c r="C21" s="99"/>
      <c r="D21" s="99"/>
      <c r="E21" s="100"/>
      <c r="F21" s="98"/>
      <c r="G21" s="99"/>
      <c r="H21" s="99"/>
      <c r="I21" s="100"/>
      <c r="J21" s="98"/>
      <c r="K21" s="99"/>
      <c r="L21" s="99"/>
      <c r="M21" s="100"/>
      <c r="N21" s="98"/>
      <c r="O21" s="99"/>
      <c r="P21" s="99"/>
      <c r="Q21" s="99"/>
      <c r="R21" s="100"/>
      <c r="S21" s="98"/>
      <c r="T21" s="99"/>
      <c r="U21" s="99"/>
      <c r="V21" s="99"/>
      <c r="W21" s="100"/>
      <c r="X21" s="98"/>
      <c r="Y21" s="99"/>
      <c r="Z21" s="99"/>
      <c r="AA21" s="100"/>
      <c r="AB21" s="98"/>
      <c r="AC21" s="99"/>
      <c r="AD21" s="99"/>
      <c r="AE21" s="101"/>
      <c r="AF21" s="98"/>
      <c r="AG21" s="99"/>
      <c r="AH21" s="99"/>
      <c r="AI21" s="101"/>
      <c r="AJ21" s="98"/>
      <c r="AK21" s="99"/>
      <c r="AL21" s="99"/>
      <c r="AM21" s="99"/>
      <c r="AN21" s="100"/>
      <c r="AO21" s="102"/>
      <c r="AP21" s="99"/>
      <c r="AQ21" s="99"/>
      <c r="AR21" s="101"/>
      <c r="AS21" s="103"/>
      <c r="AT21" s="104"/>
      <c r="AU21" s="104"/>
      <c r="AV21" s="104"/>
      <c r="AW21" s="105"/>
      <c r="AX21" s="106"/>
      <c r="AY21" s="107"/>
      <c r="AZ21" s="107"/>
      <c r="BA21" s="108"/>
    </row>
    <row r="22" spans="1:53" ht="19.5" customHeight="1" x14ac:dyDescent="0.3">
      <c r="A22" s="2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  <c r="AG22" s="110"/>
      <c r="AH22" s="110"/>
      <c r="AI22" s="110"/>
      <c r="AJ22" s="109"/>
      <c r="AK22" s="109"/>
      <c r="AL22" s="109"/>
      <c r="AM22" s="109"/>
      <c r="AN22" s="109"/>
      <c r="AO22" s="109"/>
      <c r="AP22" s="109"/>
      <c r="AQ22" s="109"/>
      <c r="AR22" s="109"/>
      <c r="AS22" s="111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1089" t="s">
        <v>119</v>
      </c>
      <c r="B23" s="1089"/>
      <c r="C23" s="1089"/>
      <c r="D23" s="1089"/>
      <c r="E23" s="1089"/>
      <c r="F23" s="1089"/>
      <c r="G23" s="1089"/>
      <c r="H23" s="1089"/>
      <c r="I23" s="1089"/>
      <c r="J23" s="1090"/>
      <c r="K23" s="1090"/>
      <c r="L23" s="1090"/>
      <c r="M23" s="1090"/>
      <c r="N23" s="1090"/>
      <c r="O23" s="1090"/>
      <c r="P23" s="1090"/>
      <c r="Q23" s="1090"/>
      <c r="R23" s="1090"/>
      <c r="S23" s="1090"/>
      <c r="T23" s="1090"/>
      <c r="U23" s="1090"/>
      <c r="V23" s="1090"/>
      <c r="W23" s="1090"/>
      <c r="X23" s="1090"/>
      <c r="Y23" s="1090"/>
      <c r="Z23" s="1090"/>
      <c r="AA23" s="1090"/>
      <c r="AB23" s="1090"/>
      <c r="AC23" s="1090"/>
      <c r="AD23" s="1090"/>
      <c r="AE23" s="1090"/>
      <c r="AF23" s="1090"/>
      <c r="AG23" s="1090"/>
      <c r="AH23" s="1090"/>
      <c r="AI23" s="1090"/>
      <c r="AJ23" s="1090"/>
      <c r="AK23" s="1090"/>
      <c r="AL23" s="1090"/>
      <c r="AM23" s="1090"/>
      <c r="AN23" s="1090"/>
      <c r="AO23" s="1090"/>
      <c r="AP23" s="1090"/>
      <c r="AQ23" s="1090"/>
      <c r="AR23" s="1090"/>
      <c r="AS23" s="1090"/>
      <c r="AT23" s="1090"/>
      <c r="AU23" s="1090"/>
      <c r="AV23" s="112"/>
      <c r="AW23" s="112"/>
      <c r="AX23" s="112"/>
      <c r="AY23" s="112"/>
      <c r="AZ23" s="112"/>
      <c r="BA23" s="1"/>
    </row>
    <row r="24" spans="1:53" x14ac:dyDescent="0.25">
      <c r="AV24" s="112"/>
      <c r="AW24" s="112"/>
      <c r="AX24" s="112"/>
      <c r="AY24" s="112"/>
      <c r="AZ24" s="112"/>
    </row>
    <row r="25" spans="1:53" ht="21.75" customHeight="1" x14ac:dyDescent="0.3">
      <c r="A25" s="113" t="s">
        <v>120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088" t="s">
        <v>121</v>
      </c>
      <c r="AB25" s="1088"/>
      <c r="AC25" s="1088"/>
      <c r="AD25" s="1088"/>
      <c r="AE25" s="1088"/>
      <c r="AF25" s="1088"/>
      <c r="AG25" s="1088"/>
      <c r="AH25" s="1088"/>
      <c r="AI25" s="1088"/>
      <c r="AJ25" s="1088"/>
      <c r="AK25" s="1088"/>
      <c r="AL25" s="1088"/>
      <c r="AM25" s="1088"/>
      <c r="AN25" s="113"/>
      <c r="AO25" s="1088" t="s">
        <v>51</v>
      </c>
      <c r="AP25" s="1088"/>
      <c r="AQ25" s="1088"/>
      <c r="AR25" s="1088"/>
      <c r="AS25" s="1088"/>
      <c r="AT25" s="1088"/>
      <c r="AU25" s="1088"/>
      <c r="AV25" s="1088"/>
      <c r="AW25" s="1088"/>
      <c r="AX25" s="1088"/>
      <c r="AY25" s="1088"/>
      <c r="AZ25" s="1088"/>
      <c r="BA25" s="1088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134" t="s">
        <v>2</v>
      </c>
      <c r="B27" s="1068"/>
      <c r="C27" s="1037" t="s">
        <v>19</v>
      </c>
      <c r="D27" s="1067"/>
      <c r="E27" s="1067"/>
      <c r="F27" s="1068"/>
      <c r="G27" s="1054" t="s">
        <v>122</v>
      </c>
      <c r="H27" s="1055"/>
      <c r="I27" s="1056"/>
      <c r="J27" s="1066" t="s">
        <v>21</v>
      </c>
      <c r="K27" s="1067"/>
      <c r="L27" s="1067"/>
      <c r="M27" s="1068"/>
      <c r="N27" s="1043" t="s">
        <v>70</v>
      </c>
      <c r="O27" s="1044"/>
      <c r="P27" s="1045"/>
      <c r="Q27" s="1066" t="s">
        <v>71</v>
      </c>
      <c r="R27" s="1135"/>
      <c r="S27" s="1136"/>
      <c r="T27" s="1066" t="s">
        <v>22</v>
      </c>
      <c r="U27" s="1067"/>
      <c r="V27" s="1068"/>
      <c r="W27" s="1066" t="s">
        <v>69</v>
      </c>
      <c r="X27" s="1067"/>
      <c r="Y27" s="1068"/>
      <c r="Z27" s="22"/>
      <c r="AA27" s="1113" t="s">
        <v>72</v>
      </c>
      <c r="AB27" s="1114"/>
      <c r="AC27" s="1114"/>
      <c r="AD27" s="1114"/>
      <c r="AE27" s="1114"/>
      <c r="AF27" s="1076"/>
      <c r="AG27" s="1077"/>
      <c r="AH27" s="1091" t="s">
        <v>87</v>
      </c>
      <c r="AI27" s="1092"/>
      <c r="AJ27" s="1092"/>
      <c r="AK27" s="1037" t="s">
        <v>50</v>
      </c>
      <c r="AL27" s="1038"/>
      <c r="AM27" s="1039"/>
      <c r="AN27" s="115"/>
      <c r="AO27" s="1111" t="s">
        <v>52</v>
      </c>
      <c r="AP27" s="1112"/>
      <c r="AQ27" s="1112"/>
      <c r="AR27" s="1112"/>
      <c r="AS27" s="1043" t="s">
        <v>73</v>
      </c>
      <c r="AT27" s="1044"/>
      <c r="AU27" s="1044"/>
      <c r="AV27" s="1044"/>
      <c r="AW27" s="1045"/>
      <c r="AX27" s="1091" t="s">
        <v>87</v>
      </c>
      <c r="AY27" s="1091"/>
      <c r="AZ27" s="1091"/>
      <c r="BA27" s="1110"/>
    </row>
    <row r="28" spans="1:53" ht="15.75" customHeight="1" x14ac:dyDescent="0.25">
      <c r="A28" s="1069"/>
      <c r="B28" s="1071"/>
      <c r="C28" s="1069"/>
      <c r="D28" s="1070"/>
      <c r="E28" s="1070"/>
      <c r="F28" s="1071"/>
      <c r="G28" s="1057"/>
      <c r="H28" s="1058"/>
      <c r="I28" s="1059"/>
      <c r="J28" s="1069"/>
      <c r="K28" s="1070"/>
      <c r="L28" s="1070"/>
      <c r="M28" s="1071"/>
      <c r="N28" s="1046"/>
      <c r="O28" s="1047"/>
      <c r="P28" s="1048"/>
      <c r="Q28" s="1137"/>
      <c r="R28" s="1090"/>
      <c r="S28" s="1138"/>
      <c r="T28" s="1069"/>
      <c r="U28" s="1070"/>
      <c r="V28" s="1071"/>
      <c r="W28" s="1069"/>
      <c r="X28" s="1070"/>
      <c r="Y28" s="1071"/>
      <c r="Z28" s="22"/>
      <c r="AA28" s="1115"/>
      <c r="AB28" s="1116"/>
      <c r="AC28" s="1116"/>
      <c r="AD28" s="1116"/>
      <c r="AE28" s="1116"/>
      <c r="AF28" s="1079"/>
      <c r="AG28" s="1080"/>
      <c r="AH28" s="1092"/>
      <c r="AI28" s="1092"/>
      <c r="AJ28" s="1092"/>
      <c r="AK28" s="1040"/>
      <c r="AL28" s="1041"/>
      <c r="AM28" s="1042"/>
      <c r="AN28" s="115"/>
      <c r="AO28" s="1112"/>
      <c r="AP28" s="1112"/>
      <c r="AQ28" s="1112"/>
      <c r="AR28" s="1112"/>
      <c r="AS28" s="1046"/>
      <c r="AT28" s="1047"/>
      <c r="AU28" s="1047"/>
      <c r="AV28" s="1047"/>
      <c r="AW28" s="1048"/>
      <c r="AX28" s="1091"/>
      <c r="AY28" s="1091"/>
      <c r="AZ28" s="1091"/>
      <c r="BA28" s="1110"/>
    </row>
    <row r="29" spans="1:53" ht="42" customHeight="1" x14ac:dyDescent="0.25">
      <c r="A29" s="1072"/>
      <c r="B29" s="1074"/>
      <c r="C29" s="1072"/>
      <c r="D29" s="1073"/>
      <c r="E29" s="1073"/>
      <c r="F29" s="1074"/>
      <c r="G29" s="1060"/>
      <c r="H29" s="1061"/>
      <c r="I29" s="1062"/>
      <c r="J29" s="1072"/>
      <c r="K29" s="1073"/>
      <c r="L29" s="1073"/>
      <c r="M29" s="1074"/>
      <c r="N29" s="1049"/>
      <c r="O29" s="1050"/>
      <c r="P29" s="1051"/>
      <c r="Q29" s="1139"/>
      <c r="R29" s="1140"/>
      <c r="S29" s="1141"/>
      <c r="T29" s="1072"/>
      <c r="U29" s="1073"/>
      <c r="V29" s="1074"/>
      <c r="W29" s="1072"/>
      <c r="X29" s="1073"/>
      <c r="Y29" s="1074"/>
      <c r="Z29" s="22"/>
      <c r="AA29" s="1117" t="s">
        <v>109</v>
      </c>
      <c r="AB29" s="1118"/>
      <c r="AC29" s="1118"/>
      <c r="AD29" s="1118"/>
      <c r="AE29" s="1118"/>
      <c r="AF29" s="1119"/>
      <c r="AG29" s="1120"/>
      <c r="AH29" s="868">
        <v>2</v>
      </c>
      <c r="AI29" s="869"/>
      <c r="AJ29" s="870"/>
      <c r="AK29" s="1052">
        <v>3</v>
      </c>
      <c r="AL29" s="1052"/>
      <c r="AM29" s="1052"/>
      <c r="AN29" s="115"/>
      <c r="AO29" s="1112"/>
      <c r="AP29" s="1112"/>
      <c r="AQ29" s="1112"/>
      <c r="AR29" s="1112"/>
      <c r="AS29" s="1046"/>
      <c r="AT29" s="1047"/>
      <c r="AU29" s="1047"/>
      <c r="AV29" s="1047"/>
      <c r="AW29" s="1048"/>
      <c r="AX29" s="1091"/>
      <c r="AY29" s="1091"/>
      <c r="AZ29" s="1091"/>
      <c r="BA29" s="1110"/>
    </row>
    <row r="30" spans="1:53" ht="26.25" customHeight="1" x14ac:dyDescent="0.3">
      <c r="A30" s="1132">
        <v>1</v>
      </c>
      <c r="B30" s="1133"/>
      <c r="C30" s="794">
        <f>COUNTIF($B18:$AO18,$B$18)</f>
        <v>33</v>
      </c>
      <c r="D30" s="795"/>
      <c r="E30" s="795"/>
      <c r="F30" s="796"/>
      <c r="G30" s="794">
        <v>4</v>
      </c>
      <c r="H30" s="795"/>
      <c r="I30" s="796"/>
      <c r="J30" s="794">
        <v>3</v>
      </c>
      <c r="K30" s="795"/>
      <c r="L30" s="795"/>
      <c r="M30" s="796"/>
      <c r="N30" s="794"/>
      <c r="O30" s="795"/>
      <c r="P30" s="796"/>
      <c r="Q30" s="875"/>
      <c r="R30" s="816"/>
      <c r="S30" s="817"/>
      <c r="T30" s="794">
        <v>12</v>
      </c>
      <c r="U30" s="849"/>
      <c r="V30" s="851"/>
      <c r="W30" s="794">
        <f>C30+G30+J30+N30+Q30+T30</f>
        <v>52</v>
      </c>
      <c r="X30" s="849"/>
      <c r="Y30" s="850"/>
      <c r="Z30" s="22"/>
      <c r="AA30" s="1075" t="s">
        <v>176</v>
      </c>
      <c r="AB30" s="1076"/>
      <c r="AC30" s="1076"/>
      <c r="AD30" s="1076"/>
      <c r="AE30" s="1076"/>
      <c r="AF30" s="1076"/>
      <c r="AG30" s="1077"/>
      <c r="AH30" s="1052">
        <v>4</v>
      </c>
      <c r="AI30" s="1053"/>
      <c r="AJ30" s="1053"/>
      <c r="AK30" s="1052">
        <v>2</v>
      </c>
      <c r="AL30" s="1053"/>
      <c r="AM30" s="1053"/>
      <c r="AN30" s="115"/>
      <c r="AO30" s="1112"/>
      <c r="AP30" s="1112"/>
      <c r="AQ30" s="1112"/>
      <c r="AR30" s="1112"/>
      <c r="AS30" s="1049"/>
      <c r="AT30" s="1050"/>
      <c r="AU30" s="1050"/>
      <c r="AV30" s="1050"/>
      <c r="AW30" s="1051"/>
      <c r="AX30" s="1091"/>
      <c r="AY30" s="1091"/>
      <c r="AZ30" s="1091"/>
      <c r="BA30" s="1110"/>
    </row>
    <row r="31" spans="1:53" ht="27" customHeight="1" x14ac:dyDescent="0.3">
      <c r="A31" s="1105">
        <v>2</v>
      </c>
      <c r="B31" s="1106"/>
      <c r="C31" s="794">
        <v>15</v>
      </c>
      <c r="D31" s="795"/>
      <c r="E31" s="795"/>
      <c r="F31" s="796"/>
      <c r="G31" s="797">
        <v>2</v>
      </c>
      <c r="H31" s="798"/>
      <c r="I31" s="799"/>
      <c r="J31" s="797">
        <v>6</v>
      </c>
      <c r="K31" s="798"/>
      <c r="L31" s="798"/>
      <c r="M31" s="799"/>
      <c r="N31" s="797">
        <v>12</v>
      </c>
      <c r="O31" s="798"/>
      <c r="P31" s="799"/>
      <c r="Q31" s="815">
        <v>2</v>
      </c>
      <c r="R31" s="816"/>
      <c r="S31" s="817"/>
      <c r="T31" s="797">
        <v>2</v>
      </c>
      <c r="U31" s="813"/>
      <c r="V31" s="814"/>
      <c r="W31" s="794">
        <f>C31+G31+J31+N31+Q31+T31</f>
        <v>39</v>
      </c>
      <c r="X31" s="849"/>
      <c r="Y31" s="850"/>
      <c r="Z31" s="22"/>
      <c r="AA31" s="1078"/>
      <c r="AB31" s="1079"/>
      <c r="AC31" s="1079"/>
      <c r="AD31" s="1079"/>
      <c r="AE31" s="1079"/>
      <c r="AF31" s="1079"/>
      <c r="AG31" s="1080"/>
      <c r="AH31" s="1053"/>
      <c r="AI31" s="1053"/>
      <c r="AJ31" s="1053"/>
      <c r="AK31" s="1053"/>
      <c r="AL31" s="1053"/>
      <c r="AM31" s="1053"/>
      <c r="AN31" s="115"/>
      <c r="AO31" s="1052" t="s">
        <v>23</v>
      </c>
      <c r="AP31" s="1052"/>
      <c r="AQ31" s="1052"/>
      <c r="AR31" s="1052"/>
      <c r="AS31" s="807" t="s">
        <v>123</v>
      </c>
      <c r="AT31" s="807"/>
      <c r="AU31" s="807"/>
      <c r="AV31" s="807"/>
      <c r="AW31" s="807"/>
      <c r="AX31" s="1094">
        <v>4</v>
      </c>
      <c r="AY31" s="1094"/>
      <c r="AZ31" s="1094"/>
      <c r="BA31" s="1094"/>
    </row>
    <row r="32" spans="1:53" ht="21.75" customHeight="1" x14ac:dyDescent="0.3">
      <c r="A32" s="1105"/>
      <c r="B32" s="1106"/>
      <c r="C32" s="794"/>
      <c r="D32" s="795"/>
      <c r="E32" s="795"/>
      <c r="F32" s="796"/>
      <c r="G32" s="797"/>
      <c r="H32" s="798"/>
      <c r="I32" s="799"/>
      <c r="J32" s="797"/>
      <c r="K32" s="798"/>
      <c r="L32" s="798"/>
      <c r="M32" s="799"/>
      <c r="N32" s="797"/>
      <c r="O32" s="798"/>
      <c r="P32" s="799"/>
      <c r="Q32" s="875"/>
      <c r="R32" s="816"/>
      <c r="S32" s="817"/>
      <c r="T32" s="797"/>
      <c r="U32" s="813"/>
      <c r="V32" s="814"/>
      <c r="W32" s="794"/>
      <c r="X32" s="849"/>
      <c r="Y32" s="850"/>
      <c r="Z32" s="22"/>
      <c r="AA32" s="1075" t="s">
        <v>74</v>
      </c>
      <c r="AB32" s="1076"/>
      <c r="AC32" s="1076"/>
      <c r="AD32" s="1076"/>
      <c r="AE32" s="1076"/>
      <c r="AF32" s="1076"/>
      <c r="AG32" s="1077"/>
      <c r="AH32" s="1052">
        <v>4</v>
      </c>
      <c r="AI32" s="1053"/>
      <c r="AJ32" s="1053"/>
      <c r="AK32" s="1052">
        <v>4</v>
      </c>
      <c r="AL32" s="1053"/>
      <c r="AM32" s="1053"/>
      <c r="AN32" s="115"/>
      <c r="AO32" s="1052"/>
      <c r="AP32" s="1052"/>
      <c r="AQ32" s="1052"/>
      <c r="AR32" s="1052"/>
      <c r="AS32" s="807"/>
      <c r="AT32" s="807"/>
      <c r="AU32" s="807"/>
      <c r="AV32" s="807"/>
      <c r="AW32" s="807"/>
      <c r="AX32" s="1094"/>
      <c r="AY32" s="1094"/>
      <c r="AZ32" s="1094"/>
      <c r="BA32" s="1094"/>
    </row>
    <row r="33" spans="1:53" ht="25.5" customHeight="1" x14ac:dyDescent="0.3">
      <c r="A33" s="1105"/>
      <c r="B33" s="1106"/>
      <c r="C33" s="794"/>
      <c r="D33" s="795"/>
      <c r="E33" s="795"/>
      <c r="F33" s="796"/>
      <c r="G33" s="797"/>
      <c r="H33" s="798"/>
      <c r="I33" s="799"/>
      <c r="J33" s="797"/>
      <c r="K33" s="798"/>
      <c r="L33" s="798"/>
      <c r="M33" s="799"/>
      <c r="N33" s="797"/>
      <c r="O33" s="798"/>
      <c r="P33" s="799"/>
      <c r="Q33" s="815"/>
      <c r="R33" s="816"/>
      <c r="S33" s="817"/>
      <c r="T33" s="886"/>
      <c r="U33" s="813"/>
      <c r="V33" s="814"/>
      <c r="W33" s="794"/>
      <c r="X33" s="849"/>
      <c r="Y33" s="850"/>
      <c r="Z33" s="22"/>
      <c r="AA33" s="1078"/>
      <c r="AB33" s="1079"/>
      <c r="AC33" s="1079"/>
      <c r="AD33" s="1079"/>
      <c r="AE33" s="1079"/>
      <c r="AF33" s="1079"/>
      <c r="AG33" s="1080"/>
      <c r="AH33" s="1053"/>
      <c r="AI33" s="1053"/>
      <c r="AJ33" s="1053"/>
      <c r="AK33" s="1053"/>
      <c r="AL33" s="1053"/>
      <c r="AM33" s="1053"/>
      <c r="AN33" s="116"/>
      <c r="AO33" s="1052"/>
      <c r="AP33" s="1052"/>
      <c r="AQ33" s="1052"/>
      <c r="AR33" s="1052"/>
      <c r="AS33" s="807"/>
      <c r="AT33" s="807"/>
      <c r="AU33" s="807"/>
      <c r="AV33" s="807"/>
      <c r="AW33" s="807"/>
      <c r="AX33" s="1094"/>
      <c r="AY33" s="1094"/>
      <c r="AZ33" s="1094"/>
      <c r="BA33" s="1094"/>
    </row>
    <row r="34" spans="1:53" ht="34.5" customHeight="1" x14ac:dyDescent="0.25">
      <c r="A34" s="1098" t="s">
        <v>24</v>
      </c>
      <c r="B34" s="1099"/>
      <c r="C34" s="1100">
        <f>SUM(C30:F33)</f>
        <v>48</v>
      </c>
      <c r="D34" s="1101"/>
      <c r="E34" s="1101"/>
      <c r="F34" s="1102"/>
      <c r="G34" s="1103">
        <f>SUM(G30:I33)</f>
        <v>6</v>
      </c>
      <c r="H34" s="1104"/>
      <c r="I34" s="1099"/>
      <c r="J34" s="1142">
        <f>SUM(J30:M33)</f>
        <v>9</v>
      </c>
      <c r="K34" s="1143"/>
      <c r="L34" s="1143"/>
      <c r="M34" s="1144"/>
      <c r="N34" s="1142">
        <f>SUM(N30:P33)</f>
        <v>12</v>
      </c>
      <c r="O34" s="1143"/>
      <c r="P34" s="1144"/>
      <c r="Q34" s="1147">
        <f>SUM(Q30:S33)</f>
        <v>2</v>
      </c>
      <c r="R34" s="1148"/>
      <c r="S34" s="1149"/>
      <c r="T34" s="1103">
        <f>SUM(T30:V33)</f>
        <v>14</v>
      </c>
      <c r="U34" s="1145"/>
      <c r="V34" s="1146"/>
      <c r="W34" s="1103">
        <f>SUM(W30:Y33)</f>
        <v>91</v>
      </c>
      <c r="X34" s="1145"/>
      <c r="Y34" s="1146"/>
      <c r="Z34" s="22"/>
      <c r="AA34" s="1121" t="s">
        <v>108</v>
      </c>
      <c r="AB34" s="1122"/>
      <c r="AC34" s="1122"/>
      <c r="AD34" s="1122"/>
      <c r="AE34" s="1122"/>
      <c r="AF34" s="1122"/>
      <c r="AG34" s="1123"/>
      <c r="AH34" s="1124">
        <v>4</v>
      </c>
      <c r="AI34" s="1125"/>
      <c r="AJ34" s="1126"/>
      <c r="AK34" s="1127">
        <v>12</v>
      </c>
      <c r="AL34" s="1128"/>
      <c r="AM34" s="1129"/>
      <c r="AN34" s="23"/>
      <c r="AO34" s="1052"/>
      <c r="AP34" s="1052"/>
      <c r="AQ34" s="1052"/>
      <c r="AR34" s="1052"/>
      <c r="AS34" s="807"/>
      <c r="AT34" s="807"/>
      <c r="AU34" s="807"/>
      <c r="AV34" s="807"/>
      <c r="AW34" s="807"/>
      <c r="AX34" s="1094"/>
      <c r="AY34" s="1094"/>
      <c r="AZ34" s="1094"/>
      <c r="BA34" s="1094"/>
    </row>
  </sheetData>
  <sheetProtection selectLockedCells="1" selectUnlockedCells="1"/>
  <mergeCells count="105">
    <mergeCell ref="J34:M34"/>
    <mergeCell ref="J32:M32"/>
    <mergeCell ref="J33:M33"/>
    <mergeCell ref="N32:P32"/>
    <mergeCell ref="N34:P34"/>
    <mergeCell ref="W34:Y34"/>
    <mergeCell ref="W33:Y33"/>
    <mergeCell ref="Q34:S34"/>
    <mergeCell ref="W32:Y32"/>
    <mergeCell ref="T34:V34"/>
    <mergeCell ref="Q32:S32"/>
    <mergeCell ref="T33:V33"/>
    <mergeCell ref="T32:V32"/>
    <mergeCell ref="N31:P31"/>
    <mergeCell ref="N30:P30"/>
    <mergeCell ref="C31:F31"/>
    <mergeCell ref="G31:I31"/>
    <mergeCell ref="J31:M31"/>
    <mergeCell ref="N33:P33"/>
    <mergeCell ref="A16:A17"/>
    <mergeCell ref="G33:I33"/>
    <mergeCell ref="A30:B30"/>
    <mergeCell ref="C30:F30"/>
    <mergeCell ref="G30:I30"/>
    <mergeCell ref="C32:F32"/>
    <mergeCell ref="A27:B29"/>
    <mergeCell ref="C27:F29"/>
    <mergeCell ref="A32:B32"/>
    <mergeCell ref="B16:E16"/>
    <mergeCell ref="A31:B31"/>
    <mergeCell ref="G32:I32"/>
    <mergeCell ref="C33:F33"/>
    <mergeCell ref="P10:AM10"/>
    <mergeCell ref="P11:AM11"/>
    <mergeCell ref="AJ16:AN16"/>
    <mergeCell ref="T31:V31"/>
    <mergeCell ref="W31:Y31"/>
    <mergeCell ref="AX27:BA30"/>
    <mergeCell ref="AO27:AR30"/>
    <mergeCell ref="AS31:AW34"/>
    <mergeCell ref="AO31:AR34"/>
    <mergeCell ref="Q30:S30"/>
    <mergeCell ref="T30:V30"/>
    <mergeCell ref="AH29:AJ29"/>
    <mergeCell ref="AA27:AG28"/>
    <mergeCell ref="AA29:AG29"/>
    <mergeCell ref="T27:V29"/>
    <mergeCell ref="AA34:AG34"/>
    <mergeCell ref="AH34:AJ34"/>
    <mergeCell ref="AH32:AJ33"/>
    <mergeCell ref="AK32:AM33"/>
    <mergeCell ref="AK34:AM34"/>
    <mergeCell ref="AA32:AG33"/>
    <mergeCell ref="J27:M29"/>
    <mergeCell ref="Q33:S33"/>
    <mergeCell ref="AX16:BA16"/>
    <mergeCell ref="A7:O7"/>
    <mergeCell ref="P7:AL7"/>
    <mergeCell ref="AO16:AR16"/>
    <mergeCell ref="AH30:AJ31"/>
    <mergeCell ref="J16:M16"/>
    <mergeCell ref="AS16:AW16"/>
    <mergeCell ref="AO25:BA25"/>
    <mergeCell ref="A23:AU23"/>
    <mergeCell ref="AK29:AM29"/>
    <mergeCell ref="AA25:AM25"/>
    <mergeCell ref="AH27:AJ28"/>
    <mergeCell ref="A14:BA14"/>
    <mergeCell ref="AX31:BA34"/>
    <mergeCell ref="AN7:BA7"/>
    <mergeCell ref="X16:AA16"/>
    <mergeCell ref="P8:AL8"/>
    <mergeCell ref="N16:R16"/>
    <mergeCell ref="S16:W16"/>
    <mergeCell ref="P9:AL9"/>
    <mergeCell ref="A34:B34"/>
    <mergeCell ref="C34:F34"/>
    <mergeCell ref="G34:I34"/>
    <mergeCell ref="A33:B33"/>
    <mergeCell ref="AK27:AM28"/>
    <mergeCell ref="AS27:AW30"/>
    <mergeCell ref="AK30:AM31"/>
    <mergeCell ref="G27:I29"/>
    <mergeCell ref="AB16:AE16"/>
    <mergeCell ref="W27:Y29"/>
    <mergeCell ref="W30:Y30"/>
    <mergeCell ref="AA30:AG31"/>
    <mergeCell ref="F16:I16"/>
    <mergeCell ref="AF16:AI16"/>
    <mergeCell ref="Q27:S29"/>
    <mergeCell ref="N27:P29"/>
    <mergeCell ref="Q31:S31"/>
    <mergeCell ref="J30:M30"/>
    <mergeCell ref="Y12:AM12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N8:BA1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09" customWidth="1"/>
    <col min="2" max="2" width="47.28515625" style="410" customWidth="1"/>
    <col min="3" max="3" width="6.7109375" style="411" customWidth="1"/>
    <col min="4" max="4" width="12" style="412" customWidth="1"/>
    <col min="5" max="5" width="7.28515625" style="412" customWidth="1"/>
    <col min="6" max="6" width="6.42578125" style="411" customWidth="1"/>
    <col min="7" max="7" width="7.42578125" style="411" customWidth="1"/>
    <col min="8" max="8" width="9.85546875" style="411" customWidth="1"/>
    <col min="9" max="9" width="8.7109375" style="410" customWidth="1"/>
    <col min="10" max="10" width="8" style="410" customWidth="1"/>
    <col min="11" max="11" width="5.85546875" style="410" customWidth="1"/>
    <col min="12" max="12" width="7.85546875" style="410" customWidth="1"/>
    <col min="13" max="13" width="8.85546875" style="410" customWidth="1"/>
    <col min="14" max="15" width="6.140625" style="410" customWidth="1"/>
    <col min="16" max="16" width="6.28515625" style="410" customWidth="1"/>
    <col min="17" max="18" width="6.42578125" style="410" customWidth="1"/>
    <col min="19" max="19" width="6.5703125" style="410" customWidth="1"/>
    <col min="20" max="20" width="6.28515625" style="410" customWidth="1"/>
    <col min="21" max="21" width="5.5703125" style="410" customWidth="1"/>
    <col min="22" max="22" width="5.7109375" style="410" customWidth="1"/>
    <col min="23" max="27" width="0" style="234" hidden="1" customWidth="1"/>
    <col min="28" max="16384" width="9.140625" style="234"/>
  </cols>
  <sheetData>
    <row r="1" spans="1:27" s="151" customFormat="1" ht="18.75" customHeight="1" thickBot="1" x14ac:dyDescent="0.25">
      <c r="A1" s="1150" t="s">
        <v>131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  <c r="V1" s="1152"/>
    </row>
    <row r="2" spans="1:27" s="151" customFormat="1" ht="15.75" customHeight="1" x14ac:dyDescent="0.2">
      <c r="A2" s="1153" t="s">
        <v>132</v>
      </c>
      <c r="B2" s="1156" t="s">
        <v>133</v>
      </c>
      <c r="C2" s="1159" t="s">
        <v>86</v>
      </c>
      <c r="D2" s="1160"/>
      <c r="E2" s="1160"/>
      <c r="F2" s="1161"/>
      <c r="G2" s="1162" t="s">
        <v>134</v>
      </c>
      <c r="H2" s="1200" t="s">
        <v>135</v>
      </c>
      <c r="I2" s="1201"/>
      <c r="J2" s="1201"/>
      <c r="K2" s="1201"/>
      <c r="L2" s="1201"/>
      <c r="M2" s="1202"/>
      <c r="N2" s="1188" t="s">
        <v>182</v>
      </c>
      <c r="O2" s="1189"/>
      <c r="P2" s="1189"/>
      <c r="Q2" s="1189"/>
      <c r="R2" s="1189"/>
      <c r="S2" s="1189"/>
      <c r="T2" s="1189"/>
      <c r="U2" s="1189"/>
      <c r="V2" s="1190"/>
    </row>
    <row r="3" spans="1:27" s="151" customFormat="1" ht="16.5" customHeight="1" thickBot="1" x14ac:dyDescent="0.25">
      <c r="A3" s="1154"/>
      <c r="B3" s="1157"/>
      <c r="C3" s="1194" t="s">
        <v>29</v>
      </c>
      <c r="D3" s="1174" t="s">
        <v>30</v>
      </c>
      <c r="E3" s="1207" t="s">
        <v>55</v>
      </c>
      <c r="F3" s="1208"/>
      <c r="G3" s="1163"/>
      <c r="H3" s="1185" t="s">
        <v>28</v>
      </c>
      <c r="I3" s="1171" t="s">
        <v>136</v>
      </c>
      <c r="J3" s="1172"/>
      <c r="K3" s="1172"/>
      <c r="L3" s="1173"/>
      <c r="M3" s="1203" t="s">
        <v>137</v>
      </c>
      <c r="N3" s="1191"/>
      <c r="O3" s="1192"/>
      <c r="P3" s="1192"/>
      <c r="Q3" s="1192"/>
      <c r="R3" s="1192"/>
      <c r="S3" s="1192"/>
      <c r="T3" s="1192"/>
      <c r="U3" s="1192"/>
      <c r="V3" s="1193"/>
    </row>
    <row r="4" spans="1:27" s="151" customFormat="1" ht="15.75" customHeight="1" x14ac:dyDescent="0.2">
      <c r="A4" s="1154"/>
      <c r="B4" s="1157"/>
      <c r="C4" s="1194"/>
      <c r="D4" s="1174"/>
      <c r="E4" s="1174" t="s">
        <v>56</v>
      </c>
      <c r="F4" s="1179" t="s">
        <v>57</v>
      </c>
      <c r="G4" s="1163"/>
      <c r="H4" s="1186"/>
      <c r="I4" s="1165" t="s">
        <v>24</v>
      </c>
      <c r="J4" s="1165" t="s">
        <v>31</v>
      </c>
      <c r="K4" s="1165" t="s">
        <v>138</v>
      </c>
      <c r="L4" s="1165" t="s">
        <v>139</v>
      </c>
      <c r="M4" s="1204"/>
      <c r="N4" s="1168" t="s">
        <v>65</v>
      </c>
      <c r="O4" s="1169"/>
      <c r="P4" s="1170"/>
      <c r="Q4" s="1168" t="s">
        <v>76</v>
      </c>
      <c r="R4" s="1170"/>
      <c r="S4" s="1168"/>
      <c r="T4" s="1170"/>
      <c r="U4" s="1168"/>
      <c r="V4" s="1170"/>
    </row>
    <row r="5" spans="1:27" s="151" customFormat="1" ht="16.5" thickBot="1" x14ac:dyDescent="0.25">
      <c r="A5" s="1154"/>
      <c r="B5" s="1157"/>
      <c r="C5" s="1194"/>
      <c r="D5" s="1174"/>
      <c r="E5" s="1174"/>
      <c r="F5" s="1179"/>
      <c r="G5" s="1163"/>
      <c r="H5" s="1186"/>
      <c r="I5" s="1166"/>
      <c r="J5" s="1166"/>
      <c r="K5" s="1166"/>
      <c r="L5" s="1166"/>
      <c r="M5" s="1204"/>
      <c r="N5" s="152">
        <v>1</v>
      </c>
      <c r="O5" s="153" t="s">
        <v>84</v>
      </c>
      <c r="P5" s="154" t="s">
        <v>85</v>
      </c>
      <c r="Q5" s="152">
        <v>3</v>
      </c>
      <c r="R5" s="155">
        <v>4</v>
      </c>
      <c r="S5" s="156"/>
      <c r="T5" s="155"/>
      <c r="U5" s="152"/>
      <c r="V5" s="155"/>
    </row>
    <row r="6" spans="1:27" s="151" customFormat="1" ht="16.5" thickBot="1" x14ac:dyDescent="0.25">
      <c r="A6" s="1154"/>
      <c r="B6" s="1157"/>
      <c r="C6" s="1194"/>
      <c r="D6" s="1174"/>
      <c r="E6" s="1174"/>
      <c r="F6" s="1179"/>
      <c r="G6" s="1163"/>
      <c r="H6" s="1186"/>
      <c r="I6" s="1166"/>
      <c r="J6" s="1166"/>
      <c r="K6" s="1166"/>
      <c r="L6" s="1166"/>
      <c r="M6" s="1205"/>
      <c r="N6" s="1196" t="s">
        <v>140</v>
      </c>
      <c r="O6" s="1197"/>
      <c r="P6" s="1198"/>
      <c r="Q6" s="1198"/>
      <c r="R6" s="1198"/>
      <c r="S6" s="1198"/>
      <c r="T6" s="1198"/>
      <c r="U6" s="1198"/>
      <c r="V6" s="1199"/>
    </row>
    <row r="7" spans="1:27" s="151" customFormat="1" ht="16.5" thickBot="1" x14ac:dyDescent="0.25">
      <c r="A7" s="1155"/>
      <c r="B7" s="1158"/>
      <c r="C7" s="1195"/>
      <c r="D7" s="1175"/>
      <c r="E7" s="1175"/>
      <c r="F7" s="1180"/>
      <c r="G7" s="1164"/>
      <c r="H7" s="1187"/>
      <c r="I7" s="1167"/>
      <c r="J7" s="1167"/>
      <c r="K7" s="1167"/>
      <c r="L7" s="1167"/>
      <c r="M7" s="1206"/>
      <c r="N7" s="157">
        <v>15</v>
      </c>
      <c r="O7" s="158">
        <v>9</v>
      </c>
      <c r="P7" s="159">
        <v>9</v>
      </c>
      <c r="Q7" s="157">
        <v>15</v>
      </c>
      <c r="R7" s="159">
        <v>20</v>
      </c>
      <c r="S7" s="157"/>
      <c r="T7" s="159"/>
      <c r="U7" s="157"/>
      <c r="V7" s="159"/>
    </row>
    <row r="8" spans="1:27" s="151" customFormat="1" ht="16.5" thickBot="1" x14ac:dyDescent="0.25">
      <c r="A8" s="160">
        <v>1</v>
      </c>
      <c r="B8" s="161">
        <v>2</v>
      </c>
      <c r="C8" s="162">
        <v>3</v>
      </c>
      <c r="D8" s="160">
        <v>4</v>
      </c>
      <c r="E8" s="160">
        <v>5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60">
        <v>11</v>
      </c>
      <c r="L8" s="160">
        <v>12</v>
      </c>
      <c r="M8" s="163">
        <v>13</v>
      </c>
      <c r="N8" s="157">
        <v>14</v>
      </c>
      <c r="O8" s="164">
        <v>15</v>
      </c>
      <c r="P8" s="157">
        <v>16</v>
      </c>
      <c r="Q8" s="164">
        <v>17</v>
      </c>
      <c r="R8" s="157">
        <v>18</v>
      </c>
      <c r="S8" s="164">
        <v>19</v>
      </c>
      <c r="T8" s="157">
        <v>20</v>
      </c>
      <c r="U8" s="164">
        <v>21</v>
      </c>
      <c r="V8" s="161">
        <v>22</v>
      </c>
      <c r="W8" s="165">
        <v>22</v>
      </c>
      <c r="X8" s="163">
        <v>23</v>
      </c>
      <c r="Y8" s="160">
        <v>24</v>
      </c>
      <c r="Z8" s="163">
        <v>25</v>
      </c>
      <c r="AA8" s="160">
        <v>26</v>
      </c>
    </row>
    <row r="9" spans="1:27" s="151" customFormat="1" ht="16.5" thickBot="1" x14ac:dyDescent="0.25">
      <c r="A9" s="1181" t="s">
        <v>141</v>
      </c>
      <c r="B9" s="1182"/>
      <c r="C9" s="1183"/>
      <c r="D9" s="1183"/>
      <c r="E9" s="1183"/>
      <c r="F9" s="1183"/>
      <c r="G9" s="1183"/>
      <c r="H9" s="1183"/>
      <c r="I9" s="1183"/>
      <c r="J9" s="1183"/>
      <c r="K9" s="1183"/>
      <c r="L9" s="1183"/>
      <c r="M9" s="1183"/>
      <c r="N9" s="1182"/>
      <c r="O9" s="1182"/>
      <c r="P9" s="1182"/>
      <c r="Q9" s="1182"/>
      <c r="R9" s="1182"/>
      <c r="S9" s="1182"/>
      <c r="T9" s="1182"/>
      <c r="U9" s="1182"/>
      <c r="V9" s="1184"/>
    </row>
    <row r="10" spans="1:27" s="151" customFormat="1" ht="16.5" thickBot="1" x14ac:dyDescent="0.25">
      <c r="A10" s="1176" t="s">
        <v>142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7"/>
      <c r="U10" s="1177"/>
      <c r="V10" s="1178"/>
    </row>
    <row r="11" spans="1:27" s="181" customFormat="1" x14ac:dyDescent="0.2">
      <c r="A11" s="166" t="s">
        <v>77</v>
      </c>
      <c r="B11" s="167" t="s">
        <v>75</v>
      </c>
      <c r="C11" s="168"/>
      <c r="D11" s="169" t="s">
        <v>162</v>
      </c>
      <c r="E11" s="169"/>
      <c r="F11" s="170"/>
      <c r="G11" s="171">
        <v>3</v>
      </c>
      <c r="H11" s="172">
        <f>G11*30</f>
        <v>90</v>
      </c>
      <c r="I11" s="173">
        <f>J11+K11+L11</f>
        <v>30</v>
      </c>
      <c r="J11" s="174">
        <v>15</v>
      </c>
      <c r="K11" s="174"/>
      <c r="L11" s="174">
        <v>15</v>
      </c>
      <c r="M11" s="175">
        <f t="shared" ref="M11:M17" si="0">H11-I11</f>
        <v>60</v>
      </c>
      <c r="N11" s="176">
        <v>2</v>
      </c>
      <c r="O11" s="177"/>
      <c r="P11" s="178"/>
      <c r="Q11" s="179"/>
      <c r="R11" s="180"/>
      <c r="S11" s="176"/>
      <c r="T11" s="180"/>
      <c r="U11" s="176"/>
      <c r="V11" s="178"/>
    </row>
    <row r="12" spans="1:27" s="181" customFormat="1" ht="31.5" x14ac:dyDescent="0.2">
      <c r="A12" s="182" t="s">
        <v>183</v>
      </c>
      <c r="B12" s="183" t="s">
        <v>130</v>
      </c>
      <c r="C12" s="184"/>
      <c r="D12" s="185" t="s">
        <v>184</v>
      </c>
      <c r="E12" s="185"/>
      <c r="F12" s="186"/>
      <c r="G12" s="187">
        <v>3</v>
      </c>
      <c r="H12" s="188">
        <f>G12*30</f>
        <v>90</v>
      </c>
      <c r="I12" s="189">
        <f>J12+K12+L12</f>
        <v>30</v>
      </c>
      <c r="J12" s="190"/>
      <c r="K12" s="190"/>
      <c r="L12" s="190">
        <v>30</v>
      </c>
      <c r="M12" s="191">
        <f t="shared" si="0"/>
        <v>60</v>
      </c>
      <c r="N12" s="192">
        <v>2</v>
      </c>
      <c r="O12" s="193"/>
      <c r="P12" s="194"/>
      <c r="Q12" s="195"/>
      <c r="R12" s="196"/>
      <c r="S12" s="192"/>
      <c r="T12" s="196"/>
      <c r="U12" s="192"/>
      <c r="V12" s="194"/>
    </row>
    <row r="13" spans="1:27" s="181" customFormat="1" ht="31.5" x14ac:dyDescent="0.2">
      <c r="A13" s="182" t="s">
        <v>185</v>
      </c>
      <c r="B13" s="183" t="s">
        <v>197</v>
      </c>
      <c r="C13" s="184">
        <v>2</v>
      </c>
      <c r="D13" s="185"/>
      <c r="E13" s="185"/>
      <c r="F13" s="186"/>
      <c r="G13" s="187">
        <v>5</v>
      </c>
      <c r="H13" s="188">
        <f>G13*30</f>
        <v>150</v>
      </c>
      <c r="I13" s="189">
        <f>J13+K13+L13</f>
        <v>54</v>
      </c>
      <c r="J13" s="190">
        <v>36</v>
      </c>
      <c r="K13" s="190"/>
      <c r="L13" s="190">
        <v>18</v>
      </c>
      <c r="M13" s="191">
        <f t="shared" si="0"/>
        <v>96</v>
      </c>
      <c r="N13" s="192"/>
      <c r="O13" s="193">
        <v>3</v>
      </c>
      <c r="P13" s="194">
        <v>3</v>
      </c>
      <c r="Q13" s="195"/>
      <c r="R13" s="196"/>
      <c r="S13" s="192"/>
      <c r="T13" s="196"/>
      <c r="U13" s="192"/>
      <c r="V13" s="194"/>
    </row>
    <row r="14" spans="1:27" s="181" customFormat="1" x14ac:dyDescent="0.2">
      <c r="A14" s="182" t="s">
        <v>187</v>
      </c>
      <c r="B14" s="183" t="s">
        <v>245</v>
      </c>
      <c r="C14" s="184"/>
      <c r="D14" s="185" t="s">
        <v>186</v>
      </c>
      <c r="E14" s="185"/>
      <c r="F14" s="186"/>
      <c r="G14" s="187">
        <v>3</v>
      </c>
      <c r="H14" s="188">
        <f>G14*30</f>
        <v>90</v>
      </c>
      <c r="I14" s="189">
        <f>J14+K14+L14</f>
        <v>36</v>
      </c>
      <c r="J14" s="190">
        <v>18</v>
      </c>
      <c r="K14" s="190"/>
      <c r="L14" s="190">
        <v>18</v>
      </c>
      <c r="M14" s="191">
        <f t="shared" si="0"/>
        <v>54</v>
      </c>
      <c r="N14" s="192"/>
      <c r="O14" s="193">
        <v>2</v>
      </c>
      <c r="P14" s="194">
        <v>2</v>
      </c>
      <c r="Q14" s="195"/>
      <c r="R14" s="196"/>
      <c r="S14" s="192"/>
      <c r="T14" s="196"/>
      <c r="U14" s="192"/>
      <c r="V14" s="194"/>
    </row>
    <row r="15" spans="1:27" s="181" customFormat="1" x14ac:dyDescent="0.2">
      <c r="A15" s="182" t="s">
        <v>196</v>
      </c>
      <c r="B15" s="183" t="s">
        <v>33</v>
      </c>
      <c r="C15" s="184"/>
      <c r="D15" s="185"/>
      <c r="E15" s="185"/>
      <c r="F15" s="186"/>
      <c r="G15" s="187">
        <f>G16+G18+G17</f>
        <v>7</v>
      </c>
      <c r="H15" s="188">
        <f>H16+H18+H17</f>
        <v>210</v>
      </c>
      <c r="I15" s="189">
        <f>I16+I18+I17</f>
        <v>132</v>
      </c>
      <c r="J15" s="190"/>
      <c r="K15" s="190"/>
      <c r="L15" s="190">
        <f>L16+L18+L17</f>
        <v>132</v>
      </c>
      <c r="M15" s="191">
        <f t="shared" si="0"/>
        <v>78</v>
      </c>
      <c r="N15" s="192"/>
      <c r="O15" s="193"/>
      <c r="P15" s="194"/>
      <c r="Q15" s="195"/>
      <c r="R15" s="196"/>
      <c r="S15" s="192"/>
      <c r="T15" s="196"/>
      <c r="U15" s="192"/>
      <c r="V15" s="194"/>
    </row>
    <row r="16" spans="1:27" s="181" customFormat="1" x14ac:dyDescent="0.2">
      <c r="A16" s="197" t="s">
        <v>198</v>
      </c>
      <c r="B16" s="198" t="s">
        <v>33</v>
      </c>
      <c r="C16" s="199"/>
      <c r="D16" s="200" t="s">
        <v>184</v>
      </c>
      <c r="E16" s="200"/>
      <c r="F16" s="201"/>
      <c r="G16" s="202">
        <v>3</v>
      </c>
      <c r="H16" s="203">
        <f>G16*30</f>
        <v>90</v>
      </c>
      <c r="I16" s="204">
        <f>J16+K16+L16</f>
        <v>60</v>
      </c>
      <c r="J16" s="205"/>
      <c r="K16" s="205"/>
      <c r="L16" s="205">
        <v>60</v>
      </c>
      <c r="M16" s="206">
        <f t="shared" si="0"/>
        <v>30</v>
      </c>
      <c r="N16" s="207">
        <v>4</v>
      </c>
      <c r="O16" s="208"/>
      <c r="P16" s="209"/>
      <c r="Q16" s="210"/>
      <c r="R16" s="211"/>
      <c r="S16" s="207"/>
      <c r="T16" s="211"/>
      <c r="U16" s="207"/>
      <c r="V16" s="209"/>
    </row>
    <row r="17" spans="1:27" s="181" customFormat="1" x14ac:dyDescent="0.2">
      <c r="A17" s="197" t="s">
        <v>199</v>
      </c>
      <c r="B17" s="198" t="s">
        <v>33</v>
      </c>
      <c r="C17" s="199"/>
      <c r="D17" s="200" t="s">
        <v>186</v>
      </c>
      <c r="E17" s="200"/>
      <c r="F17" s="201"/>
      <c r="G17" s="416">
        <v>4</v>
      </c>
      <c r="H17" s="417">
        <f>G17*30</f>
        <v>120</v>
      </c>
      <c r="I17" s="418">
        <f>J17+K17+L17</f>
        <v>72</v>
      </c>
      <c r="J17" s="419"/>
      <c r="K17" s="419"/>
      <c r="L17" s="419">
        <v>72</v>
      </c>
      <c r="M17" s="420">
        <f t="shared" si="0"/>
        <v>48</v>
      </c>
      <c r="N17" s="207"/>
      <c r="O17" s="208">
        <v>4</v>
      </c>
      <c r="P17" s="209">
        <v>4</v>
      </c>
      <c r="Q17" s="210"/>
      <c r="R17" s="211"/>
      <c r="S17" s="207"/>
      <c r="T17" s="211"/>
      <c r="U17" s="207"/>
      <c r="V17" s="209"/>
    </row>
    <row r="18" spans="1:27" s="181" customFormat="1" ht="16.5" thickBot="1" x14ac:dyDescent="0.25">
      <c r="A18" s="212" t="s">
        <v>200</v>
      </c>
      <c r="B18" s="213" t="s">
        <v>33</v>
      </c>
      <c r="C18" s="214"/>
      <c r="D18" s="215" t="s">
        <v>188</v>
      </c>
      <c r="E18" s="215"/>
      <c r="F18" s="216"/>
      <c r="G18" s="217"/>
      <c r="H18" s="218"/>
      <c r="I18" s="219"/>
      <c r="J18" s="220"/>
      <c r="K18" s="220"/>
      <c r="L18" s="220"/>
      <c r="M18" s="221"/>
      <c r="N18" s="222"/>
      <c r="O18" s="223"/>
      <c r="P18" s="224"/>
      <c r="Q18" s="225" t="s">
        <v>189</v>
      </c>
      <c r="R18" s="226"/>
      <c r="S18" s="222"/>
      <c r="T18" s="226"/>
      <c r="U18" s="222"/>
      <c r="V18" s="224"/>
    </row>
    <row r="19" spans="1:27" s="151" customFormat="1" ht="16.5" thickBot="1" x14ac:dyDescent="0.25">
      <c r="A19" s="1017" t="s">
        <v>32</v>
      </c>
      <c r="B19" s="925"/>
      <c r="C19" s="227"/>
      <c r="D19" s="228"/>
      <c r="E19" s="229"/>
      <c r="F19" s="229"/>
      <c r="G19" s="230">
        <f>SUM(G11:G18)-G16-G17</f>
        <v>21</v>
      </c>
      <c r="H19" s="231">
        <f t="shared" ref="H19:M19" si="1">SUM(H11:H18)-H16-H17</f>
        <v>630</v>
      </c>
      <c r="I19" s="231">
        <f t="shared" si="1"/>
        <v>282</v>
      </c>
      <c r="J19" s="231">
        <f t="shared" si="1"/>
        <v>69</v>
      </c>
      <c r="K19" s="231">
        <f t="shared" si="1"/>
        <v>0</v>
      </c>
      <c r="L19" s="231">
        <f t="shared" si="1"/>
        <v>213</v>
      </c>
      <c r="M19" s="231">
        <f t="shared" si="1"/>
        <v>348</v>
      </c>
      <c r="N19" s="231">
        <f>SUM(N11:N18)</f>
        <v>8</v>
      </c>
      <c r="O19" s="231">
        <f t="shared" ref="O19:AA19" si="2">SUM(O11:O18)</f>
        <v>9</v>
      </c>
      <c r="P19" s="231">
        <f t="shared" si="2"/>
        <v>9</v>
      </c>
      <c r="Q19" s="231">
        <f t="shared" si="2"/>
        <v>0</v>
      </c>
      <c r="R19" s="231">
        <f t="shared" si="2"/>
        <v>0</v>
      </c>
      <c r="S19" s="231">
        <f t="shared" si="2"/>
        <v>0</v>
      </c>
      <c r="T19" s="231">
        <f t="shared" si="2"/>
        <v>0</v>
      </c>
      <c r="U19" s="231">
        <f t="shared" si="2"/>
        <v>0</v>
      </c>
      <c r="V19" s="231">
        <f t="shared" si="2"/>
        <v>0</v>
      </c>
      <c r="W19" s="231">
        <f t="shared" si="2"/>
        <v>0</v>
      </c>
      <c r="X19" s="231">
        <f t="shared" si="2"/>
        <v>0</v>
      </c>
      <c r="Y19" s="231">
        <f t="shared" si="2"/>
        <v>0</v>
      </c>
      <c r="Z19" s="231">
        <f t="shared" si="2"/>
        <v>0</v>
      </c>
      <c r="AA19" s="231">
        <f t="shared" si="2"/>
        <v>0</v>
      </c>
    </row>
    <row r="20" spans="1:27" ht="16.5" thickBot="1" x14ac:dyDescent="0.25">
      <c r="A20" s="1013" t="s">
        <v>143</v>
      </c>
      <c r="B20" s="1014"/>
      <c r="C20" s="1014"/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5"/>
      <c r="O20" s="1015"/>
      <c r="P20" s="1015"/>
      <c r="Q20" s="1015"/>
      <c r="R20" s="1015"/>
      <c r="S20" s="1015"/>
      <c r="T20" s="1015"/>
      <c r="U20" s="1015"/>
      <c r="V20" s="1016"/>
    </row>
    <row r="21" spans="1:27" x14ac:dyDescent="0.2">
      <c r="A21" s="235" t="s">
        <v>144</v>
      </c>
      <c r="B21" s="236" t="s">
        <v>207</v>
      </c>
      <c r="C21" s="237">
        <v>1</v>
      </c>
      <c r="D21" s="238"/>
      <c r="E21" s="239"/>
      <c r="F21" s="240"/>
      <c r="G21" s="241">
        <v>5</v>
      </c>
      <c r="H21" s="242">
        <f t="shared" ref="H21:H28" si="3">G21*30</f>
        <v>150</v>
      </c>
      <c r="I21" s="237">
        <f>J21+L21</f>
        <v>45</v>
      </c>
      <c r="J21" s="238">
        <v>30</v>
      </c>
      <c r="K21" s="238"/>
      <c r="L21" s="238">
        <v>15</v>
      </c>
      <c r="M21" s="243">
        <f t="shared" ref="M21:M28" si="4">H21-I21</f>
        <v>105</v>
      </c>
      <c r="N21" s="179">
        <v>3</v>
      </c>
      <c r="O21" s="244"/>
      <c r="P21" s="245"/>
      <c r="Q21" s="176"/>
      <c r="R21" s="178"/>
      <c r="S21" s="176"/>
      <c r="T21" s="178"/>
      <c r="U21" s="176"/>
      <c r="V21" s="178"/>
    </row>
    <row r="22" spans="1:27" x14ac:dyDescent="0.2">
      <c r="A22" s="246" t="s">
        <v>145</v>
      </c>
      <c r="B22" s="247" t="s">
        <v>208</v>
      </c>
      <c r="C22" s="248">
        <v>1</v>
      </c>
      <c r="D22" s="249"/>
      <c r="E22" s="250"/>
      <c r="F22" s="251"/>
      <c r="G22" s="252">
        <v>4</v>
      </c>
      <c r="H22" s="253">
        <f t="shared" si="3"/>
        <v>120</v>
      </c>
      <c r="I22" s="248">
        <f>J22+L22</f>
        <v>45</v>
      </c>
      <c r="J22" s="249">
        <v>30</v>
      </c>
      <c r="K22" s="249"/>
      <c r="L22" s="249">
        <v>15</v>
      </c>
      <c r="M22" s="254">
        <f t="shared" si="4"/>
        <v>75</v>
      </c>
      <c r="N22" s="255">
        <v>3</v>
      </c>
      <c r="O22" s="256"/>
      <c r="P22" s="257"/>
      <c r="Q22" s="258"/>
      <c r="R22" s="259"/>
      <c r="S22" s="258"/>
      <c r="T22" s="259"/>
      <c r="U22" s="258"/>
      <c r="V22" s="259"/>
    </row>
    <row r="23" spans="1:27" x14ac:dyDescent="0.2">
      <c r="A23" s="246" t="s">
        <v>146</v>
      </c>
      <c r="B23" s="247" t="s">
        <v>233</v>
      </c>
      <c r="C23" s="248">
        <v>1</v>
      </c>
      <c r="D23" s="249"/>
      <c r="E23" s="250"/>
      <c r="F23" s="251"/>
      <c r="G23" s="252">
        <v>5</v>
      </c>
      <c r="H23" s="253">
        <f t="shared" si="3"/>
        <v>150</v>
      </c>
      <c r="I23" s="248">
        <f>J23+L23</f>
        <v>45</v>
      </c>
      <c r="J23" s="249">
        <v>30</v>
      </c>
      <c r="K23" s="249"/>
      <c r="L23" s="249">
        <v>15</v>
      </c>
      <c r="M23" s="254">
        <f t="shared" si="4"/>
        <v>105</v>
      </c>
      <c r="N23" s="195">
        <v>3</v>
      </c>
      <c r="O23" s="260"/>
      <c r="P23" s="261"/>
      <c r="Q23" s="192"/>
      <c r="R23" s="194"/>
      <c r="S23" s="192"/>
      <c r="T23" s="194"/>
      <c r="U23" s="192"/>
      <c r="V23" s="194"/>
    </row>
    <row r="24" spans="1:27" x14ac:dyDescent="0.2">
      <c r="A24" s="246" t="s">
        <v>147</v>
      </c>
      <c r="B24" s="262" t="s">
        <v>216</v>
      </c>
      <c r="C24" s="248">
        <v>2</v>
      </c>
      <c r="D24" s="249"/>
      <c r="E24" s="250"/>
      <c r="F24" s="251"/>
      <c r="G24" s="252">
        <v>5</v>
      </c>
      <c r="H24" s="253">
        <f t="shared" si="3"/>
        <v>150</v>
      </c>
      <c r="I24" s="248">
        <f>J24+K24+L24</f>
        <v>54</v>
      </c>
      <c r="J24" s="249">
        <v>18</v>
      </c>
      <c r="K24" s="249"/>
      <c r="L24" s="249">
        <v>36</v>
      </c>
      <c r="M24" s="254">
        <f t="shared" si="4"/>
        <v>96</v>
      </c>
      <c r="N24" s="255"/>
      <c r="O24" s="256">
        <v>3</v>
      </c>
      <c r="P24" s="257">
        <v>3</v>
      </c>
      <c r="Q24" s="258"/>
      <c r="R24" s="259"/>
      <c r="S24" s="258"/>
      <c r="T24" s="259"/>
      <c r="U24" s="258"/>
      <c r="V24" s="259"/>
    </row>
    <row r="25" spans="1:27" ht="31.5" x14ac:dyDescent="0.2">
      <c r="A25" s="246" t="s">
        <v>149</v>
      </c>
      <c r="B25" s="421" t="s">
        <v>222</v>
      </c>
      <c r="C25" s="248"/>
      <c r="D25" s="249" t="s">
        <v>191</v>
      </c>
      <c r="E25" s="250"/>
      <c r="F25" s="251"/>
      <c r="G25" s="252">
        <v>5</v>
      </c>
      <c r="H25" s="253">
        <f>G25*30</f>
        <v>150</v>
      </c>
      <c r="I25" s="248">
        <f>J25+L25</f>
        <v>45</v>
      </c>
      <c r="J25" s="249">
        <v>30</v>
      </c>
      <c r="K25" s="249"/>
      <c r="L25" s="249">
        <v>15</v>
      </c>
      <c r="M25" s="254">
        <f>H25-I25</f>
        <v>105</v>
      </c>
      <c r="N25" s="255"/>
      <c r="O25" s="256"/>
      <c r="P25" s="257"/>
      <c r="Q25" s="258">
        <v>3</v>
      </c>
      <c r="R25" s="259"/>
      <c r="S25" s="258"/>
      <c r="T25" s="259"/>
      <c r="U25" s="258"/>
      <c r="V25" s="259"/>
    </row>
    <row r="26" spans="1:27" ht="47.25" x14ac:dyDescent="0.2">
      <c r="A26" s="246" t="s">
        <v>150</v>
      </c>
      <c r="B26" s="247" t="s">
        <v>218</v>
      </c>
      <c r="C26" s="248">
        <v>3</v>
      </c>
      <c r="D26" s="249"/>
      <c r="E26" s="250"/>
      <c r="F26" s="251"/>
      <c r="G26" s="252">
        <v>4.5</v>
      </c>
      <c r="H26" s="253">
        <f>G26*30</f>
        <v>135</v>
      </c>
      <c r="I26" s="248">
        <f>J26+L26</f>
        <v>45</v>
      </c>
      <c r="J26" s="249">
        <v>30</v>
      </c>
      <c r="K26" s="249"/>
      <c r="L26" s="249">
        <v>15</v>
      </c>
      <c r="M26" s="254">
        <f>H26-I26</f>
        <v>90</v>
      </c>
      <c r="N26" s="195"/>
      <c r="O26" s="260"/>
      <c r="P26" s="261"/>
      <c r="Q26" s="192">
        <v>3</v>
      </c>
      <c r="R26" s="194"/>
      <c r="S26" s="192"/>
      <c r="T26" s="194"/>
      <c r="U26" s="192"/>
      <c r="V26" s="194"/>
    </row>
    <row r="27" spans="1:27" ht="31.5" x14ac:dyDescent="0.2">
      <c r="A27" s="246" t="s">
        <v>201</v>
      </c>
      <c r="B27" s="262" t="s">
        <v>221</v>
      </c>
      <c r="C27" s="248">
        <v>3</v>
      </c>
      <c r="D27" s="249"/>
      <c r="E27" s="250"/>
      <c r="F27" s="251"/>
      <c r="G27" s="252">
        <v>5</v>
      </c>
      <c r="H27" s="253">
        <f>G27*30</f>
        <v>150</v>
      </c>
      <c r="I27" s="248">
        <f>J27+K27+L27</f>
        <v>45</v>
      </c>
      <c r="J27" s="249">
        <v>30</v>
      </c>
      <c r="K27" s="249"/>
      <c r="L27" s="249">
        <v>15</v>
      </c>
      <c r="M27" s="254">
        <f>H27-I27</f>
        <v>105</v>
      </c>
      <c r="N27" s="255"/>
      <c r="O27" s="256"/>
      <c r="P27" s="257"/>
      <c r="Q27" s="258">
        <v>3</v>
      </c>
      <c r="R27" s="259"/>
      <c r="S27" s="258"/>
      <c r="T27" s="259"/>
      <c r="U27" s="258"/>
      <c r="V27" s="259"/>
    </row>
    <row r="28" spans="1:27" ht="32.25" thickBot="1" x14ac:dyDescent="0.25">
      <c r="A28" s="263" t="s">
        <v>205</v>
      </c>
      <c r="B28" s="262" t="s">
        <v>210</v>
      </c>
      <c r="C28" s="264"/>
      <c r="D28" s="249"/>
      <c r="E28" s="250"/>
      <c r="F28" s="254" t="s">
        <v>148</v>
      </c>
      <c r="G28" s="252">
        <v>1</v>
      </c>
      <c r="H28" s="253">
        <f t="shared" si="3"/>
        <v>30</v>
      </c>
      <c r="I28" s="248">
        <f>J28+K28+L28</f>
        <v>0</v>
      </c>
      <c r="J28" s="249"/>
      <c r="K28" s="249"/>
      <c r="L28" s="249"/>
      <c r="M28" s="254">
        <f t="shared" si="4"/>
        <v>30</v>
      </c>
      <c r="N28" s="255"/>
      <c r="O28" s="256"/>
      <c r="P28" s="259"/>
      <c r="Q28" s="258"/>
      <c r="R28" s="259"/>
      <c r="S28" s="258"/>
      <c r="T28" s="259"/>
      <c r="U28" s="258"/>
      <c r="V28" s="259"/>
    </row>
    <row r="29" spans="1:27" ht="16.5" thickBot="1" x14ac:dyDescent="0.25">
      <c r="A29" s="1217" t="s">
        <v>151</v>
      </c>
      <c r="B29" s="1218"/>
      <c r="C29" s="1218"/>
      <c r="D29" s="1218"/>
      <c r="E29" s="1218"/>
      <c r="F29" s="1219"/>
      <c r="G29" s="265">
        <f t="shared" ref="G29:AA29" si="5">SUM(G21:G28)</f>
        <v>34.5</v>
      </c>
      <c r="H29" s="266">
        <f t="shared" si="5"/>
        <v>1035</v>
      </c>
      <c r="I29" s="266">
        <f t="shared" si="5"/>
        <v>324</v>
      </c>
      <c r="J29" s="266">
        <f t="shared" si="5"/>
        <v>198</v>
      </c>
      <c r="K29" s="266">
        <f t="shared" si="5"/>
        <v>0</v>
      </c>
      <c r="L29" s="266">
        <f t="shared" si="5"/>
        <v>126</v>
      </c>
      <c r="M29" s="266">
        <f t="shared" si="5"/>
        <v>711</v>
      </c>
      <c r="N29" s="266">
        <f t="shared" si="5"/>
        <v>9</v>
      </c>
      <c r="O29" s="266">
        <f t="shared" si="5"/>
        <v>3</v>
      </c>
      <c r="P29" s="266">
        <f t="shared" si="5"/>
        <v>3</v>
      </c>
      <c r="Q29" s="266">
        <f t="shared" si="5"/>
        <v>9</v>
      </c>
      <c r="R29" s="266">
        <f t="shared" si="5"/>
        <v>0</v>
      </c>
      <c r="S29" s="266">
        <f t="shared" si="5"/>
        <v>0</v>
      </c>
      <c r="T29" s="266">
        <f t="shared" si="5"/>
        <v>0</v>
      </c>
      <c r="U29" s="266">
        <f t="shared" si="5"/>
        <v>0</v>
      </c>
      <c r="V29" s="266">
        <f t="shared" si="5"/>
        <v>0</v>
      </c>
      <c r="W29" s="266">
        <f t="shared" si="5"/>
        <v>0</v>
      </c>
      <c r="X29" s="266">
        <f t="shared" si="5"/>
        <v>0</v>
      </c>
      <c r="Y29" s="266">
        <f t="shared" si="5"/>
        <v>0</v>
      </c>
      <c r="Z29" s="266">
        <f t="shared" si="5"/>
        <v>0</v>
      </c>
      <c r="AA29" s="266">
        <f t="shared" si="5"/>
        <v>0</v>
      </c>
    </row>
    <row r="30" spans="1:27" ht="16.5" thickBot="1" x14ac:dyDescent="0.25">
      <c r="A30" s="1209" t="s">
        <v>152</v>
      </c>
      <c r="B30" s="1210"/>
      <c r="C30" s="1210"/>
      <c r="D30" s="1210"/>
      <c r="E30" s="1210"/>
      <c r="F30" s="1210"/>
      <c r="G30" s="1210"/>
      <c r="H30" s="1210"/>
      <c r="I30" s="1210"/>
      <c r="J30" s="1210"/>
      <c r="K30" s="1210"/>
      <c r="L30" s="1210"/>
      <c r="M30" s="1210"/>
      <c r="N30" s="1210"/>
      <c r="O30" s="1210"/>
      <c r="P30" s="1210"/>
      <c r="Q30" s="1210"/>
      <c r="R30" s="1210"/>
      <c r="S30" s="1210"/>
      <c r="T30" s="1210"/>
      <c r="U30" s="1210"/>
      <c r="V30" s="1211"/>
    </row>
    <row r="31" spans="1:27" s="151" customFormat="1" x14ac:dyDescent="0.2">
      <c r="A31" s="166" t="s">
        <v>153</v>
      </c>
      <c r="B31" s="267" t="s">
        <v>129</v>
      </c>
      <c r="C31" s="268"/>
      <c r="D31" s="269" t="s">
        <v>148</v>
      </c>
      <c r="E31" s="269"/>
      <c r="F31" s="270"/>
      <c r="G31" s="271">
        <v>4.5</v>
      </c>
      <c r="H31" s="272">
        <f>G31*30</f>
        <v>135</v>
      </c>
      <c r="I31" s="237">
        <f>J31+K31+L31</f>
        <v>0</v>
      </c>
      <c r="J31" s="238"/>
      <c r="K31" s="238"/>
      <c r="L31" s="238"/>
      <c r="M31" s="239">
        <f>H31-I31</f>
        <v>135</v>
      </c>
      <c r="N31" s="273"/>
      <c r="O31" s="274"/>
      <c r="P31" s="275"/>
      <c r="Q31" s="273"/>
      <c r="R31" s="275"/>
      <c r="S31" s="273"/>
      <c r="T31" s="275"/>
      <c r="U31" s="273"/>
      <c r="V31" s="175"/>
    </row>
    <row r="32" spans="1:27" s="151" customFormat="1" x14ac:dyDescent="0.2">
      <c r="A32" s="423" t="s">
        <v>190</v>
      </c>
      <c r="B32" s="424" t="s">
        <v>180</v>
      </c>
      <c r="C32" s="425"/>
      <c r="D32" s="426" t="s">
        <v>203</v>
      </c>
      <c r="E32" s="426"/>
      <c r="F32" s="427"/>
      <c r="G32" s="428">
        <v>3</v>
      </c>
      <c r="H32" s="429">
        <f>G32*30</f>
        <v>90</v>
      </c>
      <c r="I32" s="430"/>
      <c r="J32" s="431"/>
      <c r="K32" s="431"/>
      <c r="L32" s="431"/>
      <c r="M32" s="436">
        <f>H32-I32</f>
        <v>90</v>
      </c>
      <c r="N32" s="432"/>
      <c r="O32" s="433"/>
      <c r="P32" s="434"/>
      <c r="Q32" s="432"/>
      <c r="R32" s="434"/>
      <c r="S32" s="432"/>
      <c r="T32" s="434"/>
      <c r="U32" s="432"/>
      <c r="V32" s="435"/>
    </row>
    <row r="33" spans="1:27" s="151" customFormat="1" ht="16.5" thickBot="1" x14ac:dyDescent="0.25">
      <c r="A33" s="212" t="s">
        <v>202</v>
      </c>
      <c r="B33" s="276" t="s">
        <v>26</v>
      </c>
      <c r="C33" s="277"/>
      <c r="D33" s="278" t="s">
        <v>203</v>
      </c>
      <c r="E33" s="278"/>
      <c r="F33" s="279"/>
      <c r="G33" s="280">
        <v>6</v>
      </c>
      <c r="H33" s="281">
        <f>G33*30</f>
        <v>180</v>
      </c>
      <c r="I33" s="282">
        <f>J33+K33+L33</f>
        <v>0</v>
      </c>
      <c r="J33" s="283"/>
      <c r="K33" s="283"/>
      <c r="L33" s="283"/>
      <c r="M33" s="284">
        <f>H33-I33</f>
        <v>180</v>
      </c>
      <c r="N33" s="285"/>
      <c r="O33" s="286"/>
      <c r="P33" s="287"/>
      <c r="Q33" s="285"/>
      <c r="R33" s="287"/>
      <c r="S33" s="285"/>
      <c r="T33" s="287"/>
      <c r="U33" s="285"/>
      <c r="V33" s="288"/>
    </row>
    <row r="34" spans="1:27" s="151" customFormat="1" ht="16.5" thickBot="1" x14ac:dyDescent="0.25">
      <c r="A34" s="1220" t="s">
        <v>154</v>
      </c>
      <c r="B34" s="1221"/>
      <c r="C34" s="1221"/>
      <c r="D34" s="1221"/>
      <c r="E34" s="1221"/>
      <c r="F34" s="1222"/>
      <c r="G34" s="289">
        <f>SUM(G31:G33)</f>
        <v>13.5</v>
      </c>
      <c r="H34" s="290">
        <f>SUM(H31:H33)</f>
        <v>405</v>
      </c>
      <c r="I34" s="290">
        <f>SUM(I31:I31)</f>
        <v>0</v>
      </c>
      <c r="J34" s="290">
        <f>SUM(J31:J31)</f>
        <v>0</v>
      </c>
      <c r="K34" s="290">
        <f>SUM(K31:K31)</f>
        <v>0</v>
      </c>
      <c r="L34" s="290">
        <f>SUM(L31:L31)</f>
        <v>0</v>
      </c>
      <c r="M34" s="290">
        <f>SUM(M31:M33)</f>
        <v>405</v>
      </c>
      <c r="N34" s="290">
        <f>SUM(N31:N31)</f>
        <v>0</v>
      </c>
      <c r="O34" s="290"/>
      <c r="P34" s="290">
        <f t="shared" ref="P34:V34" si="6">SUM(P31:P31)</f>
        <v>0</v>
      </c>
      <c r="Q34" s="290">
        <f t="shared" si="6"/>
        <v>0</v>
      </c>
      <c r="R34" s="290">
        <f t="shared" si="6"/>
        <v>0</v>
      </c>
      <c r="S34" s="290">
        <f t="shared" si="6"/>
        <v>0</v>
      </c>
      <c r="T34" s="290">
        <f t="shared" si="6"/>
        <v>0</v>
      </c>
      <c r="U34" s="290">
        <f t="shared" si="6"/>
        <v>0</v>
      </c>
      <c r="V34" s="290">
        <f t="shared" si="6"/>
        <v>0</v>
      </c>
    </row>
    <row r="35" spans="1:27" ht="16.5" thickBot="1" x14ac:dyDescent="0.25">
      <c r="A35" s="1209" t="s">
        <v>155</v>
      </c>
      <c r="B35" s="1210"/>
      <c r="C35" s="1210"/>
      <c r="D35" s="1210"/>
      <c r="E35" s="1210"/>
      <c r="F35" s="1210"/>
      <c r="G35" s="1210"/>
      <c r="H35" s="1210"/>
      <c r="I35" s="1210"/>
      <c r="J35" s="1210"/>
      <c r="K35" s="1210"/>
      <c r="L35" s="1210"/>
      <c r="M35" s="1210"/>
      <c r="N35" s="1210"/>
      <c r="O35" s="1210"/>
      <c r="P35" s="1210"/>
      <c r="Q35" s="1210"/>
      <c r="R35" s="1210"/>
      <c r="S35" s="1210"/>
      <c r="T35" s="1210"/>
      <c r="U35" s="1210"/>
      <c r="V35" s="1211"/>
    </row>
    <row r="36" spans="1:27" s="151" customFormat="1" x14ac:dyDescent="0.2">
      <c r="A36" s="235" t="s">
        <v>78</v>
      </c>
      <c r="B36" s="291" t="s">
        <v>108</v>
      </c>
      <c r="C36" s="292"/>
      <c r="D36" s="293"/>
      <c r="E36" s="293"/>
      <c r="F36" s="294"/>
      <c r="G36" s="271">
        <v>18</v>
      </c>
      <c r="H36" s="295">
        <f>G36*30</f>
        <v>540</v>
      </c>
      <c r="I36" s="296"/>
      <c r="J36" s="297"/>
      <c r="K36" s="297"/>
      <c r="L36" s="297"/>
      <c r="M36" s="239">
        <f>H36-I36</f>
        <v>540</v>
      </c>
      <c r="N36" s="296"/>
      <c r="O36" s="298"/>
      <c r="P36" s="299"/>
      <c r="Q36" s="296"/>
      <c r="R36" s="299"/>
      <c r="S36" s="296"/>
      <c r="T36" s="299"/>
      <c r="U36" s="296"/>
      <c r="V36" s="300"/>
    </row>
    <row r="37" spans="1:27" s="151" customFormat="1" ht="32.25" thickBot="1" x14ac:dyDescent="0.25">
      <c r="A37" s="263" t="s">
        <v>78</v>
      </c>
      <c r="B37" s="301" t="s">
        <v>192</v>
      </c>
      <c r="C37" s="302">
        <v>3</v>
      </c>
      <c r="D37" s="303"/>
      <c r="E37" s="303"/>
      <c r="F37" s="304"/>
      <c r="G37" s="280">
        <v>3</v>
      </c>
      <c r="H37" s="305">
        <f>G37*30</f>
        <v>90</v>
      </c>
      <c r="I37" s="306"/>
      <c r="J37" s="307"/>
      <c r="K37" s="307"/>
      <c r="L37" s="307"/>
      <c r="M37" s="284">
        <f>H37-I37</f>
        <v>90</v>
      </c>
      <c r="N37" s="306"/>
      <c r="O37" s="308"/>
      <c r="P37" s="309"/>
      <c r="Q37" s="306"/>
      <c r="R37" s="309"/>
      <c r="S37" s="306"/>
      <c r="T37" s="309"/>
      <c r="U37" s="306"/>
      <c r="V37" s="310"/>
    </row>
    <row r="38" spans="1:27" s="151" customFormat="1" ht="16.5" thickBot="1" x14ac:dyDescent="0.25">
      <c r="A38" s="1212" t="s">
        <v>156</v>
      </c>
      <c r="B38" s="1213"/>
      <c r="C38" s="1213"/>
      <c r="D38" s="1213"/>
      <c r="E38" s="1213"/>
      <c r="F38" s="1214"/>
      <c r="G38" s="311">
        <f>SUM(G36:G37)</f>
        <v>21</v>
      </c>
      <c r="H38" s="312">
        <f>SUM(H36:H37)</f>
        <v>630</v>
      </c>
      <c r="I38" s="312">
        <f t="shared" ref="I38:N38" si="7">SUM(I36:I36)</f>
        <v>0</v>
      </c>
      <c r="J38" s="312">
        <f t="shared" si="7"/>
        <v>0</v>
      </c>
      <c r="K38" s="312">
        <f t="shared" si="7"/>
        <v>0</v>
      </c>
      <c r="L38" s="312">
        <f t="shared" si="7"/>
        <v>0</v>
      </c>
      <c r="M38" s="312">
        <f t="shared" si="7"/>
        <v>540</v>
      </c>
      <c r="N38" s="312">
        <f t="shared" si="7"/>
        <v>0</v>
      </c>
      <c r="O38" s="312"/>
      <c r="P38" s="312">
        <f t="shared" ref="P38:V38" si="8">SUM(P36:P36)</f>
        <v>0</v>
      </c>
      <c r="Q38" s="312">
        <f t="shared" si="8"/>
        <v>0</v>
      </c>
      <c r="R38" s="312">
        <f t="shared" si="8"/>
        <v>0</v>
      </c>
      <c r="S38" s="312">
        <f t="shared" si="8"/>
        <v>0</v>
      </c>
      <c r="T38" s="312">
        <f t="shared" si="8"/>
        <v>0</v>
      </c>
      <c r="U38" s="312">
        <f t="shared" si="8"/>
        <v>0</v>
      </c>
      <c r="V38" s="313">
        <f t="shared" si="8"/>
        <v>0</v>
      </c>
    </row>
    <row r="39" spans="1:27" ht="16.5" thickBot="1" x14ac:dyDescent="0.25">
      <c r="A39" s="1215" t="s">
        <v>157</v>
      </c>
      <c r="B39" s="1216"/>
      <c r="C39" s="1216"/>
      <c r="D39" s="1216"/>
      <c r="E39" s="1216"/>
      <c r="F39" s="1216"/>
      <c r="G39" s="314">
        <f>G38+G34+G29+G19</f>
        <v>90</v>
      </c>
      <c r="H39" s="315">
        <f>H38+H34+H29+H19</f>
        <v>2700</v>
      </c>
      <c r="I39" s="315">
        <f t="shared" ref="I39:AA39" si="9">I29+I19+I34+I38</f>
        <v>606</v>
      </c>
      <c r="J39" s="315">
        <f t="shared" si="9"/>
        <v>267</v>
      </c>
      <c r="K39" s="315">
        <f t="shared" si="9"/>
        <v>0</v>
      </c>
      <c r="L39" s="315">
        <f t="shared" si="9"/>
        <v>339</v>
      </c>
      <c r="M39" s="315">
        <f t="shared" si="9"/>
        <v>2004</v>
      </c>
      <c r="N39" s="315">
        <f t="shared" si="9"/>
        <v>17</v>
      </c>
      <c r="O39" s="315">
        <f t="shared" si="9"/>
        <v>12</v>
      </c>
      <c r="P39" s="315">
        <f t="shared" si="9"/>
        <v>12</v>
      </c>
      <c r="Q39" s="315">
        <f t="shared" si="9"/>
        <v>9</v>
      </c>
      <c r="R39" s="315">
        <f t="shared" si="9"/>
        <v>0</v>
      </c>
      <c r="S39" s="315">
        <f t="shared" si="9"/>
        <v>0</v>
      </c>
      <c r="T39" s="315">
        <f t="shared" si="9"/>
        <v>0</v>
      </c>
      <c r="U39" s="315">
        <f t="shared" si="9"/>
        <v>0</v>
      </c>
      <c r="V39" s="315">
        <f t="shared" si="9"/>
        <v>0</v>
      </c>
      <c r="W39" s="315">
        <f t="shared" si="9"/>
        <v>0</v>
      </c>
      <c r="X39" s="315">
        <f t="shared" si="9"/>
        <v>0</v>
      </c>
      <c r="Y39" s="315">
        <f t="shared" si="9"/>
        <v>0</v>
      </c>
      <c r="Z39" s="315">
        <f t="shared" si="9"/>
        <v>0</v>
      </c>
      <c r="AA39" s="315">
        <f t="shared" si="9"/>
        <v>0</v>
      </c>
    </row>
    <row r="40" spans="1:27" x14ac:dyDescent="0.2">
      <c r="A40" s="1237" t="s">
        <v>158</v>
      </c>
      <c r="B40" s="1238"/>
      <c r="C40" s="1238"/>
      <c r="D40" s="1238"/>
      <c r="E40" s="1238"/>
      <c r="F40" s="1238"/>
      <c r="G40" s="1238"/>
      <c r="H40" s="1238"/>
      <c r="I40" s="1238"/>
      <c r="J40" s="1238"/>
      <c r="K40" s="1238"/>
      <c r="L40" s="1238"/>
      <c r="M40" s="1238"/>
      <c r="N40" s="1238"/>
      <c r="O40" s="1238"/>
      <c r="P40" s="1238"/>
      <c r="Q40" s="1238"/>
      <c r="R40" s="1238"/>
      <c r="S40" s="1238"/>
      <c r="T40" s="1238"/>
      <c r="U40" s="1238"/>
      <c r="V40" s="1239"/>
    </row>
    <row r="41" spans="1:27" ht="16.5" thickBot="1" x14ac:dyDescent="0.25">
      <c r="A41" s="1229" t="s">
        <v>159</v>
      </c>
      <c r="B41" s="1230"/>
      <c r="C41" s="1230"/>
      <c r="D41" s="1230"/>
      <c r="E41" s="1230"/>
      <c r="F41" s="1230"/>
      <c r="G41" s="1230"/>
      <c r="H41" s="1230"/>
      <c r="I41" s="1177"/>
      <c r="J41" s="1177"/>
      <c r="K41" s="1177"/>
      <c r="L41" s="1177"/>
      <c r="M41" s="1177"/>
      <c r="N41" s="1230"/>
      <c r="O41" s="1230"/>
      <c r="P41" s="1230"/>
      <c r="Q41" s="1230"/>
      <c r="R41" s="1230"/>
      <c r="S41" s="1230"/>
      <c r="T41" s="1230"/>
      <c r="U41" s="1230"/>
      <c r="V41" s="1231"/>
    </row>
    <row r="42" spans="1:27" x14ac:dyDescent="0.2">
      <c r="A42" s="1240" t="s">
        <v>89</v>
      </c>
      <c r="B42" s="316" t="s">
        <v>234</v>
      </c>
      <c r="C42" s="317"/>
      <c r="D42" s="318">
        <v>1</v>
      </c>
      <c r="E42" s="318"/>
      <c r="F42" s="319"/>
      <c r="G42" s="320">
        <v>3</v>
      </c>
      <c r="H42" s="321">
        <f>G42*30</f>
        <v>90</v>
      </c>
      <c r="I42" s="322">
        <f>J42+K42+L42</f>
        <v>30</v>
      </c>
      <c r="J42" s="323">
        <v>15</v>
      </c>
      <c r="K42" s="323"/>
      <c r="L42" s="323">
        <v>15</v>
      </c>
      <c r="M42" s="324">
        <f>H42-I42</f>
        <v>60</v>
      </c>
      <c r="N42" s="325">
        <v>2</v>
      </c>
      <c r="O42" s="326"/>
      <c r="P42" s="319"/>
      <c r="Q42" s="317"/>
      <c r="R42" s="319"/>
      <c r="S42" s="317"/>
      <c r="T42" s="319"/>
      <c r="U42" s="317"/>
      <c r="V42" s="319"/>
    </row>
    <row r="43" spans="1:27" ht="16.5" thickBot="1" x14ac:dyDescent="0.25">
      <c r="A43" s="1241"/>
      <c r="B43" s="327" t="s">
        <v>235</v>
      </c>
      <c r="C43" s="328"/>
      <c r="D43" s="329"/>
      <c r="E43" s="329"/>
      <c r="F43" s="330"/>
      <c r="G43" s="331"/>
      <c r="H43" s="332"/>
      <c r="I43" s="333">
        <f>J43+K43+L43</f>
        <v>0</v>
      </c>
      <c r="J43" s="334"/>
      <c r="K43" s="334"/>
      <c r="L43" s="334"/>
      <c r="M43" s="335"/>
      <c r="N43" s="336"/>
      <c r="O43" s="337"/>
      <c r="P43" s="330"/>
      <c r="Q43" s="328"/>
      <c r="R43" s="330"/>
      <c r="S43" s="328"/>
      <c r="T43" s="330"/>
      <c r="U43" s="328"/>
      <c r="V43" s="330"/>
    </row>
    <row r="44" spans="1:27" ht="16.5" thickBot="1" x14ac:dyDescent="0.25">
      <c r="A44" s="1217" t="s">
        <v>160</v>
      </c>
      <c r="B44" s="1248"/>
      <c r="C44" s="1248"/>
      <c r="D44" s="1248"/>
      <c r="E44" s="1248"/>
      <c r="F44" s="1249"/>
      <c r="G44" s="338">
        <f t="shared" ref="G44:AA44" si="10">SUM(G42:G43)</f>
        <v>3</v>
      </c>
      <c r="H44" s="339">
        <f t="shared" si="10"/>
        <v>90</v>
      </c>
      <c r="I44" s="339">
        <f t="shared" si="10"/>
        <v>30</v>
      </c>
      <c r="J44" s="339">
        <f t="shared" si="10"/>
        <v>15</v>
      </c>
      <c r="K44" s="339">
        <f t="shared" si="10"/>
        <v>0</v>
      </c>
      <c r="L44" s="339">
        <f t="shared" si="10"/>
        <v>15</v>
      </c>
      <c r="M44" s="339">
        <f t="shared" si="10"/>
        <v>60</v>
      </c>
      <c r="N44" s="339">
        <f t="shared" si="10"/>
        <v>2</v>
      </c>
      <c r="O44" s="339">
        <f t="shared" si="10"/>
        <v>0</v>
      </c>
      <c r="P44" s="339">
        <f t="shared" si="10"/>
        <v>0</v>
      </c>
      <c r="Q44" s="339">
        <f t="shared" si="10"/>
        <v>0</v>
      </c>
      <c r="R44" s="339">
        <f t="shared" si="10"/>
        <v>0</v>
      </c>
      <c r="S44" s="339">
        <f t="shared" si="10"/>
        <v>0</v>
      </c>
      <c r="T44" s="339">
        <f t="shared" si="10"/>
        <v>0</v>
      </c>
      <c r="U44" s="339">
        <f t="shared" si="10"/>
        <v>0</v>
      </c>
      <c r="V44" s="339">
        <f t="shared" si="10"/>
        <v>0</v>
      </c>
      <c r="W44" s="339">
        <f t="shared" si="10"/>
        <v>0</v>
      </c>
      <c r="X44" s="339">
        <f t="shared" si="10"/>
        <v>0</v>
      </c>
      <c r="Y44" s="339">
        <f t="shared" si="10"/>
        <v>0</v>
      </c>
      <c r="Z44" s="339">
        <f t="shared" si="10"/>
        <v>0</v>
      </c>
      <c r="AA44" s="339">
        <f t="shared" si="10"/>
        <v>0</v>
      </c>
    </row>
    <row r="45" spans="1:27" ht="16.5" thickBot="1" x14ac:dyDescent="0.25">
      <c r="A45" s="1229" t="s">
        <v>193</v>
      </c>
      <c r="B45" s="1230"/>
      <c r="C45" s="1230"/>
      <c r="D45" s="1230"/>
      <c r="E45" s="1230"/>
      <c r="F45" s="1230"/>
      <c r="G45" s="1230"/>
      <c r="H45" s="1230"/>
      <c r="I45" s="1230"/>
      <c r="J45" s="1230"/>
      <c r="K45" s="1230"/>
      <c r="L45" s="1230"/>
      <c r="M45" s="1230"/>
      <c r="N45" s="1177"/>
      <c r="O45" s="1177"/>
      <c r="P45" s="1177"/>
      <c r="Q45" s="1230"/>
      <c r="R45" s="1230"/>
      <c r="S45" s="1230"/>
      <c r="T45" s="1230"/>
      <c r="U45" s="1230"/>
      <c r="V45" s="1231"/>
    </row>
    <row r="46" spans="1:27" x14ac:dyDescent="0.2">
      <c r="A46" s="1235" t="s">
        <v>161</v>
      </c>
      <c r="B46" s="340" t="s">
        <v>236</v>
      </c>
      <c r="C46" s="341"/>
      <c r="D46" s="341" t="s">
        <v>162</v>
      </c>
      <c r="E46" s="341"/>
      <c r="F46" s="341"/>
      <c r="G46" s="342">
        <v>4</v>
      </c>
      <c r="H46" s="79">
        <f>G46*30</f>
        <v>120</v>
      </c>
      <c r="I46" s="39">
        <v>64</v>
      </c>
      <c r="J46" s="341">
        <v>15</v>
      </c>
      <c r="K46" s="341"/>
      <c r="L46" s="341">
        <v>30</v>
      </c>
      <c r="M46" s="343">
        <v>86</v>
      </c>
      <c r="N46" s="39">
        <v>3</v>
      </c>
      <c r="O46" s="40"/>
      <c r="P46" s="53"/>
      <c r="Q46" s="341"/>
      <c r="R46" s="66"/>
      <c r="S46" s="341"/>
      <c r="T46" s="66"/>
      <c r="U46" s="341"/>
      <c r="V46" s="66"/>
      <c r="W46" s="344"/>
      <c r="X46" s="344"/>
      <c r="Y46" s="344"/>
    </row>
    <row r="47" spans="1:27" x14ac:dyDescent="0.2">
      <c r="A47" s="1236"/>
      <c r="B47" s="345" t="s">
        <v>237</v>
      </c>
      <c r="C47" s="346"/>
      <c r="D47" s="347"/>
      <c r="E47" s="348"/>
      <c r="F47" s="349"/>
      <c r="G47" s="350"/>
      <c r="H47" s="351"/>
      <c r="I47" s="352"/>
      <c r="J47" s="353"/>
      <c r="K47" s="353" t="s">
        <v>118</v>
      </c>
      <c r="L47" s="353"/>
      <c r="M47" s="351"/>
      <c r="N47" s="43"/>
      <c r="O47" s="44"/>
      <c r="P47" s="56"/>
      <c r="Q47" s="354"/>
      <c r="R47" s="355"/>
      <c r="S47" s="354"/>
      <c r="T47" s="355"/>
      <c r="U47" s="354"/>
      <c r="V47" s="355"/>
      <c r="W47" s="344"/>
      <c r="X47" s="344"/>
      <c r="Y47" s="344"/>
    </row>
    <row r="48" spans="1:27" x14ac:dyDescent="0.2">
      <c r="A48" s="928" t="s">
        <v>163</v>
      </c>
      <c r="B48" s="356" t="s">
        <v>238</v>
      </c>
      <c r="C48" s="357"/>
      <c r="D48" s="358" t="s">
        <v>148</v>
      </c>
      <c r="E48" s="359"/>
      <c r="F48" s="360"/>
      <c r="G48" s="361">
        <v>4</v>
      </c>
      <c r="H48" s="362">
        <f>G48*30</f>
        <v>120</v>
      </c>
      <c r="I48" s="363">
        <f>J48+L48+K48</f>
        <v>36</v>
      </c>
      <c r="J48" s="364"/>
      <c r="K48" s="365">
        <v>36</v>
      </c>
      <c r="L48" s="365"/>
      <c r="M48" s="366">
        <f>H48-I48</f>
        <v>84</v>
      </c>
      <c r="N48" s="367"/>
      <c r="O48" s="368">
        <v>2</v>
      </c>
      <c r="P48" s="369">
        <v>2</v>
      </c>
      <c r="Q48" s="370"/>
      <c r="R48" s="369"/>
      <c r="S48" s="367"/>
      <c r="T48" s="369"/>
      <c r="U48" s="367"/>
      <c r="V48" s="371"/>
    </row>
    <row r="49" spans="1:27" x14ac:dyDescent="0.2">
      <c r="A49" s="929"/>
      <c r="B49" s="356" t="s">
        <v>239</v>
      </c>
      <c r="C49" s="357"/>
      <c r="D49" s="358"/>
      <c r="E49" s="359"/>
      <c r="F49" s="360"/>
      <c r="G49" s="361"/>
      <c r="H49" s="362"/>
      <c r="I49" s="363"/>
      <c r="J49" s="364"/>
      <c r="K49" s="365"/>
      <c r="L49" s="365"/>
      <c r="M49" s="366"/>
      <c r="N49" s="367"/>
      <c r="O49" s="368"/>
      <c r="P49" s="369"/>
      <c r="Q49" s="370"/>
      <c r="R49" s="369"/>
      <c r="S49" s="367"/>
      <c r="T49" s="369"/>
      <c r="U49" s="367"/>
      <c r="V49" s="371"/>
    </row>
    <row r="50" spans="1:27" ht="31.5" x14ac:dyDescent="0.2">
      <c r="A50" s="928" t="s">
        <v>164</v>
      </c>
      <c r="B50" s="356" t="s">
        <v>246</v>
      </c>
      <c r="C50" s="357">
        <v>2</v>
      </c>
      <c r="D50" s="358"/>
      <c r="E50" s="359"/>
      <c r="F50" s="360"/>
      <c r="G50" s="361">
        <v>4</v>
      </c>
      <c r="H50" s="362">
        <f>G50*30</f>
        <v>120</v>
      </c>
      <c r="I50" s="363">
        <f>J50+L50+K50</f>
        <v>54</v>
      </c>
      <c r="J50" s="364">
        <v>18</v>
      </c>
      <c r="K50" s="365"/>
      <c r="L50" s="365">
        <v>36</v>
      </c>
      <c r="M50" s="366">
        <f>H50-I50</f>
        <v>66</v>
      </c>
      <c r="N50" s="367"/>
      <c r="O50" s="368">
        <v>3</v>
      </c>
      <c r="P50" s="369">
        <v>3</v>
      </c>
      <c r="Q50" s="370"/>
      <c r="R50" s="369"/>
      <c r="S50" s="367"/>
      <c r="T50" s="369"/>
      <c r="U50" s="367"/>
      <c r="V50" s="371"/>
    </row>
    <row r="51" spans="1:27" ht="31.5" x14ac:dyDescent="0.2">
      <c r="A51" s="929"/>
      <c r="B51" s="356" t="s">
        <v>243</v>
      </c>
      <c r="C51" s="357"/>
      <c r="D51" s="358"/>
      <c r="E51" s="359"/>
      <c r="F51" s="360"/>
      <c r="G51" s="361"/>
      <c r="H51" s="362"/>
      <c r="I51" s="363"/>
      <c r="J51" s="364"/>
      <c r="K51" s="365"/>
      <c r="L51" s="365"/>
      <c r="M51" s="366"/>
      <c r="N51" s="367"/>
      <c r="O51" s="368"/>
      <c r="P51" s="369"/>
      <c r="Q51" s="370"/>
      <c r="R51" s="369"/>
      <c r="S51" s="367"/>
      <c r="T51" s="369"/>
      <c r="U51" s="367"/>
      <c r="V51" s="371"/>
    </row>
    <row r="52" spans="1:27" x14ac:dyDescent="0.2">
      <c r="A52" s="928" t="s">
        <v>194</v>
      </c>
      <c r="B52" s="356" t="s">
        <v>219</v>
      </c>
      <c r="C52" s="357"/>
      <c r="D52" s="358" t="s">
        <v>191</v>
      </c>
      <c r="E52" s="359"/>
      <c r="F52" s="360"/>
      <c r="G52" s="361">
        <v>5</v>
      </c>
      <c r="H52" s="362">
        <f>G52*30</f>
        <v>150</v>
      </c>
      <c r="I52" s="363">
        <f>J52+L52+K52</f>
        <v>45</v>
      </c>
      <c r="J52" s="364">
        <v>30</v>
      </c>
      <c r="K52" s="365"/>
      <c r="L52" s="365">
        <v>15</v>
      </c>
      <c r="M52" s="366">
        <f>H52-I52</f>
        <v>105</v>
      </c>
      <c r="N52" s="367"/>
      <c r="O52" s="368"/>
      <c r="P52" s="369"/>
      <c r="Q52" s="370">
        <v>3</v>
      </c>
      <c r="R52" s="369"/>
      <c r="S52" s="367"/>
      <c r="T52" s="369"/>
      <c r="U52" s="367"/>
      <c r="V52" s="371"/>
    </row>
    <row r="53" spans="1:27" x14ac:dyDescent="0.2">
      <c r="A53" s="929"/>
      <c r="B53" s="356" t="s">
        <v>247</v>
      </c>
      <c r="C53" s="357"/>
      <c r="D53" s="358"/>
      <c r="E53" s="359"/>
      <c r="F53" s="360"/>
      <c r="G53" s="361"/>
      <c r="H53" s="362"/>
      <c r="I53" s="363"/>
      <c r="J53" s="364"/>
      <c r="K53" s="365"/>
      <c r="L53" s="365"/>
      <c r="M53" s="366"/>
      <c r="N53" s="367"/>
      <c r="O53" s="368"/>
      <c r="P53" s="369"/>
      <c r="Q53" s="370"/>
      <c r="R53" s="369"/>
      <c r="S53" s="367"/>
      <c r="T53" s="369"/>
      <c r="U53" s="367"/>
      <c r="V53" s="371"/>
    </row>
    <row r="54" spans="1:27" ht="31.5" x14ac:dyDescent="0.2">
      <c r="A54" s="928" t="s">
        <v>204</v>
      </c>
      <c r="B54" s="356" t="s">
        <v>223</v>
      </c>
      <c r="C54" s="357">
        <v>3</v>
      </c>
      <c r="D54" s="358"/>
      <c r="E54" s="359"/>
      <c r="F54" s="360"/>
      <c r="G54" s="361">
        <v>5</v>
      </c>
      <c r="H54" s="362">
        <f>G54*30</f>
        <v>150</v>
      </c>
      <c r="I54" s="363">
        <f>J54+L54+K54</f>
        <v>45</v>
      </c>
      <c r="J54" s="364">
        <v>30</v>
      </c>
      <c r="K54" s="365"/>
      <c r="L54" s="365">
        <v>15</v>
      </c>
      <c r="M54" s="366">
        <f>H54-I54</f>
        <v>105</v>
      </c>
      <c r="N54" s="367"/>
      <c r="O54" s="368"/>
      <c r="P54" s="369"/>
      <c r="Q54" s="370">
        <v>3</v>
      </c>
      <c r="R54" s="369"/>
      <c r="S54" s="367"/>
      <c r="T54" s="369"/>
      <c r="U54" s="367"/>
      <c r="V54" s="371"/>
    </row>
    <row r="55" spans="1:27" x14ac:dyDescent="0.2">
      <c r="A55" s="929"/>
      <c r="B55" s="356" t="s">
        <v>248</v>
      </c>
      <c r="C55" s="357"/>
      <c r="D55" s="358"/>
      <c r="E55" s="359"/>
      <c r="F55" s="360"/>
      <c r="G55" s="361"/>
      <c r="H55" s="362"/>
      <c r="I55" s="363"/>
      <c r="J55" s="364"/>
      <c r="K55" s="365"/>
      <c r="L55" s="365"/>
      <c r="M55" s="366"/>
      <c r="N55" s="367"/>
      <c r="O55" s="368"/>
      <c r="P55" s="369"/>
      <c r="Q55" s="370"/>
      <c r="R55" s="369"/>
      <c r="S55" s="367"/>
      <c r="T55" s="369"/>
      <c r="U55" s="367"/>
      <c r="V55" s="371"/>
    </row>
    <row r="56" spans="1:27" ht="31.5" x14ac:dyDescent="0.2">
      <c r="A56" s="928" t="s">
        <v>206</v>
      </c>
      <c r="B56" s="356" t="s">
        <v>249</v>
      </c>
      <c r="C56" s="357"/>
      <c r="D56" s="358" t="s">
        <v>191</v>
      </c>
      <c r="E56" s="359"/>
      <c r="F56" s="360"/>
      <c r="G56" s="361">
        <v>5</v>
      </c>
      <c r="H56" s="362">
        <f>G56*30</f>
        <v>150</v>
      </c>
      <c r="I56" s="363">
        <f>J56+L56+K56</f>
        <v>45</v>
      </c>
      <c r="J56" s="364">
        <v>15</v>
      </c>
      <c r="K56" s="365"/>
      <c r="L56" s="365">
        <v>30</v>
      </c>
      <c r="M56" s="366">
        <f>H56-I56</f>
        <v>105</v>
      </c>
      <c r="N56" s="367"/>
      <c r="O56" s="368"/>
      <c r="P56" s="369"/>
      <c r="Q56" s="370">
        <v>3</v>
      </c>
      <c r="R56" s="369"/>
      <c r="S56" s="367"/>
      <c r="T56" s="369"/>
      <c r="U56" s="367"/>
      <c r="V56" s="371"/>
    </row>
    <row r="57" spans="1:27" ht="16.5" thickBot="1" x14ac:dyDescent="0.25">
      <c r="A57" s="933"/>
      <c r="B57" s="372" t="s">
        <v>250</v>
      </c>
      <c r="C57" s="373"/>
      <c r="D57" s="374"/>
      <c r="E57" s="375"/>
      <c r="F57" s="376"/>
      <c r="G57" s="377"/>
      <c r="H57" s="378"/>
      <c r="I57" s="379"/>
      <c r="J57" s="380"/>
      <c r="K57" s="381"/>
      <c r="L57" s="381"/>
      <c r="M57" s="382"/>
      <c r="N57" s="383"/>
      <c r="O57" s="384"/>
      <c r="P57" s="385"/>
      <c r="Q57" s="386"/>
      <c r="R57" s="385"/>
      <c r="S57" s="383"/>
      <c r="T57" s="385"/>
      <c r="U57" s="383"/>
      <c r="V57" s="387"/>
    </row>
    <row r="58" spans="1:27" ht="16.5" thickBot="1" x14ac:dyDescent="0.25">
      <c r="A58" s="1223" t="s">
        <v>165</v>
      </c>
      <c r="B58" s="1218"/>
      <c r="C58" s="1218"/>
      <c r="D58" s="1218"/>
      <c r="E58" s="1218"/>
      <c r="F58" s="1219"/>
      <c r="G58" s="265">
        <f t="shared" ref="G58:V58" si="11">SUM(G46:G57)</f>
        <v>27</v>
      </c>
      <c r="H58" s="266">
        <f t="shared" si="11"/>
        <v>810</v>
      </c>
      <c r="I58" s="266">
        <f t="shared" si="11"/>
        <v>289</v>
      </c>
      <c r="J58" s="266">
        <f t="shared" si="11"/>
        <v>108</v>
      </c>
      <c r="K58" s="266">
        <f t="shared" si="11"/>
        <v>36</v>
      </c>
      <c r="L58" s="266">
        <f t="shared" si="11"/>
        <v>126</v>
      </c>
      <c r="M58" s="266">
        <f t="shared" si="11"/>
        <v>551</v>
      </c>
      <c r="N58" s="266">
        <f t="shared" si="11"/>
        <v>3</v>
      </c>
      <c r="O58" s="266">
        <f t="shared" si="11"/>
        <v>5</v>
      </c>
      <c r="P58" s="266">
        <f t="shared" si="11"/>
        <v>5</v>
      </c>
      <c r="Q58" s="266">
        <f t="shared" si="11"/>
        <v>9</v>
      </c>
      <c r="R58" s="266">
        <f t="shared" si="11"/>
        <v>0</v>
      </c>
      <c r="S58" s="266">
        <f t="shared" si="11"/>
        <v>0</v>
      </c>
      <c r="T58" s="266">
        <f t="shared" si="11"/>
        <v>0</v>
      </c>
      <c r="U58" s="266">
        <f t="shared" si="11"/>
        <v>0</v>
      </c>
      <c r="V58" s="266">
        <f t="shared" si="11"/>
        <v>0</v>
      </c>
    </row>
    <row r="59" spans="1:27" ht="16.5" thickBot="1" x14ac:dyDescent="0.25">
      <c r="A59" s="1250" t="s">
        <v>166</v>
      </c>
      <c r="B59" s="1251"/>
      <c r="C59" s="1251"/>
      <c r="D59" s="1251"/>
      <c r="E59" s="1251"/>
      <c r="F59" s="1252"/>
      <c r="G59" s="388">
        <f t="shared" ref="G59:V59" si="12">G58+G44</f>
        <v>30</v>
      </c>
      <c r="H59" s="389">
        <f t="shared" si="12"/>
        <v>900</v>
      </c>
      <c r="I59" s="389">
        <f t="shared" si="12"/>
        <v>319</v>
      </c>
      <c r="J59" s="389">
        <f t="shared" si="12"/>
        <v>123</v>
      </c>
      <c r="K59" s="389">
        <f t="shared" si="12"/>
        <v>36</v>
      </c>
      <c r="L59" s="389">
        <f t="shared" si="12"/>
        <v>141</v>
      </c>
      <c r="M59" s="389">
        <f t="shared" si="12"/>
        <v>611</v>
      </c>
      <c r="N59" s="266">
        <f t="shared" si="12"/>
        <v>5</v>
      </c>
      <c r="O59" s="266">
        <f t="shared" si="12"/>
        <v>5</v>
      </c>
      <c r="P59" s="266">
        <f t="shared" si="12"/>
        <v>5</v>
      </c>
      <c r="Q59" s="266">
        <f t="shared" si="12"/>
        <v>9</v>
      </c>
      <c r="R59" s="266">
        <f t="shared" si="12"/>
        <v>0</v>
      </c>
      <c r="S59" s="266">
        <f t="shared" si="12"/>
        <v>0</v>
      </c>
      <c r="T59" s="266">
        <f t="shared" si="12"/>
        <v>0</v>
      </c>
      <c r="U59" s="266">
        <f t="shared" si="12"/>
        <v>0</v>
      </c>
      <c r="V59" s="266">
        <f t="shared" si="12"/>
        <v>0</v>
      </c>
    </row>
    <row r="60" spans="1:27" s="151" customFormat="1" ht="16.5" thickBot="1" x14ac:dyDescent="0.25">
      <c r="A60" s="1247" t="s">
        <v>167</v>
      </c>
      <c r="B60" s="1247"/>
      <c r="C60" s="1247"/>
      <c r="D60" s="1247"/>
      <c r="E60" s="1247"/>
      <c r="F60" s="1247"/>
      <c r="G60" s="388">
        <f t="shared" ref="G60:M60" si="13">G59+G39</f>
        <v>120</v>
      </c>
      <c r="H60" s="389">
        <f t="shared" si="13"/>
        <v>3600</v>
      </c>
      <c r="I60" s="389">
        <f t="shared" si="13"/>
        <v>925</v>
      </c>
      <c r="J60" s="389">
        <f t="shared" si="13"/>
        <v>390</v>
      </c>
      <c r="K60" s="389">
        <f t="shared" si="13"/>
        <v>36</v>
      </c>
      <c r="L60" s="389">
        <f t="shared" si="13"/>
        <v>480</v>
      </c>
      <c r="M60" s="389">
        <f t="shared" si="13"/>
        <v>2615</v>
      </c>
      <c r="N60" s="266">
        <f t="shared" ref="N60:V60" si="14">N39+N59</f>
        <v>22</v>
      </c>
      <c r="O60" s="266">
        <f t="shared" si="14"/>
        <v>17</v>
      </c>
      <c r="P60" s="266">
        <f t="shared" si="14"/>
        <v>17</v>
      </c>
      <c r="Q60" s="266">
        <f t="shared" si="14"/>
        <v>18</v>
      </c>
      <c r="R60" s="266">
        <f t="shared" si="14"/>
        <v>0</v>
      </c>
      <c r="S60" s="266">
        <f t="shared" si="14"/>
        <v>0</v>
      </c>
      <c r="T60" s="266">
        <f t="shared" si="14"/>
        <v>0</v>
      </c>
      <c r="U60" s="266">
        <f t="shared" si="14"/>
        <v>0</v>
      </c>
      <c r="V60" s="266">
        <f t="shared" si="14"/>
        <v>0</v>
      </c>
      <c r="Y60" s="129">
        <v>22</v>
      </c>
      <c r="Z60" s="129">
        <v>22</v>
      </c>
      <c r="AA60" s="129">
        <v>22</v>
      </c>
    </row>
    <row r="61" spans="1:27" s="151" customFormat="1" ht="16.5" thickBot="1" x14ac:dyDescent="0.25">
      <c r="A61" s="1234" t="s">
        <v>35</v>
      </c>
      <c r="B61" s="1234"/>
      <c r="C61" s="1234"/>
      <c r="D61" s="1234"/>
      <c r="E61" s="1234"/>
      <c r="F61" s="1234"/>
      <c r="G61" s="1234"/>
      <c r="H61" s="1234"/>
      <c r="I61" s="1234"/>
      <c r="J61" s="1234"/>
      <c r="K61" s="1234"/>
      <c r="L61" s="1234"/>
      <c r="M61" s="1234"/>
      <c r="N61" s="266">
        <f>N60</f>
        <v>22</v>
      </c>
      <c r="O61" s="266">
        <f t="shared" ref="O61:V61" si="15">O60</f>
        <v>17</v>
      </c>
      <c r="P61" s="266">
        <f t="shared" si="15"/>
        <v>17</v>
      </c>
      <c r="Q61" s="266">
        <f t="shared" si="15"/>
        <v>18</v>
      </c>
      <c r="R61" s="266">
        <f t="shared" si="15"/>
        <v>0</v>
      </c>
      <c r="S61" s="266">
        <f t="shared" si="15"/>
        <v>0</v>
      </c>
      <c r="T61" s="266">
        <f t="shared" si="15"/>
        <v>0</v>
      </c>
      <c r="U61" s="266">
        <f t="shared" si="15"/>
        <v>0</v>
      </c>
      <c r="V61" s="266">
        <f t="shared" si="15"/>
        <v>0</v>
      </c>
      <c r="Y61" s="130">
        <f>Y60</f>
        <v>22</v>
      </c>
      <c r="Z61" s="130">
        <f>Z60</f>
        <v>22</v>
      </c>
      <c r="AA61" s="130">
        <f>AA60</f>
        <v>22</v>
      </c>
    </row>
    <row r="62" spans="1:27" s="151" customFormat="1" ht="16.5" thickBot="1" x14ac:dyDescent="0.25">
      <c r="A62" s="1232" t="s">
        <v>34</v>
      </c>
      <c r="B62" s="1232"/>
      <c r="C62" s="1232"/>
      <c r="D62" s="1232"/>
      <c r="E62" s="1232"/>
      <c r="F62" s="1232"/>
      <c r="G62" s="1232"/>
      <c r="H62" s="1232"/>
      <c r="I62" s="1232"/>
      <c r="J62" s="1232"/>
      <c r="K62" s="1232"/>
      <c r="L62" s="1232"/>
      <c r="M62" s="1232"/>
      <c r="N62" s="266">
        <v>3</v>
      </c>
      <c r="O62" s="390"/>
      <c r="P62" s="391">
        <v>3</v>
      </c>
      <c r="Q62" s="391">
        <v>3</v>
      </c>
      <c r="R62" s="391"/>
      <c r="S62" s="391"/>
      <c r="T62" s="391"/>
      <c r="U62" s="391"/>
      <c r="V62" s="391"/>
    </row>
    <row r="63" spans="1:27" s="151" customFormat="1" ht="16.5" thickBot="1" x14ac:dyDescent="0.25">
      <c r="A63" s="1232" t="s">
        <v>168</v>
      </c>
      <c r="B63" s="1232"/>
      <c r="C63" s="1232"/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266">
        <v>5</v>
      </c>
      <c r="O63" s="390"/>
      <c r="P63" s="391">
        <v>4</v>
      </c>
      <c r="Q63" s="391">
        <v>3</v>
      </c>
      <c r="R63" s="391">
        <v>2</v>
      </c>
      <c r="S63" s="391"/>
      <c r="T63" s="391"/>
      <c r="U63" s="391"/>
      <c r="V63" s="391"/>
    </row>
    <row r="64" spans="1:27" s="151" customFormat="1" ht="16.5" thickBot="1" x14ac:dyDescent="0.25">
      <c r="A64" s="1232" t="s">
        <v>169</v>
      </c>
      <c r="B64" s="1232"/>
      <c r="C64" s="1232"/>
      <c r="D64" s="1232"/>
      <c r="E64" s="1232"/>
      <c r="F64" s="1232"/>
      <c r="G64" s="1232"/>
      <c r="H64" s="1232"/>
      <c r="I64" s="1232"/>
      <c r="J64" s="1232"/>
      <c r="K64" s="1232"/>
      <c r="L64" s="1232"/>
      <c r="M64" s="1232"/>
      <c r="N64" s="392"/>
      <c r="O64" s="393"/>
      <c r="P64" s="394"/>
      <c r="Q64" s="392"/>
      <c r="R64" s="395"/>
      <c r="S64" s="395"/>
      <c r="T64" s="395"/>
      <c r="U64" s="395"/>
      <c r="V64" s="395"/>
    </row>
    <row r="65" spans="1:23" s="151" customFormat="1" ht="16.5" thickBot="1" x14ac:dyDescent="0.25">
      <c r="A65" s="1233" t="s">
        <v>36</v>
      </c>
      <c r="B65" s="1233"/>
      <c r="C65" s="1233"/>
      <c r="D65" s="1233"/>
      <c r="E65" s="1233"/>
      <c r="F65" s="1233"/>
      <c r="G65" s="1233"/>
      <c r="H65" s="1233"/>
      <c r="I65" s="1233"/>
      <c r="J65" s="1233"/>
      <c r="K65" s="1233"/>
      <c r="L65" s="1233"/>
      <c r="M65" s="1233"/>
      <c r="N65" s="396"/>
      <c r="O65" s="397"/>
      <c r="P65" s="398">
        <v>1</v>
      </c>
      <c r="Q65" s="399"/>
      <c r="R65" s="400"/>
      <c r="S65" s="396"/>
      <c r="T65" s="396"/>
      <c r="U65" s="396"/>
      <c r="V65" s="396"/>
    </row>
    <row r="66" spans="1:23" s="151" customFormat="1" ht="16.5" thickBot="1" x14ac:dyDescent="0.25">
      <c r="A66" s="1244" t="s">
        <v>170</v>
      </c>
      <c r="B66" s="1245"/>
      <c r="C66" s="1245"/>
      <c r="D66" s="1245"/>
      <c r="E66" s="1245"/>
      <c r="F66" s="1245"/>
      <c r="G66" s="1245"/>
      <c r="H66" s="1245"/>
      <c r="I66" s="1245"/>
      <c r="J66" s="1245"/>
      <c r="K66" s="1245"/>
      <c r="L66" s="1245"/>
      <c r="M66" s="1246"/>
      <c r="N66" s="1226" t="s">
        <v>171</v>
      </c>
      <c r="O66" s="1227"/>
      <c r="P66" s="1228"/>
      <c r="Q66" s="1242">
        <f>G39/$G$60*100</f>
        <v>75</v>
      </c>
      <c r="R66" s="1243"/>
      <c r="S66" s="1242" t="s">
        <v>99</v>
      </c>
      <c r="T66" s="1243"/>
      <c r="U66" s="1224">
        <f>G59/$G$60*100</f>
        <v>25</v>
      </c>
      <c r="V66" s="1225"/>
      <c r="W66" s="401">
        <f>SUM(N66:V66)</f>
        <v>100</v>
      </c>
    </row>
    <row r="67" spans="1:23" s="151" customFormat="1" x14ac:dyDescent="0.2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3"/>
      <c r="O67" s="403"/>
      <c r="P67" s="403"/>
      <c r="Q67" s="404"/>
      <c r="R67" s="404"/>
      <c r="S67" s="403"/>
      <c r="T67" s="403"/>
      <c r="U67" s="403"/>
      <c r="V67" s="403"/>
    </row>
    <row r="68" spans="1:23" s="151" customFormat="1" x14ac:dyDescent="0.2">
      <c r="A68" s="405"/>
      <c r="B68" s="405"/>
      <c r="C68" s="405"/>
      <c r="D68" s="405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</row>
    <row r="69" spans="1:23" s="151" customFormat="1" x14ac:dyDescent="0.2">
      <c r="A69" s="405"/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</row>
    <row r="70" spans="1:23" s="151" customFormat="1" x14ac:dyDescent="0.2">
      <c r="A70" s="405"/>
      <c r="B70" s="406" t="s">
        <v>172</v>
      </c>
      <c r="C70" s="406"/>
      <c r="D70" s="1254"/>
      <c r="E70" s="1254"/>
      <c r="F70" s="1255"/>
      <c r="G70" s="1255"/>
      <c r="H70" s="406"/>
      <c r="I70" s="1256" t="s">
        <v>107</v>
      </c>
      <c r="J70" s="1258"/>
      <c r="K70" s="1258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</row>
    <row r="71" spans="1:23" s="151" customFormat="1" x14ac:dyDescent="0.2">
      <c r="A71" s="405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</row>
    <row r="72" spans="1:23" s="151" customFormat="1" x14ac:dyDescent="0.2">
      <c r="A72" s="405"/>
      <c r="B72" s="406" t="s">
        <v>195</v>
      </c>
      <c r="C72" s="406"/>
      <c r="D72" s="1254"/>
      <c r="E72" s="1254"/>
      <c r="F72" s="1255"/>
      <c r="G72" s="1255"/>
      <c r="H72" s="406"/>
      <c r="I72" s="1256" t="s">
        <v>244</v>
      </c>
      <c r="J72" s="1257"/>
      <c r="K72" s="1257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</row>
    <row r="73" spans="1:23" s="151" customFormat="1" ht="15.75" customHeight="1" x14ac:dyDescent="0.2">
      <c r="A73" s="405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</row>
    <row r="74" spans="1:23" s="151" customFormat="1" ht="15.75" customHeight="1" x14ac:dyDescent="0.2">
      <c r="A74" s="405"/>
      <c r="B74" s="406" t="s">
        <v>173</v>
      </c>
      <c r="C74" s="406"/>
      <c r="D74" s="1254"/>
      <c r="E74" s="1254"/>
      <c r="F74" s="1255"/>
      <c r="G74" s="1255"/>
      <c r="H74" s="406"/>
      <c r="I74" s="1256" t="s">
        <v>244</v>
      </c>
      <c r="J74" s="1259"/>
      <c r="K74" s="1259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</row>
    <row r="75" spans="1:23" s="151" customFormat="1" ht="15.75" customHeight="1" x14ac:dyDescent="0.25">
      <c r="A75" s="162"/>
      <c r="B75" s="407"/>
      <c r="C75" s="1253" t="s">
        <v>118</v>
      </c>
      <c r="D75" s="1253"/>
      <c r="E75" s="1253"/>
      <c r="F75" s="1253"/>
      <c r="G75" s="1253"/>
      <c r="H75" s="1253"/>
      <c r="I75" s="1253"/>
      <c r="J75" s="1253"/>
      <c r="K75" s="1253"/>
      <c r="L75" s="408"/>
      <c r="M75" s="408"/>
      <c r="N75" s="405"/>
      <c r="O75" s="405"/>
      <c r="P75" s="405"/>
      <c r="Q75" s="405"/>
      <c r="R75" s="405"/>
      <c r="S75" s="405"/>
      <c r="T75" s="405"/>
      <c r="U75" s="405"/>
      <c r="V75" s="405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</row>
    <row r="88" spans="1:22" ht="15" x14ac:dyDescent="0.2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</row>
    <row r="89" spans="1:22" ht="15" x14ac:dyDescent="0.2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</row>
    <row r="90" spans="1:22" ht="15" x14ac:dyDescent="0.2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</row>
    <row r="91" spans="1:22" ht="15" x14ac:dyDescent="0.2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</row>
    <row r="92" spans="1:22" ht="15" x14ac:dyDescent="0.2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</row>
    <row r="93" spans="1:22" ht="15" x14ac:dyDescent="0.2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</row>
    <row r="94" spans="1:22" ht="15" x14ac:dyDescent="0.2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</row>
    <row r="95" spans="1:22" ht="15" x14ac:dyDescent="0.2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</row>
    <row r="96" spans="1:22" ht="15" x14ac:dyDescent="0.2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</row>
    <row r="97" spans="1:22" ht="15" x14ac:dyDescent="0.2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</row>
    <row r="98" spans="1:22" ht="15" x14ac:dyDescent="0.2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</row>
    <row r="99" spans="1:22" ht="15" x14ac:dyDescent="0.2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</row>
    <row r="100" spans="1:22" ht="15" x14ac:dyDescent="0.2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</row>
    <row r="101" spans="1:22" ht="15" x14ac:dyDescent="0.2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</row>
    <row r="102" spans="1:22" ht="15" x14ac:dyDescent="0.2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</row>
    <row r="103" spans="1:22" ht="15" x14ac:dyDescent="0.2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</row>
    <row r="104" spans="1:22" ht="15" x14ac:dyDescent="0.2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</row>
    <row r="105" spans="1:22" ht="15" x14ac:dyDescent="0.2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</row>
    <row r="106" spans="1:22" ht="15" x14ac:dyDescent="0.2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</row>
    <row r="107" spans="1:22" ht="15" x14ac:dyDescent="0.2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</row>
    <row r="108" spans="1:22" ht="15" x14ac:dyDescent="0.2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</row>
    <row r="109" spans="1:22" ht="15" x14ac:dyDescent="0.2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</row>
    <row r="110" spans="1:22" ht="15" x14ac:dyDescent="0.2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</row>
    <row r="111" spans="1:22" ht="15" x14ac:dyDescent="0.2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</row>
    <row r="112" spans="1:22" ht="15" x14ac:dyDescent="0.2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</row>
    <row r="113" spans="1:22" ht="15" x14ac:dyDescent="0.2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</row>
    <row r="114" spans="1:22" ht="15" x14ac:dyDescent="0.2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</row>
    <row r="115" spans="1:22" ht="15" x14ac:dyDescent="0.2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</row>
    <row r="116" spans="1:22" ht="15" x14ac:dyDescent="0.2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4"/>
      <c r="T116" s="234"/>
      <c r="U116" s="234"/>
      <c r="V116" s="234"/>
    </row>
    <row r="117" spans="1:22" ht="15" x14ac:dyDescent="0.2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</row>
    <row r="118" spans="1:22" ht="15" x14ac:dyDescent="0.2">
      <c r="A118" s="234"/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  <c r="Q118" s="234"/>
      <c r="R118" s="234"/>
      <c r="S118" s="234"/>
      <c r="T118" s="234"/>
      <c r="U118" s="234"/>
      <c r="V118" s="234"/>
    </row>
    <row r="119" spans="1:22" ht="15" x14ac:dyDescent="0.2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</row>
    <row r="120" spans="1:22" ht="15" x14ac:dyDescent="0.2">
      <c r="A120" s="234"/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</row>
    <row r="121" spans="1:22" ht="15" x14ac:dyDescent="0.2">
      <c r="A121" s="234"/>
      <c r="B121" s="234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</row>
    <row r="122" spans="1:22" ht="15" x14ac:dyDescent="0.2">
      <c r="A122" s="234"/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</row>
    <row r="123" spans="1:22" ht="15" x14ac:dyDescent="0.2">
      <c r="A123" s="234"/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</row>
    <row r="124" spans="1:22" ht="15" x14ac:dyDescent="0.2">
      <c r="A124" s="234"/>
      <c r="B124" s="234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  <c r="Q124" s="234"/>
      <c r="R124" s="234"/>
      <c r="S124" s="234"/>
      <c r="T124" s="234"/>
      <c r="U124" s="234"/>
      <c r="V124" s="234"/>
    </row>
    <row r="125" spans="1:22" ht="15" x14ac:dyDescent="0.2">
      <c r="A125" s="234"/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</row>
    <row r="126" spans="1:22" ht="15" x14ac:dyDescent="0.2">
      <c r="A126" s="234"/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</row>
    <row r="127" spans="1:22" ht="15" x14ac:dyDescent="0.2">
      <c r="A127" s="234"/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</row>
    <row r="128" spans="1:22" ht="15" x14ac:dyDescent="0.2">
      <c r="A128" s="234"/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</row>
    <row r="129" spans="1:22" ht="15" x14ac:dyDescent="0.2">
      <c r="A129" s="234"/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  <c r="Q129" s="234"/>
      <c r="R129" s="234"/>
      <c r="S129" s="234"/>
      <c r="T129" s="234"/>
      <c r="U129" s="234"/>
      <c r="V129" s="234"/>
    </row>
    <row r="130" spans="1:22" ht="15" x14ac:dyDescent="0.2">
      <c r="A130" s="234"/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</row>
    <row r="131" spans="1:22" ht="15" x14ac:dyDescent="0.2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</row>
    <row r="132" spans="1:22" ht="15" x14ac:dyDescent="0.2">
      <c r="A132" s="234"/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4"/>
      <c r="R132" s="234"/>
      <c r="S132" s="234"/>
      <c r="T132" s="234"/>
      <c r="U132" s="234"/>
      <c r="V132" s="234"/>
    </row>
    <row r="133" spans="1:22" ht="15" x14ac:dyDescent="0.2">
      <c r="A133" s="234"/>
      <c r="B133" s="234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  <c r="Q133" s="234"/>
      <c r="R133" s="234"/>
      <c r="S133" s="234"/>
      <c r="T133" s="234"/>
      <c r="U133" s="234"/>
      <c r="V133" s="234"/>
    </row>
    <row r="134" spans="1:22" ht="15" x14ac:dyDescent="0.2">
      <c r="A134" s="234"/>
      <c r="B134" s="234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</row>
    <row r="135" spans="1:22" ht="15" x14ac:dyDescent="0.2">
      <c r="A135" s="234"/>
      <c r="B135" s="234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Q135" s="234"/>
      <c r="R135" s="234"/>
      <c r="S135" s="234"/>
      <c r="T135" s="234"/>
      <c r="U135" s="234"/>
      <c r="V135" s="234"/>
    </row>
    <row r="136" spans="1:22" ht="15" x14ac:dyDescent="0.2">
      <c r="A136" s="234"/>
      <c r="B136" s="234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234"/>
      <c r="S136" s="234"/>
      <c r="T136" s="234"/>
      <c r="U136" s="234"/>
      <c r="V136" s="234"/>
    </row>
    <row r="137" spans="1:22" ht="15" x14ac:dyDescent="0.2">
      <c r="A137" s="234"/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</row>
    <row r="138" spans="1:22" ht="15" x14ac:dyDescent="0.2">
      <c r="A138" s="234"/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</row>
    <row r="139" spans="1:22" ht="15" x14ac:dyDescent="0.2">
      <c r="A139" s="234"/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</row>
    <row r="140" spans="1:22" ht="15" x14ac:dyDescent="0.2">
      <c r="A140" s="234"/>
      <c r="B140" s="234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</row>
    <row r="141" spans="1:22" ht="15" x14ac:dyDescent="0.2">
      <c r="A141" s="234"/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</row>
    <row r="142" spans="1:22" ht="15" x14ac:dyDescent="0.2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</row>
    <row r="143" spans="1:22" ht="15" x14ac:dyDescent="0.2">
      <c r="A143" s="234"/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</row>
    <row r="144" spans="1:22" ht="15" x14ac:dyDescent="0.2">
      <c r="A144" s="234"/>
      <c r="B144" s="234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</row>
    <row r="145" spans="1:22" ht="15" x14ac:dyDescent="0.2">
      <c r="A145" s="234"/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</row>
    <row r="146" spans="1:22" ht="15" x14ac:dyDescent="0.2">
      <c r="A146" s="234"/>
      <c r="B146" s="234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  <c r="Q146" s="234"/>
      <c r="R146" s="234"/>
      <c r="S146" s="234"/>
      <c r="T146" s="234"/>
      <c r="U146" s="234"/>
      <c r="V146" s="234"/>
    </row>
    <row r="147" spans="1:22" ht="15" x14ac:dyDescent="0.2">
      <c r="A147" s="234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4"/>
      <c r="R147" s="234"/>
      <c r="S147" s="234"/>
      <c r="T147" s="234"/>
      <c r="U147" s="234"/>
      <c r="V147" s="234"/>
    </row>
    <row r="148" spans="1:22" ht="15" x14ac:dyDescent="0.2">
      <c r="A148" s="234"/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</row>
    <row r="149" spans="1:22" ht="15" x14ac:dyDescent="0.2">
      <c r="A149" s="234"/>
      <c r="B149" s="234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</row>
    <row r="150" spans="1:22" ht="15" x14ac:dyDescent="0.2">
      <c r="A150" s="234"/>
      <c r="B150" s="234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  <c r="Q150" s="234"/>
      <c r="R150" s="234"/>
      <c r="S150" s="234"/>
      <c r="T150" s="234"/>
      <c r="U150" s="234"/>
      <c r="V150" s="234"/>
    </row>
    <row r="151" spans="1:22" ht="15" x14ac:dyDescent="0.2">
      <c r="A151" s="234"/>
      <c r="B151" s="234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  <c r="Q151" s="234"/>
      <c r="R151" s="234"/>
      <c r="S151" s="234"/>
      <c r="T151" s="234"/>
      <c r="U151" s="234"/>
      <c r="V151" s="234"/>
    </row>
    <row r="152" spans="1:22" ht="15" x14ac:dyDescent="0.2">
      <c r="A152" s="234"/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</row>
    <row r="153" spans="1:22" ht="15" x14ac:dyDescent="0.2">
      <c r="A153" s="234"/>
      <c r="B153" s="234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</row>
    <row r="154" spans="1:22" ht="15" x14ac:dyDescent="0.2">
      <c r="A154" s="234"/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</row>
    <row r="155" spans="1:22" ht="15" x14ac:dyDescent="0.2">
      <c r="A155" s="234"/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4"/>
      <c r="V155" s="234"/>
    </row>
    <row r="156" spans="1:22" ht="15" x14ac:dyDescent="0.2">
      <c r="A156" s="234"/>
      <c r="B156" s="234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  <c r="Q156" s="234"/>
      <c r="R156" s="234"/>
      <c r="S156" s="234"/>
      <c r="T156" s="234"/>
      <c r="U156" s="234"/>
      <c r="V156" s="234"/>
    </row>
    <row r="157" spans="1:22" ht="15" x14ac:dyDescent="0.2">
      <c r="A157" s="234"/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  <c r="Q157" s="234"/>
      <c r="R157" s="234"/>
      <c r="S157" s="234"/>
      <c r="T157" s="234"/>
      <c r="U157" s="234"/>
      <c r="V157" s="234"/>
    </row>
    <row r="158" spans="1:22" ht="15" x14ac:dyDescent="0.2">
      <c r="A158" s="234"/>
      <c r="B158" s="234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  <c r="Q158" s="234"/>
      <c r="R158" s="234"/>
      <c r="S158" s="234"/>
      <c r="T158" s="234"/>
      <c r="U158" s="234"/>
      <c r="V158" s="234"/>
    </row>
    <row r="159" spans="1:22" ht="15" x14ac:dyDescent="0.2">
      <c r="A159" s="234"/>
      <c r="B159" s="234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4"/>
      <c r="S159" s="234"/>
      <c r="T159" s="234"/>
      <c r="U159" s="234"/>
      <c r="V159" s="234"/>
    </row>
    <row r="160" spans="1:22" ht="15" x14ac:dyDescent="0.2">
      <c r="A160" s="234"/>
      <c r="B160" s="234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  <c r="Q160" s="234"/>
      <c r="R160" s="234"/>
      <c r="S160" s="234"/>
      <c r="T160" s="234"/>
      <c r="U160" s="234"/>
      <c r="V160" s="234"/>
    </row>
    <row r="161" spans="1:22" ht="15" x14ac:dyDescent="0.2">
      <c r="A161" s="234"/>
      <c r="B161" s="234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  <c r="Q161" s="234"/>
      <c r="R161" s="234"/>
      <c r="S161" s="234"/>
      <c r="T161" s="234"/>
      <c r="U161" s="234"/>
      <c r="V161" s="234"/>
    </row>
    <row r="162" spans="1:22" ht="15" x14ac:dyDescent="0.2">
      <c r="A162" s="234"/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</row>
    <row r="163" spans="1:22" ht="15" x14ac:dyDescent="0.2">
      <c r="A163" s="234"/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  <c r="Q163" s="234"/>
      <c r="R163" s="234"/>
      <c r="S163" s="234"/>
      <c r="T163" s="234"/>
      <c r="U163" s="234"/>
      <c r="V163" s="234"/>
    </row>
    <row r="164" spans="1:22" ht="15" x14ac:dyDescent="0.2">
      <c r="A164" s="234"/>
      <c r="B164" s="234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</row>
    <row r="165" spans="1:22" ht="15" x14ac:dyDescent="0.2">
      <c r="A165" s="234"/>
      <c r="B165" s="234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  <c r="Q165" s="234"/>
      <c r="R165" s="234"/>
      <c r="S165" s="234"/>
      <c r="T165" s="234"/>
      <c r="U165" s="234"/>
      <c r="V165" s="234"/>
    </row>
    <row r="166" spans="1:22" ht="15" x14ac:dyDescent="0.2">
      <c r="A166" s="234"/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</row>
    <row r="167" spans="1:22" ht="15" x14ac:dyDescent="0.2">
      <c r="A167" s="234"/>
      <c r="B167" s="234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</row>
    <row r="168" spans="1:22" ht="15" x14ac:dyDescent="0.2">
      <c r="A168" s="234"/>
      <c r="B168" s="234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  <c r="Q168" s="234"/>
      <c r="R168" s="234"/>
      <c r="S168" s="234"/>
      <c r="T168" s="234"/>
      <c r="U168" s="234"/>
      <c r="V168" s="234"/>
    </row>
    <row r="169" spans="1:22" ht="15" x14ac:dyDescent="0.2">
      <c r="A169" s="234"/>
      <c r="B169" s="234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  <c r="Q169" s="234"/>
      <c r="R169" s="234"/>
      <c r="S169" s="234"/>
      <c r="T169" s="234"/>
      <c r="U169" s="234"/>
      <c r="V169" s="234"/>
    </row>
    <row r="170" spans="1:22" ht="15" x14ac:dyDescent="0.2">
      <c r="A170" s="234"/>
      <c r="B170" s="234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34"/>
      <c r="V170" s="234"/>
    </row>
    <row r="171" spans="1:22" ht="15" x14ac:dyDescent="0.2">
      <c r="A171" s="234"/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</row>
    <row r="172" spans="1:22" ht="15" x14ac:dyDescent="0.2">
      <c r="A172" s="234"/>
      <c r="B172" s="234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</row>
    <row r="173" spans="1:22" ht="15" x14ac:dyDescent="0.2">
      <c r="A173" s="234"/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</row>
    <row r="174" spans="1:22" ht="15" x14ac:dyDescent="0.2">
      <c r="A174" s="234"/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</row>
    <row r="175" spans="1:22" ht="15" x14ac:dyDescent="0.2">
      <c r="A175" s="234"/>
      <c r="B175" s="234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  <c r="Q175" s="234"/>
      <c r="R175" s="234"/>
      <c r="S175" s="234"/>
      <c r="T175" s="234"/>
      <c r="U175" s="234"/>
      <c r="V175" s="234"/>
    </row>
    <row r="176" spans="1:22" ht="15" x14ac:dyDescent="0.2">
      <c r="A176" s="234"/>
      <c r="B176" s="234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  <c r="Q176" s="234"/>
      <c r="R176" s="234"/>
      <c r="S176" s="234"/>
      <c r="T176" s="234"/>
      <c r="U176" s="234"/>
      <c r="V176" s="234"/>
    </row>
    <row r="177" spans="1:22" ht="15" x14ac:dyDescent="0.2">
      <c r="A177" s="234"/>
      <c r="B177" s="234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  <c r="Q177" s="234"/>
      <c r="R177" s="234"/>
      <c r="S177" s="234"/>
      <c r="T177" s="234"/>
      <c r="U177" s="234"/>
      <c r="V177" s="234"/>
    </row>
    <row r="178" spans="1:22" ht="15" x14ac:dyDescent="0.2">
      <c r="A178" s="234"/>
      <c r="B178" s="234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  <c r="Q178" s="234"/>
      <c r="R178" s="234"/>
      <c r="S178" s="234"/>
      <c r="T178" s="234"/>
      <c r="U178" s="234"/>
      <c r="V178" s="234"/>
    </row>
    <row r="179" spans="1:22" ht="15" x14ac:dyDescent="0.2">
      <c r="A179" s="234"/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</row>
    <row r="180" spans="1:22" ht="15" x14ac:dyDescent="0.2">
      <c r="A180" s="234"/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</row>
    <row r="181" spans="1:22" ht="15" x14ac:dyDescent="0.2">
      <c r="A181" s="234"/>
      <c r="B181" s="234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  <c r="S181" s="234"/>
      <c r="T181" s="234"/>
      <c r="U181" s="234"/>
      <c r="V181" s="234"/>
    </row>
    <row r="182" spans="1:22" ht="15" x14ac:dyDescent="0.2">
      <c r="A182" s="234"/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</row>
    <row r="183" spans="1:22" ht="15" x14ac:dyDescent="0.2">
      <c r="A183" s="234"/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</row>
    <row r="184" spans="1:22" ht="15" x14ac:dyDescent="0.2">
      <c r="A184" s="234"/>
      <c r="B184" s="234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  <c r="Q184" s="234"/>
      <c r="R184" s="234"/>
      <c r="S184" s="234"/>
      <c r="T184" s="234"/>
      <c r="U184" s="234"/>
      <c r="V184" s="234"/>
    </row>
    <row r="185" spans="1:22" ht="15" x14ac:dyDescent="0.2">
      <c r="A185" s="234"/>
      <c r="B185" s="234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  <c r="Q185" s="234"/>
      <c r="R185" s="234"/>
      <c r="S185" s="234"/>
      <c r="T185" s="234"/>
      <c r="U185" s="234"/>
      <c r="V185" s="234"/>
    </row>
    <row r="186" spans="1:22" ht="15" x14ac:dyDescent="0.2">
      <c r="A186" s="234"/>
      <c r="B186" s="234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  <c r="Q186" s="234"/>
      <c r="R186" s="234"/>
      <c r="S186" s="234"/>
      <c r="T186" s="234"/>
      <c r="U186" s="234"/>
      <c r="V186" s="234"/>
    </row>
    <row r="187" spans="1:22" ht="15" x14ac:dyDescent="0.2">
      <c r="A187" s="234"/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</row>
    <row r="188" spans="1:22" ht="15" x14ac:dyDescent="0.2">
      <c r="A188" s="234"/>
      <c r="B188" s="234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  <c r="Q188" s="234"/>
      <c r="R188" s="234"/>
      <c r="S188" s="234"/>
      <c r="T188" s="234"/>
      <c r="U188" s="234"/>
      <c r="V188" s="234"/>
    </row>
    <row r="190" spans="1:22" ht="15" x14ac:dyDescent="0.2">
      <c r="A190" s="234"/>
      <c r="B190" s="234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  <c r="Q190" s="234"/>
      <c r="R190" s="234"/>
      <c r="S190" s="234"/>
      <c r="T190" s="234"/>
      <c r="U190" s="234"/>
      <c r="V190" s="234"/>
    </row>
    <row r="191" spans="1:22" ht="15" x14ac:dyDescent="0.2">
      <c r="A191" s="234"/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</row>
    <row r="192" spans="1:22" ht="15" x14ac:dyDescent="0.2">
      <c r="A192" s="234"/>
      <c r="B192" s="234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</row>
    <row r="193" spans="1:22" ht="15" x14ac:dyDescent="0.2">
      <c r="A193" s="234"/>
      <c r="B193" s="234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</row>
    <row r="194" spans="1:22" ht="15" x14ac:dyDescent="0.2">
      <c r="A194" s="234"/>
      <c r="B194" s="234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</row>
  </sheetData>
  <sheetProtection selectLockedCells="1" selectUnlockedCells="1"/>
  <mergeCells count="65">
    <mergeCell ref="C75:K75"/>
    <mergeCell ref="D72:G72"/>
    <mergeCell ref="I72:K72"/>
    <mergeCell ref="I70:K70"/>
    <mergeCell ref="D74:G74"/>
    <mergeCell ref="I74:K74"/>
    <mergeCell ref="D70:G70"/>
    <mergeCell ref="A66:M66"/>
    <mergeCell ref="A60:F60"/>
    <mergeCell ref="Q66:R66"/>
    <mergeCell ref="A48:A49"/>
    <mergeCell ref="A44:F44"/>
    <mergeCell ref="A59:F59"/>
    <mergeCell ref="A58:F58"/>
    <mergeCell ref="U66:V66"/>
    <mergeCell ref="N66:P66"/>
    <mergeCell ref="A45:V45"/>
    <mergeCell ref="A41:V41"/>
    <mergeCell ref="A63:M63"/>
    <mergeCell ref="A65:M65"/>
    <mergeCell ref="A64:M64"/>
    <mergeCell ref="A61:M61"/>
    <mergeCell ref="A62:M62"/>
    <mergeCell ref="A46:A47"/>
    <mergeCell ref="A42:A43"/>
    <mergeCell ref="S66:T66"/>
    <mergeCell ref="A50:A51"/>
    <mergeCell ref="A52:A53"/>
    <mergeCell ref="A56:A57"/>
    <mergeCell ref="A54:A55"/>
    <mergeCell ref="A35:V35"/>
    <mergeCell ref="A38:F38"/>
    <mergeCell ref="A39:F39"/>
    <mergeCell ref="A19:B19"/>
    <mergeCell ref="A20:V20"/>
    <mergeCell ref="A29:F29"/>
    <mergeCell ref="A30:V30"/>
    <mergeCell ref="A34:F34"/>
    <mergeCell ref="A40:V40"/>
    <mergeCell ref="A10:V10"/>
    <mergeCell ref="U4:V4"/>
    <mergeCell ref="F4:F7"/>
    <mergeCell ref="A9:V9"/>
    <mergeCell ref="H3:H7"/>
    <mergeCell ref="N2:V3"/>
    <mergeCell ref="C3:C7"/>
    <mergeCell ref="E4:E7"/>
    <mergeCell ref="N6:V6"/>
    <mergeCell ref="H2:M2"/>
    <mergeCell ref="S4:T4"/>
    <mergeCell ref="M3:M7"/>
    <mergeCell ref="E3:F3"/>
    <mergeCell ref="A1:V1"/>
    <mergeCell ref="A2:A7"/>
    <mergeCell ref="B2:B7"/>
    <mergeCell ref="C2:F2"/>
    <mergeCell ref="G2:G7"/>
    <mergeCell ref="K4:K7"/>
    <mergeCell ref="N4:P4"/>
    <mergeCell ref="Q4:R4"/>
    <mergeCell ref="I3:L3"/>
    <mergeCell ref="L4:L7"/>
    <mergeCell ref="D3:D7"/>
    <mergeCell ref="I4:I7"/>
    <mergeCell ref="J4:J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"/>
  <sheetViews>
    <sheetView view="pageBreakPreview" zoomScale="85" zoomScaleNormal="75" workbookViewId="0">
      <selection activeCell="L11" sqref="L11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13" width="9.5703125" style="1" customWidth="1"/>
    <col min="14" max="15" width="9.140625" style="1"/>
    <col min="16" max="17" width="5.85546875" style="61" customWidth="1"/>
    <col min="18" max="18" width="71.7109375" style="19" customWidth="1"/>
    <col min="19" max="19" width="8.7109375" style="61" customWidth="1"/>
    <col min="20" max="21" width="7.85546875" style="61" customWidth="1"/>
    <col min="22" max="24" width="6.140625" style="61" customWidth="1"/>
    <col min="25" max="27" width="7.85546875" style="61" customWidth="1"/>
    <col min="28" max="28" width="9.5703125" style="61" customWidth="1"/>
    <col min="47" max="16384" width="9.140625" style="1"/>
  </cols>
  <sheetData>
    <row r="1" spans="1:28" ht="16.5" x14ac:dyDescent="0.25">
      <c r="C1" s="1285" t="s">
        <v>284</v>
      </c>
      <c r="D1" s="1285"/>
      <c r="E1" s="1285"/>
      <c r="F1" s="1285"/>
      <c r="G1" s="1285"/>
      <c r="H1" s="1285"/>
      <c r="I1" s="1285"/>
      <c r="J1" s="1285"/>
      <c r="K1" s="1285"/>
      <c r="L1" s="1285"/>
      <c r="M1" s="1285"/>
      <c r="R1" s="1288" t="s">
        <v>226</v>
      </c>
      <c r="S1" s="1288"/>
      <c r="T1" s="1288"/>
      <c r="U1" s="1288"/>
      <c r="V1" s="1288"/>
      <c r="W1" s="1288"/>
      <c r="X1" s="1288"/>
      <c r="Y1" s="1288"/>
      <c r="Z1" s="1288"/>
      <c r="AA1" s="1288"/>
      <c r="AB1" s="1288"/>
    </row>
    <row r="2" spans="1:28" ht="16.5" thickBot="1" x14ac:dyDescent="0.3">
      <c r="C2" s="19" t="s">
        <v>91</v>
      </c>
      <c r="R2" s="19" t="s">
        <v>91</v>
      </c>
    </row>
    <row r="3" spans="1:28" ht="16.5" thickBot="1" x14ac:dyDescent="0.3">
      <c r="C3" s="1286" t="s">
        <v>90</v>
      </c>
      <c r="D3" s="1260" t="s">
        <v>80</v>
      </c>
      <c r="E3" s="1264" t="s">
        <v>58</v>
      </c>
      <c r="F3" s="1264"/>
      <c r="G3" s="1264"/>
      <c r="H3" s="1264"/>
      <c r="I3" s="1264"/>
      <c r="J3" s="1265"/>
      <c r="K3" s="1260" t="s">
        <v>92</v>
      </c>
      <c r="L3" s="1260" t="s">
        <v>93</v>
      </c>
      <c r="M3" s="1260" t="s">
        <v>103</v>
      </c>
      <c r="R3" s="1286" t="s">
        <v>90</v>
      </c>
      <c r="S3" s="1260" t="s">
        <v>80</v>
      </c>
      <c r="T3" s="1264" t="s">
        <v>58</v>
      </c>
      <c r="U3" s="1264"/>
      <c r="V3" s="1264"/>
      <c r="W3" s="1264"/>
      <c r="X3" s="1264"/>
      <c r="Y3" s="1265"/>
      <c r="Z3" s="1260" t="s">
        <v>92</v>
      </c>
      <c r="AA3" s="1260" t="s">
        <v>93</v>
      </c>
      <c r="AB3" s="1260" t="s">
        <v>103</v>
      </c>
    </row>
    <row r="4" spans="1:28" x14ac:dyDescent="0.25">
      <c r="C4" s="1287"/>
      <c r="D4" s="1261"/>
      <c r="E4" s="1272" t="s">
        <v>28</v>
      </c>
      <c r="F4" s="1274" t="s">
        <v>59</v>
      </c>
      <c r="G4" s="1275"/>
      <c r="H4" s="1275"/>
      <c r="I4" s="1276"/>
      <c r="J4" s="1277" t="s">
        <v>128</v>
      </c>
      <c r="K4" s="1261"/>
      <c r="L4" s="1261"/>
      <c r="M4" s="1261"/>
      <c r="R4" s="1287"/>
      <c r="S4" s="1261"/>
      <c r="T4" s="1272" t="s">
        <v>28</v>
      </c>
      <c r="U4" s="1274" t="s">
        <v>59</v>
      </c>
      <c r="V4" s="1275"/>
      <c r="W4" s="1275"/>
      <c r="X4" s="1276"/>
      <c r="Y4" s="1277" t="s">
        <v>128</v>
      </c>
      <c r="Z4" s="1261"/>
      <c r="AA4" s="1261"/>
      <c r="AB4" s="1261"/>
    </row>
    <row r="5" spans="1:28" x14ac:dyDescent="0.25">
      <c r="C5" s="1287"/>
      <c r="D5" s="1262"/>
      <c r="E5" s="1273"/>
      <c r="F5" s="1282" t="s">
        <v>60</v>
      </c>
      <c r="G5" s="1269" t="s">
        <v>64</v>
      </c>
      <c r="H5" s="1270"/>
      <c r="I5" s="1271"/>
      <c r="J5" s="1278"/>
      <c r="K5" s="1262"/>
      <c r="L5" s="1262"/>
      <c r="M5" s="1262"/>
      <c r="R5" s="1287"/>
      <c r="S5" s="1262"/>
      <c r="T5" s="1273"/>
      <c r="U5" s="1282" t="s">
        <v>60</v>
      </c>
      <c r="V5" s="1269" t="s">
        <v>64</v>
      </c>
      <c r="W5" s="1270"/>
      <c r="X5" s="1271"/>
      <c r="Y5" s="1278"/>
      <c r="Z5" s="1262"/>
      <c r="AA5" s="1262"/>
      <c r="AB5" s="1262"/>
    </row>
    <row r="6" spans="1:28" x14ac:dyDescent="0.25">
      <c r="C6" s="1287"/>
      <c r="D6" s="1262"/>
      <c r="E6" s="1273"/>
      <c r="F6" s="1283"/>
      <c r="G6" s="1279" t="s">
        <v>125</v>
      </c>
      <c r="H6" s="1281" t="s">
        <v>126</v>
      </c>
      <c r="I6" s="1281" t="s">
        <v>127</v>
      </c>
      <c r="J6" s="1278"/>
      <c r="K6" s="1262"/>
      <c r="L6" s="1262"/>
      <c r="M6" s="1262"/>
      <c r="R6" s="1287"/>
      <c r="S6" s="1262"/>
      <c r="T6" s="1273"/>
      <c r="U6" s="1283"/>
      <c r="V6" s="1279" t="s">
        <v>125</v>
      </c>
      <c r="W6" s="1281" t="s">
        <v>126</v>
      </c>
      <c r="X6" s="1281" t="s">
        <v>127</v>
      </c>
      <c r="Y6" s="1278"/>
      <c r="Z6" s="1262"/>
      <c r="AA6" s="1262"/>
      <c r="AB6" s="1262"/>
    </row>
    <row r="7" spans="1:28" x14ac:dyDescent="0.25">
      <c r="C7" s="1287"/>
      <c r="D7" s="1262"/>
      <c r="E7" s="1273"/>
      <c r="F7" s="1283"/>
      <c r="G7" s="1279"/>
      <c r="H7" s="1281"/>
      <c r="I7" s="1281"/>
      <c r="J7" s="1278"/>
      <c r="K7" s="1262"/>
      <c r="L7" s="1262"/>
      <c r="M7" s="1262"/>
      <c r="R7" s="1287"/>
      <c r="S7" s="1262"/>
      <c r="T7" s="1273"/>
      <c r="U7" s="1283"/>
      <c r="V7" s="1279"/>
      <c r="W7" s="1281"/>
      <c r="X7" s="1281"/>
      <c r="Y7" s="1278"/>
      <c r="Z7" s="1262"/>
      <c r="AA7" s="1262"/>
      <c r="AB7" s="1262"/>
    </row>
    <row r="8" spans="1:28" x14ac:dyDescent="0.25">
      <c r="C8" s="1287"/>
      <c r="D8" s="1262"/>
      <c r="E8" s="1273"/>
      <c r="F8" s="1283"/>
      <c r="G8" s="1279"/>
      <c r="H8" s="1281"/>
      <c r="I8" s="1281"/>
      <c r="J8" s="1278"/>
      <c r="K8" s="1262"/>
      <c r="L8" s="1262"/>
      <c r="M8" s="1262"/>
      <c r="R8" s="1287"/>
      <c r="S8" s="1262"/>
      <c r="T8" s="1273"/>
      <c r="U8" s="1283"/>
      <c r="V8" s="1279"/>
      <c r="W8" s="1281"/>
      <c r="X8" s="1281"/>
      <c r="Y8" s="1278"/>
      <c r="Z8" s="1262"/>
      <c r="AA8" s="1262"/>
      <c r="AB8" s="1262"/>
    </row>
    <row r="9" spans="1:28" ht="16.5" thickBot="1" x14ac:dyDescent="0.3">
      <c r="C9" s="940"/>
      <c r="D9" s="1263"/>
      <c r="E9" s="1273"/>
      <c r="F9" s="1283"/>
      <c r="G9" s="1280"/>
      <c r="H9" s="1282"/>
      <c r="I9" s="1282"/>
      <c r="J9" s="1278"/>
      <c r="K9" s="1263"/>
      <c r="L9" s="1263"/>
      <c r="M9" s="1263"/>
      <c r="R9" s="940"/>
      <c r="S9" s="1263"/>
      <c r="T9" s="1273"/>
      <c r="U9" s="1283"/>
      <c r="V9" s="1280"/>
      <c r="W9" s="1282"/>
      <c r="X9" s="1282"/>
      <c r="Y9" s="1278"/>
      <c r="Z9" s="1263"/>
      <c r="AA9" s="1263"/>
      <c r="AB9" s="1263"/>
    </row>
    <row r="10" spans="1:28" x14ac:dyDescent="0.25">
      <c r="A10" s="61" t="s">
        <v>104</v>
      </c>
      <c r="B10" s="61" t="s">
        <v>97</v>
      </c>
      <c r="C10" s="34" t="s">
        <v>253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6">
        <f>F10/15</f>
        <v>2</v>
      </c>
      <c r="L10" s="78" t="s">
        <v>104</v>
      </c>
      <c r="M10" s="55">
        <f>F10/E10*100</f>
        <v>33.333333333333329</v>
      </c>
      <c r="P10" s="61" t="s">
        <v>104</v>
      </c>
      <c r="Q10" s="61" t="s">
        <v>97</v>
      </c>
      <c r="R10" s="131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6">
        <f>U10/15</f>
        <v>2</v>
      </c>
      <c r="AA10" s="78" t="s">
        <v>101</v>
      </c>
      <c r="AB10" s="55">
        <f>U10/T10*100</f>
        <v>33.333333333333329</v>
      </c>
    </row>
    <row r="11" spans="1:28" x14ac:dyDescent="0.25">
      <c r="A11" s="61" t="s">
        <v>104</v>
      </c>
      <c r="B11" s="61" t="s">
        <v>97</v>
      </c>
      <c r="C11" s="34" t="s">
        <v>130</v>
      </c>
      <c r="D11" s="42">
        <v>3</v>
      </c>
      <c r="E11" s="43">
        <f t="shared" ref="E11:E17" si="0">D11*30</f>
        <v>90</v>
      </c>
      <c r="F11" s="44">
        <f t="shared" ref="F11:F17" si="1">G11+H11+I11</f>
        <v>30</v>
      </c>
      <c r="G11" s="44"/>
      <c r="H11" s="44"/>
      <c r="I11" s="44">
        <v>30</v>
      </c>
      <c r="J11" s="56">
        <f t="shared" ref="J11:J17" si="2">E11-F11</f>
        <v>60</v>
      </c>
      <c r="K11" s="124">
        <f t="shared" ref="K11:K17" si="3">F11/15</f>
        <v>2</v>
      </c>
      <c r="L11" s="57" t="s">
        <v>104</v>
      </c>
      <c r="M11" s="58">
        <f t="shared" ref="M11:M17" si="4">F11/E11*100</f>
        <v>33.333333333333329</v>
      </c>
      <c r="P11" s="61" t="s">
        <v>104</v>
      </c>
      <c r="Q11" s="61" t="s">
        <v>97</v>
      </c>
      <c r="R11" s="132" t="s">
        <v>130</v>
      </c>
      <c r="S11" s="42">
        <v>3</v>
      </c>
      <c r="T11" s="43">
        <f t="shared" ref="T11:T20" si="5">S11*30</f>
        <v>90</v>
      </c>
      <c r="U11" s="44">
        <f t="shared" ref="U11:U20" si="6">V11+W11+X11</f>
        <v>30</v>
      </c>
      <c r="V11" s="44"/>
      <c r="W11" s="44"/>
      <c r="X11" s="44">
        <v>30</v>
      </c>
      <c r="Y11" s="56">
        <f t="shared" ref="Y11:Y20" si="7">T11-U11</f>
        <v>60</v>
      </c>
      <c r="Z11" s="124">
        <f t="shared" ref="Z11:Z20" si="8">U11/15</f>
        <v>2</v>
      </c>
      <c r="AA11" s="57" t="s">
        <v>104</v>
      </c>
      <c r="AB11" s="58">
        <f t="shared" ref="AB11:AB20" si="9">U11/T11*100</f>
        <v>33.333333333333329</v>
      </c>
    </row>
    <row r="12" spans="1:28" x14ac:dyDescent="0.25">
      <c r="A12" s="61" t="s">
        <v>104</v>
      </c>
      <c r="B12" s="61" t="s">
        <v>97</v>
      </c>
      <c r="C12" s="34" t="s">
        <v>275</v>
      </c>
      <c r="D12" s="42">
        <v>3</v>
      </c>
      <c r="E12" s="43">
        <f t="shared" si="0"/>
        <v>90</v>
      </c>
      <c r="F12" s="44">
        <f t="shared" si="1"/>
        <v>30</v>
      </c>
      <c r="G12" s="44">
        <v>15</v>
      </c>
      <c r="H12" s="44"/>
      <c r="I12" s="44">
        <v>15</v>
      </c>
      <c r="J12" s="56">
        <f t="shared" si="2"/>
        <v>60</v>
      </c>
      <c r="K12" s="124">
        <f t="shared" si="3"/>
        <v>2</v>
      </c>
      <c r="L12" s="57" t="s">
        <v>104</v>
      </c>
      <c r="M12" s="58">
        <f t="shared" si="4"/>
        <v>33.333333333333329</v>
      </c>
      <c r="P12" s="61" t="s">
        <v>104</v>
      </c>
      <c r="Q12" s="61" t="s">
        <v>97</v>
      </c>
      <c r="R12" s="132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6">
        <f t="shared" si="7"/>
        <v>30</v>
      </c>
      <c r="Z12" s="124">
        <f t="shared" si="8"/>
        <v>4</v>
      </c>
      <c r="AA12" s="57" t="s">
        <v>104</v>
      </c>
      <c r="AB12" s="58">
        <f t="shared" si="9"/>
        <v>66.666666666666657</v>
      </c>
    </row>
    <row r="13" spans="1:28" x14ac:dyDescent="0.25">
      <c r="A13" s="61" t="s">
        <v>17</v>
      </c>
      <c r="B13" s="61" t="s">
        <v>97</v>
      </c>
      <c r="C13" s="34" t="s">
        <v>207</v>
      </c>
      <c r="D13" s="42">
        <v>5</v>
      </c>
      <c r="E13" s="43">
        <f t="shared" si="0"/>
        <v>150</v>
      </c>
      <c r="F13" s="44">
        <f t="shared" si="1"/>
        <v>45</v>
      </c>
      <c r="G13" s="44">
        <v>30</v>
      </c>
      <c r="H13" s="44"/>
      <c r="I13" s="44">
        <v>15</v>
      </c>
      <c r="J13" s="56">
        <f t="shared" si="2"/>
        <v>105</v>
      </c>
      <c r="K13" s="124">
        <f t="shared" si="3"/>
        <v>3</v>
      </c>
      <c r="L13" s="57" t="s">
        <v>102</v>
      </c>
      <c r="M13" s="58">
        <f t="shared" si="4"/>
        <v>30</v>
      </c>
      <c r="P13" s="61" t="s">
        <v>17</v>
      </c>
      <c r="Q13" s="61" t="s">
        <v>97</v>
      </c>
      <c r="R13" s="34" t="s">
        <v>207</v>
      </c>
      <c r="S13" s="42">
        <v>5</v>
      </c>
      <c r="T13" s="43">
        <f t="shared" si="5"/>
        <v>150</v>
      </c>
      <c r="U13" s="44">
        <f t="shared" si="6"/>
        <v>45</v>
      </c>
      <c r="V13" s="44">
        <v>30</v>
      </c>
      <c r="W13" s="44"/>
      <c r="X13" s="44">
        <v>15</v>
      </c>
      <c r="Y13" s="56">
        <f t="shared" si="7"/>
        <v>105</v>
      </c>
      <c r="Z13" s="124">
        <f t="shared" si="8"/>
        <v>3</v>
      </c>
      <c r="AA13" s="57" t="s">
        <v>102</v>
      </c>
      <c r="AB13" s="58">
        <f t="shared" si="9"/>
        <v>30</v>
      </c>
    </row>
    <row r="14" spans="1:28" ht="31.5" x14ac:dyDescent="0.25">
      <c r="A14" s="61" t="s">
        <v>104</v>
      </c>
      <c r="B14" s="61" t="s">
        <v>98</v>
      </c>
      <c r="C14" s="34" t="s">
        <v>287</v>
      </c>
      <c r="D14" s="42">
        <v>3</v>
      </c>
      <c r="E14" s="43">
        <f t="shared" si="0"/>
        <v>90</v>
      </c>
      <c r="F14" s="44">
        <f t="shared" si="1"/>
        <v>30</v>
      </c>
      <c r="G14" s="44">
        <v>15</v>
      </c>
      <c r="H14" s="44"/>
      <c r="I14" s="44">
        <v>15</v>
      </c>
      <c r="J14" s="56">
        <f t="shared" si="2"/>
        <v>60</v>
      </c>
      <c r="K14" s="124">
        <f t="shared" si="3"/>
        <v>2</v>
      </c>
      <c r="L14" s="57" t="s">
        <v>101</v>
      </c>
      <c r="M14" s="58">
        <f t="shared" si="4"/>
        <v>33.333333333333329</v>
      </c>
      <c r="P14" s="61" t="s">
        <v>104</v>
      </c>
      <c r="Q14" s="61" t="s">
        <v>98</v>
      </c>
      <c r="R14" s="126" t="s">
        <v>251</v>
      </c>
      <c r="S14" s="42">
        <v>3</v>
      </c>
      <c r="T14" s="43">
        <f t="shared" si="5"/>
        <v>90</v>
      </c>
      <c r="U14" s="44">
        <f t="shared" si="6"/>
        <v>30</v>
      </c>
      <c r="V14" s="44">
        <v>15</v>
      </c>
      <c r="W14" s="44"/>
      <c r="X14" s="44">
        <v>15</v>
      </c>
      <c r="Y14" s="56">
        <f t="shared" si="7"/>
        <v>60</v>
      </c>
      <c r="Z14" s="124">
        <f t="shared" si="8"/>
        <v>2</v>
      </c>
      <c r="AA14" s="57" t="s">
        <v>104</v>
      </c>
      <c r="AB14" s="58">
        <f t="shared" si="9"/>
        <v>33.333333333333329</v>
      </c>
    </row>
    <row r="15" spans="1:28" x14ac:dyDescent="0.25">
      <c r="A15" s="61" t="s">
        <v>17</v>
      </c>
      <c r="B15" s="61" t="s">
        <v>97</v>
      </c>
      <c r="C15" s="34" t="s">
        <v>208</v>
      </c>
      <c r="D15" s="42">
        <v>4</v>
      </c>
      <c r="E15" s="43">
        <f t="shared" si="0"/>
        <v>120</v>
      </c>
      <c r="F15" s="44">
        <f t="shared" si="1"/>
        <v>45</v>
      </c>
      <c r="G15" s="44">
        <v>30</v>
      </c>
      <c r="H15" s="44"/>
      <c r="I15" s="44">
        <v>15</v>
      </c>
      <c r="J15" s="56">
        <f t="shared" si="2"/>
        <v>75</v>
      </c>
      <c r="K15" s="124">
        <f t="shared" si="3"/>
        <v>3</v>
      </c>
      <c r="L15" s="57" t="s">
        <v>102</v>
      </c>
      <c r="M15" s="58">
        <f t="shared" si="4"/>
        <v>37.5</v>
      </c>
      <c r="P15" s="61" t="s">
        <v>17</v>
      </c>
      <c r="Q15" s="61" t="s">
        <v>97</v>
      </c>
      <c r="R15" s="34" t="s">
        <v>208</v>
      </c>
      <c r="S15" s="42">
        <v>4</v>
      </c>
      <c r="T15" s="43">
        <f t="shared" si="5"/>
        <v>120</v>
      </c>
      <c r="U15" s="44">
        <f t="shared" si="6"/>
        <v>45</v>
      </c>
      <c r="V15" s="44">
        <v>30</v>
      </c>
      <c r="W15" s="44"/>
      <c r="X15" s="44">
        <v>15</v>
      </c>
      <c r="Y15" s="56">
        <f t="shared" si="7"/>
        <v>75</v>
      </c>
      <c r="Z15" s="124">
        <f t="shared" si="8"/>
        <v>3</v>
      </c>
      <c r="AA15" s="57" t="s">
        <v>102</v>
      </c>
      <c r="AB15" s="58">
        <f t="shared" si="9"/>
        <v>37.5</v>
      </c>
    </row>
    <row r="16" spans="1:28" x14ac:dyDescent="0.25">
      <c r="A16" s="61" t="s">
        <v>17</v>
      </c>
      <c r="B16" s="61" t="s">
        <v>97</v>
      </c>
      <c r="C16" s="34" t="s">
        <v>277</v>
      </c>
      <c r="D16" s="42">
        <v>5</v>
      </c>
      <c r="E16" s="43">
        <f t="shared" si="0"/>
        <v>150</v>
      </c>
      <c r="F16" s="44">
        <f t="shared" si="1"/>
        <v>45</v>
      </c>
      <c r="G16" s="44">
        <v>30</v>
      </c>
      <c r="H16" s="44"/>
      <c r="I16" s="44">
        <v>15</v>
      </c>
      <c r="J16" s="56">
        <f t="shared" si="2"/>
        <v>105</v>
      </c>
      <c r="K16" s="124">
        <f t="shared" si="3"/>
        <v>3</v>
      </c>
      <c r="L16" s="57" t="s">
        <v>102</v>
      </c>
      <c r="M16" s="58">
        <f t="shared" si="4"/>
        <v>30</v>
      </c>
      <c r="P16" s="61" t="s">
        <v>17</v>
      </c>
      <c r="Q16" s="61" t="s">
        <v>97</v>
      </c>
      <c r="R16" s="34" t="s">
        <v>213</v>
      </c>
      <c r="S16" s="42">
        <v>5</v>
      </c>
      <c r="T16" s="43">
        <f t="shared" si="5"/>
        <v>150</v>
      </c>
      <c r="U16" s="44">
        <f t="shared" si="6"/>
        <v>45</v>
      </c>
      <c r="V16" s="44">
        <v>30</v>
      </c>
      <c r="W16" s="44"/>
      <c r="X16" s="44">
        <v>15</v>
      </c>
      <c r="Y16" s="56">
        <f t="shared" si="7"/>
        <v>105</v>
      </c>
      <c r="Z16" s="124">
        <f t="shared" si="8"/>
        <v>3</v>
      </c>
      <c r="AA16" s="57" t="s">
        <v>102</v>
      </c>
      <c r="AB16" s="58">
        <f t="shared" si="9"/>
        <v>30</v>
      </c>
    </row>
    <row r="17" spans="1:28" x14ac:dyDescent="0.25">
      <c r="A17" s="61" t="s">
        <v>17</v>
      </c>
      <c r="B17" s="61" t="s">
        <v>98</v>
      </c>
      <c r="C17" s="437" t="s">
        <v>212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6">
        <f t="shared" si="2"/>
        <v>75</v>
      </c>
      <c r="K17" s="124">
        <f t="shared" si="3"/>
        <v>3</v>
      </c>
      <c r="L17" s="57" t="s">
        <v>101</v>
      </c>
      <c r="M17" s="58">
        <f t="shared" si="4"/>
        <v>37.5</v>
      </c>
      <c r="P17" s="61" t="s">
        <v>17</v>
      </c>
      <c r="Q17" s="61" t="s">
        <v>98</v>
      </c>
      <c r="R17" s="34" t="s">
        <v>212</v>
      </c>
      <c r="S17" s="42">
        <v>4</v>
      </c>
      <c r="T17" s="43">
        <f t="shared" si="5"/>
        <v>120</v>
      </c>
      <c r="U17" s="44">
        <f t="shared" si="6"/>
        <v>45</v>
      </c>
      <c r="V17" s="44">
        <v>15</v>
      </c>
      <c r="W17" s="44"/>
      <c r="X17" s="44">
        <v>30</v>
      </c>
      <c r="Y17" s="56">
        <f t="shared" si="7"/>
        <v>75</v>
      </c>
      <c r="Z17" s="124">
        <f t="shared" si="8"/>
        <v>3</v>
      </c>
      <c r="AA17" s="57" t="s">
        <v>101</v>
      </c>
      <c r="AB17" s="58">
        <f t="shared" si="9"/>
        <v>37.5</v>
      </c>
    </row>
    <row r="18" spans="1:28" x14ac:dyDescent="0.25">
      <c r="C18" s="34"/>
      <c r="D18" s="42"/>
      <c r="E18" s="43"/>
      <c r="F18" s="44"/>
      <c r="G18" s="44"/>
      <c r="H18" s="44"/>
      <c r="I18" s="44"/>
      <c r="J18" s="56"/>
      <c r="K18" s="123"/>
      <c r="L18" s="57"/>
      <c r="M18" s="58"/>
      <c r="R18" s="34"/>
      <c r="S18" s="42"/>
      <c r="T18" s="43">
        <f t="shared" si="5"/>
        <v>0</v>
      </c>
      <c r="U18" s="44">
        <f t="shared" si="6"/>
        <v>0</v>
      </c>
      <c r="V18" s="44"/>
      <c r="W18" s="44"/>
      <c r="X18" s="44"/>
      <c r="Y18" s="56">
        <f t="shared" si="7"/>
        <v>0</v>
      </c>
      <c r="Z18" s="123">
        <f t="shared" si="8"/>
        <v>0</v>
      </c>
      <c r="AA18" s="57"/>
      <c r="AB18" s="58" t="e">
        <f t="shared" si="9"/>
        <v>#DIV/0!</v>
      </c>
    </row>
    <row r="19" spans="1:28" x14ac:dyDescent="0.25">
      <c r="C19" s="34"/>
      <c r="D19" s="42"/>
      <c r="E19" s="43"/>
      <c r="F19" s="44"/>
      <c r="G19" s="44"/>
      <c r="H19" s="44"/>
      <c r="I19" s="44"/>
      <c r="J19" s="56"/>
      <c r="K19" s="124"/>
      <c r="L19" s="57"/>
      <c r="M19" s="58"/>
      <c r="R19" s="34"/>
      <c r="S19" s="42"/>
      <c r="T19" s="43">
        <f t="shared" si="5"/>
        <v>0</v>
      </c>
      <c r="U19" s="44">
        <f t="shared" si="6"/>
        <v>0</v>
      </c>
      <c r="V19" s="44"/>
      <c r="W19" s="44"/>
      <c r="X19" s="44"/>
      <c r="Y19" s="56">
        <f t="shared" si="7"/>
        <v>0</v>
      </c>
      <c r="Z19" s="124">
        <f t="shared" si="8"/>
        <v>0</v>
      </c>
      <c r="AA19" s="57"/>
      <c r="AB19" s="58" t="e">
        <f t="shared" si="9"/>
        <v>#DIV/0!</v>
      </c>
    </row>
    <row r="20" spans="1:28" ht="16.5" thickBot="1" x14ac:dyDescent="0.3">
      <c r="C20" s="117"/>
      <c r="D20" s="118"/>
      <c r="E20" s="47"/>
      <c r="F20" s="48"/>
      <c r="G20" s="48"/>
      <c r="H20" s="48"/>
      <c r="I20" s="48"/>
      <c r="J20" s="59"/>
      <c r="K20" s="125"/>
      <c r="L20" s="119"/>
      <c r="M20" s="58"/>
      <c r="R20" s="117"/>
      <c r="S20" s="118"/>
      <c r="T20" s="47">
        <f t="shared" si="5"/>
        <v>0</v>
      </c>
      <c r="U20" s="48">
        <f t="shared" si="6"/>
        <v>0</v>
      </c>
      <c r="V20" s="48"/>
      <c r="W20" s="48"/>
      <c r="X20" s="48"/>
      <c r="Y20" s="59">
        <f t="shared" si="7"/>
        <v>0</v>
      </c>
      <c r="Z20" s="125">
        <f t="shared" si="8"/>
        <v>0</v>
      </c>
      <c r="AA20" s="119"/>
      <c r="AB20" s="58" t="e">
        <f t="shared" si="9"/>
        <v>#DIV/0!</v>
      </c>
    </row>
    <row r="21" spans="1:28" ht="16.5" thickBot="1" x14ac:dyDescent="0.3">
      <c r="C21" s="31" t="s">
        <v>24</v>
      </c>
      <c r="D21" s="121">
        <f t="shared" ref="D21:K21" si="10">SUM(D10:D20)</f>
        <v>30</v>
      </c>
      <c r="E21" s="33">
        <f t="shared" si="10"/>
        <v>900</v>
      </c>
      <c r="F21" s="33">
        <f t="shared" si="10"/>
        <v>300</v>
      </c>
      <c r="G21" s="33">
        <f t="shared" si="10"/>
        <v>165</v>
      </c>
      <c r="H21" s="33">
        <f t="shared" si="10"/>
        <v>0</v>
      </c>
      <c r="I21" s="33">
        <f t="shared" si="10"/>
        <v>135</v>
      </c>
      <c r="J21" s="33">
        <f t="shared" si="10"/>
        <v>600</v>
      </c>
      <c r="K21" s="120">
        <f t="shared" si="10"/>
        <v>20</v>
      </c>
      <c r="L21" s="24"/>
      <c r="M21" s="24"/>
      <c r="R21" s="31" t="s">
        <v>24</v>
      </c>
      <c r="S21" s="121">
        <f t="shared" ref="S21:Z21" si="11">SUM(S10:S20)</f>
        <v>30</v>
      </c>
      <c r="T21" s="33">
        <f t="shared" si="11"/>
        <v>900</v>
      </c>
      <c r="U21" s="33">
        <f t="shared" si="11"/>
        <v>330</v>
      </c>
      <c r="V21" s="33">
        <f t="shared" si="11"/>
        <v>135</v>
      </c>
      <c r="W21" s="33">
        <f t="shared" si="11"/>
        <v>0</v>
      </c>
      <c r="X21" s="33">
        <f t="shared" si="11"/>
        <v>195</v>
      </c>
      <c r="Y21" s="33">
        <f t="shared" si="11"/>
        <v>570</v>
      </c>
      <c r="Z21" s="120">
        <f t="shared" si="11"/>
        <v>22</v>
      </c>
      <c r="AA21" s="24"/>
      <c r="AB21" s="24"/>
    </row>
    <row r="22" spans="1:28" x14ac:dyDescent="0.25">
      <c r="C22" s="32" t="s">
        <v>94</v>
      </c>
      <c r="D22" s="12">
        <f>30-D21</f>
        <v>0</v>
      </c>
      <c r="E22" s="12"/>
      <c r="F22" s="12"/>
      <c r="G22" s="12"/>
      <c r="H22" s="12" t="s">
        <v>278</v>
      </c>
      <c r="I22" s="12" t="s">
        <v>279</v>
      </c>
      <c r="J22" s="12"/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5" thickBot="1" x14ac:dyDescent="0.3">
      <c r="C24" s="19" t="s">
        <v>124</v>
      </c>
      <c r="R24" s="19" t="s">
        <v>124</v>
      </c>
    </row>
    <row r="25" spans="1:28" ht="16.5" thickBot="1" x14ac:dyDescent="0.3">
      <c r="C25" s="1266" t="s">
        <v>90</v>
      </c>
      <c r="D25" s="1260" t="s">
        <v>80</v>
      </c>
      <c r="E25" s="1264" t="s">
        <v>58</v>
      </c>
      <c r="F25" s="1264"/>
      <c r="G25" s="1264"/>
      <c r="H25" s="1264"/>
      <c r="I25" s="1264"/>
      <c r="J25" s="1265"/>
      <c r="K25" s="1260" t="s">
        <v>92</v>
      </c>
      <c r="L25" s="1260" t="s">
        <v>93</v>
      </c>
      <c r="M25" s="1260" t="s">
        <v>103</v>
      </c>
      <c r="R25" s="1266" t="s">
        <v>90</v>
      </c>
      <c r="S25" s="1260" t="s">
        <v>80</v>
      </c>
      <c r="T25" s="1264" t="s">
        <v>58</v>
      </c>
      <c r="U25" s="1264"/>
      <c r="V25" s="1264"/>
      <c r="W25" s="1264"/>
      <c r="X25" s="1264"/>
      <c r="Y25" s="1265"/>
      <c r="Z25" s="1260" t="s">
        <v>92</v>
      </c>
      <c r="AA25" s="1260" t="s">
        <v>93</v>
      </c>
      <c r="AB25" s="1260" t="s">
        <v>103</v>
      </c>
    </row>
    <row r="26" spans="1:28" x14ac:dyDescent="0.25">
      <c r="C26" s="1267"/>
      <c r="D26" s="1261"/>
      <c r="E26" s="1272" t="s">
        <v>28</v>
      </c>
      <c r="F26" s="1274" t="s">
        <v>59</v>
      </c>
      <c r="G26" s="1275"/>
      <c r="H26" s="1275"/>
      <c r="I26" s="1276"/>
      <c r="J26" s="1277" t="s">
        <v>128</v>
      </c>
      <c r="K26" s="1261"/>
      <c r="L26" s="1261"/>
      <c r="M26" s="1261"/>
      <c r="R26" s="1267"/>
      <c r="S26" s="1261"/>
      <c r="T26" s="1272" t="s">
        <v>28</v>
      </c>
      <c r="U26" s="1274" t="s">
        <v>59</v>
      </c>
      <c r="V26" s="1275"/>
      <c r="W26" s="1275"/>
      <c r="X26" s="1276"/>
      <c r="Y26" s="1277" t="s">
        <v>128</v>
      </c>
      <c r="Z26" s="1261"/>
      <c r="AA26" s="1261"/>
      <c r="AB26" s="1261"/>
    </row>
    <row r="27" spans="1:28" x14ac:dyDescent="0.25">
      <c r="C27" s="1267"/>
      <c r="D27" s="1262"/>
      <c r="E27" s="1273"/>
      <c r="F27" s="1282" t="s">
        <v>60</v>
      </c>
      <c r="G27" s="1269" t="s">
        <v>64</v>
      </c>
      <c r="H27" s="1270"/>
      <c r="I27" s="1271"/>
      <c r="J27" s="1278"/>
      <c r="K27" s="1262"/>
      <c r="L27" s="1262"/>
      <c r="M27" s="1262"/>
      <c r="R27" s="1267"/>
      <c r="S27" s="1262"/>
      <c r="T27" s="1273"/>
      <c r="U27" s="1282" t="s">
        <v>60</v>
      </c>
      <c r="V27" s="1269" t="s">
        <v>64</v>
      </c>
      <c r="W27" s="1270"/>
      <c r="X27" s="1271"/>
      <c r="Y27" s="1278"/>
      <c r="Z27" s="1262"/>
      <c r="AA27" s="1262"/>
      <c r="AB27" s="1262"/>
    </row>
    <row r="28" spans="1:28" x14ac:dyDescent="0.25">
      <c r="C28" s="1267"/>
      <c r="D28" s="1262"/>
      <c r="E28" s="1273"/>
      <c r="F28" s="1283"/>
      <c r="G28" s="1279" t="s">
        <v>125</v>
      </c>
      <c r="H28" s="1281" t="s">
        <v>126</v>
      </c>
      <c r="I28" s="1281" t="s">
        <v>127</v>
      </c>
      <c r="J28" s="1278"/>
      <c r="K28" s="1262"/>
      <c r="L28" s="1262"/>
      <c r="M28" s="1262"/>
      <c r="R28" s="1267"/>
      <c r="S28" s="1262"/>
      <c r="T28" s="1273"/>
      <c r="U28" s="1283"/>
      <c r="V28" s="1279" t="s">
        <v>125</v>
      </c>
      <c r="W28" s="1281" t="s">
        <v>126</v>
      </c>
      <c r="X28" s="1281" t="s">
        <v>127</v>
      </c>
      <c r="Y28" s="1278"/>
      <c r="Z28" s="1262"/>
      <c r="AA28" s="1262"/>
      <c r="AB28" s="1262"/>
    </row>
    <row r="29" spans="1:28" x14ac:dyDescent="0.25">
      <c r="C29" s="1267"/>
      <c r="D29" s="1262"/>
      <c r="E29" s="1273"/>
      <c r="F29" s="1283"/>
      <c r="G29" s="1279"/>
      <c r="H29" s="1281"/>
      <c r="I29" s="1281"/>
      <c r="J29" s="1278"/>
      <c r="K29" s="1262"/>
      <c r="L29" s="1262"/>
      <c r="M29" s="1262"/>
      <c r="R29" s="1267"/>
      <c r="S29" s="1262"/>
      <c r="T29" s="1273"/>
      <c r="U29" s="1283"/>
      <c r="V29" s="1279"/>
      <c r="W29" s="1281"/>
      <c r="X29" s="1281"/>
      <c r="Y29" s="1278"/>
      <c r="Z29" s="1262"/>
      <c r="AA29" s="1262"/>
      <c r="AB29" s="1262"/>
    </row>
    <row r="30" spans="1:28" x14ac:dyDescent="0.25">
      <c r="C30" s="1267"/>
      <c r="D30" s="1262"/>
      <c r="E30" s="1273"/>
      <c r="F30" s="1283"/>
      <c r="G30" s="1279"/>
      <c r="H30" s="1281"/>
      <c r="I30" s="1281"/>
      <c r="J30" s="1278"/>
      <c r="K30" s="1262"/>
      <c r="L30" s="1262"/>
      <c r="M30" s="1262"/>
      <c r="R30" s="1267"/>
      <c r="S30" s="1262"/>
      <c r="T30" s="1273"/>
      <c r="U30" s="1283"/>
      <c r="V30" s="1279"/>
      <c r="W30" s="1281"/>
      <c r="X30" s="1281"/>
      <c r="Y30" s="1278"/>
      <c r="Z30" s="1262"/>
      <c r="AA30" s="1262"/>
      <c r="AB30" s="1262"/>
    </row>
    <row r="31" spans="1:28" ht="16.5" thickBot="1" x14ac:dyDescent="0.3">
      <c r="C31" s="1267"/>
      <c r="D31" s="1268"/>
      <c r="E31" s="1273"/>
      <c r="F31" s="1283"/>
      <c r="G31" s="1280"/>
      <c r="H31" s="1282"/>
      <c r="I31" s="1282"/>
      <c r="J31" s="1278"/>
      <c r="K31" s="1268"/>
      <c r="L31" s="1268"/>
      <c r="M31" s="1268"/>
      <c r="R31" s="1267"/>
      <c r="S31" s="1268"/>
      <c r="T31" s="1273"/>
      <c r="U31" s="1283"/>
      <c r="V31" s="1280"/>
      <c r="W31" s="1282"/>
      <c r="X31" s="1282"/>
      <c r="Y31" s="1278"/>
      <c r="Z31" s="1268"/>
      <c r="AA31" s="1268"/>
      <c r="AB31" s="1268"/>
    </row>
    <row r="32" spans="1:28" x14ac:dyDescent="0.25">
      <c r="A32" s="61" t="s">
        <v>104</v>
      </c>
      <c r="B32" s="61" t="s">
        <v>97</v>
      </c>
      <c r="C32" s="460" t="s">
        <v>174</v>
      </c>
      <c r="D32" s="55">
        <v>3</v>
      </c>
      <c r="E32" s="39">
        <f>D32*30</f>
        <v>90</v>
      </c>
      <c r="F32" s="40">
        <f>G32+H32+I32</f>
        <v>36</v>
      </c>
      <c r="G32" s="40">
        <v>18</v>
      </c>
      <c r="H32" s="40"/>
      <c r="I32" s="40">
        <v>18</v>
      </c>
      <c r="J32" s="53">
        <f>E32-F32</f>
        <v>54</v>
      </c>
      <c r="K32" s="142">
        <f>F32/18</f>
        <v>2</v>
      </c>
      <c r="L32" s="54" t="s">
        <v>104</v>
      </c>
      <c r="M32" s="55">
        <f>F32/E32*100</f>
        <v>40</v>
      </c>
      <c r="P32" s="61" t="s">
        <v>104</v>
      </c>
      <c r="Q32" s="61" t="s">
        <v>97</v>
      </c>
      <c r="R32" s="138" t="s">
        <v>181</v>
      </c>
      <c r="S32" s="55">
        <v>4.5</v>
      </c>
      <c r="T32" s="39">
        <f>S32*30</f>
        <v>135</v>
      </c>
      <c r="U32" s="40">
        <f>V32+W32+X32</f>
        <v>54</v>
      </c>
      <c r="V32" s="40">
        <v>36</v>
      </c>
      <c r="W32" s="40"/>
      <c r="X32" s="40">
        <v>18</v>
      </c>
      <c r="Y32" s="53">
        <f>T32-U32</f>
        <v>81</v>
      </c>
      <c r="Z32" s="142">
        <f>U32/18</f>
        <v>3</v>
      </c>
      <c r="AA32" s="54" t="s">
        <v>102</v>
      </c>
      <c r="AB32" s="55">
        <f>U32/T32*100</f>
        <v>40</v>
      </c>
    </row>
    <row r="33" spans="1:28" x14ac:dyDescent="0.25">
      <c r="A33" s="61" t="s">
        <v>17</v>
      </c>
      <c r="B33" s="61" t="s">
        <v>97</v>
      </c>
      <c r="C33" s="460" t="s">
        <v>129</v>
      </c>
      <c r="D33" s="58">
        <v>4.5</v>
      </c>
      <c r="E33" s="43">
        <f>D33*30</f>
        <v>135</v>
      </c>
      <c r="F33" s="44"/>
      <c r="G33" s="44"/>
      <c r="H33" s="44"/>
      <c r="I33" s="44"/>
      <c r="J33" s="56">
        <f>E33-F33</f>
        <v>135</v>
      </c>
      <c r="K33" s="143"/>
      <c r="L33" s="144" t="s">
        <v>101</v>
      </c>
      <c r="M33" s="58"/>
      <c r="P33" s="61" t="s">
        <v>17</v>
      </c>
      <c r="Q33" s="61" t="s">
        <v>97</v>
      </c>
      <c r="R33" s="138" t="s">
        <v>129</v>
      </c>
      <c r="S33" s="58">
        <v>4.5</v>
      </c>
      <c r="T33" s="43">
        <f>S33*30</f>
        <v>135</v>
      </c>
      <c r="U33" s="44">
        <f>V33+W33+X33</f>
        <v>0</v>
      </c>
      <c r="V33" s="44"/>
      <c r="W33" s="44"/>
      <c r="X33" s="44"/>
      <c r="Y33" s="56">
        <f>T33-U33</f>
        <v>135</v>
      </c>
      <c r="Z33" s="143">
        <f>U33/18</f>
        <v>0</v>
      </c>
      <c r="AA33" s="144" t="s">
        <v>101</v>
      </c>
      <c r="AB33" s="58">
        <f>U33/T33*100</f>
        <v>0</v>
      </c>
    </row>
    <row r="34" spans="1:28" x14ac:dyDescent="0.25">
      <c r="A34" s="61" t="s">
        <v>17</v>
      </c>
      <c r="B34" s="61" t="s">
        <v>97</v>
      </c>
      <c r="C34" s="139" t="s">
        <v>209</v>
      </c>
      <c r="D34" s="58">
        <v>5</v>
      </c>
      <c r="E34" s="43">
        <f t="shared" ref="E34:E39" si="12">D34*30</f>
        <v>150</v>
      </c>
      <c r="F34" s="44">
        <f t="shared" ref="F34:F39" si="13">G34+H34+I34</f>
        <v>54</v>
      </c>
      <c r="G34" s="15">
        <v>36</v>
      </c>
      <c r="H34" s="15"/>
      <c r="I34" s="15">
        <v>18</v>
      </c>
      <c r="J34" s="56">
        <f t="shared" ref="J34:J39" si="14">E34-F34</f>
        <v>96</v>
      </c>
      <c r="K34" s="143">
        <f t="shared" ref="K34:K39" si="15">F34/18</f>
        <v>3</v>
      </c>
      <c r="L34" s="149" t="s">
        <v>102</v>
      </c>
      <c r="M34" s="58">
        <f t="shared" ref="M34:M39" si="16">F34/E34*100</f>
        <v>36</v>
      </c>
      <c r="P34" s="61" t="s">
        <v>104</v>
      </c>
      <c r="Q34" s="61" t="s">
        <v>97</v>
      </c>
      <c r="R34" s="148" t="s">
        <v>33</v>
      </c>
      <c r="S34" s="414">
        <v>4</v>
      </c>
      <c r="T34" s="43">
        <f t="shared" ref="T34:T41" si="17">S34*30</f>
        <v>120</v>
      </c>
      <c r="U34" s="44">
        <f t="shared" ref="U34:U41" si="18">V34+W34+X34</f>
        <v>72</v>
      </c>
      <c r="V34" s="44"/>
      <c r="W34" s="44"/>
      <c r="X34" s="44">
        <v>72</v>
      </c>
      <c r="Y34" s="56">
        <f t="shared" ref="Y34:Y41" si="19">T34-U34</f>
        <v>48</v>
      </c>
      <c r="Z34" s="143">
        <f t="shared" ref="Z34:Z41" si="20">U34/18</f>
        <v>4</v>
      </c>
      <c r="AA34" s="149" t="s">
        <v>101</v>
      </c>
      <c r="AB34" s="58">
        <f t="shared" ref="AB34:AB41" si="21">U34/T34*100</f>
        <v>60</v>
      </c>
    </row>
    <row r="35" spans="1:28" x14ac:dyDescent="0.25">
      <c r="A35" s="61" t="s">
        <v>17</v>
      </c>
      <c r="B35" s="61" t="s">
        <v>97</v>
      </c>
      <c r="C35" s="140" t="s">
        <v>210</v>
      </c>
      <c r="D35" s="58">
        <v>1</v>
      </c>
      <c r="E35" s="43">
        <f t="shared" si="12"/>
        <v>30</v>
      </c>
      <c r="F35" s="44"/>
      <c r="G35" s="44"/>
      <c r="H35" s="44"/>
      <c r="I35" s="44"/>
      <c r="J35" s="56">
        <f t="shared" si="14"/>
        <v>30</v>
      </c>
      <c r="K35" s="143"/>
      <c r="L35" s="144" t="s">
        <v>101</v>
      </c>
      <c r="M35" s="58">
        <f t="shared" si="16"/>
        <v>0</v>
      </c>
      <c r="P35" s="61" t="s">
        <v>17</v>
      </c>
      <c r="Q35" s="61" t="s">
        <v>97</v>
      </c>
      <c r="R35" s="140" t="s">
        <v>210</v>
      </c>
      <c r="S35" s="58">
        <v>1</v>
      </c>
      <c r="T35" s="43">
        <f t="shared" si="17"/>
        <v>30</v>
      </c>
      <c r="U35" s="44">
        <f t="shared" si="18"/>
        <v>0</v>
      </c>
      <c r="V35" s="44"/>
      <c r="W35" s="44"/>
      <c r="X35" s="44"/>
      <c r="Y35" s="56">
        <f t="shared" si="19"/>
        <v>30</v>
      </c>
      <c r="Z35" s="143">
        <f t="shared" si="20"/>
        <v>0</v>
      </c>
      <c r="AA35" s="144" t="s">
        <v>101</v>
      </c>
      <c r="AB35" s="58">
        <f t="shared" si="21"/>
        <v>0</v>
      </c>
    </row>
    <row r="36" spans="1:28" x14ac:dyDescent="0.25">
      <c r="A36" s="61" t="s">
        <v>17</v>
      </c>
      <c r="B36" s="61" t="s">
        <v>98</v>
      </c>
      <c r="C36" s="140" t="s">
        <v>211</v>
      </c>
      <c r="D36" s="58">
        <v>4.5</v>
      </c>
      <c r="E36" s="43">
        <f t="shared" si="12"/>
        <v>135</v>
      </c>
      <c r="F36" s="44">
        <f t="shared" si="13"/>
        <v>54</v>
      </c>
      <c r="G36" s="44">
        <v>36</v>
      </c>
      <c r="H36" s="44"/>
      <c r="I36" s="44">
        <v>18</v>
      </c>
      <c r="J36" s="56">
        <f t="shared" si="14"/>
        <v>81</v>
      </c>
      <c r="K36" s="143">
        <f t="shared" si="15"/>
        <v>3</v>
      </c>
      <c r="L36" s="144" t="s">
        <v>102</v>
      </c>
      <c r="M36" s="58">
        <f t="shared" si="16"/>
        <v>40</v>
      </c>
      <c r="P36" s="61" t="s">
        <v>17</v>
      </c>
      <c r="Q36" s="61" t="s">
        <v>97</v>
      </c>
      <c r="R36" s="140" t="s">
        <v>216</v>
      </c>
      <c r="S36" s="58">
        <v>5</v>
      </c>
      <c r="T36" s="43">
        <f t="shared" si="17"/>
        <v>150</v>
      </c>
      <c r="U36" s="44">
        <f t="shared" si="18"/>
        <v>54</v>
      </c>
      <c r="V36" s="44">
        <v>18</v>
      </c>
      <c r="W36" s="44"/>
      <c r="X36" s="44">
        <v>36</v>
      </c>
      <c r="Y36" s="56">
        <f t="shared" si="19"/>
        <v>96</v>
      </c>
      <c r="Z36" s="143">
        <f t="shared" si="20"/>
        <v>3</v>
      </c>
      <c r="AA36" s="149" t="s">
        <v>102</v>
      </c>
      <c r="AB36" s="58">
        <f t="shared" si="21"/>
        <v>36</v>
      </c>
    </row>
    <row r="37" spans="1:28" x14ac:dyDescent="0.25">
      <c r="A37" s="61" t="s">
        <v>17</v>
      </c>
      <c r="B37" s="61" t="s">
        <v>98</v>
      </c>
      <c r="C37" s="438" t="s">
        <v>215</v>
      </c>
      <c r="D37" s="58">
        <v>4</v>
      </c>
      <c r="E37" s="43">
        <f t="shared" si="12"/>
        <v>120</v>
      </c>
      <c r="F37" s="44">
        <f t="shared" si="13"/>
        <v>54</v>
      </c>
      <c r="G37" s="44">
        <v>36</v>
      </c>
      <c r="H37" s="44"/>
      <c r="I37" s="44">
        <v>18</v>
      </c>
      <c r="J37" s="56">
        <f t="shared" si="14"/>
        <v>66</v>
      </c>
      <c r="K37" s="58">
        <f t="shared" si="15"/>
        <v>3</v>
      </c>
      <c r="L37" s="144" t="s">
        <v>101</v>
      </c>
      <c r="M37" s="58">
        <f t="shared" si="16"/>
        <v>45</v>
      </c>
      <c r="P37" s="61" t="s">
        <v>17</v>
      </c>
      <c r="Q37" s="61" t="s">
        <v>98</v>
      </c>
      <c r="R37" s="140" t="s">
        <v>211</v>
      </c>
      <c r="S37" s="58">
        <v>4</v>
      </c>
      <c r="T37" s="43">
        <f t="shared" si="17"/>
        <v>120</v>
      </c>
      <c r="U37" s="44">
        <f t="shared" si="18"/>
        <v>36</v>
      </c>
      <c r="V37" s="44"/>
      <c r="W37" s="44">
        <v>36</v>
      </c>
      <c r="X37" s="44"/>
      <c r="Y37" s="56">
        <f t="shared" si="19"/>
        <v>84</v>
      </c>
      <c r="Z37" s="58">
        <f t="shared" si="20"/>
        <v>2</v>
      </c>
      <c r="AA37" s="144" t="s">
        <v>101</v>
      </c>
      <c r="AB37" s="58">
        <f t="shared" si="21"/>
        <v>30</v>
      </c>
    </row>
    <row r="38" spans="1:28" ht="31.5" x14ac:dyDescent="0.25">
      <c r="A38" s="61" t="s">
        <v>17</v>
      </c>
      <c r="B38" s="61" t="s">
        <v>98</v>
      </c>
      <c r="C38" s="140" t="s">
        <v>255</v>
      </c>
      <c r="D38" s="58">
        <v>4</v>
      </c>
      <c r="E38" s="43">
        <f t="shared" si="12"/>
        <v>120</v>
      </c>
      <c r="F38" s="44">
        <f t="shared" si="13"/>
        <v>54</v>
      </c>
      <c r="G38" s="44">
        <v>36</v>
      </c>
      <c r="H38" s="44"/>
      <c r="I38" s="44">
        <v>18</v>
      </c>
      <c r="J38" s="56">
        <f t="shared" si="14"/>
        <v>66</v>
      </c>
      <c r="K38" s="143">
        <f t="shared" si="15"/>
        <v>3</v>
      </c>
      <c r="L38" s="144" t="s">
        <v>102</v>
      </c>
      <c r="M38" s="58">
        <f t="shared" si="16"/>
        <v>45</v>
      </c>
      <c r="P38" s="61" t="s">
        <v>17</v>
      </c>
      <c r="Q38" s="61" t="s">
        <v>97</v>
      </c>
      <c r="R38" s="438" t="s">
        <v>245</v>
      </c>
      <c r="S38" s="58">
        <v>3</v>
      </c>
      <c r="T38" s="43">
        <f t="shared" si="17"/>
        <v>90</v>
      </c>
      <c r="U38" s="44">
        <f t="shared" si="18"/>
        <v>36</v>
      </c>
      <c r="V38" s="44">
        <v>18</v>
      </c>
      <c r="W38" s="44"/>
      <c r="X38" s="44">
        <v>18</v>
      </c>
      <c r="Y38" s="56">
        <f t="shared" si="19"/>
        <v>54</v>
      </c>
      <c r="Z38" s="58">
        <f t="shared" si="20"/>
        <v>2</v>
      </c>
      <c r="AA38" s="144" t="s">
        <v>104</v>
      </c>
      <c r="AB38" s="58">
        <f t="shared" si="21"/>
        <v>40</v>
      </c>
    </row>
    <row r="39" spans="1:28" ht="47.25" x14ac:dyDescent="0.25">
      <c r="A39" s="61" t="s">
        <v>17</v>
      </c>
      <c r="B39" s="61" t="s">
        <v>98</v>
      </c>
      <c r="C39" s="438" t="s">
        <v>214</v>
      </c>
      <c r="D39" s="58">
        <v>4</v>
      </c>
      <c r="E39" s="43">
        <f t="shared" si="12"/>
        <v>120</v>
      </c>
      <c r="F39" s="44">
        <f t="shared" si="13"/>
        <v>54</v>
      </c>
      <c r="G39" s="44">
        <v>18</v>
      </c>
      <c r="H39" s="44">
        <v>36</v>
      </c>
      <c r="I39" s="44"/>
      <c r="J39" s="56">
        <f t="shared" si="14"/>
        <v>66</v>
      </c>
      <c r="K39" s="143">
        <f t="shared" si="15"/>
        <v>3</v>
      </c>
      <c r="L39" s="144" t="s">
        <v>101</v>
      </c>
      <c r="M39" s="58">
        <f t="shared" si="16"/>
        <v>45</v>
      </c>
      <c r="P39" s="61" t="s">
        <v>17</v>
      </c>
      <c r="Q39" s="61" t="s">
        <v>98</v>
      </c>
      <c r="R39" s="140" t="s">
        <v>214</v>
      </c>
      <c r="S39" s="58">
        <v>4</v>
      </c>
      <c r="T39" s="43">
        <f t="shared" si="17"/>
        <v>120</v>
      </c>
      <c r="U39" s="44">
        <f t="shared" si="18"/>
        <v>54</v>
      </c>
      <c r="V39" s="44">
        <v>18</v>
      </c>
      <c r="W39" s="44"/>
      <c r="X39" s="44">
        <v>36</v>
      </c>
      <c r="Y39" s="56">
        <f t="shared" si="19"/>
        <v>66</v>
      </c>
      <c r="Z39" s="143">
        <f t="shared" si="20"/>
        <v>3</v>
      </c>
      <c r="AA39" s="144" t="s">
        <v>102</v>
      </c>
      <c r="AB39" s="58">
        <f t="shared" si="21"/>
        <v>45</v>
      </c>
    </row>
    <row r="40" spans="1:28" x14ac:dyDescent="0.25">
      <c r="C40" s="140"/>
      <c r="D40" s="58"/>
      <c r="E40" s="43"/>
      <c r="F40" s="44"/>
      <c r="G40" s="44"/>
      <c r="H40" s="44"/>
      <c r="I40" s="44"/>
      <c r="J40" s="56"/>
      <c r="K40" s="143"/>
      <c r="L40" s="144"/>
      <c r="M40" s="58"/>
      <c r="R40" s="140"/>
      <c r="S40" s="58"/>
      <c r="T40" s="43">
        <f t="shared" si="17"/>
        <v>0</v>
      </c>
      <c r="U40" s="44">
        <f t="shared" si="18"/>
        <v>0</v>
      </c>
      <c r="V40" s="44"/>
      <c r="W40" s="44"/>
      <c r="X40" s="44"/>
      <c r="Y40" s="56">
        <f t="shared" si="19"/>
        <v>0</v>
      </c>
      <c r="Z40" s="143">
        <f t="shared" si="20"/>
        <v>0</v>
      </c>
      <c r="AA40" s="144"/>
      <c r="AB40" s="58" t="e">
        <f t="shared" si="21"/>
        <v>#DIV/0!</v>
      </c>
    </row>
    <row r="41" spans="1:28" x14ac:dyDescent="0.25">
      <c r="C41" s="140"/>
      <c r="D41" s="58"/>
      <c r="E41" s="43"/>
      <c r="F41" s="44"/>
      <c r="G41" s="44"/>
      <c r="H41" s="44"/>
      <c r="I41" s="44"/>
      <c r="J41" s="56"/>
      <c r="K41" s="58"/>
      <c r="L41" s="144"/>
      <c r="M41" s="58"/>
      <c r="R41" s="140"/>
      <c r="S41" s="58"/>
      <c r="T41" s="43">
        <f t="shared" si="17"/>
        <v>0</v>
      </c>
      <c r="U41" s="44">
        <f t="shared" si="18"/>
        <v>0</v>
      </c>
      <c r="V41" s="44"/>
      <c r="W41" s="44"/>
      <c r="X41" s="44"/>
      <c r="Y41" s="56">
        <f t="shared" si="19"/>
        <v>0</v>
      </c>
      <c r="Z41" s="143">
        <f t="shared" si="20"/>
        <v>0</v>
      </c>
      <c r="AA41" s="144"/>
      <c r="AB41" s="58" t="e">
        <f t="shared" si="21"/>
        <v>#DIV/0!</v>
      </c>
    </row>
    <row r="42" spans="1:28" ht="16.5" thickBot="1" x14ac:dyDescent="0.3">
      <c r="C42" s="141"/>
      <c r="D42" s="58"/>
      <c r="E42" s="47">
        <f>D42*30</f>
        <v>0</v>
      </c>
      <c r="F42" s="48">
        <f>G42+H42+I42</f>
        <v>0</v>
      </c>
      <c r="G42" s="48"/>
      <c r="H42" s="48"/>
      <c r="I42" s="48"/>
      <c r="J42" s="59"/>
      <c r="K42" s="60"/>
      <c r="L42" s="145"/>
      <c r="M42" s="60"/>
      <c r="R42" s="141"/>
      <c r="S42" s="60"/>
      <c r="T42" s="47"/>
      <c r="U42" s="48"/>
      <c r="V42" s="48"/>
      <c r="W42" s="48"/>
      <c r="X42" s="48"/>
      <c r="Y42" s="59"/>
      <c r="Z42" s="60"/>
      <c r="AA42" s="145"/>
      <c r="AB42" s="60"/>
    </row>
    <row r="43" spans="1:28" ht="16.5" thickBot="1" x14ac:dyDescent="0.3">
      <c r="C43" s="128" t="s">
        <v>24</v>
      </c>
      <c r="D43" s="122">
        <f t="shared" ref="D43:K43" si="22">SUM(D32:D42)</f>
        <v>30</v>
      </c>
      <c r="E43" s="33">
        <f t="shared" si="22"/>
        <v>900</v>
      </c>
      <c r="F43" s="33">
        <f t="shared" si="22"/>
        <v>306</v>
      </c>
      <c r="G43" s="33">
        <f t="shared" si="22"/>
        <v>180</v>
      </c>
      <c r="H43" s="33">
        <f t="shared" si="22"/>
        <v>36</v>
      </c>
      <c r="I43" s="33">
        <f t="shared" si="22"/>
        <v>90</v>
      </c>
      <c r="J43" s="33">
        <f t="shared" si="22"/>
        <v>594</v>
      </c>
      <c r="K43" s="33">
        <f t="shared" si="22"/>
        <v>17</v>
      </c>
      <c r="L43" s="52"/>
      <c r="M43" s="127"/>
      <c r="R43" s="128" t="s">
        <v>24</v>
      </c>
      <c r="S43" s="122">
        <f t="shared" ref="S43:Z43" si="23">SUM(S32:S42)</f>
        <v>30</v>
      </c>
      <c r="T43" s="33">
        <f t="shared" si="23"/>
        <v>900</v>
      </c>
      <c r="U43" s="33">
        <f t="shared" si="23"/>
        <v>306</v>
      </c>
      <c r="V43" s="33">
        <f t="shared" si="23"/>
        <v>90</v>
      </c>
      <c r="W43" s="33">
        <f t="shared" si="23"/>
        <v>36</v>
      </c>
      <c r="X43" s="33">
        <f t="shared" si="23"/>
        <v>180</v>
      </c>
      <c r="Y43" s="33">
        <f t="shared" si="23"/>
        <v>594</v>
      </c>
      <c r="Z43" s="33">
        <f t="shared" si="23"/>
        <v>17</v>
      </c>
      <c r="AA43" s="52"/>
      <c r="AB43" s="127"/>
    </row>
    <row r="44" spans="1:28" x14ac:dyDescent="0.25">
      <c r="C44" s="32" t="s">
        <v>94</v>
      </c>
      <c r="D44" s="12">
        <f>30-D43</f>
        <v>0</v>
      </c>
      <c r="R44" s="32" t="s">
        <v>94</v>
      </c>
      <c r="S44" s="150">
        <f>30-S43</f>
        <v>0</v>
      </c>
    </row>
    <row r="45" spans="1:28" x14ac:dyDescent="0.25">
      <c r="C45" s="32"/>
      <c r="D45" s="12"/>
      <c r="I45" s="1" t="s">
        <v>278</v>
      </c>
      <c r="J45" s="1" t="s">
        <v>280</v>
      </c>
      <c r="K45" s="1" t="s">
        <v>281</v>
      </c>
      <c r="R45" s="32"/>
      <c r="S45" s="12"/>
    </row>
    <row r="46" spans="1:28" x14ac:dyDescent="0.25">
      <c r="C46" s="32"/>
      <c r="D46" s="12"/>
      <c r="R46" s="32"/>
      <c r="S46" s="12"/>
    </row>
    <row r="47" spans="1:28" ht="16.5" thickBot="1" x14ac:dyDescent="0.3">
      <c r="C47" s="19" t="s">
        <v>95</v>
      </c>
      <c r="R47" s="19" t="s">
        <v>178</v>
      </c>
    </row>
    <row r="48" spans="1:28" ht="16.5" thickBot="1" x14ac:dyDescent="0.3">
      <c r="C48" s="1286" t="s">
        <v>90</v>
      </c>
      <c r="D48" s="1260" t="s">
        <v>80</v>
      </c>
      <c r="E48" s="1264" t="s">
        <v>58</v>
      </c>
      <c r="F48" s="1264"/>
      <c r="G48" s="1264"/>
      <c r="H48" s="1264"/>
      <c r="I48" s="1264"/>
      <c r="J48" s="1265"/>
      <c r="K48" s="1260" t="s">
        <v>92</v>
      </c>
      <c r="L48" s="1260" t="s">
        <v>93</v>
      </c>
      <c r="M48" s="1260" t="s">
        <v>103</v>
      </c>
      <c r="R48" s="1286" t="s">
        <v>90</v>
      </c>
      <c r="S48" s="1260" t="s">
        <v>80</v>
      </c>
      <c r="T48" s="1264" t="s">
        <v>58</v>
      </c>
      <c r="U48" s="1264"/>
      <c r="V48" s="1264"/>
      <c r="W48" s="1264"/>
      <c r="X48" s="1264"/>
      <c r="Y48" s="1265"/>
      <c r="Z48" s="1260" t="s">
        <v>92</v>
      </c>
      <c r="AA48" s="1260" t="s">
        <v>93</v>
      </c>
      <c r="AB48" s="1260" t="s">
        <v>103</v>
      </c>
    </row>
    <row r="49" spans="1:28" x14ac:dyDescent="0.25">
      <c r="C49" s="1287"/>
      <c r="D49" s="1261"/>
      <c r="E49" s="1272" t="s">
        <v>28</v>
      </c>
      <c r="F49" s="1274" t="s">
        <v>59</v>
      </c>
      <c r="G49" s="1275"/>
      <c r="H49" s="1275"/>
      <c r="I49" s="1276"/>
      <c r="J49" s="1277" t="s">
        <v>61</v>
      </c>
      <c r="K49" s="1261"/>
      <c r="L49" s="1261"/>
      <c r="M49" s="1261"/>
      <c r="R49" s="1287"/>
      <c r="S49" s="1261"/>
      <c r="T49" s="1272" t="s">
        <v>28</v>
      </c>
      <c r="U49" s="1274" t="s">
        <v>59</v>
      </c>
      <c r="V49" s="1275"/>
      <c r="W49" s="1275"/>
      <c r="X49" s="1276"/>
      <c r="Y49" s="1277" t="s">
        <v>61</v>
      </c>
      <c r="Z49" s="1261"/>
      <c r="AA49" s="1261"/>
      <c r="AB49" s="1261"/>
    </row>
    <row r="50" spans="1:28" x14ac:dyDescent="0.25">
      <c r="C50" s="1287"/>
      <c r="D50" s="1262"/>
      <c r="E50" s="1273"/>
      <c r="F50" s="1282" t="s">
        <v>60</v>
      </c>
      <c r="G50" s="1269" t="s">
        <v>64</v>
      </c>
      <c r="H50" s="1270"/>
      <c r="I50" s="1271"/>
      <c r="J50" s="1278"/>
      <c r="K50" s="1262"/>
      <c r="L50" s="1262"/>
      <c r="M50" s="1262"/>
      <c r="R50" s="1287"/>
      <c r="S50" s="1262"/>
      <c r="T50" s="1273"/>
      <c r="U50" s="1282" t="s">
        <v>60</v>
      </c>
      <c r="V50" s="1269" t="s">
        <v>64</v>
      </c>
      <c r="W50" s="1270"/>
      <c r="X50" s="1271"/>
      <c r="Y50" s="1278"/>
      <c r="Z50" s="1262"/>
      <c r="AA50" s="1262"/>
      <c r="AB50" s="1262"/>
    </row>
    <row r="51" spans="1:28" x14ac:dyDescent="0.25">
      <c r="C51" s="1287"/>
      <c r="D51" s="1262"/>
      <c r="E51" s="1273"/>
      <c r="F51" s="1283"/>
      <c r="G51" s="1279" t="s">
        <v>31</v>
      </c>
      <c r="H51" s="1281" t="s">
        <v>63</v>
      </c>
      <c r="I51" s="1281" t="s">
        <v>62</v>
      </c>
      <c r="J51" s="1278"/>
      <c r="K51" s="1262"/>
      <c r="L51" s="1262"/>
      <c r="M51" s="1262"/>
      <c r="R51" s="1287"/>
      <c r="S51" s="1262"/>
      <c r="T51" s="1273"/>
      <c r="U51" s="1283"/>
      <c r="V51" s="1279" t="s">
        <v>31</v>
      </c>
      <c r="W51" s="1281" t="s">
        <v>63</v>
      </c>
      <c r="X51" s="1281" t="s">
        <v>62</v>
      </c>
      <c r="Y51" s="1278"/>
      <c r="Z51" s="1262"/>
      <c r="AA51" s="1262"/>
      <c r="AB51" s="1262"/>
    </row>
    <row r="52" spans="1:28" x14ac:dyDescent="0.25">
      <c r="C52" s="1287"/>
      <c r="D52" s="1262"/>
      <c r="E52" s="1273"/>
      <c r="F52" s="1283"/>
      <c r="G52" s="1279"/>
      <c r="H52" s="1281"/>
      <c r="I52" s="1281"/>
      <c r="J52" s="1278"/>
      <c r="K52" s="1262"/>
      <c r="L52" s="1262"/>
      <c r="M52" s="1262"/>
      <c r="R52" s="1287"/>
      <c r="S52" s="1262"/>
      <c r="T52" s="1273"/>
      <c r="U52" s="1283"/>
      <c r="V52" s="1279"/>
      <c r="W52" s="1281"/>
      <c r="X52" s="1281"/>
      <c r="Y52" s="1278"/>
      <c r="Z52" s="1262"/>
      <c r="AA52" s="1262"/>
      <c r="AB52" s="1262"/>
    </row>
    <row r="53" spans="1:28" x14ac:dyDescent="0.25">
      <c r="C53" s="1287"/>
      <c r="D53" s="1262"/>
      <c r="E53" s="1273"/>
      <c r="F53" s="1283"/>
      <c r="G53" s="1279"/>
      <c r="H53" s="1281"/>
      <c r="I53" s="1281"/>
      <c r="J53" s="1278"/>
      <c r="K53" s="1262"/>
      <c r="L53" s="1262"/>
      <c r="M53" s="1262"/>
      <c r="R53" s="1287"/>
      <c r="S53" s="1262"/>
      <c r="T53" s="1273"/>
      <c r="U53" s="1283"/>
      <c r="V53" s="1279"/>
      <c r="W53" s="1281"/>
      <c r="X53" s="1281"/>
      <c r="Y53" s="1278"/>
      <c r="Z53" s="1262"/>
      <c r="AA53" s="1262"/>
      <c r="AB53" s="1262"/>
    </row>
    <row r="54" spans="1:28" ht="16.5" thickBot="1" x14ac:dyDescent="0.3">
      <c r="C54" s="940"/>
      <c r="D54" s="1263"/>
      <c r="E54" s="1291"/>
      <c r="F54" s="1289"/>
      <c r="G54" s="1290"/>
      <c r="H54" s="1292"/>
      <c r="I54" s="1292"/>
      <c r="J54" s="1284"/>
      <c r="K54" s="1263"/>
      <c r="L54" s="1263"/>
      <c r="M54" s="1263"/>
      <c r="R54" s="940"/>
      <c r="S54" s="1263"/>
      <c r="T54" s="1291"/>
      <c r="U54" s="1289"/>
      <c r="V54" s="1290"/>
      <c r="W54" s="1292"/>
      <c r="X54" s="1292"/>
      <c r="Y54" s="1284"/>
      <c r="Z54" s="1263"/>
      <c r="AA54" s="1263"/>
      <c r="AB54" s="1263"/>
    </row>
    <row r="55" spans="1:28" ht="16.5" thickBot="1" x14ac:dyDescent="0.3">
      <c r="C55" s="30">
        <v>1</v>
      </c>
      <c r="D55" s="25">
        <v>2</v>
      </c>
      <c r="E55" s="26">
        <v>3</v>
      </c>
      <c r="F55" s="27">
        <v>4</v>
      </c>
      <c r="G55" s="27">
        <v>5</v>
      </c>
      <c r="H55" s="27">
        <v>6</v>
      </c>
      <c r="I55" s="27">
        <v>7</v>
      </c>
      <c r="J55" s="28">
        <v>8</v>
      </c>
      <c r="K55" s="27">
        <v>9</v>
      </c>
      <c r="L55" s="28">
        <v>10</v>
      </c>
      <c r="M55" s="27">
        <v>11</v>
      </c>
      <c r="R55" s="30">
        <v>1</v>
      </c>
      <c r="S55" s="25">
        <v>2</v>
      </c>
      <c r="T55" s="26">
        <v>3</v>
      </c>
      <c r="U55" s="27">
        <v>4</v>
      </c>
      <c r="V55" s="27">
        <v>5</v>
      </c>
      <c r="W55" s="27">
        <v>6</v>
      </c>
      <c r="X55" s="27">
        <v>7</v>
      </c>
      <c r="Y55" s="28">
        <v>8</v>
      </c>
      <c r="Z55" s="27">
        <v>9</v>
      </c>
      <c r="AA55" s="28">
        <v>10</v>
      </c>
      <c r="AB55" s="27">
        <v>11</v>
      </c>
    </row>
    <row r="56" spans="1:28" ht="16.5" thickBot="1" x14ac:dyDescent="0.3">
      <c r="A56" s="61" t="s">
        <v>17</v>
      </c>
      <c r="B56" s="61" t="s">
        <v>97</v>
      </c>
      <c r="C56" s="730" t="s">
        <v>26</v>
      </c>
      <c r="D56" s="38">
        <v>6</v>
      </c>
      <c r="E56" s="39">
        <f>D56*30</f>
        <v>180</v>
      </c>
      <c r="F56" s="40">
        <f>G56+H56+I56</f>
        <v>0</v>
      </c>
      <c r="G56" s="40"/>
      <c r="H56" s="40"/>
      <c r="I56" s="40"/>
      <c r="J56" s="41">
        <f>E56-F56</f>
        <v>180</v>
      </c>
      <c r="K56" s="54">
        <f>F56/15</f>
        <v>0</v>
      </c>
      <c r="L56" s="66" t="s">
        <v>101</v>
      </c>
      <c r="M56" s="55">
        <f>F56/E56*100</f>
        <v>0</v>
      </c>
      <c r="R56" s="133"/>
      <c r="S56" s="55"/>
      <c r="T56" s="39"/>
      <c r="U56" s="40"/>
      <c r="V56" s="40"/>
      <c r="W56" s="40"/>
      <c r="X56" s="40"/>
      <c r="Y56" s="41"/>
      <c r="Z56" s="54">
        <f>U56/15</f>
        <v>0</v>
      </c>
      <c r="AA56" s="78"/>
      <c r="AB56" s="55"/>
    </row>
    <row r="57" spans="1:28" ht="17.25" customHeight="1" thickBot="1" x14ac:dyDescent="0.3">
      <c r="A57" s="61" t="s">
        <v>17</v>
      </c>
      <c r="B57" s="61" t="s">
        <v>97</v>
      </c>
      <c r="C57" s="732" t="s">
        <v>265</v>
      </c>
      <c r="D57" s="42">
        <v>24</v>
      </c>
      <c r="E57" s="43">
        <f>D57*30</f>
        <v>720</v>
      </c>
      <c r="F57" s="44">
        <f>G57+H57+I57</f>
        <v>0</v>
      </c>
      <c r="G57" s="44"/>
      <c r="H57" s="44"/>
      <c r="I57" s="44"/>
      <c r="J57" s="45">
        <f>E57-F57</f>
        <v>720</v>
      </c>
      <c r="K57" s="36">
        <f>F57/15</f>
        <v>0</v>
      </c>
      <c r="L57" s="124"/>
      <c r="M57" s="50"/>
      <c r="P57" s="61" t="s">
        <v>17</v>
      </c>
      <c r="Q57" s="61" t="s">
        <v>97</v>
      </c>
      <c r="R57" s="422" t="s">
        <v>218</v>
      </c>
      <c r="S57" s="58">
        <v>5</v>
      </c>
      <c r="T57" s="43">
        <f t="shared" ref="T57:T66" si="24">S57*30</f>
        <v>150</v>
      </c>
      <c r="U57" s="44">
        <f t="shared" ref="U57:U65" si="25">V57+W57+X57</f>
        <v>45</v>
      </c>
      <c r="V57" s="44">
        <v>30</v>
      </c>
      <c r="W57" s="44"/>
      <c r="X57" s="44">
        <v>15</v>
      </c>
      <c r="Y57" s="45">
        <f t="shared" ref="Y57:Y65" si="26">T57-U57</f>
        <v>105</v>
      </c>
      <c r="Z57" s="144">
        <f t="shared" ref="Z57:Z66" si="27">U57/15</f>
        <v>3</v>
      </c>
      <c r="AA57" s="57" t="s">
        <v>102</v>
      </c>
      <c r="AB57" s="58">
        <f t="shared" ref="AB57:AB66" si="28">U57/T57*100</f>
        <v>30</v>
      </c>
    </row>
    <row r="58" spans="1:28" x14ac:dyDescent="0.25">
      <c r="A58" s="61" t="s">
        <v>17</v>
      </c>
      <c r="B58" s="61" t="s">
        <v>97</v>
      </c>
      <c r="C58" s="731"/>
      <c r="D58" s="42"/>
      <c r="E58" s="43"/>
      <c r="F58" s="44"/>
      <c r="G58" s="44"/>
      <c r="H58" s="44"/>
      <c r="I58" s="44"/>
      <c r="J58" s="45"/>
      <c r="K58" s="36"/>
      <c r="L58" s="124"/>
      <c r="M58" s="50"/>
      <c r="P58" s="61" t="s">
        <v>17</v>
      </c>
      <c r="Q58" s="61" t="s">
        <v>98</v>
      </c>
      <c r="R58" s="140" t="s">
        <v>220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56">
        <f t="shared" si="26"/>
        <v>105</v>
      </c>
      <c r="Z58" s="143">
        <f>U58/18</f>
        <v>2.5</v>
      </c>
      <c r="AA58" s="144" t="s">
        <v>101</v>
      </c>
      <c r="AB58" s="58">
        <f t="shared" si="28"/>
        <v>30</v>
      </c>
    </row>
    <row r="59" spans="1:28" ht="31.5" x14ac:dyDescent="0.25">
      <c r="A59" s="61" t="s">
        <v>17</v>
      </c>
      <c r="B59" s="61" t="s">
        <v>98</v>
      </c>
      <c r="C59" s="34"/>
      <c r="D59" s="42"/>
      <c r="E59" s="43"/>
      <c r="F59" s="44"/>
      <c r="G59" s="44"/>
      <c r="H59" s="44"/>
      <c r="I59" s="44"/>
      <c r="J59" s="45"/>
      <c r="K59" s="36"/>
      <c r="L59" s="124"/>
      <c r="M59" s="50"/>
      <c r="P59" s="61" t="s">
        <v>17</v>
      </c>
      <c r="Q59" s="61" t="s">
        <v>98</v>
      </c>
      <c r="R59" s="140" t="s">
        <v>224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44">
        <f t="shared" si="27"/>
        <v>3</v>
      </c>
      <c r="AA59" s="57" t="s">
        <v>102</v>
      </c>
      <c r="AB59" s="58">
        <f t="shared" si="28"/>
        <v>30</v>
      </c>
    </row>
    <row r="60" spans="1:28" ht="31.5" x14ac:dyDescent="0.25">
      <c r="C60" s="34"/>
      <c r="D60" s="42"/>
      <c r="E60" s="43"/>
      <c r="F60" s="44"/>
      <c r="G60" s="44"/>
      <c r="H60" s="44"/>
      <c r="I60" s="44"/>
      <c r="J60" s="45"/>
      <c r="K60" s="36"/>
      <c r="L60" s="124"/>
      <c r="M60" s="50"/>
      <c r="P60" s="61" t="s">
        <v>17</v>
      </c>
      <c r="Q60" s="61" t="s">
        <v>97</v>
      </c>
      <c r="R60" s="34" t="s">
        <v>222</v>
      </c>
      <c r="S60" s="58">
        <v>5</v>
      </c>
      <c r="T60" s="43">
        <f t="shared" si="24"/>
        <v>150</v>
      </c>
      <c r="U60" s="44">
        <f t="shared" si="25"/>
        <v>45</v>
      </c>
      <c r="V60" s="44">
        <v>30</v>
      </c>
      <c r="W60" s="44"/>
      <c r="X60" s="44">
        <v>15</v>
      </c>
      <c r="Y60" s="45">
        <f t="shared" si="26"/>
        <v>105</v>
      </c>
      <c r="Z60" s="144">
        <f t="shared" si="27"/>
        <v>3</v>
      </c>
      <c r="AA60" s="57" t="s">
        <v>101</v>
      </c>
      <c r="AB60" s="58">
        <f t="shared" si="28"/>
        <v>30</v>
      </c>
    </row>
    <row r="61" spans="1:28" ht="31.5" x14ac:dyDescent="0.25">
      <c r="C61" s="34"/>
      <c r="D61" s="42"/>
      <c r="E61" s="43"/>
      <c r="F61" s="44"/>
      <c r="G61" s="44"/>
      <c r="H61" s="44"/>
      <c r="I61" s="44"/>
      <c r="J61" s="45"/>
      <c r="K61" s="36"/>
      <c r="L61" s="124"/>
      <c r="M61" s="50"/>
      <c r="P61" s="61" t="s">
        <v>17</v>
      </c>
      <c r="Q61" s="61" t="s">
        <v>97</v>
      </c>
      <c r="R61" s="34" t="s">
        <v>221</v>
      </c>
      <c r="S61" s="58">
        <v>5</v>
      </c>
      <c r="T61" s="43">
        <f t="shared" si="24"/>
        <v>150</v>
      </c>
      <c r="U61" s="44">
        <f t="shared" si="25"/>
        <v>45</v>
      </c>
      <c r="V61" s="44">
        <v>30</v>
      </c>
      <c r="W61" s="44"/>
      <c r="X61" s="44">
        <v>15</v>
      </c>
      <c r="Y61" s="45">
        <f t="shared" si="26"/>
        <v>105</v>
      </c>
      <c r="Z61" s="144">
        <f t="shared" si="27"/>
        <v>3</v>
      </c>
      <c r="AA61" s="57" t="s">
        <v>102</v>
      </c>
      <c r="AB61" s="58">
        <f t="shared" si="28"/>
        <v>30</v>
      </c>
    </row>
    <row r="62" spans="1:28" ht="31.5" x14ac:dyDescent="0.25">
      <c r="C62" s="34"/>
      <c r="D62" s="42"/>
      <c r="E62" s="43"/>
      <c r="F62" s="44"/>
      <c r="G62" s="44"/>
      <c r="H62" s="44"/>
      <c r="I62" s="44"/>
      <c r="J62" s="45"/>
      <c r="K62" s="36"/>
      <c r="L62" s="124"/>
      <c r="M62" s="50"/>
      <c r="P62" s="61" t="s">
        <v>17</v>
      </c>
      <c r="Q62" s="61" t="s">
        <v>98</v>
      </c>
      <c r="R62" s="34" t="s">
        <v>225</v>
      </c>
      <c r="S62" s="58">
        <v>5</v>
      </c>
      <c r="T62" s="43">
        <f t="shared" si="24"/>
        <v>150</v>
      </c>
      <c r="U62" s="44">
        <f t="shared" si="25"/>
        <v>45</v>
      </c>
      <c r="V62" s="44">
        <v>15</v>
      </c>
      <c r="W62" s="44"/>
      <c r="X62" s="44">
        <v>30</v>
      </c>
      <c r="Y62" s="45">
        <f t="shared" si="26"/>
        <v>105</v>
      </c>
      <c r="Z62" s="144">
        <f t="shared" si="27"/>
        <v>3</v>
      </c>
      <c r="AA62" s="57" t="s">
        <v>101</v>
      </c>
      <c r="AB62" s="58">
        <f t="shared" si="28"/>
        <v>30</v>
      </c>
    </row>
    <row r="63" spans="1:28" x14ac:dyDescent="0.25">
      <c r="C63" s="34"/>
      <c r="D63" s="42"/>
      <c r="E63" s="43"/>
      <c r="F63" s="44"/>
      <c r="G63" s="44"/>
      <c r="H63" s="44"/>
      <c r="I63" s="44"/>
      <c r="J63" s="45"/>
      <c r="K63" s="36"/>
      <c r="L63" s="124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44">
        <f t="shared" si="27"/>
        <v>0</v>
      </c>
      <c r="AA63" s="57"/>
      <c r="AB63" s="58" t="e">
        <f t="shared" si="28"/>
        <v>#DIV/0!</v>
      </c>
    </row>
    <row r="64" spans="1:28" x14ac:dyDescent="0.25">
      <c r="C64" s="34"/>
      <c r="D64" s="42"/>
      <c r="E64" s="43"/>
      <c r="F64" s="44"/>
      <c r="G64" s="44"/>
      <c r="H64" s="44"/>
      <c r="I64" s="44"/>
      <c r="J64" s="45"/>
      <c r="K64" s="36"/>
      <c r="L64" s="124"/>
      <c r="M64" s="50"/>
      <c r="R64" s="34"/>
      <c r="S64" s="58"/>
      <c r="T64" s="43">
        <f t="shared" si="24"/>
        <v>0</v>
      </c>
      <c r="U64" s="44">
        <f t="shared" si="25"/>
        <v>0</v>
      </c>
      <c r="V64" s="44"/>
      <c r="W64" s="44"/>
      <c r="X64" s="44"/>
      <c r="Y64" s="45">
        <f t="shared" si="26"/>
        <v>0</v>
      </c>
      <c r="Z64" s="144">
        <f t="shared" si="27"/>
        <v>0</v>
      </c>
      <c r="AA64" s="57"/>
      <c r="AB64" s="58" t="e">
        <f t="shared" si="28"/>
        <v>#DIV/0!</v>
      </c>
    </row>
    <row r="65" spans="3:28" x14ac:dyDescent="0.25">
      <c r="C65" s="34"/>
      <c r="D65" s="42"/>
      <c r="E65" s="43"/>
      <c r="F65" s="44"/>
      <c r="G65" s="44"/>
      <c r="H65" s="44"/>
      <c r="I65" s="44"/>
      <c r="J65" s="45"/>
      <c r="K65" s="36"/>
      <c r="L65" s="124"/>
      <c r="M65" s="50"/>
      <c r="R65" s="34"/>
      <c r="S65" s="58"/>
      <c r="T65" s="43">
        <f t="shared" si="24"/>
        <v>0</v>
      </c>
      <c r="U65" s="44">
        <f t="shared" si="25"/>
        <v>0</v>
      </c>
      <c r="V65" s="44"/>
      <c r="W65" s="44"/>
      <c r="X65" s="44"/>
      <c r="Y65" s="45">
        <f t="shared" si="26"/>
        <v>0</v>
      </c>
      <c r="Z65" s="144">
        <f t="shared" si="27"/>
        <v>0</v>
      </c>
      <c r="AA65" s="57"/>
      <c r="AB65" s="58" t="e">
        <f t="shared" si="28"/>
        <v>#DIV/0!</v>
      </c>
    </row>
    <row r="66" spans="3:28" ht="16.5" thickBot="1" x14ac:dyDescent="0.3">
      <c r="C66" s="35"/>
      <c r="D66" s="46"/>
      <c r="E66" s="47"/>
      <c r="F66" s="48"/>
      <c r="G66" s="48"/>
      <c r="H66" s="48"/>
      <c r="I66" s="48"/>
      <c r="J66" s="49"/>
      <c r="K66" s="37"/>
      <c r="L66" s="413"/>
      <c r="M66" s="51"/>
      <c r="R66" s="35"/>
      <c r="S66" s="60"/>
      <c r="T66" s="80">
        <f t="shared" si="24"/>
        <v>0</v>
      </c>
      <c r="U66" s="81">
        <f>V66+W66+X66</f>
        <v>0</v>
      </c>
      <c r="V66" s="81"/>
      <c r="W66" s="81"/>
      <c r="X66" s="81"/>
      <c r="Y66" s="83"/>
      <c r="Z66" s="415">
        <f t="shared" si="27"/>
        <v>0</v>
      </c>
      <c r="AA66" s="119"/>
      <c r="AB66" s="60" t="e">
        <f t="shared" si="28"/>
        <v>#DIV/0!</v>
      </c>
    </row>
    <row r="67" spans="3:28" ht="16.5" thickBot="1" x14ac:dyDescent="0.3">
      <c r="C67" s="31" t="s">
        <v>24</v>
      </c>
      <c r="D67" s="33">
        <f t="shared" ref="D67:K67" si="29">SUM(D56:D66)</f>
        <v>30</v>
      </c>
      <c r="E67" s="33">
        <f t="shared" si="29"/>
        <v>900</v>
      </c>
      <c r="F67" s="33">
        <f t="shared" si="29"/>
        <v>0</v>
      </c>
      <c r="G67" s="33">
        <f t="shared" si="29"/>
        <v>0</v>
      </c>
      <c r="H67" s="33">
        <f t="shared" si="29"/>
        <v>0</v>
      </c>
      <c r="I67" s="33">
        <f t="shared" si="29"/>
        <v>0</v>
      </c>
      <c r="J67" s="33">
        <f t="shared" si="29"/>
        <v>900</v>
      </c>
      <c r="K67" s="33">
        <f t="shared" si="29"/>
        <v>0</v>
      </c>
      <c r="L67" s="24"/>
      <c r="M67" s="24"/>
      <c r="R67" s="31" t="s">
        <v>24</v>
      </c>
      <c r="S67" s="147">
        <f t="shared" ref="S67:Z67" si="30">SUM(S56:S66)</f>
        <v>30</v>
      </c>
      <c r="T67" s="120">
        <f t="shared" si="30"/>
        <v>900</v>
      </c>
      <c r="U67" s="120">
        <f t="shared" si="30"/>
        <v>270</v>
      </c>
      <c r="V67" s="120">
        <f t="shared" si="30"/>
        <v>165</v>
      </c>
      <c r="W67" s="120">
        <f t="shared" si="30"/>
        <v>0</v>
      </c>
      <c r="X67" s="120">
        <f t="shared" si="30"/>
        <v>105</v>
      </c>
      <c r="Y67" s="146">
        <f t="shared" si="30"/>
        <v>630</v>
      </c>
      <c r="Z67" s="120">
        <f t="shared" si="30"/>
        <v>17.5</v>
      </c>
      <c r="AA67" s="24"/>
      <c r="AB67" s="52"/>
    </row>
    <row r="68" spans="3:28" x14ac:dyDescent="0.25">
      <c r="C68" s="32" t="s">
        <v>94</v>
      </c>
      <c r="D68" s="12">
        <f>30-D67</f>
        <v>0</v>
      </c>
      <c r="R68" s="32" t="s">
        <v>94</v>
      </c>
      <c r="S68" s="12">
        <f>30-S67</f>
        <v>0</v>
      </c>
    </row>
    <row r="70" spans="3:28" ht="16.5" thickBot="1" x14ac:dyDescent="0.3">
      <c r="C70" s="19" t="s">
        <v>177</v>
      </c>
      <c r="R70" s="19" t="s">
        <v>179</v>
      </c>
    </row>
    <row r="71" spans="3:28" ht="16.5" thickBot="1" x14ac:dyDescent="0.3">
      <c r="C71" s="1286" t="s">
        <v>90</v>
      </c>
      <c r="D71" s="1260" t="s">
        <v>80</v>
      </c>
      <c r="E71" s="1264" t="s">
        <v>58</v>
      </c>
      <c r="F71" s="1264"/>
      <c r="G71" s="1264"/>
      <c r="H71" s="1264"/>
      <c r="I71" s="1264"/>
      <c r="J71" s="1265"/>
      <c r="K71" s="1260" t="s">
        <v>92</v>
      </c>
      <c r="L71" s="1260" t="s">
        <v>93</v>
      </c>
      <c r="M71" s="1260" t="s">
        <v>103</v>
      </c>
      <c r="R71" s="1286" t="s">
        <v>90</v>
      </c>
      <c r="S71" s="1260" t="s">
        <v>80</v>
      </c>
      <c r="T71" s="1264" t="s">
        <v>58</v>
      </c>
      <c r="U71" s="1264"/>
      <c r="V71" s="1264"/>
      <c r="W71" s="1264"/>
      <c r="X71" s="1264"/>
      <c r="Y71" s="1265"/>
      <c r="Z71" s="1260" t="s">
        <v>92</v>
      </c>
      <c r="AA71" s="1260" t="s">
        <v>93</v>
      </c>
      <c r="AB71" s="1260" t="s">
        <v>103</v>
      </c>
    </row>
    <row r="72" spans="3:28" x14ac:dyDescent="0.25">
      <c r="C72" s="1287"/>
      <c r="D72" s="1261"/>
      <c r="E72" s="1272" t="s">
        <v>28</v>
      </c>
      <c r="F72" s="1274" t="s">
        <v>59</v>
      </c>
      <c r="G72" s="1275"/>
      <c r="H72" s="1275"/>
      <c r="I72" s="1276"/>
      <c r="J72" s="1277" t="s">
        <v>61</v>
      </c>
      <c r="K72" s="1261"/>
      <c r="L72" s="1261"/>
      <c r="M72" s="1261"/>
      <c r="R72" s="1287"/>
      <c r="S72" s="1261"/>
      <c r="T72" s="1272" t="s">
        <v>28</v>
      </c>
      <c r="U72" s="1274" t="s">
        <v>59</v>
      </c>
      <c r="V72" s="1275"/>
      <c r="W72" s="1275"/>
      <c r="X72" s="1276"/>
      <c r="Y72" s="1277" t="s">
        <v>61</v>
      </c>
      <c r="Z72" s="1261"/>
      <c r="AA72" s="1261"/>
      <c r="AB72" s="1261"/>
    </row>
    <row r="73" spans="3:28" x14ac:dyDescent="0.25">
      <c r="C73" s="1287"/>
      <c r="D73" s="1262"/>
      <c r="E73" s="1273"/>
      <c r="F73" s="1282" t="s">
        <v>60</v>
      </c>
      <c r="G73" s="1269" t="s">
        <v>64</v>
      </c>
      <c r="H73" s="1270"/>
      <c r="I73" s="1271"/>
      <c r="J73" s="1278"/>
      <c r="K73" s="1262"/>
      <c r="L73" s="1262"/>
      <c r="M73" s="1262"/>
      <c r="R73" s="1287"/>
      <c r="S73" s="1262"/>
      <c r="T73" s="1273"/>
      <c r="U73" s="1282" t="s">
        <v>60</v>
      </c>
      <c r="V73" s="1269" t="s">
        <v>64</v>
      </c>
      <c r="W73" s="1270"/>
      <c r="X73" s="1271"/>
      <c r="Y73" s="1278"/>
      <c r="Z73" s="1262"/>
      <c r="AA73" s="1262"/>
      <c r="AB73" s="1262"/>
    </row>
    <row r="74" spans="3:28" x14ac:dyDescent="0.25">
      <c r="C74" s="1287"/>
      <c r="D74" s="1262"/>
      <c r="E74" s="1273"/>
      <c r="F74" s="1283"/>
      <c r="G74" s="1279" t="s">
        <v>31</v>
      </c>
      <c r="H74" s="1281" t="s">
        <v>63</v>
      </c>
      <c r="I74" s="1281" t="s">
        <v>62</v>
      </c>
      <c r="J74" s="1278"/>
      <c r="K74" s="1262"/>
      <c r="L74" s="1262"/>
      <c r="M74" s="1262"/>
      <c r="R74" s="1287"/>
      <c r="S74" s="1262"/>
      <c r="T74" s="1273"/>
      <c r="U74" s="1283"/>
      <c r="V74" s="1279" t="s">
        <v>31</v>
      </c>
      <c r="W74" s="1281" t="s">
        <v>63</v>
      </c>
      <c r="X74" s="1281" t="s">
        <v>62</v>
      </c>
      <c r="Y74" s="1278"/>
      <c r="Z74" s="1262"/>
      <c r="AA74" s="1262"/>
      <c r="AB74" s="1262"/>
    </row>
    <row r="75" spans="3:28" x14ac:dyDescent="0.25">
      <c r="C75" s="1287"/>
      <c r="D75" s="1262"/>
      <c r="E75" s="1273"/>
      <c r="F75" s="1283"/>
      <c r="G75" s="1279"/>
      <c r="H75" s="1281"/>
      <c r="I75" s="1281"/>
      <c r="J75" s="1278"/>
      <c r="K75" s="1262"/>
      <c r="L75" s="1262"/>
      <c r="M75" s="1262"/>
      <c r="R75" s="1287"/>
      <c r="S75" s="1262"/>
      <c r="T75" s="1273"/>
      <c r="U75" s="1283"/>
      <c r="V75" s="1279"/>
      <c r="W75" s="1281"/>
      <c r="X75" s="1281"/>
      <c r="Y75" s="1278"/>
      <c r="Z75" s="1262"/>
      <c r="AA75" s="1262"/>
      <c r="AB75" s="1262"/>
    </row>
    <row r="76" spans="3:28" x14ac:dyDescent="0.25">
      <c r="C76" s="1287"/>
      <c r="D76" s="1262"/>
      <c r="E76" s="1273"/>
      <c r="F76" s="1283"/>
      <c r="G76" s="1279"/>
      <c r="H76" s="1281"/>
      <c r="I76" s="1281"/>
      <c r="J76" s="1278"/>
      <c r="K76" s="1262"/>
      <c r="L76" s="1262"/>
      <c r="M76" s="1262"/>
      <c r="R76" s="1287"/>
      <c r="S76" s="1262"/>
      <c r="T76" s="1273"/>
      <c r="U76" s="1283"/>
      <c r="V76" s="1279"/>
      <c r="W76" s="1281"/>
      <c r="X76" s="1281"/>
      <c r="Y76" s="1278"/>
      <c r="Z76" s="1262"/>
      <c r="AA76" s="1262"/>
      <c r="AB76" s="1262"/>
    </row>
    <row r="77" spans="3:28" ht="16.5" thickBot="1" x14ac:dyDescent="0.3">
      <c r="C77" s="940"/>
      <c r="D77" s="1263"/>
      <c r="E77" s="1291"/>
      <c r="F77" s="1289"/>
      <c r="G77" s="1290"/>
      <c r="H77" s="1292"/>
      <c r="I77" s="1292"/>
      <c r="J77" s="1284"/>
      <c r="K77" s="1263"/>
      <c r="L77" s="1263"/>
      <c r="M77" s="1263"/>
      <c r="R77" s="940"/>
      <c r="S77" s="1263"/>
      <c r="T77" s="1291"/>
      <c r="U77" s="1289"/>
      <c r="V77" s="1290"/>
      <c r="W77" s="1292"/>
      <c r="X77" s="1292"/>
      <c r="Y77" s="1284"/>
      <c r="Z77" s="1263"/>
      <c r="AA77" s="1263"/>
      <c r="AB77" s="1263"/>
    </row>
    <row r="78" spans="3:28" ht="16.5" thickBot="1" x14ac:dyDescent="0.3">
      <c r="C78" s="30">
        <v>1</v>
      </c>
      <c r="D78" s="25">
        <v>2</v>
      </c>
      <c r="E78" s="26">
        <v>3</v>
      </c>
      <c r="F78" s="27">
        <v>4</v>
      </c>
      <c r="G78" s="27">
        <v>5</v>
      </c>
      <c r="H78" s="27">
        <v>6</v>
      </c>
      <c r="I78" s="27">
        <v>7</v>
      </c>
      <c r="J78" s="28">
        <v>8</v>
      </c>
      <c r="K78" s="27">
        <v>9</v>
      </c>
      <c r="L78" s="28">
        <v>10</v>
      </c>
      <c r="M78" s="27">
        <v>11</v>
      </c>
      <c r="R78" s="30">
        <v>1</v>
      </c>
      <c r="S78" s="25">
        <v>2</v>
      </c>
      <c r="T78" s="26">
        <v>3</v>
      </c>
      <c r="U78" s="27">
        <v>4</v>
      </c>
      <c r="V78" s="27">
        <v>5</v>
      </c>
      <c r="W78" s="27">
        <v>6</v>
      </c>
      <c r="X78" s="27">
        <v>7</v>
      </c>
      <c r="Y78" s="28">
        <v>8</v>
      </c>
      <c r="Z78" s="27">
        <v>9</v>
      </c>
      <c r="AA78" s="28">
        <v>10</v>
      </c>
      <c r="AB78" s="27">
        <v>11</v>
      </c>
    </row>
    <row r="79" spans="3:28" x14ac:dyDescent="0.25">
      <c r="C79" s="133"/>
      <c r="D79" s="38"/>
      <c r="E79" s="39"/>
      <c r="F79" s="40"/>
      <c r="G79" s="40"/>
      <c r="H79" s="40"/>
      <c r="I79" s="40"/>
      <c r="J79" s="41"/>
      <c r="K79" s="54"/>
      <c r="L79" s="66"/>
      <c r="M79" s="55"/>
      <c r="P79" s="61" t="s">
        <v>17</v>
      </c>
      <c r="Q79" s="61" t="s">
        <v>97</v>
      </c>
      <c r="R79" s="133" t="s">
        <v>26</v>
      </c>
      <c r="S79" s="38">
        <v>6</v>
      </c>
      <c r="T79" s="39">
        <f>S79*30</f>
        <v>180</v>
      </c>
      <c r="U79" s="40">
        <f t="shared" ref="U79:U86" si="31">V79+W79+X79</f>
        <v>0</v>
      </c>
      <c r="V79" s="40"/>
      <c r="W79" s="40"/>
      <c r="X79" s="40"/>
      <c r="Y79" s="41">
        <f>T79-U79</f>
        <v>180</v>
      </c>
      <c r="Z79" s="54">
        <f>U79/15</f>
        <v>0</v>
      </c>
      <c r="AA79" s="66" t="s">
        <v>101</v>
      </c>
      <c r="AB79" s="55">
        <f>U79/T79*100</f>
        <v>0</v>
      </c>
    </row>
    <row r="80" spans="3:28" x14ac:dyDescent="0.25">
      <c r="C80" s="132"/>
      <c r="D80" s="42"/>
      <c r="E80" s="43"/>
      <c r="F80" s="44"/>
      <c r="G80" s="44"/>
      <c r="H80" s="44"/>
      <c r="I80" s="44"/>
      <c r="J80" s="45"/>
      <c r="K80" s="36"/>
      <c r="L80" s="124"/>
      <c r="M80" s="50"/>
      <c r="P80" s="61" t="s">
        <v>17</v>
      </c>
      <c r="Q80" s="61" t="s">
        <v>97</v>
      </c>
      <c r="R80" s="132" t="s">
        <v>180</v>
      </c>
      <c r="S80" s="42">
        <v>3</v>
      </c>
      <c r="T80" s="43">
        <f>S80*30</f>
        <v>90</v>
      </c>
      <c r="U80" s="44">
        <f t="shared" si="31"/>
        <v>0</v>
      </c>
      <c r="V80" s="44"/>
      <c r="W80" s="44"/>
      <c r="X80" s="44"/>
      <c r="Y80" s="45">
        <f>T80-U80</f>
        <v>90</v>
      </c>
      <c r="Z80" s="144">
        <f t="shared" ref="Z80:Z86" si="32">U80/15</f>
        <v>0</v>
      </c>
      <c r="AA80" s="124" t="s">
        <v>101</v>
      </c>
      <c r="AB80" s="144"/>
    </row>
    <row r="81" spans="1:28" x14ac:dyDescent="0.25">
      <c r="C81" s="132"/>
      <c r="D81" s="42"/>
      <c r="E81" s="43"/>
      <c r="F81" s="44"/>
      <c r="G81" s="44"/>
      <c r="H81" s="44"/>
      <c r="I81" s="44"/>
      <c r="J81" s="45"/>
      <c r="K81" s="36"/>
      <c r="L81" s="124"/>
      <c r="M81" s="50"/>
      <c r="P81" s="61" t="s">
        <v>17</v>
      </c>
      <c r="Q81" s="61" t="s">
        <v>97</v>
      </c>
      <c r="R81" s="132" t="s">
        <v>45</v>
      </c>
      <c r="S81" s="42">
        <v>18</v>
      </c>
      <c r="T81" s="43">
        <f>S81*30</f>
        <v>540</v>
      </c>
      <c r="U81" s="44">
        <f t="shared" si="31"/>
        <v>0</v>
      </c>
      <c r="V81" s="44"/>
      <c r="W81" s="44"/>
      <c r="X81" s="44"/>
      <c r="Y81" s="45">
        <f>T81-U81</f>
        <v>540</v>
      </c>
      <c r="Z81" s="144">
        <f t="shared" si="32"/>
        <v>0</v>
      </c>
      <c r="AA81" s="124"/>
      <c r="AB81" s="144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4"/>
      <c r="M82" s="50"/>
      <c r="P82" s="61" t="s">
        <v>17</v>
      </c>
      <c r="Q82" s="61" t="s">
        <v>97</v>
      </c>
      <c r="R82" s="132" t="s">
        <v>100</v>
      </c>
      <c r="S82" s="42">
        <v>3</v>
      </c>
      <c r="T82" s="43">
        <f>S82*30</f>
        <v>90</v>
      </c>
      <c r="U82" s="44">
        <f t="shared" si="31"/>
        <v>0</v>
      </c>
      <c r="V82" s="44"/>
      <c r="W82" s="44"/>
      <c r="X82" s="44"/>
      <c r="Y82" s="45">
        <f>T82-U82</f>
        <v>90</v>
      </c>
      <c r="Z82" s="144">
        <f t="shared" si="32"/>
        <v>0</v>
      </c>
      <c r="AA82" s="124"/>
      <c r="AB82" s="144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4"/>
      <c r="M83" s="50"/>
      <c r="R83" s="34"/>
      <c r="S83" s="42">
        <f>T83/30</f>
        <v>0</v>
      </c>
      <c r="T83" s="43">
        <f>U83+Y83</f>
        <v>0</v>
      </c>
      <c r="U83" s="44">
        <f t="shared" si="31"/>
        <v>0</v>
      </c>
      <c r="V83" s="44"/>
      <c r="W83" s="44"/>
      <c r="X83" s="44"/>
      <c r="Y83" s="45"/>
      <c r="Z83" s="144">
        <f t="shared" si="32"/>
        <v>0</v>
      </c>
      <c r="AA83" s="124"/>
      <c r="AB83" s="144"/>
    </row>
    <row r="84" spans="1:28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4"/>
      <c r="M84" s="50"/>
      <c r="R84" s="34"/>
      <c r="S84" s="42">
        <f>T84/30</f>
        <v>0</v>
      </c>
      <c r="T84" s="43">
        <f>U84+Y84</f>
        <v>0</v>
      </c>
      <c r="U84" s="44">
        <f t="shared" si="31"/>
        <v>0</v>
      </c>
      <c r="V84" s="44"/>
      <c r="W84" s="44"/>
      <c r="X84" s="44"/>
      <c r="Y84" s="45"/>
      <c r="Z84" s="144">
        <f t="shared" si="32"/>
        <v>0</v>
      </c>
      <c r="AA84" s="124"/>
      <c r="AB84" s="144"/>
    </row>
    <row r="85" spans="1:28" x14ac:dyDescent="0.25">
      <c r="C85" s="34"/>
      <c r="D85" s="42">
        <f>E85/30</f>
        <v>0</v>
      </c>
      <c r="E85" s="43">
        <f>F85+J85</f>
        <v>0</v>
      </c>
      <c r="F85" s="44">
        <f>G85+H85+I85</f>
        <v>0</v>
      </c>
      <c r="G85" s="44"/>
      <c r="H85" s="44"/>
      <c r="I85" s="44"/>
      <c r="J85" s="45"/>
      <c r="K85" s="36">
        <f>F85/15</f>
        <v>0</v>
      </c>
      <c r="L85" s="124"/>
      <c r="M85" s="50"/>
      <c r="R85" s="34"/>
      <c r="S85" s="42">
        <f>T85/30</f>
        <v>0</v>
      </c>
      <c r="T85" s="43">
        <f>U85+Y85</f>
        <v>0</v>
      </c>
      <c r="U85" s="44">
        <f t="shared" si="31"/>
        <v>0</v>
      </c>
      <c r="V85" s="44"/>
      <c r="W85" s="44"/>
      <c r="X85" s="44"/>
      <c r="Y85" s="45"/>
      <c r="Z85" s="144">
        <f t="shared" si="32"/>
        <v>0</v>
      </c>
      <c r="AA85" s="124"/>
      <c r="AB85" s="144"/>
    </row>
    <row r="86" spans="1:28" ht="16.5" thickBot="1" x14ac:dyDescent="0.3">
      <c r="C86" s="35"/>
      <c r="D86" s="46">
        <f>E86/30</f>
        <v>0</v>
      </c>
      <c r="E86" s="47">
        <f>F86+J86</f>
        <v>0</v>
      </c>
      <c r="F86" s="48">
        <f>G86+H86+I86</f>
        <v>0</v>
      </c>
      <c r="G86" s="48"/>
      <c r="H86" s="48"/>
      <c r="I86" s="48"/>
      <c r="J86" s="49"/>
      <c r="K86" s="37">
        <f>F86/15</f>
        <v>0</v>
      </c>
      <c r="L86" s="413"/>
      <c r="M86" s="51"/>
      <c r="R86" s="35"/>
      <c r="S86" s="46">
        <f>T86/30</f>
        <v>0</v>
      </c>
      <c r="T86" s="47">
        <f>U86+Y86</f>
        <v>0</v>
      </c>
      <c r="U86" s="48">
        <f t="shared" si="31"/>
        <v>0</v>
      </c>
      <c r="V86" s="48"/>
      <c r="W86" s="48"/>
      <c r="X86" s="48"/>
      <c r="Y86" s="49"/>
      <c r="Z86" s="145">
        <f t="shared" si="32"/>
        <v>0</v>
      </c>
      <c r="AA86" s="413"/>
      <c r="AB86" s="145"/>
    </row>
    <row r="87" spans="1:28" ht="16.5" thickBot="1" x14ac:dyDescent="0.3">
      <c r="C87" s="31" t="s">
        <v>24</v>
      </c>
      <c r="D87" s="33">
        <f t="shared" ref="D87:K87" si="33">SUM(D79:D86)</f>
        <v>0</v>
      </c>
      <c r="E87" s="33">
        <f t="shared" si="33"/>
        <v>0</v>
      </c>
      <c r="F87" s="33">
        <f t="shared" si="33"/>
        <v>0</v>
      </c>
      <c r="G87" s="33">
        <f t="shared" si="33"/>
        <v>0</v>
      </c>
      <c r="H87" s="33">
        <f t="shared" si="33"/>
        <v>0</v>
      </c>
      <c r="I87" s="33">
        <f t="shared" si="33"/>
        <v>0</v>
      </c>
      <c r="J87" s="33">
        <f t="shared" si="33"/>
        <v>0</v>
      </c>
      <c r="K87" s="33">
        <f t="shared" si="33"/>
        <v>0</v>
      </c>
      <c r="L87" s="24"/>
      <c r="M87" s="24"/>
      <c r="R87" s="31" t="s">
        <v>24</v>
      </c>
      <c r="S87" s="33">
        <f t="shared" ref="S87:Z87" si="34">SUM(S79:S86)</f>
        <v>30</v>
      </c>
      <c r="T87" s="33">
        <f t="shared" si="34"/>
        <v>900</v>
      </c>
      <c r="U87" s="33">
        <f t="shared" si="34"/>
        <v>0</v>
      </c>
      <c r="V87" s="33">
        <f t="shared" si="34"/>
        <v>0</v>
      </c>
      <c r="W87" s="33">
        <f t="shared" si="34"/>
        <v>0</v>
      </c>
      <c r="X87" s="33">
        <f t="shared" si="34"/>
        <v>0</v>
      </c>
      <c r="Y87" s="33">
        <f t="shared" si="34"/>
        <v>900</v>
      </c>
      <c r="Z87" s="33">
        <f t="shared" si="34"/>
        <v>0</v>
      </c>
      <c r="AA87" s="24"/>
      <c r="AB87" s="24"/>
    </row>
    <row r="88" spans="1:28" x14ac:dyDescent="0.25">
      <c r="C88" s="32" t="s">
        <v>94</v>
      </c>
      <c r="D88" s="12">
        <f>30-D87</f>
        <v>30</v>
      </c>
      <c r="R88" s="32" t="s">
        <v>94</v>
      </c>
      <c r="S88" s="12">
        <f>30-S87</f>
        <v>0</v>
      </c>
    </row>
    <row r="89" spans="1:28" x14ac:dyDescent="0.25">
      <c r="C89" s="32"/>
      <c r="D89" s="12"/>
      <c r="R89" s="32"/>
      <c r="S89" s="12"/>
    </row>
    <row r="90" spans="1:28" x14ac:dyDescent="0.25">
      <c r="C90" s="32"/>
      <c r="D90" s="12"/>
      <c r="R90" s="32"/>
      <c r="S90" s="12"/>
    </row>
    <row r="91" spans="1:28" x14ac:dyDescent="0.25">
      <c r="C91" s="19" t="s">
        <v>24</v>
      </c>
      <c r="D91" s="64">
        <f>D67+D43+D21</f>
        <v>90</v>
      </c>
      <c r="E91" s="64">
        <f>E67+E43+E21</f>
        <v>2700</v>
      </c>
      <c r="F91" s="62"/>
      <c r="G91" s="62"/>
      <c r="H91" s="29"/>
      <c r="I91" s="29"/>
      <c r="J91" s="29"/>
      <c r="K91" s="29"/>
      <c r="L91" s="62">
        <f>L67+L43+L21</f>
        <v>0</v>
      </c>
      <c r="R91" s="19" t="s">
        <v>24</v>
      </c>
      <c r="S91" s="64">
        <f>S92+S93</f>
        <v>120</v>
      </c>
      <c r="T91" s="64">
        <f>T67+T43+T21+T87</f>
        <v>3600</v>
      </c>
      <c r="U91" s="62"/>
      <c r="V91" s="62"/>
      <c r="W91" s="62"/>
      <c r="X91" s="62"/>
      <c r="Y91" s="62"/>
      <c r="Z91" s="62"/>
      <c r="AA91" s="62">
        <f>AA67+AA43+AA21</f>
        <v>0</v>
      </c>
    </row>
    <row r="92" spans="1:28" x14ac:dyDescent="0.25">
      <c r="B92" s="61" t="s">
        <v>97</v>
      </c>
      <c r="C92" s="19" t="s">
        <v>96</v>
      </c>
      <c r="D92" s="63">
        <f>SUMIF($B$10:$B$67,B92,$D$10:$D$67)</f>
        <v>66.5</v>
      </c>
      <c r="E92" s="61">
        <f>D92*30</f>
        <v>1995</v>
      </c>
      <c r="F92" s="63">
        <f>E92/$E$91*100</f>
        <v>73.888888888888886</v>
      </c>
      <c r="G92" s="61"/>
      <c r="Q92" s="61" t="s">
        <v>97</v>
      </c>
      <c r="R92" s="19" t="s">
        <v>96</v>
      </c>
      <c r="S92" s="63">
        <f>SUMIF($Q$10:$Q$87,Q92,$S$10:$S$87)</f>
        <v>90</v>
      </c>
      <c r="T92" s="61">
        <f>S92*30</f>
        <v>2700</v>
      </c>
      <c r="U92" s="63">
        <f>S92/$S$91*100</f>
        <v>75</v>
      </c>
    </row>
    <row r="93" spans="1:28" x14ac:dyDescent="0.25">
      <c r="B93" s="61" t="s">
        <v>98</v>
      </c>
      <c r="C93" s="19" t="s">
        <v>99</v>
      </c>
      <c r="D93" s="63">
        <f>SUMIF($B$10:$B$67,B93,$D$10:$D$67)</f>
        <v>23.5</v>
      </c>
      <c r="E93" s="61">
        <f t="shared" ref="E93:E100" si="35">D93*30</f>
        <v>705</v>
      </c>
      <c r="F93" s="63">
        <f t="shared" ref="F93:F99" si="36">E93/$E$91*100</f>
        <v>26.111111111111114</v>
      </c>
      <c r="G93" s="61"/>
      <c r="Q93" s="61" t="s">
        <v>98</v>
      </c>
      <c r="R93" s="19" t="s">
        <v>99</v>
      </c>
      <c r="S93" s="63">
        <f>SUMIF($Q$10:$Q$87,Q93,$S$10:$S$87)</f>
        <v>30</v>
      </c>
      <c r="T93" s="61">
        <f>S93*30</f>
        <v>900</v>
      </c>
      <c r="U93" s="63">
        <f>S93/$S$91*100</f>
        <v>25</v>
      </c>
    </row>
    <row r="94" spans="1:28" x14ac:dyDescent="0.25">
      <c r="D94" s="61"/>
      <c r="E94" s="61"/>
      <c r="F94" s="61"/>
      <c r="G94" s="61"/>
    </row>
    <row r="95" spans="1:28" x14ac:dyDescent="0.25">
      <c r="C95" s="19" t="s">
        <v>105</v>
      </c>
      <c r="D95" s="65">
        <f>D96+D97</f>
        <v>15</v>
      </c>
      <c r="E95" s="61"/>
      <c r="F95" s="61"/>
      <c r="G95" s="61"/>
      <c r="R95" s="19" t="s">
        <v>105</v>
      </c>
      <c r="S95" s="65">
        <f>S96+S97</f>
        <v>20.5</v>
      </c>
    </row>
    <row r="96" spans="1:28" x14ac:dyDescent="0.25">
      <c r="A96" s="61" t="s">
        <v>104</v>
      </c>
      <c r="B96" s="61" t="s">
        <v>97</v>
      </c>
      <c r="C96" s="19" t="s">
        <v>96</v>
      </c>
      <c r="D96" s="61">
        <f>SUMIFS($D$3:$D$67,$A$3:$A$67,A96,$B$3:$B$67,B96)</f>
        <v>12</v>
      </c>
      <c r="E96" s="61">
        <f t="shared" si="35"/>
        <v>360</v>
      </c>
      <c r="F96" s="63">
        <f t="shared" si="36"/>
        <v>13.333333333333334</v>
      </c>
      <c r="G96" s="61"/>
      <c r="P96" s="61" t="s">
        <v>104</v>
      </c>
      <c r="Q96" s="61" t="s">
        <v>97</v>
      </c>
      <c r="R96" s="19" t="s">
        <v>96</v>
      </c>
      <c r="S96" s="61">
        <f>SUMIFS($S$10:$S$86,$P$10:$P$86,P96,$Q$10:$Q$86,Q96)</f>
        <v>17.5</v>
      </c>
      <c r="T96" s="61">
        <f>S96*30</f>
        <v>525</v>
      </c>
      <c r="U96" s="63">
        <f>T96/$E$91*100</f>
        <v>19.444444444444446</v>
      </c>
    </row>
    <row r="97" spans="1:21" x14ac:dyDescent="0.25">
      <c r="A97" s="61" t="s">
        <v>104</v>
      </c>
      <c r="B97" s="61" t="s">
        <v>98</v>
      </c>
      <c r="C97" s="19" t="s">
        <v>99</v>
      </c>
      <c r="D97" s="61">
        <f>SUMIFS($D$3:$D$67,$A$3:$A$67,A97,$B$3:$B$67,B97)</f>
        <v>3</v>
      </c>
      <c r="E97" s="61">
        <f t="shared" si="35"/>
        <v>90</v>
      </c>
      <c r="F97" s="63">
        <f>E97/$E$91*100</f>
        <v>3.3333333333333335</v>
      </c>
      <c r="G97" s="61">
        <f>D97/D95*100</f>
        <v>20</v>
      </c>
      <c r="P97" s="61" t="s">
        <v>104</v>
      </c>
      <c r="Q97" s="61" t="s">
        <v>98</v>
      </c>
      <c r="R97" s="19" t="s">
        <v>99</v>
      </c>
      <c r="S97" s="61">
        <f>SUMIFS($S$10:$S$86,$P$10:$P$86,P97,$Q$10:$Q$86,Q97)</f>
        <v>3</v>
      </c>
      <c r="T97" s="61">
        <f>S97*30</f>
        <v>90</v>
      </c>
      <c r="U97" s="63">
        <f>T97/$E$91*100</f>
        <v>3.3333333333333335</v>
      </c>
    </row>
    <row r="98" spans="1:21" x14ac:dyDescent="0.25">
      <c r="C98" s="19" t="s">
        <v>106</v>
      </c>
      <c r="D98" s="65">
        <f>D99+D100</f>
        <v>75</v>
      </c>
      <c r="E98" s="61"/>
      <c r="F98" s="61"/>
      <c r="G98" s="61"/>
      <c r="R98" s="19" t="s">
        <v>106</v>
      </c>
      <c r="S98" s="65">
        <f>S99+S100</f>
        <v>99.5</v>
      </c>
    </row>
    <row r="99" spans="1:21" x14ac:dyDescent="0.25">
      <c r="A99" s="61" t="s">
        <v>17</v>
      </c>
      <c r="B99" s="61" t="s">
        <v>97</v>
      </c>
      <c r="C99" s="19" t="s">
        <v>96</v>
      </c>
      <c r="D99" s="61">
        <f>SUMIFS($D$3:$D$67,$A$3:$A$67,A99,$B$3:$B$67,B99)</f>
        <v>54.5</v>
      </c>
      <c r="E99" s="61">
        <f t="shared" si="35"/>
        <v>1635</v>
      </c>
      <c r="F99" s="63">
        <f t="shared" si="36"/>
        <v>60.55555555555555</v>
      </c>
      <c r="G99" s="61"/>
      <c r="P99" s="61" t="s">
        <v>17</v>
      </c>
      <c r="Q99" s="61" t="s">
        <v>97</v>
      </c>
      <c r="R99" s="19" t="s">
        <v>96</v>
      </c>
      <c r="S99" s="61">
        <f>SUMIFS($S$10:$S$86,$P$10:$P$86,P99,$Q$10:$Q$86,Q99)</f>
        <v>72.5</v>
      </c>
      <c r="T99" s="61">
        <f>S99*30</f>
        <v>2175</v>
      </c>
      <c r="U99" s="63">
        <f>T99/$E$91*100</f>
        <v>80.555555555555557</v>
      </c>
    </row>
    <row r="100" spans="1:21" x14ac:dyDescent="0.25">
      <c r="A100" s="61" t="s">
        <v>17</v>
      </c>
      <c r="B100" s="61" t="s">
        <v>98</v>
      </c>
      <c r="C100" s="19" t="s">
        <v>99</v>
      </c>
      <c r="D100" s="61">
        <f>SUMIFS($D$3:$D$67,$A$3:$A$67,A100,$B$3:$B$67,B100)</f>
        <v>20.5</v>
      </c>
      <c r="E100" s="61">
        <f t="shared" si="35"/>
        <v>615</v>
      </c>
      <c r="F100" s="63">
        <f>E100/$E$91*100</f>
        <v>22.777777777777779</v>
      </c>
      <c r="G100" s="61">
        <f>D100/D98*100</f>
        <v>27.333333333333332</v>
      </c>
      <c r="P100" s="61" t="s">
        <v>17</v>
      </c>
      <c r="Q100" s="61" t="s">
        <v>98</v>
      </c>
      <c r="R100" s="19" t="s">
        <v>99</v>
      </c>
      <c r="S100" s="61">
        <f>SUMIFS($S$10:$S$86,$P$10:$P$86,P100,$Q$10:$Q$86,Q100)</f>
        <v>27</v>
      </c>
      <c r="T100" s="61">
        <f>S100*30</f>
        <v>810</v>
      </c>
      <c r="U100" s="63">
        <f>T100/$E$91*100</f>
        <v>30</v>
      </c>
    </row>
  </sheetData>
  <mergeCells count="114">
    <mergeCell ref="AB71:AB77"/>
    <mergeCell ref="E72:E77"/>
    <mergeCell ref="F72:I72"/>
    <mergeCell ref="J72:J77"/>
    <mergeCell ref="T72:T77"/>
    <mergeCell ref="U72:X72"/>
    <mergeCell ref="Y72:Y77"/>
    <mergeCell ref="AA71:AA77"/>
    <mergeCell ref="W74:W77"/>
    <mergeCell ref="X74:X77"/>
    <mergeCell ref="F73:F77"/>
    <mergeCell ref="T71:Y71"/>
    <mergeCell ref="U73:U77"/>
    <mergeCell ref="L71:L77"/>
    <mergeCell ref="V74:V77"/>
    <mergeCell ref="M71:M77"/>
    <mergeCell ref="R71:R77"/>
    <mergeCell ref="S71:S77"/>
    <mergeCell ref="Z71:Z77"/>
    <mergeCell ref="R48:R54"/>
    <mergeCell ref="H51:H54"/>
    <mergeCell ref="J49:J54"/>
    <mergeCell ref="C71:C77"/>
    <mergeCell ref="D71:D77"/>
    <mergeCell ref="E71:J71"/>
    <mergeCell ref="K71:K77"/>
    <mergeCell ref="G74:G77"/>
    <mergeCell ref="H74:H77"/>
    <mergeCell ref="V73:X73"/>
    <mergeCell ref="I74:I77"/>
    <mergeCell ref="G73:I73"/>
    <mergeCell ref="M48:M54"/>
    <mergeCell ref="L48:L54"/>
    <mergeCell ref="I28:I31"/>
    <mergeCell ref="J26:J31"/>
    <mergeCell ref="K48:K54"/>
    <mergeCell ref="L25:L31"/>
    <mergeCell ref="M25:M31"/>
    <mergeCell ref="K25:K31"/>
    <mergeCell ref="AB48:AB54"/>
    <mergeCell ref="X51:X54"/>
    <mergeCell ref="W51:W54"/>
    <mergeCell ref="H28:H31"/>
    <mergeCell ref="AB25:AB31"/>
    <mergeCell ref="R25:R31"/>
    <mergeCell ref="V27:X27"/>
    <mergeCell ref="V28:V31"/>
    <mergeCell ref="X28:X31"/>
    <mergeCell ref="AA25:AA31"/>
    <mergeCell ref="F49:I49"/>
    <mergeCell ref="F50:F54"/>
    <mergeCell ref="I51:I54"/>
    <mergeCell ref="E48:J48"/>
    <mergeCell ref="G51:G54"/>
    <mergeCell ref="E49:E54"/>
    <mergeCell ref="G50:I50"/>
    <mergeCell ref="Z25:Z31"/>
    <mergeCell ref="Y26:Y31"/>
    <mergeCell ref="R1:AB1"/>
    <mergeCell ref="R3:R9"/>
    <mergeCell ref="S3:S9"/>
    <mergeCell ref="AA48:AA54"/>
    <mergeCell ref="U50:U54"/>
    <mergeCell ref="V51:V54"/>
    <mergeCell ref="T48:Y48"/>
    <mergeCell ref="Z48:Z54"/>
    <mergeCell ref="AB3:AB9"/>
    <mergeCell ref="T4:T9"/>
    <mergeCell ref="U4:X4"/>
    <mergeCell ref="Y4:Y9"/>
    <mergeCell ref="U5:U9"/>
    <mergeCell ref="W6:W9"/>
    <mergeCell ref="X6:X9"/>
    <mergeCell ref="T3:Y3"/>
    <mergeCell ref="Z3:Z9"/>
    <mergeCell ref="AA3:AA9"/>
    <mergeCell ref="S48:S54"/>
    <mergeCell ref="T26:T31"/>
    <mergeCell ref="T49:T54"/>
    <mergeCell ref="W28:W31"/>
    <mergeCell ref="Y49:Y54"/>
    <mergeCell ref="C1:M1"/>
    <mergeCell ref="C3:C9"/>
    <mergeCell ref="K3:K9"/>
    <mergeCell ref="L3:L9"/>
    <mergeCell ref="M3:M9"/>
    <mergeCell ref="V5:X5"/>
    <mergeCell ref="V6:V9"/>
    <mergeCell ref="F27:F31"/>
    <mergeCell ref="F26:I26"/>
    <mergeCell ref="S25:S31"/>
    <mergeCell ref="U26:X26"/>
    <mergeCell ref="U27:U31"/>
    <mergeCell ref="V50:X50"/>
    <mergeCell ref="T25:Y25"/>
    <mergeCell ref="U49:X49"/>
    <mergeCell ref="C48:C54"/>
    <mergeCell ref="D48:D54"/>
    <mergeCell ref="D3:D9"/>
    <mergeCell ref="E3:J3"/>
    <mergeCell ref="C25:C31"/>
    <mergeCell ref="D25:D31"/>
    <mergeCell ref="E25:J25"/>
    <mergeCell ref="G27:I27"/>
    <mergeCell ref="E26:E31"/>
    <mergeCell ref="E4:E9"/>
    <mergeCell ref="F4:I4"/>
    <mergeCell ref="J4:J9"/>
    <mergeCell ref="G5:I5"/>
    <mergeCell ref="G6:G9"/>
    <mergeCell ref="H6:H9"/>
    <mergeCell ref="F5:F9"/>
    <mergeCell ref="I6:I9"/>
    <mergeCell ref="G28:G31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5" orientation="landscape" r:id="rId1"/>
  <rowBreaks count="1" manualBreakCount="1">
    <brk id="44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2020-05-01T19:47:17Z</cp:lastPrinted>
  <dcterms:created xsi:type="dcterms:W3CDTF">2011-02-06T10:49:14Z</dcterms:created>
  <dcterms:modified xsi:type="dcterms:W3CDTF">2020-05-08T08:55:46Z</dcterms:modified>
</cp:coreProperties>
</file>