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2 Фінанси\"/>
    </mc:Choice>
  </mc:AlternateContent>
  <bookViews>
    <workbookView xWindow="810" yWindow="1215" windowWidth="21600" windowHeight="11385" activeTab="1"/>
  </bookViews>
  <sheets>
    <sheet name="Титул 072" sheetId="2" r:id="rId1"/>
    <sheet name="План 072" sheetId="3" r:id="rId2"/>
    <sheet name="семестровка" sheetId="1" state="hidden" r:id="rId3"/>
    <sheet name="Титул 072 уск" sheetId="4" state="hidden" r:id="rId4"/>
    <sheet name="План 072 уск" sheetId="6" state="hidden" r:id="rId5"/>
    <sheet name="семестровка уск" sheetId="5" state="hidden" r:id="rId6"/>
  </sheets>
  <definedNames>
    <definedName name="_xlnm.Print_Area" localSheetId="2">семестровка!$A$1:$AR$151</definedName>
    <definedName name="_xlnm.Print_Area" localSheetId="5">'семестровка уск'!$A$1:$N$74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95" i="1" l="1"/>
  <c r="AJ67" i="1"/>
  <c r="AJ68" i="1"/>
  <c r="AJ73" i="1" s="1"/>
  <c r="AJ69" i="1"/>
  <c r="AJ70" i="1"/>
  <c r="AJ71" i="1"/>
  <c r="AJ72" i="1"/>
  <c r="AO72" i="1" s="1"/>
  <c r="AI66" i="1"/>
  <c r="AI67" i="1"/>
  <c r="AI68" i="1"/>
  <c r="AI73" i="1" s="1"/>
  <c r="AI69" i="1"/>
  <c r="AI70" i="1"/>
  <c r="AI71" i="1"/>
  <c r="AI72" i="1"/>
  <c r="AN72" i="1" s="1"/>
  <c r="AH73" i="1"/>
  <c r="AJ49" i="1"/>
  <c r="AO49" i="1"/>
  <c r="AJ50" i="1"/>
  <c r="AO50" i="1" s="1"/>
  <c r="AJ51" i="1"/>
  <c r="AO51" i="1"/>
  <c r="AJ52" i="1"/>
  <c r="AO52" i="1" s="1"/>
  <c r="AJ53" i="1"/>
  <c r="AO53" i="1"/>
  <c r="AJ54" i="1"/>
  <c r="AO54" i="1" s="1"/>
  <c r="AH55" i="1"/>
  <c r="AI11" i="1"/>
  <c r="AN11" i="1" s="1"/>
  <c r="AI12" i="1"/>
  <c r="AI13" i="1"/>
  <c r="AI14" i="1"/>
  <c r="AN14" i="1" s="1"/>
  <c r="AI15" i="1"/>
  <c r="AN15" i="1" s="1"/>
  <c r="AI16" i="1"/>
  <c r="AJ11" i="1"/>
  <c r="AO11" i="1" s="1"/>
  <c r="AJ12" i="1"/>
  <c r="AO12" i="1" s="1"/>
  <c r="AJ13" i="1"/>
  <c r="AJ14" i="1"/>
  <c r="AJ15" i="1"/>
  <c r="AO15" i="1" s="1"/>
  <c r="AJ16" i="1"/>
  <c r="AO16" i="1" s="1"/>
  <c r="AK17" i="1"/>
  <c r="AL17" i="1"/>
  <c r="AM17" i="1"/>
  <c r="AN13" i="1"/>
  <c r="AO13" i="1"/>
  <c r="AO14" i="1"/>
  <c r="AI29" i="1"/>
  <c r="AI35" i="1" s="1"/>
  <c r="AI30" i="1"/>
  <c r="AI31" i="1"/>
  <c r="AI28" i="1"/>
  <c r="AI32" i="1"/>
  <c r="AN32" i="1" s="1"/>
  <c r="AI33" i="1"/>
  <c r="AI34" i="1"/>
  <c r="AJ29" i="1"/>
  <c r="AJ35" i="1" s="1"/>
  <c r="AJ30" i="1"/>
  <c r="AO30" i="1" s="1"/>
  <c r="AJ31" i="1"/>
  <c r="AJ28" i="1"/>
  <c r="AJ32" i="1"/>
  <c r="AO32" i="1" s="1"/>
  <c r="AJ33" i="1"/>
  <c r="AO33" i="1" s="1"/>
  <c r="AJ34" i="1"/>
  <c r="AK35" i="1"/>
  <c r="AL35" i="1"/>
  <c r="AM35" i="1"/>
  <c r="AN30" i="1"/>
  <c r="AN31" i="1"/>
  <c r="AN28" i="1"/>
  <c r="AN33" i="1"/>
  <c r="AN34" i="1"/>
  <c r="AO31" i="1"/>
  <c r="AO28" i="1"/>
  <c r="AO34" i="1"/>
  <c r="AH35" i="1"/>
  <c r="AH149" i="1"/>
  <c r="AH150" i="1"/>
  <c r="AI141" i="1"/>
  <c r="AN141" i="1" s="1"/>
  <c r="AI142" i="1"/>
  <c r="AI143" i="1"/>
  <c r="AJ144" i="1"/>
  <c r="AQ144" i="1" s="1"/>
  <c r="AI144" i="1"/>
  <c r="AN144" i="1" s="1"/>
  <c r="AJ145" i="1"/>
  <c r="AI145" i="1"/>
  <c r="AQ145" i="1" s="1"/>
  <c r="AJ147" i="1"/>
  <c r="AI147" i="1"/>
  <c r="AQ147" i="1"/>
  <c r="AJ148" i="1"/>
  <c r="AQ148" i="1" s="1"/>
  <c r="AI148" i="1"/>
  <c r="AP149" i="1"/>
  <c r="AO145" i="1"/>
  <c r="AO147" i="1"/>
  <c r="AO148" i="1"/>
  <c r="AN142" i="1"/>
  <c r="AN143" i="1"/>
  <c r="AI146" i="1"/>
  <c r="AN146" i="1" s="1"/>
  <c r="AN147" i="1"/>
  <c r="AM149" i="1"/>
  <c r="AL149" i="1"/>
  <c r="AK149" i="1"/>
  <c r="AJ149" i="1"/>
  <c r="AH131" i="1"/>
  <c r="AH132" i="1" s="1"/>
  <c r="AJ124" i="1"/>
  <c r="AQ124" i="1" s="1"/>
  <c r="AI124" i="1"/>
  <c r="AN124" i="1" s="1"/>
  <c r="AJ125" i="1"/>
  <c r="AI125" i="1"/>
  <c r="AQ125" i="1" s="1"/>
  <c r="AJ126" i="1"/>
  <c r="AI126" i="1"/>
  <c r="AQ126" i="1"/>
  <c r="AJ127" i="1"/>
  <c r="AO127" i="1" s="1"/>
  <c r="AI127" i="1"/>
  <c r="AJ128" i="1"/>
  <c r="AQ128" i="1" s="1"/>
  <c r="AI128" i="1"/>
  <c r="AN128" i="1" s="1"/>
  <c r="AJ129" i="1"/>
  <c r="AI129" i="1"/>
  <c r="AQ129" i="1" s="1"/>
  <c r="AJ130" i="1"/>
  <c r="AI130" i="1"/>
  <c r="AQ130" i="1"/>
  <c r="AP131" i="1"/>
  <c r="AO125" i="1"/>
  <c r="AO126" i="1"/>
  <c r="AO129" i="1"/>
  <c r="AO130" i="1"/>
  <c r="AN125" i="1"/>
  <c r="AN126" i="1"/>
  <c r="AN129" i="1"/>
  <c r="AN130" i="1"/>
  <c r="AM131" i="1"/>
  <c r="AL131" i="1"/>
  <c r="AK131" i="1"/>
  <c r="AH114" i="1"/>
  <c r="AH115" i="1" s="1"/>
  <c r="AJ108" i="1"/>
  <c r="AO108" i="1" s="1"/>
  <c r="AJ109" i="1"/>
  <c r="AO109" i="1" s="1"/>
  <c r="AJ111" i="1"/>
  <c r="AO111" i="1" s="1"/>
  <c r="AJ112" i="1"/>
  <c r="AO112" i="1" s="1"/>
  <c r="AJ113" i="1"/>
  <c r="AO113" i="1" s="1"/>
  <c r="AI107" i="1"/>
  <c r="AN107" i="1" s="1"/>
  <c r="AI108" i="1"/>
  <c r="AN108" i="1"/>
  <c r="AI109" i="1"/>
  <c r="AN109" i="1" s="1"/>
  <c r="AI110" i="1"/>
  <c r="AN110" i="1"/>
  <c r="AI111" i="1"/>
  <c r="AN111" i="1" s="1"/>
  <c r="AI112" i="1"/>
  <c r="AN112" i="1"/>
  <c r="AI113" i="1"/>
  <c r="AN113" i="1" s="1"/>
  <c r="AM114" i="1"/>
  <c r="AL114" i="1"/>
  <c r="AK114" i="1"/>
  <c r="AI114" i="1"/>
  <c r="AQ113" i="1"/>
  <c r="AQ109" i="1"/>
  <c r="AQ108" i="1"/>
  <c r="AH96" i="1"/>
  <c r="AJ88" i="1"/>
  <c r="AN88" i="1" s="1"/>
  <c r="AI88" i="1"/>
  <c r="AJ89" i="1"/>
  <c r="AI89" i="1"/>
  <c r="AQ89" i="1" s="1"/>
  <c r="AJ90" i="1"/>
  <c r="AI90" i="1"/>
  <c r="AQ90" i="1"/>
  <c r="AJ91" i="1"/>
  <c r="AQ91" i="1" s="1"/>
  <c r="AI91" i="1"/>
  <c r="AJ92" i="1"/>
  <c r="AN92" i="1" s="1"/>
  <c r="AI92" i="1"/>
  <c r="AJ93" i="1"/>
  <c r="AI93" i="1"/>
  <c r="AQ93" i="1" s="1"/>
  <c r="AI94" i="1"/>
  <c r="AQ94" i="1"/>
  <c r="AP95" i="1"/>
  <c r="AO89" i="1"/>
  <c r="AO90" i="1"/>
  <c r="AO91" i="1"/>
  <c r="AO93" i="1"/>
  <c r="AN90" i="1"/>
  <c r="AN91" i="1"/>
  <c r="AN94" i="1"/>
  <c r="AM95" i="1"/>
  <c r="AL95" i="1"/>
  <c r="AK95" i="1"/>
  <c r="AJ95" i="1"/>
  <c r="G34" i="3"/>
  <c r="H121" i="3"/>
  <c r="M121" i="3" s="1"/>
  <c r="I121" i="3"/>
  <c r="H120" i="3"/>
  <c r="M120" i="3" s="1"/>
  <c r="I120" i="3"/>
  <c r="H119" i="3"/>
  <c r="I119" i="3"/>
  <c r="M119" i="3" s="1"/>
  <c r="H118" i="3"/>
  <c r="I118" i="3"/>
  <c r="M118" i="3"/>
  <c r="M117" i="3" s="1"/>
  <c r="L117" i="3"/>
  <c r="K117" i="3"/>
  <c r="J117" i="3"/>
  <c r="G117" i="3"/>
  <c r="J82" i="3"/>
  <c r="L82" i="3"/>
  <c r="I81" i="3"/>
  <c r="I80" i="3"/>
  <c r="I79" i="3"/>
  <c r="I78" i="3"/>
  <c r="I77" i="3"/>
  <c r="I76" i="3"/>
  <c r="I75" i="3"/>
  <c r="I74" i="3"/>
  <c r="I72" i="3"/>
  <c r="I70" i="3"/>
  <c r="I82" i="3" s="1"/>
  <c r="I84" i="3"/>
  <c r="I28" i="3"/>
  <c r="I50" i="3"/>
  <c r="I54" i="3"/>
  <c r="I53" i="3" s="1"/>
  <c r="X103" i="3"/>
  <c r="W103" i="3"/>
  <c r="V103" i="3"/>
  <c r="U103" i="3"/>
  <c r="T103" i="3"/>
  <c r="S103" i="3"/>
  <c r="R103" i="3"/>
  <c r="Q103" i="3"/>
  <c r="P103" i="3"/>
  <c r="O103" i="3"/>
  <c r="N103" i="3"/>
  <c r="L103" i="3"/>
  <c r="K103" i="3"/>
  <c r="J103" i="3"/>
  <c r="G103" i="3"/>
  <c r="X82" i="3"/>
  <c r="W82" i="3"/>
  <c r="V82" i="3"/>
  <c r="U82" i="3"/>
  <c r="T82" i="3"/>
  <c r="S82" i="3"/>
  <c r="R82" i="3"/>
  <c r="Q82" i="3"/>
  <c r="P82" i="3"/>
  <c r="O82" i="3"/>
  <c r="N82" i="3"/>
  <c r="K82" i="3"/>
  <c r="H81" i="3"/>
  <c r="H79" i="3"/>
  <c r="H77" i="3"/>
  <c r="H75" i="3"/>
  <c r="G82" i="3"/>
  <c r="H73" i="3"/>
  <c r="H71" i="3"/>
  <c r="H42" i="3"/>
  <c r="M42" i="3" s="1"/>
  <c r="I42" i="3"/>
  <c r="H22" i="3"/>
  <c r="H23" i="3"/>
  <c r="H24" i="3"/>
  <c r="H25" i="3"/>
  <c r="H26" i="3"/>
  <c r="H27" i="3"/>
  <c r="H28" i="3"/>
  <c r="H29" i="3"/>
  <c r="H30" i="3"/>
  <c r="H31" i="3"/>
  <c r="H32" i="3"/>
  <c r="H33" i="3"/>
  <c r="H12" i="3"/>
  <c r="H13" i="3"/>
  <c r="H11" i="3" s="1"/>
  <c r="H34" i="3" s="1"/>
  <c r="H14" i="3"/>
  <c r="H15" i="3"/>
  <c r="H17" i="3"/>
  <c r="I22" i="3"/>
  <c r="I23" i="3"/>
  <c r="I24" i="3"/>
  <c r="M24" i="3" s="1"/>
  <c r="I25" i="3"/>
  <c r="M25" i="3" s="1"/>
  <c r="I26" i="3"/>
  <c r="I27" i="3"/>
  <c r="I29" i="3"/>
  <c r="M29" i="3" s="1"/>
  <c r="I30" i="3"/>
  <c r="I31" i="3"/>
  <c r="I32" i="3"/>
  <c r="I33" i="3"/>
  <c r="M33" i="3" s="1"/>
  <c r="I12" i="3"/>
  <c r="I13" i="3"/>
  <c r="I14" i="3"/>
  <c r="I15" i="3"/>
  <c r="I11" i="3" s="1"/>
  <c r="I34" i="3" s="1"/>
  <c r="I17" i="3"/>
  <c r="J34" i="3"/>
  <c r="K34" i="3"/>
  <c r="L11" i="3"/>
  <c r="L34" i="3" s="1"/>
  <c r="M22" i="3"/>
  <c r="M23" i="3"/>
  <c r="M26" i="3"/>
  <c r="M27" i="3"/>
  <c r="M28" i="3"/>
  <c r="M30" i="3"/>
  <c r="M31" i="3"/>
  <c r="M32" i="3"/>
  <c r="M12" i="3"/>
  <c r="M13" i="3"/>
  <c r="M14" i="3"/>
  <c r="M17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G11" i="3"/>
  <c r="G43" i="3"/>
  <c r="G47" i="3"/>
  <c r="G56" i="3" s="1"/>
  <c r="G53" i="3"/>
  <c r="M116" i="3"/>
  <c r="I115" i="3"/>
  <c r="H115" i="3"/>
  <c r="M115" i="3" s="1"/>
  <c r="I114" i="3"/>
  <c r="I113" i="3" s="1"/>
  <c r="H114" i="3"/>
  <c r="M114" i="3" s="1"/>
  <c r="L113" i="3"/>
  <c r="J113" i="3"/>
  <c r="G113" i="3"/>
  <c r="AM73" i="1"/>
  <c r="AL73" i="1"/>
  <c r="AK73" i="1"/>
  <c r="AQ72" i="1"/>
  <c r="AQ71" i="1"/>
  <c r="AN71" i="1"/>
  <c r="AO70" i="1"/>
  <c r="AQ70" i="1"/>
  <c r="AQ69" i="1"/>
  <c r="AN69" i="1"/>
  <c r="AQ68" i="1"/>
  <c r="AO67" i="1"/>
  <c r="AN66" i="1"/>
  <c r="AO66" i="1"/>
  <c r="AN67" i="1"/>
  <c r="AN70" i="1"/>
  <c r="AQ67" i="1"/>
  <c r="AO69" i="1"/>
  <c r="AO71" i="1"/>
  <c r="AQ66" i="1"/>
  <c r="AP55" i="1"/>
  <c r="AM55" i="1"/>
  <c r="AL55" i="1"/>
  <c r="AK55" i="1"/>
  <c r="AI54" i="1"/>
  <c r="AQ54" i="1" s="1"/>
  <c r="AI53" i="1"/>
  <c r="AQ53" i="1" s="1"/>
  <c r="AI52" i="1"/>
  <c r="AQ52" i="1"/>
  <c r="AI51" i="1"/>
  <c r="AQ51" i="1" s="1"/>
  <c r="AI50" i="1"/>
  <c r="AQ50" i="1" s="1"/>
  <c r="AI49" i="1"/>
  <c r="AI55" i="1" s="1"/>
  <c r="AQ34" i="1"/>
  <c r="AQ33" i="1"/>
  <c r="AQ31" i="1"/>
  <c r="AQ30" i="1"/>
  <c r="AH17" i="1"/>
  <c r="AQ16" i="1"/>
  <c r="AQ13" i="1"/>
  <c r="AQ12" i="1"/>
  <c r="AN49" i="1"/>
  <c r="AQ49" i="1"/>
  <c r="AN50" i="1"/>
  <c r="AN52" i="1"/>
  <c r="AN54" i="1"/>
  <c r="AJ55" i="1"/>
  <c r="AQ29" i="1"/>
  <c r="AQ28" i="1"/>
  <c r="AH181" i="1"/>
  <c r="AH180" i="1"/>
  <c r="AH164" i="1"/>
  <c r="AH165" i="1"/>
  <c r="AH188" i="1" s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2" i="1"/>
  <c r="AH183" i="1"/>
  <c r="AH184" i="1"/>
  <c r="AH185" i="1"/>
  <c r="AH186" i="1"/>
  <c r="AH187" i="1"/>
  <c r="AH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63" i="1"/>
  <c r="AG188" i="1" s="1"/>
  <c r="F66" i="5"/>
  <c r="M66" i="5" s="1"/>
  <c r="E66" i="5"/>
  <c r="F67" i="5"/>
  <c r="K67" i="5"/>
  <c r="E67" i="5"/>
  <c r="M67" i="5"/>
  <c r="F68" i="5"/>
  <c r="E68" i="5"/>
  <c r="M68" i="5"/>
  <c r="F69" i="5"/>
  <c r="E69" i="5"/>
  <c r="J69" i="5" s="1"/>
  <c r="F70" i="5"/>
  <c r="M70" i="5"/>
  <c r="E70" i="5"/>
  <c r="F71" i="5"/>
  <c r="E71" i="5"/>
  <c r="J71" i="5" s="1"/>
  <c r="F72" i="5"/>
  <c r="E72" i="5"/>
  <c r="M72" i="5"/>
  <c r="F73" i="5"/>
  <c r="E73" i="5"/>
  <c r="J73" i="5" s="1"/>
  <c r="L74" i="5"/>
  <c r="K68" i="5"/>
  <c r="K71" i="5"/>
  <c r="K72" i="5"/>
  <c r="K73" i="5"/>
  <c r="J68" i="5"/>
  <c r="J72" i="5"/>
  <c r="I74" i="5"/>
  <c r="H74" i="5"/>
  <c r="G74" i="5"/>
  <c r="D74" i="5"/>
  <c r="D75" i="5" s="1"/>
  <c r="L55" i="5"/>
  <c r="F48" i="5"/>
  <c r="K48" i="5" s="1"/>
  <c r="F49" i="5"/>
  <c r="F50" i="5"/>
  <c r="M50" i="5" s="1"/>
  <c r="F51" i="5"/>
  <c r="K51" i="5" s="1"/>
  <c r="F52" i="5"/>
  <c r="K52" i="5" s="1"/>
  <c r="F53" i="5"/>
  <c r="M53" i="5" s="1"/>
  <c r="F54" i="5"/>
  <c r="K54" i="5" s="1"/>
  <c r="E48" i="5"/>
  <c r="J48" i="5" s="1"/>
  <c r="E49" i="5"/>
  <c r="E55" i="5" s="1"/>
  <c r="E50" i="5"/>
  <c r="J50" i="5" s="1"/>
  <c r="E51" i="5"/>
  <c r="J51" i="5" s="1"/>
  <c r="E52" i="5"/>
  <c r="J52" i="5" s="1"/>
  <c r="E53" i="5"/>
  <c r="J53" i="5" s="1"/>
  <c r="E54" i="5"/>
  <c r="J54" i="5" s="1"/>
  <c r="I55" i="5"/>
  <c r="H55" i="5"/>
  <c r="G55" i="5"/>
  <c r="D55" i="5"/>
  <c r="F28" i="5"/>
  <c r="K28" i="5"/>
  <c r="F29" i="5"/>
  <c r="K29" i="5" s="1"/>
  <c r="F30" i="5"/>
  <c r="K30" i="5"/>
  <c r="F31" i="5"/>
  <c r="K31" i="5" s="1"/>
  <c r="F32" i="5"/>
  <c r="K32" i="5"/>
  <c r="F33" i="5"/>
  <c r="K33" i="5" s="1"/>
  <c r="F34" i="5"/>
  <c r="K34" i="5"/>
  <c r="F35" i="5"/>
  <c r="M35" i="5" s="1"/>
  <c r="E28" i="5"/>
  <c r="J28" i="5"/>
  <c r="E29" i="5"/>
  <c r="E30" i="5"/>
  <c r="J30" i="5"/>
  <c r="E31" i="5"/>
  <c r="E32" i="5"/>
  <c r="J32" i="5" s="1"/>
  <c r="E33" i="5"/>
  <c r="M33" i="5"/>
  <c r="E34" i="5"/>
  <c r="J34" i="5" s="1"/>
  <c r="E35" i="5"/>
  <c r="I36" i="5"/>
  <c r="H36" i="5"/>
  <c r="G36" i="5"/>
  <c r="D36" i="5"/>
  <c r="M34" i="5"/>
  <c r="M30" i="5"/>
  <c r="F10" i="5"/>
  <c r="K10" i="5" s="1"/>
  <c r="F11" i="5"/>
  <c r="J11" i="5" s="1"/>
  <c r="F12" i="5"/>
  <c r="K12" i="5" s="1"/>
  <c r="F13" i="5"/>
  <c r="J13" i="5" s="1"/>
  <c r="F14" i="5"/>
  <c r="K14" i="5" s="1"/>
  <c r="F15" i="5"/>
  <c r="J15" i="5" s="1"/>
  <c r="F16" i="5"/>
  <c r="K16" i="5" s="1"/>
  <c r="E10" i="5"/>
  <c r="E11" i="5"/>
  <c r="E12" i="5"/>
  <c r="J12" i="5"/>
  <c r="E13" i="5"/>
  <c r="E14" i="5"/>
  <c r="M14" i="5"/>
  <c r="E15" i="5"/>
  <c r="E16" i="5"/>
  <c r="J16" i="5"/>
  <c r="I17" i="5"/>
  <c r="H17" i="5"/>
  <c r="G17" i="5"/>
  <c r="D17" i="5"/>
  <c r="H66" i="6"/>
  <c r="M66" i="6" s="1"/>
  <c r="I66" i="6"/>
  <c r="H64" i="6"/>
  <c r="M64" i="6"/>
  <c r="I64" i="6"/>
  <c r="H62" i="6"/>
  <c r="I62" i="6"/>
  <c r="M62" i="6"/>
  <c r="H60" i="6"/>
  <c r="M60" i="6" s="1"/>
  <c r="I60" i="6"/>
  <c r="H58" i="6"/>
  <c r="M58" i="6" s="1"/>
  <c r="I58" i="6"/>
  <c r="H56" i="6"/>
  <c r="M56" i="6"/>
  <c r="I56" i="6"/>
  <c r="H54" i="6"/>
  <c r="I54" i="6"/>
  <c r="M54" i="6"/>
  <c r="H52" i="6"/>
  <c r="M52" i="6" s="1"/>
  <c r="I52" i="6"/>
  <c r="H50" i="6"/>
  <c r="M50" i="6" s="1"/>
  <c r="I50" i="6"/>
  <c r="K49" i="6"/>
  <c r="H48" i="6"/>
  <c r="I48" i="6"/>
  <c r="H35" i="6"/>
  <c r="I35" i="6"/>
  <c r="H34" i="6"/>
  <c r="M34" i="6" s="1"/>
  <c r="I34" i="6"/>
  <c r="H31" i="6"/>
  <c r="M31" i="6" s="1"/>
  <c r="H29" i="6"/>
  <c r="I31" i="6"/>
  <c r="H30" i="6"/>
  <c r="I30" i="6"/>
  <c r="I29" i="6" s="1"/>
  <c r="L29" i="6"/>
  <c r="K29" i="6"/>
  <c r="K32" i="6"/>
  <c r="J29" i="6"/>
  <c r="G29" i="6"/>
  <c r="H28" i="6"/>
  <c r="M28" i="6" s="1"/>
  <c r="I28" i="6"/>
  <c r="H27" i="6"/>
  <c r="I27" i="6"/>
  <c r="M27" i="6"/>
  <c r="H26" i="6"/>
  <c r="I26" i="6"/>
  <c r="H25" i="6"/>
  <c r="I25" i="6"/>
  <c r="H24" i="6"/>
  <c r="I24" i="6"/>
  <c r="M24" i="6"/>
  <c r="H23" i="6"/>
  <c r="I23" i="6"/>
  <c r="I22" i="6" s="1"/>
  <c r="M23" i="6"/>
  <c r="L22" i="6"/>
  <c r="L32" i="6"/>
  <c r="J22" i="6"/>
  <c r="G22" i="6"/>
  <c r="G32" i="6"/>
  <c r="H21" i="6"/>
  <c r="M21" i="6" s="1"/>
  <c r="I21" i="6"/>
  <c r="H18" i="6"/>
  <c r="M18" i="6"/>
  <c r="I18" i="6"/>
  <c r="H17" i="6"/>
  <c r="I17" i="6"/>
  <c r="M17" i="6" s="1"/>
  <c r="H16" i="6"/>
  <c r="I16" i="6"/>
  <c r="M15" i="6"/>
  <c r="H14" i="6"/>
  <c r="H12" i="6" s="1"/>
  <c r="H19" i="6" s="1"/>
  <c r="I14" i="6"/>
  <c r="H13" i="6"/>
  <c r="I13" i="6"/>
  <c r="M13" i="6"/>
  <c r="L12" i="6"/>
  <c r="G12" i="6"/>
  <c r="G19" i="6"/>
  <c r="H11" i="6"/>
  <c r="I11" i="6"/>
  <c r="M11" i="6"/>
  <c r="L77" i="5"/>
  <c r="L78" i="5"/>
  <c r="N78" i="5" s="1"/>
  <c r="L79" i="5"/>
  <c r="N79" i="5" s="1"/>
  <c r="L80" i="5"/>
  <c r="N80" i="5" s="1"/>
  <c r="L81" i="5"/>
  <c r="N81" i="5" s="1"/>
  <c r="L82" i="5"/>
  <c r="L83" i="5"/>
  <c r="L84" i="5"/>
  <c r="N84" i="5" s="1"/>
  <c r="L85" i="5"/>
  <c r="N85" i="5" s="1"/>
  <c r="D78" i="5"/>
  <c r="D77" i="5" s="1"/>
  <c r="D79" i="5"/>
  <c r="D86" i="5"/>
  <c r="E86" i="5" s="1"/>
  <c r="D85" i="5"/>
  <c r="D83" i="5"/>
  <c r="E83" i="5"/>
  <c r="D82" i="5"/>
  <c r="E79" i="5"/>
  <c r="E78" i="5"/>
  <c r="D56" i="5"/>
  <c r="D37" i="5"/>
  <c r="D18" i="5"/>
  <c r="G40" i="6"/>
  <c r="G36" i="6"/>
  <c r="G68" i="6"/>
  <c r="G69" i="6"/>
  <c r="G46" i="6"/>
  <c r="AB71" i="6"/>
  <c r="AA71" i="6"/>
  <c r="Z71" i="6"/>
  <c r="Y71" i="6"/>
  <c r="X71" i="6"/>
  <c r="W32" i="6"/>
  <c r="W19" i="6"/>
  <c r="W36" i="6"/>
  <c r="W40" i="6"/>
  <c r="W68" i="6"/>
  <c r="W46" i="6"/>
  <c r="V32" i="6"/>
  <c r="V19" i="6"/>
  <c r="V36" i="6"/>
  <c r="V40" i="6"/>
  <c r="V68" i="6"/>
  <c r="V46" i="6"/>
  <c r="V69" i="6" s="1"/>
  <c r="U32" i="6"/>
  <c r="U19" i="6"/>
  <c r="U36" i="6"/>
  <c r="U40" i="6"/>
  <c r="U68" i="6"/>
  <c r="U69" i="6" s="1"/>
  <c r="U46" i="6"/>
  <c r="T32" i="6"/>
  <c r="T19" i="6"/>
  <c r="T36" i="6"/>
  <c r="T40" i="6"/>
  <c r="T68" i="6"/>
  <c r="T69" i="6" s="1"/>
  <c r="T46" i="6"/>
  <c r="S32" i="6"/>
  <c r="S19" i="6"/>
  <c r="S36" i="6"/>
  <c r="S40" i="6"/>
  <c r="S68" i="6"/>
  <c r="S46" i="6"/>
  <c r="R32" i="6"/>
  <c r="R19" i="6"/>
  <c r="R36" i="6"/>
  <c r="R40" i="6"/>
  <c r="R68" i="6"/>
  <c r="R69" i="6" s="1"/>
  <c r="R46" i="6"/>
  <c r="Q32" i="6"/>
  <c r="Q19" i="6"/>
  <c r="Q36" i="6"/>
  <c r="Q40" i="6"/>
  <c r="Q68" i="6"/>
  <c r="Q69" i="6"/>
  <c r="Q46" i="6"/>
  <c r="P32" i="6"/>
  <c r="P19" i="6"/>
  <c r="P36" i="6"/>
  <c r="P40" i="6"/>
  <c r="P68" i="6"/>
  <c r="P46" i="6"/>
  <c r="P69" i="6"/>
  <c r="O32" i="6"/>
  <c r="O19" i="6"/>
  <c r="O36" i="6"/>
  <c r="O40" i="6"/>
  <c r="O68" i="6"/>
  <c r="O69" i="6"/>
  <c r="O46" i="6"/>
  <c r="N32" i="6"/>
  <c r="N19" i="6"/>
  <c r="N36" i="6"/>
  <c r="N40" i="6"/>
  <c r="N68" i="6"/>
  <c r="N69" i="6" s="1"/>
  <c r="N46" i="6"/>
  <c r="H44" i="6"/>
  <c r="I44" i="6"/>
  <c r="H38" i="6"/>
  <c r="I38" i="6"/>
  <c r="I40" i="6" s="1"/>
  <c r="H39" i="6"/>
  <c r="I39" i="6"/>
  <c r="L68" i="6"/>
  <c r="L46" i="6"/>
  <c r="L69" i="6"/>
  <c r="L19" i="6"/>
  <c r="L41" i="6" s="1"/>
  <c r="L36" i="6"/>
  <c r="L40" i="6"/>
  <c r="K68" i="6"/>
  <c r="K69" i="6" s="1"/>
  <c r="K46" i="6"/>
  <c r="K19" i="6"/>
  <c r="K36" i="6"/>
  <c r="K40" i="6"/>
  <c r="J68" i="6"/>
  <c r="J46" i="6"/>
  <c r="J32" i="6"/>
  <c r="J41" i="6" s="1"/>
  <c r="J19" i="6"/>
  <c r="J36" i="6"/>
  <c r="J40" i="6"/>
  <c r="I46" i="6"/>
  <c r="H68" i="6"/>
  <c r="H36" i="6"/>
  <c r="AB68" i="6"/>
  <c r="AB46" i="6"/>
  <c r="AA68" i="6"/>
  <c r="AA46" i="6"/>
  <c r="AA69" i="6"/>
  <c r="Z68" i="6"/>
  <c r="Z46" i="6"/>
  <c r="Y68" i="6"/>
  <c r="Y46" i="6"/>
  <c r="X68" i="6"/>
  <c r="X69" i="6" s="1"/>
  <c r="X46" i="6"/>
  <c r="AB32" i="6"/>
  <c r="AA32" i="6"/>
  <c r="Z32" i="6"/>
  <c r="Y32" i="6"/>
  <c r="X32" i="6"/>
  <c r="AB19" i="6"/>
  <c r="AA19" i="6"/>
  <c r="Z19" i="6"/>
  <c r="Y19" i="6"/>
  <c r="X19" i="6"/>
  <c r="C32" i="4"/>
  <c r="W33" i="4"/>
  <c r="T36" i="4"/>
  <c r="Q36" i="4"/>
  <c r="N36" i="4"/>
  <c r="J36" i="4"/>
  <c r="G36" i="4"/>
  <c r="I99" i="3"/>
  <c r="H99" i="3"/>
  <c r="K53" i="3"/>
  <c r="L53" i="3"/>
  <c r="J53" i="3"/>
  <c r="H49" i="3"/>
  <c r="M49" i="3" s="1"/>
  <c r="I48" i="3"/>
  <c r="I47" i="3" s="1"/>
  <c r="H48" i="3"/>
  <c r="L47" i="3"/>
  <c r="K47" i="3"/>
  <c r="J47" i="3"/>
  <c r="I51" i="3"/>
  <c r="H51" i="3"/>
  <c r="H50" i="3"/>
  <c r="I46" i="3"/>
  <c r="H46" i="3"/>
  <c r="I40" i="3"/>
  <c r="H40" i="3"/>
  <c r="AC106" i="3"/>
  <c r="AB106" i="3"/>
  <c r="AA106" i="3"/>
  <c r="Z106" i="3"/>
  <c r="Y106" i="3"/>
  <c r="AC103" i="3"/>
  <c r="AC104" i="3" s="1"/>
  <c r="AB103" i="3"/>
  <c r="AA103" i="3"/>
  <c r="Z103" i="3"/>
  <c r="Y103" i="3"/>
  <c r="R104" i="3"/>
  <c r="P104" i="3"/>
  <c r="J104" i="3"/>
  <c r="I101" i="3"/>
  <c r="H101" i="3"/>
  <c r="M101" i="3" s="1"/>
  <c r="I97" i="3"/>
  <c r="H97" i="3"/>
  <c r="I95" i="3"/>
  <c r="H95" i="3"/>
  <c r="M95" i="3" s="1"/>
  <c r="I93" i="3"/>
  <c r="H93" i="3"/>
  <c r="M93" i="3" s="1"/>
  <c r="I91" i="3"/>
  <c r="H91" i="3"/>
  <c r="M91" i="3" s="1"/>
  <c r="I89" i="3"/>
  <c r="H89" i="3"/>
  <c r="M89" i="3"/>
  <c r="I87" i="3"/>
  <c r="I103" i="3" s="1"/>
  <c r="I104" i="3" s="1"/>
  <c r="H87" i="3"/>
  <c r="K85" i="3"/>
  <c r="K104" i="3"/>
  <c r="H84" i="3"/>
  <c r="H103" i="3" s="1"/>
  <c r="AC82" i="3"/>
  <c r="AB82" i="3"/>
  <c r="AA82" i="3"/>
  <c r="Z82" i="3"/>
  <c r="Y82" i="3"/>
  <c r="W104" i="3"/>
  <c r="S104" i="3"/>
  <c r="O104" i="3"/>
  <c r="L104" i="3"/>
  <c r="H80" i="3"/>
  <c r="M80" i="3" s="1"/>
  <c r="H78" i="3"/>
  <c r="M78" i="3" s="1"/>
  <c r="H76" i="3"/>
  <c r="M76" i="3" s="1"/>
  <c r="H74" i="3"/>
  <c r="M74" i="3" s="1"/>
  <c r="H72" i="3"/>
  <c r="M72" i="3" s="1"/>
  <c r="H70" i="3"/>
  <c r="M70" i="3" s="1"/>
  <c r="X66" i="3"/>
  <c r="W66" i="3"/>
  <c r="V66" i="3"/>
  <c r="V67" i="3" s="1"/>
  <c r="U66" i="3"/>
  <c r="T66" i="3"/>
  <c r="S66" i="3"/>
  <c r="R66" i="3"/>
  <c r="Q66" i="3"/>
  <c r="P66" i="3"/>
  <c r="O66" i="3"/>
  <c r="N66" i="3"/>
  <c r="N67" i="3" s="1"/>
  <c r="L66" i="3"/>
  <c r="K66" i="3"/>
  <c r="J66" i="3"/>
  <c r="G66" i="3"/>
  <c r="G67" i="3" s="1"/>
  <c r="Y67" i="3" s="1"/>
  <c r="I64" i="3"/>
  <c r="I66" i="3" s="1"/>
  <c r="H64" i="3"/>
  <c r="M64" i="3" s="1"/>
  <c r="X62" i="3"/>
  <c r="W62" i="3"/>
  <c r="V62" i="3"/>
  <c r="U62" i="3"/>
  <c r="T62" i="3"/>
  <c r="S62" i="3"/>
  <c r="R62" i="3"/>
  <c r="Q62" i="3"/>
  <c r="P62" i="3"/>
  <c r="O62" i="3"/>
  <c r="N62" i="3"/>
  <c r="L62" i="3"/>
  <c r="K62" i="3"/>
  <c r="J62" i="3"/>
  <c r="G62" i="3"/>
  <c r="I61" i="3"/>
  <c r="H61" i="3"/>
  <c r="I60" i="3"/>
  <c r="H60" i="3"/>
  <c r="I59" i="3"/>
  <c r="I62" i="3" s="1"/>
  <c r="H59" i="3"/>
  <c r="I58" i="3"/>
  <c r="H58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I52" i="3"/>
  <c r="H52" i="3"/>
  <c r="H55" i="3"/>
  <c r="H54" i="3"/>
  <c r="M54" i="3"/>
  <c r="H53" i="3"/>
  <c r="H45" i="3"/>
  <c r="M45" i="3" s="1"/>
  <c r="I44" i="3"/>
  <c r="I43" i="3" s="1"/>
  <c r="H44" i="3"/>
  <c r="L43" i="3"/>
  <c r="L56" i="3"/>
  <c r="L67" i="3" s="1"/>
  <c r="K43" i="3"/>
  <c r="K56" i="3" s="1"/>
  <c r="J43" i="3"/>
  <c r="I41" i="3"/>
  <c r="H41" i="3"/>
  <c r="I39" i="3"/>
  <c r="H39" i="3"/>
  <c r="I38" i="3"/>
  <c r="M38" i="3" s="1"/>
  <c r="H38" i="3"/>
  <c r="I37" i="3"/>
  <c r="H37" i="3"/>
  <c r="I36" i="3"/>
  <c r="H36" i="3"/>
  <c r="U67" i="3"/>
  <c r="U105" i="3" s="1"/>
  <c r="U106" i="3" s="1"/>
  <c r="U104" i="3"/>
  <c r="S67" i="3"/>
  <c r="G104" i="3"/>
  <c r="G105" i="3" s="1"/>
  <c r="M59" i="3"/>
  <c r="M48" i="3"/>
  <c r="H47" i="3"/>
  <c r="M55" i="3"/>
  <c r="M46" i="3"/>
  <c r="Q104" i="3"/>
  <c r="Y104" i="3"/>
  <c r="H43" i="3"/>
  <c r="Z104" i="3"/>
  <c r="M97" i="3"/>
  <c r="AA104" i="3"/>
  <c r="O67" i="3"/>
  <c r="E110" i="1"/>
  <c r="J110" i="1" s="1"/>
  <c r="F16" i="1"/>
  <c r="E146" i="1"/>
  <c r="J146" i="1"/>
  <c r="D35" i="1"/>
  <c r="D36" i="1"/>
  <c r="E16" i="1"/>
  <c r="C34" i="2"/>
  <c r="D161" i="1"/>
  <c r="E161" i="1" s="1"/>
  <c r="D160" i="1"/>
  <c r="E160" i="1" s="1"/>
  <c r="D158" i="1"/>
  <c r="E158" i="1" s="1"/>
  <c r="D157" i="1"/>
  <c r="D156" i="1" s="1"/>
  <c r="D154" i="1"/>
  <c r="E154" i="1" s="1"/>
  <c r="D153" i="1"/>
  <c r="E153" i="1"/>
  <c r="L149" i="1"/>
  <c r="I149" i="1"/>
  <c r="H149" i="1"/>
  <c r="G149" i="1"/>
  <c r="D149" i="1"/>
  <c r="D150" i="1" s="1"/>
  <c r="F148" i="1"/>
  <c r="K148" i="1" s="1"/>
  <c r="E148" i="1"/>
  <c r="J148" i="1" s="1"/>
  <c r="F147" i="1"/>
  <c r="K147" i="1" s="1"/>
  <c r="E147" i="1"/>
  <c r="F145" i="1"/>
  <c r="E145" i="1"/>
  <c r="M145" i="1" s="1"/>
  <c r="F144" i="1"/>
  <c r="K144" i="1" s="1"/>
  <c r="E144" i="1"/>
  <c r="F143" i="1"/>
  <c r="K143" i="1" s="1"/>
  <c r="E143" i="1"/>
  <c r="F142" i="1"/>
  <c r="K142" i="1" s="1"/>
  <c r="E142" i="1"/>
  <c r="F141" i="1"/>
  <c r="E141" i="1"/>
  <c r="L131" i="1"/>
  <c r="I131" i="1"/>
  <c r="H131" i="1"/>
  <c r="G131" i="1"/>
  <c r="D131" i="1"/>
  <c r="D132" i="1"/>
  <c r="F130" i="1"/>
  <c r="K130" i="1" s="1"/>
  <c r="E130" i="1"/>
  <c r="F129" i="1"/>
  <c r="K129" i="1" s="1"/>
  <c r="E129" i="1"/>
  <c r="F128" i="1"/>
  <c r="K128" i="1"/>
  <c r="E128" i="1"/>
  <c r="F127" i="1"/>
  <c r="K127" i="1"/>
  <c r="E127" i="1"/>
  <c r="M127" i="1" s="1"/>
  <c r="F126" i="1"/>
  <c r="K126" i="1" s="1"/>
  <c r="E126" i="1"/>
  <c r="F125" i="1"/>
  <c r="M125" i="1" s="1"/>
  <c r="E125" i="1"/>
  <c r="F124" i="1"/>
  <c r="K124" i="1"/>
  <c r="E124" i="1"/>
  <c r="M124" i="1"/>
  <c r="I114" i="1"/>
  <c r="H114" i="1"/>
  <c r="G114" i="1"/>
  <c r="D114" i="1"/>
  <c r="D115" i="1" s="1"/>
  <c r="F113" i="1"/>
  <c r="K113" i="1"/>
  <c r="E113" i="1"/>
  <c r="M113" i="1" s="1"/>
  <c r="F112" i="1"/>
  <c r="K112" i="1"/>
  <c r="E112" i="1"/>
  <c r="J112" i="1" s="1"/>
  <c r="F111" i="1"/>
  <c r="E111" i="1"/>
  <c r="J111" i="1"/>
  <c r="F109" i="1"/>
  <c r="E109" i="1"/>
  <c r="J109" i="1" s="1"/>
  <c r="J114" i="1" s="1"/>
  <c r="F108" i="1"/>
  <c r="K108" i="1"/>
  <c r="E108" i="1"/>
  <c r="F107" i="1"/>
  <c r="K107" i="1"/>
  <c r="E107" i="1"/>
  <c r="M107" i="1" s="1"/>
  <c r="L95" i="1"/>
  <c r="I95" i="1"/>
  <c r="H95" i="1"/>
  <c r="G95" i="1"/>
  <c r="D95" i="1"/>
  <c r="D96" i="1" s="1"/>
  <c r="F93" i="1"/>
  <c r="K93" i="1" s="1"/>
  <c r="E93" i="1"/>
  <c r="J93" i="1" s="1"/>
  <c r="F92" i="1"/>
  <c r="M92" i="1" s="1"/>
  <c r="E92" i="1"/>
  <c r="F91" i="1"/>
  <c r="K91" i="1" s="1"/>
  <c r="E91" i="1"/>
  <c r="F90" i="1"/>
  <c r="K90" i="1"/>
  <c r="E90" i="1"/>
  <c r="M90" i="1" s="1"/>
  <c r="M95" i="1" s="1"/>
  <c r="F89" i="1"/>
  <c r="K89" i="1"/>
  <c r="E89" i="1"/>
  <c r="F88" i="1"/>
  <c r="K88" i="1" s="1"/>
  <c r="E88" i="1"/>
  <c r="I73" i="1"/>
  <c r="H73" i="1"/>
  <c r="G73" i="1"/>
  <c r="D73" i="1"/>
  <c r="D74" i="1"/>
  <c r="F72" i="1"/>
  <c r="K72" i="1" s="1"/>
  <c r="E72" i="1"/>
  <c r="F94" i="1"/>
  <c r="E94" i="1"/>
  <c r="J94" i="1" s="1"/>
  <c r="F71" i="1"/>
  <c r="K71" i="1" s="1"/>
  <c r="E71" i="1"/>
  <c r="J71" i="1" s="1"/>
  <c r="F70" i="1"/>
  <c r="K70" i="1" s="1"/>
  <c r="E70" i="1"/>
  <c r="F69" i="1"/>
  <c r="K69" i="1" s="1"/>
  <c r="E69" i="1"/>
  <c r="F68" i="1"/>
  <c r="K68" i="1" s="1"/>
  <c r="E68" i="1"/>
  <c r="F67" i="1"/>
  <c r="E67" i="1"/>
  <c r="J67" i="1" s="1"/>
  <c r="F66" i="1"/>
  <c r="K66" i="1" s="1"/>
  <c r="K73" i="1" s="1"/>
  <c r="E66" i="1"/>
  <c r="L55" i="1"/>
  <c r="I55" i="1"/>
  <c r="H55" i="1"/>
  <c r="G55" i="1"/>
  <c r="D55" i="1"/>
  <c r="D56" i="1" s="1"/>
  <c r="F54" i="1"/>
  <c r="K54" i="1"/>
  <c r="E54" i="1"/>
  <c r="F53" i="1"/>
  <c r="K53" i="1" s="1"/>
  <c r="E53" i="1"/>
  <c r="F52" i="1"/>
  <c r="K52" i="1" s="1"/>
  <c r="E52" i="1"/>
  <c r="F51" i="1"/>
  <c r="K51" i="1" s="1"/>
  <c r="E51" i="1"/>
  <c r="F50" i="1"/>
  <c r="E50" i="1"/>
  <c r="M50" i="1" s="1"/>
  <c r="F49" i="1"/>
  <c r="K49" i="1" s="1"/>
  <c r="E49" i="1"/>
  <c r="I35" i="1"/>
  <c r="H35" i="1"/>
  <c r="G35" i="1"/>
  <c r="F34" i="1"/>
  <c r="K34" i="1"/>
  <c r="E34" i="1"/>
  <c r="M34" i="1" s="1"/>
  <c r="F33" i="1"/>
  <c r="K33" i="1" s="1"/>
  <c r="E33" i="1"/>
  <c r="F32" i="1"/>
  <c r="E32" i="1"/>
  <c r="F31" i="1"/>
  <c r="E31" i="1"/>
  <c r="F30" i="1"/>
  <c r="K30" i="1" s="1"/>
  <c r="K35" i="1" s="1"/>
  <c r="E30" i="1"/>
  <c r="F29" i="1"/>
  <c r="M29" i="1" s="1"/>
  <c r="E29" i="1"/>
  <c r="F28" i="1"/>
  <c r="E28" i="1"/>
  <c r="M28" i="1"/>
  <c r="I17" i="1"/>
  <c r="H17" i="1"/>
  <c r="G17" i="1"/>
  <c r="D17" i="1"/>
  <c r="D18" i="1"/>
  <c r="F15" i="1"/>
  <c r="K15" i="1" s="1"/>
  <c r="E15" i="1"/>
  <c r="J15" i="1" s="1"/>
  <c r="F14" i="1"/>
  <c r="K14" i="1" s="1"/>
  <c r="E14" i="1"/>
  <c r="F13" i="1"/>
  <c r="K13" i="1" s="1"/>
  <c r="E13" i="1"/>
  <c r="J13" i="1" s="1"/>
  <c r="F12" i="1"/>
  <c r="E12" i="1"/>
  <c r="E17" i="1" s="1"/>
  <c r="F11" i="1"/>
  <c r="J11" i="1" s="1"/>
  <c r="J17" i="1" s="1"/>
  <c r="E11" i="1"/>
  <c r="J28" i="1"/>
  <c r="J113" i="1"/>
  <c r="J34" i="1"/>
  <c r="K28" i="1"/>
  <c r="J53" i="1"/>
  <c r="M69" i="1"/>
  <c r="J50" i="1"/>
  <c r="J90" i="1"/>
  <c r="M148" i="1"/>
  <c r="J66" i="1"/>
  <c r="M15" i="1"/>
  <c r="K29" i="1"/>
  <c r="J49" i="1"/>
  <c r="J29" i="1"/>
  <c r="E157" i="1"/>
  <c r="E156" i="1" s="1"/>
  <c r="M108" i="1"/>
  <c r="M112" i="1"/>
  <c r="F131" i="1"/>
  <c r="C35" i="2"/>
  <c r="W35" i="2" s="1"/>
  <c r="W38" i="2" s="1"/>
  <c r="C36" i="2"/>
  <c r="W36" i="2"/>
  <c r="W37" i="2"/>
  <c r="T38" i="2"/>
  <c r="Q38" i="2"/>
  <c r="N38" i="2"/>
  <c r="J38" i="2"/>
  <c r="G38" i="2"/>
  <c r="W34" i="2"/>
  <c r="Q67" i="3"/>
  <c r="W67" i="3"/>
  <c r="W105" i="3"/>
  <c r="W106" i="3"/>
  <c r="R67" i="3"/>
  <c r="O105" i="3"/>
  <c r="O106" i="3"/>
  <c r="V104" i="3"/>
  <c r="AB104" i="3"/>
  <c r="H66" i="3"/>
  <c r="M47" i="3"/>
  <c r="T67" i="3"/>
  <c r="M39" i="3"/>
  <c r="K32" i="1"/>
  <c r="M32" i="1"/>
  <c r="E55" i="1"/>
  <c r="M88" i="1"/>
  <c r="J92" i="1"/>
  <c r="M54" i="1"/>
  <c r="J12" i="1"/>
  <c r="J124" i="1"/>
  <c r="M143" i="1"/>
  <c r="M13" i="1"/>
  <c r="J32" i="1"/>
  <c r="K50" i="1"/>
  <c r="J54" i="1"/>
  <c r="K67" i="1"/>
  <c r="M67" i="1"/>
  <c r="J125" i="1"/>
  <c r="K125" i="1"/>
  <c r="K131" i="1" s="1"/>
  <c r="M128" i="1"/>
  <c r="Q105" i="3"/>
  <c r="Q106" i="3" s="1"/>
  <c r="K67" i="3"/>
  <c r="M22" i="6"/>
  <c r="M52" i="3"/>
  <c r="M60" i="3"/>
  <c r="M61" i="3"/>
  <c r="M40" i="3"/>
  <c r="M50" i="3"/>
  <c r="M51" i="3"/>
  <c r="M99" i="3"/>
  <c r="Z69" i="6"/>
  <c r="AB69" i="6"/>
  <c r="N41" i="6"/>
  <c r="N70" i="6"/>
  <c r="N71" i="6"/>
  <c r="O41" i="6"/>
  <c r="O70" i="6" s="1"/>
  <c r="O71" i="6" s="1"/>
  <c r="Q41" i="6"/>
  <c r="Q70" i="6"/>
  <c r="Q71" i="6"/>
  <c r="S69" i="6"/>
  <c r="U41" i="6"/>
  <c r="U70" i="6"/>
  <c r="U71" i="6"/>
  <c r="W69" i="6"/>
  <c r="W70" i="6" s="1"/>
  <c r="W71" i="6" s="1"/>
  <c r="E77" i="5"/>
  <c r="F78" i="5"/>
  <c r="N82" i="5"/>
  <c r="M16" i="6"/>
  <c r="M25" i="6"/>
  <c r="M26" i="6"/>
  <c r="M30" i="6"/>
  <c r="M35" i="6"/>
  <c r="M36" i="6" s="1"/>
  <c r="M48" i="6"/>
  <c r="M68" i="6"/>
  <c r="I68" i="6"/>
  <c r="F17" i="5"/>
  <c r="M28" i="5"/>
  <c r="M32" i="5"/>
  <c r="J35" i="5"/>
  <c r="J31" i="5"/>
  <c r="K35" i="5"/>
  <c r="F36" i="5"/>
  <c r="M48" i="5"/>
  <c r="M52" i="5"/>
  <c r="J67" i="5"/>
  <c r="K69" i="5"/>
  <c r="J70" i="5"/>
  <c r="E74" i="5"/>
  <c r="M11" i="1"/>
  <c r="J14" i="1"/>
  <c r="J31" i="1"/>
  <c r="J33" i="1"/>
  <c r="J51" i="1"/>
  <c r="E73" i="1"/>
  <c r="J68" i="1"/>
  <c r="J89" i="1"/>
  <c r="E114" i="1"/>
  <c r="J141" i="1"/>
  <c r="J147" i="1"/>
  <c r="M16" i="1"/>
  <c r="M37" i="3"/>
  <c r="M41" i="3"/>
  <c r="M53" i="3"/>
  <c r="N104" i="3"/>
  <c r="N105" i="3" s="1"/>
  <c r="N106" i="3" s="1"/>
  <c r="L70" i="6"/>
  <c r="R41" i="6"/>
  <c r="R70" i="6" s="1"/>
  <c r="R71" i="6" s="1"/>
  <c r="S41" i="6"/>
  <c r="S70" i="6" s="1"/>
  <c r="S71" i="6" s="1"/>
  <c r="V41" i="6"/>
  <c r="V70" i="6" s="1"/>
  <c r="V71" i="6" s="1"/>
  <c r="W41" i="6"/>
  <c r="G41" i="6"/>
  <c r="I12" i="6"/>
  <c r="I19" i="6"/>
  <c r="I32" i="6"/>
  <c r="I36" i="6"/>
  <c r="E17" i="5"/>
  <c r="E36" i="5"/>
  <c r="F55" i="5"/>
  <c r="E159" i="1"/>
  <c r="F161" i="1" s="1"/>
  <c r="M93" i="1"/>
  <c r="K94" i="1"/>
  <c r="M94" i="1"/>
  <c r="K16" i="1"/>
  <c r="E82" i="5"/>
  <c r="D81" i="5"/>
  <c r="C38" i="2"/>
  <c r="E85" i="5"/>
  <c r="E84" i="5" s="1"/>
  <c r="D84" i="5"/>
  <c r="D159" i="1"/>
  <c r="F73" i="1"/>
  <c r="M33" i="1"/>
  <c r="E131" i="1"/>
  <c r="J126" i="1"/>
  <c r="K12" i="1"/>
  <c r="M12" i="1"/>
  <c r="E149" i="1"/>
  <c r="F149" i="1"/>
  <c r="M147" i="1"/>
  <c r="M53" i="1"/>
  <c r="M68" i="1"/>
  <c r="F35" i="1"/>
  <c r="M49" i="1"/>
  <c r="J16" i="1"/>
  <c r="J128" i="1"/>
  <c r="M109" i="1"/>
  <c r="M130" i="1"/>
  <c r="M89" i="1"/>
  <c r="M141" i="1"/>
  <c r="J145" i="1"/>
  <c r="M66" i="1"/>
  <c r="J70" i="1"/>
  <c r="J72" i="1"/>
  <c r="J144" i="1"/>
  <c r="E35" i="1"/>
  <c r="M72" i="1"/>
  <c r="E95" i="1"/>
  <c r="J88" i="1"/>
  <c r="K111" i="1"/>
  <c r="K114" i="1" s="1"/>
  <c r="M111" i="1"/>
  <c r="K145" i="1"/>
  <c r="K105" i="3"/>
  <c r="M87" i="3"/>
  <c r="Y69" i="6"/>
  <c r="M39" i="6"/>
  <c r="F79" i="5"/>
  <c r="F77" i="5"/>
  <c r="E152" i="1"/>
  <c r="D152" i="1"/>
  <c r="K31" i="1"/>
  <c r="M31" i="1"/>
  <c r="M144" i="1"/>
  <c r="F114" i="1"/>
  <c r="F95" i="1"/>
  <c r="F17" i="1"/>
  <c r="M91" i="1"/>
  <c r="M126" i="1"/>
  <c r="M70" i="1"/>
  <c r="J91" i="1"/>
  <c r="J107" i="1"/>
  <c r="K11" i="1"/>
  <c r="K17" i="1" s="1"/>
  <c r="M14" i="1"/>
  <c r="M51" i="1"/>
  <c r="J108" i="1"/>
  <c r="K109" i="1"/>
  <c r="K141" i="1"/>
  <c r="K149" i="1" s="1"/>
  <c r="P67" i="3"/>
  <c r="P105" i="3" s="1"/>
  <c r="P106" i="3" s="1"/>
  <c r="X67" i="3"/>
  <c r="L105" i="3"/>
  <c r="V105" i="3"/>
  <c r="V106" i="3"/>
  <c r="S105" i="3"/>
  <c r="S106" i="3" s="1"/>
  <c r="W32" i="4"/>
  <c r="W36" i="4"/>
  <c r="C36" i="4"/>
  <c r="M44" i="6"/>
  <c r="M46" i="6"/>
  <c r="M69" i="6"/>
  <c r="H46" i="6"/>
  <c r="H69" i="6" s="1"/>
  <c r="P41" i="6"/>
  <c r="P70" i="6"/>
  <c r="P71" i="6"/>
  <c r="T41" i="6"/>
  <c r="T70" i="6"/>
  <c r="T71" i="6"/>
  <c r="X41" i="6"/>
  <c r="I41" i="6"/>
  <c r="R105" i="3"/>
  <c r="R106" i="3"/>
  <c r="H56" i="3"/>
  <c r="M36" i="3"/>
  <c r="J56" i="3"/>
  <c r="J67" i="3"/>
  <c r="J105" i="3"/>
  <c r="H62" i="3"/>
  <c r="H67" i="3" s="1"/>
  <c r="M58" i="3"/>
  <c r="M62" i="3"/>
  <c r="T104" i="3"/>
  <c r="T105" i="3"/>
  <c r="T106" i="3" s="1"/>
  <c r="X104" i="3"/>
  <c r="J69" i="6"/>
  <c r="J70" i="6"/>
  <c r="K41" i="6"/>
  <c r="K70" i="6"/>
  <c r="H40" i="6"/>
  <c r="M38" i="6"/>
  <c r="M40" i="6"/>
  <c r="N83" i="5"/>
  <c r="M29" i="6"/>
  <c r="M32" i="6"/>
  <c r="M41" i="6" s="1"/>
  <c r="M70" i="6" s="1"/>
  <c r="I69" i="6"/>
  <c r="I70" i="6" s="1"/>
  <c r="K36" i="5"/>
  <c r="F74" i="5"/>
  <c r="J66" i="5"/>
  <c r="J74" i="5" s="1"/>
  <c r="M73" i="5"/>
  <c r="M69" i="5"/>
  <c r="M14" i="6"/>
  <c r="M12" i="6" s="1"/>
  <c r="M19" i="6" s="1"/>
  <c r="M12" i="5"/>
  <c r="M16" i="5"/>
  <c r="J14" i="5"/>
  <c r="J10" i="5"/>
  <c r="M31" i="5"/>
  <c r="J33" i="5"/>
  <c r="J29" i="5"/>
  <c r="M51" i="5"/>
  <c r="K53" i="5"/>
  <c r="K49" i="5"/>
  <c r="K70" i="5"/>
  <c r="K66" i="5"/>
  <c r="M10" i="5"/>
  <c r="M29" i="5"/>
  <c r="M49" i="5"/>
  <c r="J36" i="5"/>
  <c r="F153" i="1"/>
  <c r="F152" i="1"/>
  <c r="E81" i="5"/>
  <c r="F83" i="5" s="1"/>
  <c r="F159" i="1"/>
  <c r="K74" i="5"/>
  <c r="J17" i="5"/>
  <c r="W111" i="3"/>
  <c r="X105" i="3"/>
  <c r="X106" i="3" s="1"/>
  <c r="F154" i="1"/>
  <c r="F160" i="1"/>
  <c r="Q111" i="3" l="1"/>
  <c r="Y111" i="3" s="1"/>
  <c r="L86" i="5"/>
  <c r="N86" i="5" s="1"/>
  <c r="N77" i="5"/>
  <c r="F85" i="5"/>
  <c r="F86" i="5"/>
  <c r="K55" i="1"/>
  <c r="F157" i="1"/>
  <c r="F158" i="1"/>
  <c r="F156" i="1"/>
  <c r="J95" i="1"/>
  <c r="K95" i="1"/>
  <c r="M71" i="1"/>
  <c r="K92" i="1"/>
  <c r="AO35" i="1"/>
  <c r="AO17" i="1"/>
  <c r="G70" i="6"/>
  <c r="V76" i="6" s="1"/>
  <c r="J130" i="1"/>
  <c r="J142" i="1"/>
  <c r="J149" i="1" s="1"/>
  <c r="J143" i="1"/>
  <c r="AN114" i="1"/>
  <c r="AQ149" i="1"/>
  <c r="F82" i="5"/>
  <c r="F81" i="5"/>
  <c r="M129" i="1"/>
  <c r="M131" i="1" s="1"/>
  <c r="M142" i="1"/>
  <c r="M149" i="1" s="1"/>
  <c r="M30" i="1"/>
  <c r="J127" i="1"/>
  <c r="J131" i="1" s="1"/>
  <c r="J129" i="1"/>
  <c r="J30" i="1"/>
  <c r="J35" i="1" s="1"/>
  <c r="M66" i="3"/>
  <c r="M113" i="3"/>
  <c r="AO114" i="1"/>
  <c r="F55" i="1"/>
  <c r="M52" i="1"/>
  <c r="J52" i="1"/>
  <c r="J55" i="1" s="1"/>
  <c r="J69" i="1"/>
  <c r="J73" i="1" s="1"/>
  <c r="AO55" i="1"/>
  <c r="H22" i="6"/>
  <c r="H32" i="6" s="1"/>
  <c r="H41" i="6" s="1"/>
  <c r="H70" i="6" s="1"/>
  <c r="M15" i="5"/>
  <c r="K15" i="5"/>
  <c r="K13" i="5"/>
  <c r="K11" i="5"/>
  <c r="M54" i="5"/>
  <c r="J49" i="5"/>
  <c r="J55" i="5" s="1"/>
  <c r="K50" i="5"/>
  <c r="K55" i="5" s="1"/>
  <c r="M71" i="5"/>
  <c r="M74" i="5" s="1"/>
  <c r="H82" i="3"/>
  <c r="H104" i="3" s="1"/>
  <c r="H105" i="3" s="1"/>
  <c r="M75" i="3"/>
  <c r="M82" i="3" s="1"/>
  <c r="M77" i="3"/>
  <c r="M79" i="3"/>
  <c r="M81" i="3"/>
  <c r="M44" i="3"/>
  <c r="AQ11" i="1"/>
  <c r="AQ15" i="1"/>
  <c r="AN51" i="1"/>
  <c r="AO68" i="1"/>
  <c r="AO73" i="1" s="1"/>
  <c r="H113" i="3"/>
  <c r="I56" i="3"/>
  <c r="I67" i="3" s="1"/>
  <c r="I105" i="3" s="1"/>
  <c r="AQ111" i="1"/>
  <c r="AJ114" i="1"/>
  <c r="AI131" i="1"/>
  <c r="AO128" i="1"/>
  <c r="AO124" i="1"/>
  <c r="AO131" i="1" s="1"/>
  <c r="AQ127" i="1"/>
  <c r="AQ131" i="1" s="1"/>
  <c r="AN148" i="1"/>
  <c r="AN145" i="1"/>
  <c r="AN149" i="1" s="1"/>
  <c r="AN29" i="1"/>
  <c r="AN35" i="1" s="1"/>
  <c r="AN16" i="1"/>
  <c r="AN12" i="1"/>
  <c r="AN17" i="1" s="1"/>
  <c r="AI17" i="1"/>
  <c r="M11" i="5"/>
  <c r="AQ14" i="1"/>
  <c r="AQ32" i="1"/>
  <c r="AN53" i="1"/>
  <c r="AN68" i="1"/>
  <c r="AN73" i="1" s="1"/>
  <c r="M15" i="3"/>
  <c r="M11" i="3" s="1"/>
  <c r="M34" i="3" s="1"/>
  <c r="M84" i="3"/>
  <c r="M103" i="3" s="1"/>
  <c r="H117" i="3"/>
  <c r="AN93" i="1"/>
  <c r="AN89" i="1"/>
  <c r="AN95" i="1" s="1"/>
  <c r="AO92" i="1"/>
  <c r="AO88" i="1"/>
  <c r="AO95" i="1" s="1"/>
  <c r="AQ92" i="1"/>
  <c r="AQ88" i="1"/>
  <c r="AQ107" i="1"/>
  <c r="AQ112" i="1"/>
  <c r="AJ131" i="1"/>
  <c r="AN127" i="1"/>
  <c r="AN131" i="1" s="1"/>
  <c r="AO144" i="1"/>
  <c r="AO149" i="1" s="1"/>
  <c r="AJ17" i="1"/>
  <c r="M13" i="5"/>
  <c r="I117" i="3"/>
  <c r="AI95" i="1"/>
  <c r="AI149" i="1"/>
  <c r="AN55" i="1" l="1"/>
  <c r="Q76" i="6"/>
  <c r="X76" i="6" s="1"/>
  <c r="K17" i="5"/>
  <c r="M104" i="3"/>
  <c r="AQ95" i="1"/>
  <c r="M43" i="3"/>
  <c r="M56" i="3"/>
  <c r="M67" i="3" s="1"/>
  <c r="F84" i="5"/>
  <c r="M105" i="3" l="1"/>
</calcChain>
</file>

<file path=xl/sharedStrings.xml><?xml version="1.0" encoding="utf-8"?>
<sst xmlns="http://schemas.openxmlformats.org/spreadsheetml/2006/main" count="1786" uniqueCount="392">
  <si>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</si>
  <si>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</si>
  <si>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</si>
  <si>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</si>
  <si>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</si>
  <si>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</si>
  <si>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</si>
  <si>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</si>
  <si>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</si>
  <si>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</si>
  <si>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</si>
  <si>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</si>
  <si>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</si>
  <si>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</si>
  <si>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</si>
  <si>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</si>
  <si>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</si>
  <si>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</si>
  <si>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</si>
  <si>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</si>
  <si>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</si>
  <si>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</si>
  <si>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</si>
  <si>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</si>
  <si>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</si>
  <si>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</si>
  <si>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</si>
  <si>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</si>
  <si>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</si>
  <si>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</si>
  <si>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</si>
  <si>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</si>
  <si>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</si>
  <si>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</si>
  <si>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</si>
  <si>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</si>
  <si>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</si>
  <si>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</si>
  <si>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</si>
  <si>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</si>
  <si>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</si>
  <si>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</si>
  <si>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</si>
  <si>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</si>
  <si>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</si>
  <si>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</si>
  <si>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</si>
  <si>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</si>
  <si>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</si>
  <si>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</si>
  <si>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</si>
  <si>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</si>
  <si>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</si>
  <si>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</si>
  <si>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</si>
  <si>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</si>
  <si>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</si>
  <si>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</si>
  <si>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</si>
  <si>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</si>
  <si>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</si>
  <si>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</si>
  <si>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</si>
  <si>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</si>
  <si>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</si>
  <si>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</si>
  <si>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</si>
  <si>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</si>
  <si>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</si>
  <si>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</si>
  <si>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</si>
  <si>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</si>
  <si>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</si>
  <si>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</si>
  <si>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</si>
  <si>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</si>
  <si>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</si>
  <si>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</si>
  <si>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</si>
  <si>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</si>
  <si>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</si>
  <si>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</si>
  <si>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</si>
  <si>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</si>
  <si>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</si>
  <si>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>Екзаменаційна сесія та проміж. контроль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</si>
  <si>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</si>
  <si>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</si>
  <si>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</si>
  <si>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>IV. ДЕРЖАВНА АТЕСТАЦІЯ</t>
  </si>
  <si>
    <t xml:space="preserve">ІІІ. ПРАКТИКА </t>
  </si>
  <si>
    <t xml:space="preserve">V. План навчального процесу                              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</si>
  <si>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</si>
  <si>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</si>
  <si>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</si>
  <si>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</si>
  <si>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</si>
  <si>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</si>
  <si>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</si>
  <si>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</si>
  <si>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</si>
  <si>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</si>
  <si>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</si>
  <si>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</si>
  <si>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</si>
  <si>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</si>
  <si>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</si>
  <si>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</si>
  <si>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</si>
  <si>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</si>
  <si>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</si>
  <si>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</si>
  <si>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</si>
  <si>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</si>
  <si>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</si>
  <si>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</si>
  <si>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</si>
  <si>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</si>
  <si>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1.1.2.1</t>
  </si>
  <si>
    <t>1.1.2.2</t>
  </si>
  <si>
    <t>1.1.2.3</t>
  </si>
  <si>
    <t>с*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</si>
  <si>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</si>
  <si>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</si>
  <si>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</si>
  <si>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</si>
  <si>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</si>
  <si>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</si>
  <si>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</si>
  <si>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</si>
  <si>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</si>
  <si>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</si>
  <si>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</si>
  <si>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</si>
  <si>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</si>
  <si>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</si>
  <si>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</si>
  <si>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</si>
  <si>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</si>
  <si>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2.1.3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</si>
  <si>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</si>
  <si>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</si>
  <si>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</si>
  <si>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</si>
  <si>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</si>
  <si>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</si>
  <si>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</si>
  <si>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</si>
  <si>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</si>
  <si>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</si>
  <si>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</si>
  <si>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</t>
  </si>
  <si>
    <t>3.2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</si>
  <si>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</si>
  <si>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</si>
  <si>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</si>
  <si>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</si>
  <si>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</si>
  <si>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</si>
  <si>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</si>
  <si>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</si>
  <si>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</si>
  <si>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</si>
  <si>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5ф*6ф* 7ф*</t>
  </si>
  <si>
    <t>1.1.10</t>
  </si>
  <si>
    <t>1.1.11</t>
  </si>
  <si>
    <t>1.1.12</t>
  </si>
  <si>
    <t>1.1.13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</si>
  <si>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</si>
  <si>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</si>
  <si>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</si>
  <si>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</si>
  <si>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</si>
  <si>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</si>
  <si>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</si>
  <si>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</si>
  <si>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</si>
  <si>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</si>
  <si>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</si>
  <si>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</si>
  <si>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</si>
  <si>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</si>
  <si>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</si>
  <si>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</si>
  <si>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</si>
  <si>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</si>
  <si>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</si>
  <si>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</si>
  <si>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Іноземна мова за професійним спрямуванням (розділ 4)</t>
  </si>
  <si>
    <t>Психологія управління</t>
  </si>
  <si>
    <t>7д</t>
  </si>
  <si>
    <t>Разом п. 2.2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</si>
  <si>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</si>
  <si>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</si>
  <si>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</si>
  <si>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</si>
  <si>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</si>
  <si>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</si>
  <si>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</si>
  <si>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</si>
  <si>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</si>
  <si>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</si>
  <si>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</si>
  <si>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</si>
  <si>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</si>
  <si>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</si>
  <si>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</si>
  <si>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</si>
  <si>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Дипломна робота</t>
  </si>
  <si>
    <t>Трудове право / Конституційне право</t>
  </si>
  <si>
    <t>1.2.8.1</t>
  </si>
  <si>
    <t>1.2.8.2</t>
  </si>
  <si>
    <t>4.2</t>
  </si>
  <si>
    <t>Конституційне право</t>
  </si>
  <si>
    <t>Соціологія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</si>
  <si>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</si>
  <si>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</si>
  <si>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</si>
  <si>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</si>
  <si>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</si>
  <si>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</si>
  <si>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</si>
  <si>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</si>
  <si>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</si>
  <si>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</si>
  <si>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Договірне право / Фінансове право</t>
  </si>
  <si>
    <t>3д</t>
  </si>
  <si>
    <t>3.4</t>
  </si>
  <si>
    <t>Фінансове право</t>
  </si>
  <si>
    <t>Фінансова діяльність суб'єктів господарювання</t>
  </si>
  <si>
    <t>Міжнародні стандарти фінансової звітності</t>
  </si>
  <si>
    <t>Голова проектної групи</t>
  </si>
  <si>
    <t>Зав. кафедри</t>
  </si>
  <si>
    <t>Професійна етика</t>
  </si>
  <si>
    <t>Історія України та української культури</t>
  </si>
  <si>
    <t>Іноземна мова (за професійним спрямуванням) / Професійна етика</t>
  </si>
  <si>
    <t>Навчальна пратика "Вступ до фаху"</t>
  </si>
  <si>
    <t>Навчальна практика "Вступ до фаху"</t>
  </si>
  <si>
    <t>Г</t>
  </si>
  <si>
    <t>М</t>
  </si>
  <si>
    <t>ОА</t>
  </si>
  <si>
    <t>ЕП</t>
  </si>
  <si>
    <t>Ф</t>
  </si>
  <si>
    <r>
      <t xml:space="preserve">спеціальність: </t>
    </r>
    <r>
      <rPr>
        <b/>
        <sz val="20"/>
        <rFont val="Times New Roman"/>
        <family val="1"/>
        <charset val="204"/>
      </rPr>
      <t>072 Фінанси, банківська справа та страхування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</si>
  <si>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</si>
  <si>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ФІНАНСИ, БАНКІВСЬКА СПРАВА ТА СТРАХУВАННЯ</t>
  </si>
  <si>
    <t>Бухгалтерський облік</t>
  </si>
  <si>
    <t>Банківська система</t>
  </si>
  <si>
    <t>Страхування</t>
  </si>
  <si>
    <t>Курсова робота "Фінанси"</t>
  </si>
  <si>
    <t>Фінансовий аналіз</t>
  </si>
  <si>
    <t>Інформаційні системи та технології у фінансах / Програмне забезпечення обробки комп'ютерної інформації</t>
  </si>
  <si>
    <t>Курсова робота "Фінансовий аналіз"</t>
  </si>
  <si>
    <t>Аналіз банківської діяльності / Центральний банк та грошово-кредитна політика</t>
  </si>
  <si>
    <t>Вступ до навчального процесу</t>
  </si>
  <si>
    <t>Кваліфікація:  бакалавр з фінансів, банківської справи та страхування</t>
  </si>
  <si>
    <t>Виробнича (фінансово-аналітична)</t>
  </si>
  <si>
    <t>Виробнича практика 1 (фінансово-економічна)</t>
  </si>
  <si>
    <t>Бюджетна система</t>
  </si>
  <si>
    <t>Маркетинг</t>
  </si>
  <si>
    <t>Інвестування / Бізнес-моделювання</t>
  </si>
  <si>
    <t>Виробнича практика  (фінансово-аналітична)</t>
  </si>
  <si>
    <t>Податкова система та оподаткування</t>
  </si>
  <si>
    <t>Курсова робота "Банківська система"</t>
  </si>
  <si>
    <t>Фінансовий ринок / Біржова діяльність</t>
  </si>
  <si>
    <t>Місцеві фінанси / Казначейська справа</t>
  </si>
  <si>
    <t>Звітність субєктів господарювання та фінансово-кредитних установ / Міжнародні стандарти фінансової звітності</t>
  </si>
  <si>
    <t>Соціальне страхування та відповідальність  / Інвестиційне кредитування</t>
  </si>
  <si>
    <t>Фінансово-економічні ризики</t>
  </si>
  <si>
    <t>№ з/п</t>
  </si>
  <si>
    <t>Кількість аудиторних годин за триместрами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</si>
  <si>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</si>
  <si>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</si>
  <si>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</si>
  <si>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</si>
  <si>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</si>
  <si>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</si>
  <si>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</si>
  <si>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1</t>
  </si>
  <si>
    <t>1.1.4</t>
  </si>
  <si>
    <t>Мікро- та макроекономіка</t>
  </si>
  <si>
    <t>1.2.12</t>
  </si>
  <si>
    <t>Державна атестація (захист дипломної роботи)</t>
  </si>
  <si>
    <t>Виробнича практика (фінансово-економічна)</t>
  </si>
  <si>
    <t>Виробнича практика (фінансово-аналітична)</t>
  </si>
  <si>
    <t>1.2.10.1</t>
  </si>
  <si>
    <t>1.2.10.2</t>
  </si>
  <si>
    <t>1.2.13</t>
  </si>
  <si>
    <t>1.2.14</t>
  </si>
  <si>
    <t>1.2.14.1</t>
  </si>
  <si>
    <t>1.2.14.2</t>
  </si>
  <si>
    <t>Інвестування</t>
  </si>
  <si>
    <t>Бізнес-моделювання</t>
  </si>
  <si>
    <t>Аналіз банківської діяльності</t>
  </si>
  <si>
    <t>Центральний банк та грошово-кредитна політика</t>
  </si>
  <si>
    <t>Фінансовий ринок</t>
  </si>
  <si>
    <t>Біржова діяльність</t>
  </si>
  <si>
    <t>Місцеві фінанси</t>
  </si>
  <si>
    <t>Казначейська справа</t>
  </si>
  <si>
    <t>Контролінг та бюджетування діяльності суб'єктів підприємництва</t>
  </si>
  <si>
    <t>Звітність суб'єктів господарювання та фінансово-кредитних установ</t>
  </si>
  <si>
    <t>2.2.9</t>
  </si>
  <si>
    <t>Інформаційні системи і технології у фінансах</t>
  </si>
  <si>
    <t>Програмне забезпечення обробки комп'ютерної інформації</t>
  </si>
  <si>
    <t>Соціальне страхування та відповідальність</t>
  </si>
  <si>
    <t>Інвестиційне кредитування</t>
  </si>
  <si>
    <t>С.Я. Єлецьких</t>
  </si>
  <si>
    <t>Виробнича (фінансово-економічна)</t>
  </si>
  <si>
    <t>Тренінг "Ділова карєра та технологія працевлаштування"</t>
  </si>
  <si>
    <t xml:space="preserve"> Фінансова діяльність суб'єктів господарювання</t>
  </si>
  <si>
    <t>Фінансово-економічні ризики / Фінанси зарубіжних корпорацій</t>
  </si>
  <si>
    <t>Контролінг та бюджетування діяльності субєктів підприємництва / Державний фінансовий контроль та державні закупівлі</t>
  </si>
  <si>
    <t>Фінанси зарубіжних корпорацій</t>
  </si>
  <si>
    <t>Державний фінансовий контроль та державні закупівлі</t>
  </si>
  <si>
    <t>Регіоналістика</t>
  </si>
  <si>
    <t>Економіко-математичні методи і моделі</t>
  </si>
  <si>
    <t>Тренінг "Ділова кар'єра та  технологія працевлаштування"</t>
  </si>
  <si>
    <t>Срок навчання - 1 рік 10 місяців</t>
  </si>
  <si>
    <t>На основі освітньо-кваліфікаційного рівня "молодший спеціаліст", освітнього ступеня "молодший бакалавр"</t>
  </si>
  <si>
    <t>Виробнича</t>
  </si>
  <si>
    <t>3ф*</t>
  </si>
  <si>
    <t>Проблеми пізнання і розвитку суспільства у філософському, культурно-історичному та морально-етичному дискурсах</t>
  </si>
  <si>
    <t>Економіко-математичні методи та моделі</t>
  </si>
  <si>
    <t>1.2.2.1</t>
  </si>
  <si>
    <t>1.2.2.2</t>
  </si>
  <si>
    <t>Менеджмент та маркетинг на підприємстві</t>
  </si>
  <si>
    <t>1.2.7.1</t>
  </si>
  <si>
    <t>1.2.7.2</t>
  </si>
  <si>
    <t>Виробнича практика</t>
  </si>
  <si>
    <t>2</t>
  </si>
  <si>
    <t>2.2.10</t>
  </si>
  <si>
    <t>ФВ</t>
  </si>
  <si>
    <t>ВМ</t>
  </si>
  <si>
    <t>Трудове право / Договірне право</t>
  </si>
  <si>
    <t>лабораторні</t>
  </si>
  <si>
    <t>практичні</t>
  </si>
  <si>
    <t>Х</t>
  </si>
  <si>
    <t>4 семестр 13 тижнів</t>
  </si>
  <si>
    <t>МП</t>
  </si>
  <si>
    <t>ФБСП</t>
  </si>
  <si>
    <t>Контролінг та бюджетування діяльності суб'єктів підприємництва / Державний фінансовий контроль та державні закупівлі</t>
  </si>
  <si>
    <t>Фінанси, банківська справа та страхування</t>
  </si>
  <si>
    <t>Звітність суб'єктів господарювання та фінансово-кредитних установ / Міжнародні стандарти фінансової звітності</t>
  </si>
  <si>
    <t xml:space="preserve">Інвестування </t>
  </si>
  <si>
    <t xml:space="preserve">Фінансово-економічні ризики </t>
  </si>
  <si>
    <t xml:space="preserve">Фінансовий ринок </t>
  </si>
  <si>
    <t xml:space="preserve">Місцеві фінанси </t>
  </si>
  <si>
    <t xml:space="preserve">Звітність суб'єктів господарювання та фінансово-кредитних установ </t>
  </si>
  <si>
    <t xml:space="preserve">Аналіз банківської діяльності </t>
  </si>
  <si>
    <t xml:space="preserve">Інформаційні системи та технології у фінансах </t>
  </si>
  <si>
    <t xml:space="preserve">Соціальне страхування та відповідальність </t>
  </si>
  <si>
    <t>Гроші, кредит та фінанси / Міжнародні фінансово-економічні відносини</t>
  </si>
  <si>
    <t xml:space="preserve">Гроші, кредит та фінанси </t>
  </si>
  <si>
    <t>Міжнародні фінансово-економічні відносини</t>
  </si>
  <si>
    <t>3 к</t>
  </si>
  <si>
    <t>4 к</t>
  </si>
  <si>
    <t>1.1</t>
  </si>
  <si>
    <t>1, 2б д*</t>
  </si>
  <si>
    <t>1.2</t>
  </si>
  <si>
    <t>3, 4б д*</t>
  </si>
  <si>
    <t>1.3</t>
  </si>
  <si>
    <t>семестровка на 19/20 уч. год</t>
  </si>
  <si>
    <t>семестровка на 20/21 уч. год</t>
  </si>
  <si>
    <t xml:space="preserve">V. План освітнього процесу                               </t>
  </si>
  <si>
    <t>Вступ до освітнього процесу</t>
  </si>
  <si>
    <t>І . ГРАФІК ОСВІТНЬОГО ПРОЦЕСУ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</si>
  <si>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</si>
  <si>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>IV. АТЕСТАЦІЯ</t>
  </si>
  <si>
    <t>Форма  атестації (екзамен, дипломний проект (робота))</t>
  </si>
  <si>
    <t>№</t>
  </si>
  <si>
    <t>Кількість аудиторних годин за семестрами</t>
  </si>
  <si>
    <t>кількість тижнів у семестрі</t>
  </si>
  <si>
    <t>Soft skills: теорія і практика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</si>
  <si>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</si>
  <si>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</si>
  <si>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</si>
  <si>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</si>
  <si>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1.1.14</t>
  </si>
  <si>
    <t>І-3</t>
  </si>
  <si>
    <t>З-3</t>
  </si>
  <si>
    <t xml:space="preserve">П </t>
  </si>
  <si>
    <t>З-4</t>
  </si>
  <si>
    <t>І-4</t>
  </si>
  <si>
    <t>З-2</t>
  </si>
  <si>
    <t>КР-1</t>
  </si>
  <si>
    <t>"       "                  2020   р.</t>
  </si>
  <si>
    <t>Кваліфікаційна робота бакалавра</t>
  </si>
  <si>
    <t>Дисципліни з інших ОП ДДМА</t>
  </si>
  <si>
    <t>Кваліфікація:  бакалавр фінансів, банківської справи та страхування</t>
  </si>
  <si>
    <t>Атестація</t>
  </si>
  <si>
    <t>Виконання кваліфікац. роботи</t>
  </si>
  <si>
    <t>1.4 Атестація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</si>
</sst>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indexed="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sz val="18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164" fontId="1" fillId="0" borderId="0" applyFont="0" applyFill="0" applyBorder="0" applyAlignment="0" applyProtection="0"/>
  </cellStyleXfs>
  <cellXfs count="12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wrapText="1"/>
    </xf>
    <xf numFmtId="168" fontId="3" fillId="0" borderId="0" xfId="0" applyNumberFormat="1" applyFont="1" applyFill="1" applyBorder="1" applyAlignment="1" applyProtection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1" applyFont="1"/>
    <xf numFmtId="0" fontId="14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1" applyFont="1"/>
    <xf numFmtId="0" fontId="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70" fontId="7" fillId="0" borderId="0" xfId="2" applyNumberFormat="1" applyFont="1" applyFill="1" applyBorder="1" applyAlignment="1" applyProtection="1">
      <alignment vertical="center"/>
    </xf>
    <xf numFmtId="0" fontId="7" fillId="2" borderId="22" xfId="2" applyNumberFormat="1" applyFont="1" applyFill="1" applyBorder="1" applyAlignment="1" applyProtection="1">
      <alignment horizontal="center" vertical="center"/>
    </xf>
    <xf numFmtId="0" fontId="7" fillId="2" borderId="0" xfId="2" applyNumberFormat="1" applyFont="1" applyFill="1" applyBorder="1" applyAlignment="1" applyProtection="1">
      <alignment horizontal="center" vertical="center"/>
    </xf>
    <xf numFmtId="49" fontId="11" fillId="2" borderId="20" xfId="2" applyNumberFormat="1" applyFont="1" applyFill="1" applyBorder="1" applyAlignment="1">
      <alignment vertical="center" wrapText="1"/>
    </xf>
    <xf numFmtId="0" fontId="11" fillId="2" borderId="6" xfId="2" applyFont="1" applyFill="1" applyBorder="1" applyAlignment="1">
      <alignment horizontal="center" vertical="center" wrapText="1"/>
    </xf>
    <xf numFmtId="49" fontId="11" fillId="2" borderId="7" xfId="2" applyNumberFormat="1" applyFont="1" applyFill="1" applyBorder="1" applyAlignment="1">
      <alignment horizontal="center" vertical="center" wrapText="1"/>
    </xf>
    <xf numFmtId="49" fontId="11" fillId="2" borderId="13" xfId="2" applyNumberFormat="1" applyFont="1" applyFill="1" applyBorder="1" applyAlignment="1">
      <alignment horizontal="center" vertical="center" wrapText="1"/>
    </xf>
    <xf numFmtId="170" fontId="11" fillId="2" borderId="8" xfId="2" applyNumberFormat="1" applyFont="1" applyFill="1" applyBorder="1" applyAlignment="1" applyProtection="1">
      <alignment horizontal="center" vertical="center" wrapText="1"/>
    </xf>
    <xf numFmtId="167" fontId="11" fillId="2" borderId="23" xfId="2" applyNumberFormat="1" applyFont="1" applyFill="1" applyBorder="1" applyAlignment="1" applyProtection="1">
      <alignment horizontal="center" vertical="center"/>
    </xf>
    <xf numFmtId="1" fontId="11" fillId="2" borderId="24" xfId="2" applyNumberFormat="1" applyFont="1" applyFill="1" applyBorder="1" applyAlignment="1" applyProtection="1">
      <alignment horizontal="center" vertical="center"/>
    </xf>
    <xf numFmtId="1" fontId="11" fillId="2" borderId="6" xfId="2" applyNumberFormat="1" applyFont="1" applyFill="1" applyBorder="1" applyAlignment="1" applyProtection="1">
      <alignment horizontal="center" vertical="center"/>
    </xf>
    <xf numFmtId="1" fontId="11" fillId="2" borderId="7" xfId="2" applyNumberFormat="1" applyFont="1" applyFill="1" applyBorder="1" applyAlignment="1" applyProtection="1">
      <alignment horizontal="center" vertical="center"/>
    </xf>
    <xf numFmtId="0" fontId="27" fillId="2" borderId="6" xfId="2" applyFont="1" applyFill="1" applyBorder="1" applyAlignment="1">
      <alignment horizontal="center" vertical="center" wrapText="1"/>
    </xf>
    <xf numFmtId="0" fontId="27" fillId="2" borderId="8" xfId="2" applyFont="1" applyFill="1" applyBorder="1" applyAlignment="1">
      <alignment horizontal="center" vertical="center" wrapText="1"/>
    </xf>
    <xf numFmtId="170" fontId="27" fillId="0" borderId="0" xfId="2" applyNumberFormat="1" applyFont="1" applyFill="1" applyBorder="1" applyAlignment="1" applyProtection="1">
      <alignment vertical="center"/>
    </xf>
    <xf numFmtId="0" fontId="11" fillId="2" borderId="9" xfId="2" applyFont="1" applyFill="1" applyBorder="1" applyAlignment="1">
      <alignment horizontal="center" vertical="center" wrapText="1"/>
    </xf>
    <xf numFmtId="0" fontId="11" fillId="2" borderId="1" xfId="2" applyNumberFormat="1" applyFont="1" applyFill="1" applyBorder="1" applyAlignment="1">
      <alignment horizontal="center" vertical="center" wrapText="1"/>
    </xf>
    <xf numFmtId="0" fontId="7" fillId="2" borderId="25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27" fillId="2" borderId="9" xfId="2" applyFont="1" applyFill="1" applyBorder="1" applyAlignment="1">
      <alignment horizontal="center" vertical="center" wrapText="1"/>
    </xf>
    <xf numFmtId="0" fontId="27" fillId="2" borderId="10" xfId="2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49" fontId="11" fillId="2" borderId="14" xfId="2" applyNumberFormat="1" applyFont="1" applyFill="1" applyBorder="1" applyAlignment="1">
      <alignment horizontal="center" vertical="center" wrapText="1"/>
    </xf>
    <xf numFmtId="170" fontId="27" fillId="2" borderId="10" xfId="2" applyNumberFormat="1" applyFont="1" applyFill="1" applyBorder="1" applyAlignment="1" applyProtection="1">
      <alignment vertical="center"/>
    </xf>
    <xf numFmtId="0" fontId="11" fillId="2" borderId="9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70" fontId="11" fillId="2" borderId="10" xfId="0" applyNumberFormat="1" applyFont="1" applyFill="1" applyBorder="1" applyAlignment="1" applyProtection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167" fontId="11" fillId="2" borderId="26" xfId="2" applyNumberFormat="1" applyFont="1" applyFill="1" applyBorder="1" applyAlignment="1" applyProtection="1">
      <alignment horizontal="center" vertical="center"/>
    </xf>
    <xf numFmtId="1" fontId="11" fillId="2" borderId="9" xfId="2" applyNumberFormat="1" applyFont="1" applyFill="1" applyBorder="1" applyAlignment="1" applyProtection="1">
      <alignment horizontal="center" vertical="center"/>
    </xf>
    <xf numFmtId="1" fontId="11" fillId="2" borderId="1" xfId="2" applyNumberFormat="1" applyFont="1" applyFill="1" applyBorder="1" applyAlignment="1" applyProtection="1">
      <alignment horizontal="center" vertical="center"/>
    </xf>
    <xf numFmtId="49" fontId="27" fillId="2" borderId="27" xfId="0" applyNumberFormat="1" applyFont="1" applyFill="1" applyBorder="1" applyAlignment="1" applyProtection="1">
      <alignment horizontal="center" vertical="center"/>
    </xf>
    <xf numFmtId="49" fontId="27" fillId="2" borderId="28" xfId="2" applyNumberFormat="1" applyFont="1" applyFill="1" applyBorder="1" applyAlignment="1">
      <alignment horizontal="left" vertical="center" wrapText="1"/>
    </xf>
    <xf numFmtId="0" fontId="11" fillId="2" borderId="29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165" fontId="11" fillId="2" borderId="30" xfId="0" applyNumberFormat="1" applyFont="1" applyFill="1" applyBorder="1" applyAlignment="1" applyProtection="1">
      <alignment horizontal="center" vertical="center" wrapText="1"/>
    </xf>
    <xf numFmtId="167" fontId="7" fillId="2" borderId="31" xfId="0" applyNumberFormat="1" applyFont="1" applyFill="1" applyBorder="1" applyAlignment="1" applyProtection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9" xfId="2" applyNumberFormat="1" applyFont="1" applyFill="1" applyBorder="1" applyAlignment="1" applyProtection="1">
      <alignment vertical="center"/>
    </xf>
    <xf numFmtId="0" fontId="7" fillId="2" borderId="10" xfId="2" applyNumberFormat="1" applyFont="1" applyFill="1" applyBorder="1" applyAlignment="1" applyProtection="1">
      <alignment vertical="center"/>
    </xf>
    <xf numFmtId="170" fontId="29" fillId="0" borderId="0" xfId="2" applyNumberFormat="1" applyFont="1" applyFill="1" applyBorder="1" applyAlignment="1" applyProtection="1">
      <alignment vertical="center"/>
    </xf>
    <xf numFmtId="49" fontId="11" fillId="2" borderId="29" xfId="0" applyNumberFormat="1" applyFont="1" applyFill="1" applyBorder="1" applyAlignment="1">
      <alignment horizontal="center" vertical="center" wrapText="1"/>
    </xf>
    <xf numFmtId="49" fontId="11" fillId="2" borderId="25" xfId="0" applyNumberFormat="1" applyFont="1" applyFill="1" applyBorder="1" applyAlignment="1" applyProtection="1">
      <alignment horizontal="center" vertical="center"/>
    </xf>
    <xf numFmtId="49" fontId="11" fillId="2" borderId="28" xfId="2" applyNumberFormat="1" applyFont="1" applyFill="1" applyBorder="1" applyAlignment="1">
      <alignment horizontal="left" vertical="center" wrapText="1"/>
    </xf>
    <xf numFmtId="170" fontId="11" fillId="2" borderId="10" xfId="2" applyNumberFormat="1" applyFont="1" applyFill="1" applyBorder="1" applyAlignment="1" applyProtection="1">
      <alignment horizontal="center" vertical="center"/>
    </xf>
    <xf numFmtId="172" fontId="11" fillId="2" borderId="33" xfId="2" applyNumberFormat="1" applyFont="1" applyFill="1" applyBorder="1" applyAlignment="1" applyProtection="1">
      <alignment horizontal="center" vertical="center"/>
    </xf>
    <xf numFmtId="0" fontId="11" fillId="2" borderId="25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170" fontId="27" fillId="2" borderId="10" xfId="2" applyNumberFormat="1" applyFont="1" applyFill="1" applyBorder="1" applyAlignment="1" applyProtection="1">
      <alignment horizontal="center" vertical="center"/>
    </xf>
    <xf numFmtId="171" fontId="30" fillId="2" borderId="10" xfId="2" applyNumberFormat="1" applyFont="1" applyFill="1" applyBorder="1" applyAlignment="1" applyProtection="1">
      <alignment horizontal="center" vertical="center"/>
    </xf>
    <xf numFmtId="49" fontId="11" fillId="2" borderId="28" xfId="2" applyNumberFormat="1" applyFont="1" applyFill="1" applyBorder="1" applyAlignment="1">
      <alignment vertical="center" wrapText="1"/>
    </xf>
    <xf numFmtId="170" fontId="11" fillId="2" borderId="9" xfId="2" applyNumberFormat="1" applyFont="1" applyFill="1" applyBorder="1" applyAlignment="1" applyProtection="1">
      <alignment horizontal="center" vertical="center"/>
    </xf>
    <xf numFmtId="0" fontId="11" fillId="2" borderId="10" xfId="2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 applyProtection="1">
      <alignment horizontal="center" vertical="center"/>
    </xf>
    <xf numFmtId="172" fontId="11" fillId="2" borderId="34" xfId="2" applyNumberFormat="1" applyFont="1" applyFill="1" applyBorder="1" applyAlignment="1" applyProtection="1">
      <alignment horizontal="center" vertical="center"/>
    </xf>
    <xf numFmtId="171" fontId="11" fillId="2" borderId="9" xfId="2" applyNumberFormat="1" applyFont="1" applyFill="1" applyBorder="1" applyAlignment="1" applyProtection="1">
      <alignment horizontal="center" vertical="center"/>
    </xf>
    <xf numFmtId="172" fontId="7" fillId="2" borderId="34" xfId="2" applyNumberFormat="1" applyFont="1" applyFill="1" applyBorder="1" applyAlignment="1" applyProtection="1">
      <alignment horizontal="center" vertical="center"/>
    </xf>
    <xf numFmtId="0" fontId="11" fillId="2" borderId="11" xfId="2" applyFont="1" applyFill="1" applyBorder="1" applyAlignment="1">
      <alignment horizontal="center" vertical="center" wrapText="1"/>
    </xf>
    <xf numFmtId="0" fontId="11" fillId="2" borderId="18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167" fontId="11" fillId="2" borderId="35" xfId="2" applyNumberFormat="1" applyFont="1" applyFill="1" applyBorder="1" applyAlignment="1">
      <alignment horizontal="center" vertical="center" wrapText="1"/>
    </xf>
    <xf numFmtId="1" fontId="11" fillId="2" borderId="35" xfId="2" applyNumberFormat="1" applyFont="1" applyFill="1" applyBorder="1" applyAlignment="1">
      <alignment horizontal="center" vertical="center" wrapText="1"/>
    </xf>
    <xf numFmtId="167" fontId="11" fillId="2" borderId="36" xfId="2" applyNumberFormat="1" applyFont="1" applyFill="1" applyBorder="1" applyAlignment="1">
      <alignment horizontal="center" vertical="center" wrapText="1"/>
    </xf>
    <xf numFmtId="1" fontId="11" fillId="2" borderId="36" xfId="2" applyNumberFormat="1" applyFont="1" applyFill="1" applyBorder="1" applyAlignment="1">
      <alignment horizontal="center" vertical="center" wrapText="1"/>
    </xf>
    <xf numFmtId="0" fontId="7" fillId="2" borderId="6" xfId="2" applyNumberFormat="1" applyFont="1" applyFill="1" applyBorder="1" applyAlignment="1" applyProtection="1">
      <alignment horizontal="center" vertical="center"/>
    </xf>
    <xf numFmtId="0" fontId="7" fillId="0" borderId="12" xfId="2" applyNumberFormat="1" applyFont="1" applyFill="1" applyBorder="1" applyAlignment="1" applyProtection="1">
      <alignment horizontal="center" vertical="center"/>
    </xf>
    <xf numFmtId="0" fontId="7" fillId="0" borderId="18" xfId="2" applyNumberFormat="1" applyFont="1" applyFill="1" applyBorder="1" applyAlignment="1" applyProtection="1">
      <alignment horizontal="center" vertical="center"/>
    </xf>
    <xf numFmtId="0" fontId="7" fillId="0" borderId="11" xfId="2" applyNumberFormat="1" applyFont="1" applyFill="1" applyBorder="1" applyAlignment="1" applyProtection="1">
      <alignment horizontal="center" vertical="center"/>
    </xf>
    <xf numFmtId="167" fontId="11" fillId="2" borderId="37" xfId="2" applyNumberFormat="1" applyFont="1" applyFill="1" applyBorder="1" applyAlignment="1">
      <alignment horizontal="center" vertical="center" wrapText="1"/>
    </xf>
    <xf numFmtId="1" fontId="11" fillId="2" borderId="37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/>
    </xf>
    <xf numFmtId="172" fontId="7" fillId="0" borderId="38" xfId="2" applyNumberFormat="1" applyFont="1" applyFill="1" applyBorder="1" applyAlignment="1" applyProtection="1">
      <alignment horizontal="center" vertical="center"/>
    </xf>
    <xf numFmtId="0" fontId="7" fillId="0" borderId="39" xfId="2" applyNumberFormat="1" applyFont="1" applyFill="1" applyBorder="1" applyAlignment="1" applyProtection="1">
      <alignment horizontal="center" vertical="center"/>
    </xf>
    <xf numFmtId="0" fontId="7" fillId="0" borderId="40" xfId="2" applyNumberFormat="1" applyFont="1" applyFill="1" applyBorder="1" applyAlignment="1" applyProtection="1">
      <alignment horizontal="center" vertical="center"/>
    </xf>
    <xf numFmtId="0" fontId="7" fillId="0" borderId="41" xfId="2" applyNumberFormat="1" applyFont="1" applyFill="1" applyBorder="1" applyAlignment="1" applyProtection="1">
      <alignment horizontal="center" vertical="center"/>
    </xf>
    <xf numFmtId="1" fontId="7" fillId="0" borderId="17" xfId="2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/>
    </xf>
    <xf numFmtId="49" fontId="7" fillId="0" borderId="14" xfId="2" applyNumberFormat="1" applyFont="1" applyFill="1" applyBorder="1" applyAlignment="1">
      <alignment horizontal="center" vertical="center"/>
    </xf>
    <xf numFmtId="0" fontId="7" fillId="0" borderId="14" xfId="2" applyNumberFormat="1" applyFont="1" applyFill="1" applyBorder="1" applyAlignment="1">
      <alignment horizontal="center" vertical="center"/>
    </xf>
    <xf numFmtId="0" fontId="7" fillId="0" borderId="10" xfId="2" applyNumberFormat="1" applyFont="1" applyFill="1" applyBorder="1" applyAlignment="1" applyProtection="1">
      <alignment horizontal="center" vertical="center"/>
    </xf>
    <xf numFmtId="49" fontId="7" fillId="0" borderId="33" xfId="2" applyNumberFormat="1" applyFont="1" applyFill="1" applyBorder="1" applyAlignment="1">
      <alignment vertical="center" wrapText="1"/>
    </xf>
    <xf numFmtId="172" fontId="7" fillId="0" borderId="28" xfId="2" applyNumberFormat="1" applyFont="1" applyFill="1" applyBorder="1" applyAlignment="1" applyProtection="1">
      <alignment horizontal="center" vertical="center"/>
    </xf>
    <xf numFmtId="1" fontId="7" fillId="0" borderId="1" xfId="2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/>
    </xf>
    <xf numFmtId="1" fontId="7" fillId="0" borderId="10" xfId="2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>
      <alignment horizontal="center" vertical="center" wrapText="1"/>
    </xf>
    <xf numFmtId="0" fontId="7" fillId="0" borderId="10" xfId="2" applyNumberFormat="1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>
      <alignment horizontal="center" vertical="center" wrapText="1"/>
    </xf>
    <xf numFmtId="0" fontId="7" fillId="0" borderId="14" xfId="2" applyNumberFormat="1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 applyProtection="1">
      <alignment horizontal="center" vertical="center"/>
    </xf>
    <xf numFmtId="0" fontId="7" fillId="0" borderId="7" xfId="2" applyNumberFormat="1" applyFont="1" applyFill="1" applyBorder="1" applyAlignment="1" applyProtection="1">
      <alignment horizontal="center" vertical="center"/>
    </xf>
    <xf numFmtId="0" fontId="7" fillId="0" borderId="9" xfId="2" applyNumberFormat="1" applyFont="1" applyFill="1" applyBorder="1" applyAlignment="1" applyProtection="1">
      <alignment horizontal="center" vertical="center"/>
    </xf>
    <xf numFmtId="167" fontId="11" fillId="2" borderId="35" xfId="2" applyNumberFormat="1" applyFont="1" applyFill="1" applyBorder="1" applyAlignment="1" applyProtection="1">
      <alignment horizontal="center" vertical="center"/>
    </xf>
    <xf numFmtId="1" fontId="11" fillId="2" borderId="35" xfId="2" applyNumberFormat="1" applyFont="1" applyFill="1" applyBorder="1" applyAlignment="1" applyProtection="1">
      <alignment horizontal="center" vertical="center"/>
    </xf>
    <xf numFmtId="0" fontId="7" fillId="2" borderId="7" xfId="2" applyNumberFormat="1" applyFont="1" applyFill="1" applyBorder="1" applyAlignment="1" applyProtection="1">
      <alignment horizontal="center" vertical="center"/>
    </xf>
    <xf numFmtId="0" fontId="7" fillId="2" borderId="10" xfId="2" applyFont="1" applyFill="1" applyBorder="1" applyAlignment="1">
      <alignment horizontal="center" vertical="center" wrapText="1"/>
    </xf>
    <xf numFmtId="1" fontId="11" fillId="2" borderId="10" xfId="2" applyNumberFormat="1" applyFont="1" applyFill="1" applyBorder="1" applyAlignment="1" applyProtection="1">
      <alignment horizontal="center" vertical="center"/>
    </xf>
    <xf numFmtId="172" fontId="7" fillId="2" borderId="20" xfId="2" applyNumberFormat="1" applyFont="1" applyFill="1" applyBorder="1" applyAlignment="1" applyProtection="1">
      <alignment horizontal="center" vertical="center"/>
    </xf>
    <xf numFmtId="1" fontId="11" fillId="2" borderId="42" xfId="2" applyNumberFormat="1" applyFont="1" applyFill="1" applyBorder="1" applyAlignment="1" applyProtection="1">
      <alignment horizontal="center" vertical="center"/>
    </xf>
    <xf numFmtId="167" fontId="11" fillId="2" borderId="43" xfId="2" applyNumberFormat="1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1" fontId="31" fillId="2" borderId="8" xfId="0" applyNumberFormat="1" applyFont="1" applyFill="1" applyBorder="1" applyAlignment="1" applyProtection="1">
      <alignment horizontal="center" vertical="center"/>
    </xf>
    <xf numFmtId="167" fontId="11" fillId="2" borderId="9" xfId="2" applyNumberFormat="1" applyFont="1" applyFill="1" applyBorder="1" applyAlignment="1" applyProtection="1">
      <alignment horizontal="center" vertical="center"/>
    </xf>
    <xf numFmtId="171" fontId="7" fillId="2" borderId="6" xfId="0" applyNumberFormat="1" applyFont="1" applyFill="1" applyBorder="1" applyAlignment="1" applyProtection="1">
      <alignment horizontal="center" vertical="center"/>
    </xf>
    <xf numFmtId="171" fontId="7" fillId="2" borderId="7" xfId="0" applyNumberFormat="1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167" fontId="32" fillId="3" borderId="37" xfId="2" applyNumberFormat="1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173" fontId="7" fillId="0" borderId="0" xfId="2" applyNumberFormat="1" applyFont="1" applyFill="1" applyBorder="1" applyAlignment="1" applyProtection="1">
      <alignment vertical="center"/>
    </xf>
    <xf numFmtId="170" fontId="7" fillId="2" borderId="0" xfId="2" applyNumberFormat="1" applyFont="1" applyFill="1" applyBorder="1" applyAlignment="1" applyProtection="1">
      <alignment horizontal="right" vertical="center"/>
    </xf>
    <xf numFmtId="170" fontId="7" fillId="2" borderId="0" xfId="2" applyNumberFormat="1" applyFont="1" applyFill="1" applyBorder="1" applyAlignment="1" applyProtection="1">
      <alignment vertical="center"/>
    </xf>
    <xf numFmtId="0" fontId="7" fillId="2" borderId="0" xfId="2" applyFont="1" applyFill="1" applyBorder="1" applyAlignment="1">
      <alignment horizontal="left" wrapText="1"/>
    </xf>
    <xf numFmtId="0" fontId="7" fillId="2" borderId="0" xfId="2" applyFont="1" applyFill="1" applyBorder="1" applyAlignment="1">
      <alignment horizontal="center" wrapText="1"/>
    </xf>
    <xf numFmtId="0" fontId="27" fillId="2" borderId="0" xfId="2" applyNumberFormat="1" applyFont="1" applyFill="1" applyBorder="1" applyAlignment="1" applyProtection="1">
      <alignment horizontal="center" vertical="center"/>
    </xf>
    <xf numFmtId="170" fontId="29" fillId="2" borderId="0" xfId="2" applyNumberFormat="1" applyFont="1" applyFill="1" applyBorder="1" applyAlignment="1" applyProtection="1">
      <alignment vertical="center"/>
    </xf>
    <xf numFmtId="170" fontId="29" fillId="2" borderId="0" xfId="2" applyNumberFormat="1" applyFont="1" applyFill="1" applyBorder="1" applyAlignment="1" applyProtection="1">
      <alignment horizontal="center" vertical="center" wrapText="1"/>
    </xf>
    <xf numFmtId="0" fontId="29" fillId="2" borderId="0" xfId="2" applyNumberFormat="1" applyFont="1" applyFill="1" applyBorder="1" applyAlignment="1" applyProtection="1">
      <alignment horizontal="center" vertical="center" wrapText="1"/>
    </xf>
    <xf numFmtId="0" fontId="7" fillId="2" borderId="35" xfId="2" applyNumberFormat="1" applyFont="1" applyFill="1" applyBorder="1" applyAlignment="1" applyProtection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170" fontId="11" fillId="0" borderId="0" xfId="2" applyNumberFormat="1" applyFont="1" applyFill="1" applyBorder="1" applyAlignment="1" applyProtection="1">
      <alignment vertical="center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1" fillId="2" borderId="27" xfId="2" applyFont="1" applyFill="1" applyBorder="1" applyAlignment="1">
      <alignment horizontal="center" vertical="center" wrapText="1"/>
    </xf>
    <xf numFmtId="0" fontId="11" fillId="0" borderId="35" xfId="2" applyFont="1" applyFill="1" applyBorder="1" applyAlignment="1">
      <alignment horizontal="center" vertical="center" wrapText="1"/>
    </xf>
    <xf numFmtId="167" fontId="28" fillId="0" borderId="35" xfId="2" applyNumberFormat="1" applyFont="1" applyFill="1" applyBorder="1" applyAlignment="1">
      <alignment horizontal="center" vertical="center" wrapText="1"/>
    </xf>
    <xf numFmtId="1" fontId="28" fillId="0" borderId="35" xfId="2" applyNumberFormat="1" applyFont="1" applyFill="1" applyBorder="1" applyAlignment="1">
      <alignment horizontal="center" vertical="center" wrapText="1"/>
    </xf>
    <xf numFmtId="0" fontId="27" fillId="2" borderId="16" xfId="2" applyFont="1" applyFill="1" applyBorder="1" applyAlignment="1">
      <alignment horizontal="center" vertical="center" wrapText="1"/>
    </xf>
    <xf numFmtId="0" fontId="27" fillId="2" borderId="17" xfId="2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1" fontId="7" fillId="0" borderId="9" xfId="2" applyNumberFormat="1" applyFont="1" applyFill="1" applyBorder="1" applyAlignment="1">
      <alignment horizontal="center" vertical="center"/>
    </xf>
    <xf numFmtId="49" fontId="7" fillId="0" borderId="10" xfId="2" applyNumberFormat="1" applyFont="1" applyFill="1" applyBorder="1" applyAlignment="1">
      <alignment horizontal="center" vertical="center"/>
    </xf>
    <xf numFmtId="1" fontId="11" fillId="0" borderId="24" xfId="0" applyNumberFormat="1" applyFont="1" applyFill="1" applyBorder="1" applyAlignment="1">
      <alignment horizontal="center" vertical="center"/>
    </xf>
    <xf numFmtId="0" fontId="11" fillId="0" borderId="16" xfId="0" applyNumberFormat="1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0" fontId="11" fillId="0" borderId="16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166" fontId="11" fillId="0" borderId="20" xfId="0" applyNumberFormat="1" applyFont="1" applyFill="1" applyBorder="1" applyAlignment="1" applyProtection="1">
      <alignment horizontal="center" vertical="center"/>
    </xf>
    <xf numFmtId="49" fontId="11" fillId="0" borderId="45" xfId="0" applyNumberFormat="1" applyFont="1" applyFill="1" applyBorder="1" applyAlignment="1">
      <alignment horizontal="left" vertical="center" wrapText="1"/>
    </xf>
    <xf numFmtId="49" fontId="7" fillId="0" borderId="46" xfId="2" applyNumberFormat="1" applyFont="1" applyFill="1" applyBorder="1" applyAlignment="1">
      <alignment vertical="center" wrapText="1"/>
    </xf>
    <xf numFmtId="49" fontId="11" fillId="0" borderId="20" xfId="0" applyNumberFormat="1" applyFont="1" applyFill="1" applyBorder="1" applyAlignment="1" applyProtection="1">
      <alignment horizontal="center" vertical="center"/>
    </xf>
    <xf numFmtId="49" fontId="27" fillId="0" borderId="28" xfId="0" applyNumberFormat="1" applyFont="1" applyFill="1" applyBorder="1" applyAlignment="1" applyProtection="1">
      <alignment horizontal="center" vertical="center"/>
    </xf>
    <xf numFmtId="49" fontId="11" fillId="2" borderId="28" xfId="0" applyNumberFormat="1" applyFont="1" applyFill="1" applyBorder="1" applyAlignment="1" applyProtection="1">
      <alignment horizontal="center" vertical="center"/>
    </xf>
    <xf numFmtId="49" fontId="11" fillId="2" borderId="47" xfId="0" applyNumberFormat="1" applyFont="1" applyFill="1" applyBorder="1" applyAlignment="1" applyProtection="1">
      <alignment horizontal="center" vertical="center"/>
    </xf>
    <xf numFmtId="167" fontId="11" fillId="2" borderId="48" xfId="2" applyNumberFormat="1" applyFont="1" applyFill="1" applyBorder="1" applyAlignment="1" applyProtection="1">
      <alignment horizontal="center" vertical="center"/>
    </xf>
    <xf numFmtId="167" fontId="11" fillId="2" borderId="17" xfId="2" applyNumberFormat="1" applyFont="1" applyFill="1" applyBorder="1" applyAlignment="1" applyProtection="1">
      <alignment horizontal="center" vertical="center"/>
    </xf>
    <xf numFmtId="1" fontId="11" fillId="2" borderId="8" xfId="2" applyNumberFormat="1" applyFont="1" applyFill="1" applyBorder="1" applyAlignment="1" applyProtection="1">
      <alignment horizontal="center" vertical="center"/>
    </xf>
    <xf numFmtId="167" fontId="11" fillId="2" borderId="20" xfId="0" applyNumberFormat="1" applyFont="1" applyFill="1" applyBorder="1" applyAlignment="1" applyProtection="1">
      <alignment horizontal="center" vertical="center"/>
    </xf>
    <xf numFmtId="167" fontId="11" fillId="2" borderId="21" xfId="0" applyNumberFormat="1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49" fontId="7" fillId="2" borderId="23" xfId="2" applyNumberFormat="1" applyFont="1" applyFill="1" applyBorder="1" applyAlignment="1">
      <alignment vertical="center" wrapText="1"/>
    </xf>
    <xf numFmtId="49" fontId="7" fillId="0" borderId="49" xfId="2" applyNumberFormat="1" applyFont="1" applyFill="1" applyBorder="1" applyAlignment="1">
      <alignment vertical="center" wrapText="1"/>
    </xf>
    <xf numFmtId="0" fontId="7" fillId="2" borderId="8" xfId="2" applyNumberFormat="1" applyFont="1" applyFill="1" applyBorder="1" applyAlignment="1" applyProtection="1">
      <alignment horizontal="center" vertical="center"/>
    </xf>
    <xf numFmtId="171" fontId="7" fillId="2" borderId="6" xfId="2" applyNumberFormat="1" applyFont="1" applyFill="1" applyBorder="1" applyAlignment="1" applyProtection="1">
      <alignment horizontal="center" vertical="center"/>
    </xf>
    <xf numFmtId="171" fontId="7" fillId="2" borderId="7" xfId="2" applyNumberFormat="1" applyFont="1" applyFill="1" applyBorder="1" applyAlignment="1" applyProtection="1">
      <alignment horizontal="center" vertical="center"/>
    </xf>
    <xf numFmtId="172" fontId="7" fillId="2" borderId="37" xfId="2" applyNumberFormat="1" applyFont="1" applyFill="1" applyBorder="1" applyAlignment="1" applyProtection="1">
      <alignment horizontal="center" vertical="center"/>
    </xf>
    <xf numFmtId="171" fontId="7" fillId="2" borderId="8" xfId="2" applyNumberFormat="1" applyFont="1" applyFill="1" applyBorder="1" applyAlignment="1" applyProtection="1">
      <alignment horizontal="center" vertical="center"/>
    </xf>
    <xf numFmtId="171" fontId="7" fillId="2" borderId="50" xfId="2" applyNumberFormat="1" applyFont="1" applyFill="1" applyBorder="1" applyAlignment="1" applyProtection="1">
      <alignment horizontal="center" vertical="center"/>
    </xf>
    <xf numFmtId="171" fontId="7" fillId="2" borderId="51" xfId="2" applyNumberFormat="1" applyFont="1" applyFill="1" applyBorder="1" applyAlignment="1" applyProtection="1">
      <alignment horizontal="center" vertical="center"/>
    </xf>
    <xf numFmtId="171" fontId="7" fillId="2" borderId="52" xfId="2" applyNumberFormat="1" applyFont="1" applyFill="1" applyBorder="1" applyAlignment="1" applyProtection="1">
      <alignment horizontal="center" vertical="center"/>
    </xf>
    <xf numFmtId="0" fontId="7" fillId="2" borderId="53" xfId="2" applyNumberFormat="1" applyFont="1" applyFill="1" applyBorder="1" applyAlignment="1" applyProtection="1">
      <alignment horizontal="center" vertical="center"/>
    </xf>
    <xf numFmtId="0" fontId="7" fillId="2" borderId="54" xfId="2" applyNumberFormat="1" applyFont="1" applyFill="1" applyBorder="1" applyAlignment="1" applyProtection="1">
      <alignment horizontal="center" vertical="center"/>
    </xf>
    <xf numFmtId="0" fontId="7" fillId="2" borderId="55" xfId="2" applyNumberFormat="1" applyFont="1" applyFill="1" applyBorder="1" applyAlignment="1" applyProtection="1">
      <alignment horizontal="center" vertical="center"/>
    </xf>
    <xf numFmtId="0" fontId="7" fillId="2" borderId="56" xfId="2" applyNumberFormat="1" applyFont="1" applyFill="1" applyBorder="1" applyAlignment="1" applyProtection="1">
      <alignment horizontal="center" vertical="center"/>
    </xf>
    <xf numFmtId="171" fontId="7" fillId="0" borderId="1" xfId="2" applyNumberFormat="1" applyFont="1" applyFill="1" applyBorder="1" applyAlignment="1" applyProtection="1">
      <alignment horizontal="center" vertical="center"/>
    </xf>
    <xf numFmtId="171" fontId="7" fillId="0" borderId="10" xfId="2" applyNumberFormat="1" applyFont="1" applyFill="1" applyBorder="1" applyAlignment="1" applyProtection="1">
      <alignment horizontal="center" vertical="center"/>
    </xf>
    <xf numFmtId="1" fontId="7" fillId="0" borderId="10" xfId="2" applyNumberFormat="1" applyFont="1" applyFill="1" applyBorder="1" applyAlignment="1" applyProtection="1">
      <alignment horizontal="center" vertical="center"/>
    </xf>
    <xf numFmtId="0" fontId="7" fillId="0" borderId="57" xfId="2" applyFont="1" applyFill="1" applyBorder="1" applyAlignment="1">
      <alignment horizontal="center" vertical="center" wrapText="1"/>
    </xf>
    <xf numFmtId="171" fontId="7" fillId="0" borderId="25" xfId="2" applyNumberFormat="1" applyFont="1" applyFill="1" applyBorder="1" applyAlignment="1" applyProtection="1">
      <alignment horizontal="center" vertical="center"/>
    </xf>
    <xf numFmtId="1" fontId="7" fillId="0" borderId="25" xfId="2" applyNumberFormat="1" applyFont="1" applyFill="1" applyBorder="1" applyAlignment="1">
      <alignment horizontal="center" vertical="center"/>
    </xf>
    <xf numFmtId="0" fontId="7" fillId="0" borderId="25" xfId="2" applyNumberFormat="1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>
      <alignment horizontal="center" vertical="center" wrapText="1"/>
    </xf>
    <xf numFmtId="172" fontId="7" fillId="0" borderId="25" xfId="2" applyNumberFormat="1" applyFont="1" applyFill="1" applyBorder="1" applyAlignment="1" applyProtection="1">
      <alignment horizontal="center" vertical="center"/>
    </xf>
    <xf numFmtId="172" fontId="7" fillId="0" borderId="1" xfId="2" applyNumberFormat="1" applyFont="1" applyFill="1" applyBorder="1" applyAlignment="1" applyProtection="1">
      <alignment horizontal="center" vertical="center"/>
    </xf>
    <xf numFmtId="0" fontId="7" fillId="0" borderId="6" xfId="2" applyNumberFormat="1" applyFont="1" applyFill="1" applyBorder="1" applyAlignment="1" applyProtection="1">
      <alignment horizontal="center" vertical="center"/>
    </xf>
    <xf numFmtId="1" fontId="7" fillId="0" borderId="8" xfId="2" applyNumberFormat="1" applyFont="1" applyFill="1" applyBorder="1" applyAlignment="1">
      <alignment horizontal="center" vertical="center" wrapText="1"/>
    </xf>
    <xf numFmtId="171" fontId="7" fillId="0" borderId="9" xfId="2" applyNumberFormat="1" applyFont="1" applyFill="1" applyBorder="1" applyAlignment="1" applyProtection="1">
      <alignment horizontal="center" vertical="center"/>
    </xf>
    <xf numFmtId="1" fontId="7" fillId="0" borderId="9" xfId="2" applyNumberFormat="1" applyFont="1" applyFill="1" applyBorder="1" applyAlignment="1" applyProtection="1">
      <alignment horizontal="center" vertical="center"/>
    </xf>
    <xf numFmtId="172" fontId="7" fillId="0" borderId="9" xfId="2" applyNumberFormat="1" applyFont="1" applyFill="1" applyBorder="1" applyAlignment="1" applyProtection="1">
      <alignment horizontal="center" vertical="center"/>
    </xf>
    <xf numFmtId="0" fontId="11" fillId="2" borderId="20" xfId="0" applyNumberFormat="1" applyFont="1" applyFill="1" applyBorder="1" applyAlignment="1" applyProtection="1">
      <alignment horizontal="left" vertical="center"/>
    </xf>
    <xf numFmtId="0" fontId="11" fillId="2" borderId="47" xfId="0" applyNumberFormat="1" applyFont="1" applyFill="1" applyBorder="1" applyAlignment="1" applyProtection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1" fontId="31" fillId="2" borderId="4" xfId="0" applyNumberFormat="1" applyFont="1" applyFill="1" applyBorder="1" applyAlignment="1" applyProtection="1">
      <alignment horizontal="center" vertical="center"/>
    </xf>
    <xf numFmtId="167" fontId="11" fillId="2" borderId="0" xfId="2" applyNumberFormat="1" applyFont="1" applyFill="1" applyBorder="1" applyAlignment="1" applyProtection="1">
      <alignment horizontal="center" vertical="center"/>
    </xf>
    <xf numFmtId="1" fontId="11" fillId="2" borderId="36" xfId="0" applyNumberFormat="1" applyFont="1" applyFill="1" applyBorder="1" applyAlignment="1" applyProtection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167" fontId="7" fillId="2" borderId="0" xfId="2" applyNumberFormat="1" applyFont="1" applyFill="1" applyBorder="1" applyAlignment="1" applyProtection="1">
      <alignment horizontal="center" vertical="center"/>
    </xf>
    <xf numFmtId="172" fontId="7" fillId="2" borderId="0" xfId="2" applyNumberFormat="1" applyFont="1" applyFill="1" applyBorder="1" applyAlignment="1" applyProtection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7" fontId="2" fillId="4" borderId="0" xfId="0" applyNumberFormat="1" applyFont="1" applyFill="1" applyAlignment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171" fontId="11" fillId="2" borderId="46" xfId="2" applyNumberFormat="1" applyFont="1" applyFill="1" applyBorder="1" applyAlignment="1" applyProtection="1">
      <alignment horizontal="center" vertical="center"/>
    </xf>
    <xf numFmtId="171" fontId="11" fillId="2" borderId="10" xfId="2" applyNumberFormat="1" applyFont="1" applyFill="1" applyBorder="1" applyAlignment="1" applyProtection="1">
      <alignment horizontal="center" vertical="center"/>
    </xf>
    <xf numFmtId="49" fontId="11" fillId="2" borderId="20" xfId="0" applyNumberFormat="1" applyFont="1" applyFill="1" applyBorder="1" applyAlignment="1" applyProtection="1">
      <alignment horizontal="center" vertical="center"/>
    </xf>
    <xf numFmtId="171" fontId="11" fillId="2" borderId="45" xfId="0" applyNumberFormat="1" applyFont="1" applyFill="1" applyBorder="1" applyAlignment="1" applyProtection="1">
      <alignment horizontal="left" vertical="center" wrapText="1"/>
    </xf>
    <xf numFmtId="171" fontId="7" fillId="2" borderId="12" xfId="0" applyNumberFormat="1" applyFont="1" applyFill="1" applyBorder="1" applyAlignment="1" applyProtection="1">
      <alignment horizontal="center" vertical="center"/>
    </xf>
    <xf numFmtId="171" fontId="7" fillId="2" borderId="11" xfId="0" applyNumberFormat="1" applyFont="1" applyFill="1" applyBorder="1" applyAlignment="1" applyProtection="1">
      <alignment horizontal="center" vertical="center"/>
    </xf>
    <xf numFmtId="49" fontId="11" fillId="2" borderId="21" xfId="0" applyNumberFormat="1" applyFont="1" applyFill="1" applyBorder="1" applyAlignment="1" applyProtection="1">
      <alignment horizontal="center" vertical="center"/>
    </xf>
    <xf numFmtId="171" fontId="7" fillId="2" borderId="13" xfId="0" applyNumberFormat="1" applyFont="1" applyFill="1" applyBorder="1" applyAlignment="1" applyProtection="1">
      <alignment horizontal="center" vertical="center"/>
    </xf>
    <xf numFmtId="171" fontId="7" fillId="2" borderId="15" xfId="0" applyNumberFormat="1" applyFont="1" applyFill="1" applyBorder="1" applyAlignment="1" applyProtection="1">
      <alignment horizontal="center" vertical="center"/>
    </xf>
    <xf numFmtId="167" fontId="11" fillId="2" borderId="59" xfId="0" applyNumberFormat="1" applyFont="1" applyFill="1" applyBorder="1" applyAlignment="1" applyProtection="1">
      <alignment horizontal="center" vertical="center"/>
    </xf>
    <xf numFmtId="167" fontId="11" fillId="2" borderId="24" xfId="0" applyNumberFormat="1" applyFont="1" applyFill="1" applyBorder="1" applyAlignment="1" applyProtection="1">
      <alignment horizontal="center" vertical="center"/>
    </xf>
    <xf numFmtId="167" fontId="11" fillId="2" borderId="60" xfId="0" applyNumberFormat="1" applyFont="1" applyFill="1" applyBorder="1" applyAlignment="1" applyProtection="1">
      <alignment horizontal="center" vertical="center"/>
    </xf>
    <xf numFmtId="1" fontId="11" fillId="2" borderId="59" xfId="0" applyNumberFormat="1" applyFont="1" applyFill="1" applyBorder="1" applyAlignment="1" applyProtection="1">
      <alignment horizontal="center" vertical="center"/>
    </xf>
    <xf numFmtId="171" fontId="11" fillId="2" borderId="24" xfId="0" applyNumberFormat="1" applyFont="1" applyFill="1" applyBorder="1" applyAlignment="1" applyProtection="1">
      <alignment horizontal="center" vertical="center"/>
    </xf>
    <xf numFmtId="171" fontId="11" fillId="2" borderId="60" xfId="0" applyNumberFormat="1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7" fontId="2" fillId="0" borderId="0" xfId="0" applyNumberFormat="1" applyFont="1" applyBorder="1" applyAlignment="1">
      <alignment horizontal="center" vertical="center"/>
    </xf>
    <xf numFmtId="0" fontId="2" fillId="0" borderId="1" xfId="0" applyFont="1" applyBorder="1"/>
    <xf numFmtId="49" fontId="11" fillId="2" borderId="24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right" vertical="center"/>
    </xf>
    <xf numFmtId="171" fontId="11" fillId="2" borderId="1" xfId="2" applyNumberFormat="1" applyFont="1" applyFill="1" applyBorder="1" applyAlignment="1" applyProtection="1">
      <alignment horizontal="center" vertical="center"/>
    </xf>
    <xf numFmtId="0" fontId="11" fillId="0" borderId="56" xfId="2" applyFont="1" applyFill="1" applyBorder="1" applyAlignment="1">
      <alignment horizontal="center" vertical="center" wrapText="1"/>
    </xf>
    <xf numFmtId="0" fontId="11" fillId="0" borderId="61" xfId="2" applyFont="1" applyFill="1" applyBorder="1" applyAlignment="1">
      <alignment horizontal="center" vertical="center" wrapText="1"/>
    </xf>
    <xf numFmtId="0" fontId="7" fillId="2" borderId="62" xfId="2" applyNumberFormat="1" applyFont="1" applyFill="1" applyBorder="1" applyAlignment="1" applyProtection="1">
      <alignment horizontal="center" vertical="center"/>
    </xf>
    <xf numFmtId="0" fontId="7" fillId="2" borderId="63" xfId="2" applyNumberFormat="1" applyFont="1" applyFill="1" applyBorder="1" applyAlignment="1" applyProtection="1">
      <alignment horizontal="center" vertical="center"/>
    </xf>
    <xf numFmtId="0" fontId="7" fillId="2" borderId="64" xfId="2" applyNumberFormat="1" applyFont="1" applyFill="1" applyBorder="1" applyAlignment="1" applyProtection="1">
      <alignment horizontal="center" vertical="center"/>
    </xf>
    <xf numFmtId="0" fontId="27" fillId="2" borderId="45" xfId="2" applyFont="1" applyFill="1" applyBorder="1" applyAlignment="1">
      <alignment horizontal="center" vertical="center" wrapText="1"/>
    </xf>
    <xf numFmtId="0" fontId="27" fillId="2" borderId="46" xfId="2" applyFont="1" applyFill="1" applyBorder="1" applyAlignment="1">
      <alignment horizontal="center" vertical="center" wrapText="1"/>
    </xf>
    <xf numFmtId="0" fontId="27" fillId="2" borderId="46" xfId="0" applyFont="1" applyFill="1" applyBorder="1" applyAlignment="1">
      <alignment horizontal="center" vertical="center" wrapText="1"/>
    </xf>
    <xf numFmtId="0" fontId="7" fillId="2" borderId="46" xfId="2" applyNumberFormat="1" applyFont="1" applyFill="1" applyBorder="1" applyAlignment="1" applyProtection="1">
      <alignment vertical="center"/>
    </xf>
    <xf numFmtId="0" fontId="7" fillId="2" borderId="46" xfId="2" applyFont="1" applyFill="1" applyBorder="1" applyAlignment="1">
      <alignment horizontal="center" vertical="center" wrapText="1"/>
    </xf>
    <xf numFmtId="0" fontId="11" fillId="0" borderId="45" xfId="0" applyNumberFormat="1" applyFont="1" applyFill="1" applyBorder="1" applyAlignment="1">
      <alignment horizontal="center" vertical="center" wrapText="1"/>
    </xf>
    <xf numFmtId="0" fontId="7" fillId="0" borderId="45" xfId="2" applyFont="1" applyFill="1" applyBorder="1" applyAlignment="1">
      <alignment horizontal="center" vertical="center" wrapText="1"/>
    </xf>
    <xf numFmtId="0" fontId="11" fillId="0" borderId="45" xfId="2" applyFont="1" applyFill="1" applyBorder="1" applyAlignment="1">
      <alignment horizontal="center" vertical="center" wrapText="1"/>
    </xf>
    <xf numFmtId="0" fontId="7" fillId="0" borderId="46" xfId="2" applyNumberFormat="1" applyFont="1" applyFill="1" applyBorder="1" applyAlignment="1">
      <alignment horizontal="center" vertical="center" wrapText="1"/>
    </xf>
    <xf numFmtId="1" fontId="11" fillId="2" borderId="24" xfId="0" applyNumberFormat="1" applyFont="1" applyFill="1" applyBorder="1" applyAlignment="1">
      <alignment horizontal="center" vertical="center" wrapText="1"/>
    </xf>
    <xf numFmtId="1" fontId="11" fillId="2" borderId="65" xfId="2" applyNumberFormat="1" applyFont="1" applyFill="1" applyBorder="1" applyAlignment="1" applyProtection="1">
      <alignment horizontal="center" vertical="center"/>
    </xf>
    <xf numFmtId="167" fontId="11" fillId="2" borderId="65" xfId="2" applyNumberFormat="1" applyFont="1" applyFill="1" applyBorder="1" applyAlignment="1" applyProtection="1">
      <alignment horizontal="center" vertical="center"/>
    </xf>
    <xf numFmtId="1" fontId="11" fillId="2" borderId="60" xfId="0" applyNumberFormat="1" applyFont="1" applyFill="1" applyBorder="1" applyAlignment="1" applyProtection="1">
      <alignment horizontal="center" vertical="center"/>
    </xf>
    <xf numFmtId="167" fontId="11" fillId="2" borderId="46" xfId="2" applyNumberFormat="1" applyFont="1" applyFill="1" applyBorder="1" applyAlignment="1" applyProtection="1">
      <alignment horizontal="center" vertical="center"/>
    </xf>
    <xf numFmtId="1" fontId="11" fillId="2" borderId="66" xfId="0" applyNumberFormat="1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>
      <alignment horizontal="left" vertical="top" wrapText="1"/>
    </xf>
    <xf numFmtId="0" fontId="11" fillId="2" borderId="45" xfId="0" applyFont="1" applyFill="1" applyBorder="1" applyAlignment="1">
      <alignment horizontal="left" vertical="top" wrapText="1"/>
    </xf>
    <xf numFmtId="171" fontId="11" fillId="2" borderId="18" xfId="2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67" xfId="0" applyFont="1" applyFill="1" applyBorder="1" applyAlignment="1">
      <alignment horizontal="left" vertical="top" wrapText="1"/>
    </xf>
    <xf numFmtId="0" fontId="7" fillId="2" borderId="45" xfId="2" applyNumberFormat="1" applyFont="1" applyFill="1" applyBorder="1" applyAlignment="1" applyProtection="1">
      <alignment horizontal="center" vertical="center"/>
    </xf>
    <xf numFmtId="0" fontId="7" fillId="0" borderId="68" xfId="2" applyNumberFormat="1" applyFont="1" applyFill="1" applyBorder="1" applyAlignment="1" applyProtection="1">
      <alignment horizontal="center" vertical="center"/>
    </xf>
    <xf numFmtId="0" fontId="7" fillId="0" borderId="46" xfId="2" applyNumberFormat="1" applyFont="1" applyFill="1" applyBorder="1" applyAlignment="1" applyProtection="1">
      <alignment horizontal="center" vertical="center"/>
    </xf>
    <xf numFmtId="1" fontId="11" fillId="2" borderId="44" xfId="2" applyNumberFormat="1" applyFont="1" applyFill="1" applyBorder="1" applyAlignment="1">
      <alignment horizontal="center" vertical="center" wrapText="1"/>
    </xf>
    <xf numFmtId="1" fontId="11" fillId="2" borderId="69" xfId="2" applyNumberFormat="1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61" xfId="2" applyNumberFormat="1" applyFont="1" applyFill="1" applyBorder="1" applyAlignment="1" applyProtection="1">
      <alignment horizontal="center" vertical="center"/>
    </xf>
    <xf numFmtId="1" fontId="11" fillId="2" borderId="68" xfId="2" applyNumberFormat="1" applyFont="1" applyFill="1" applyBorder="1" applyAlignment="1" applyProtection="1">
      <alignment horizontal="center" vertical="center"/>
    </xf>
    <xf numFmtId="49" fontId="11" fillId="2" borderId="1" xfId="2" applyNumberFormat="1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center" vertical="center" wrapText="1"/>
    </xf>
    <xf numFmtId="1" fontId="28" fillId="0" borderId="61" xfId="2" applyNumberFormat="1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/>
    </xf>
    <xf numFmtId="166" fontId="11" fillId="0" borderId="23" xfId="0" applyNumberFormat="1" applyFont="1" applyFill="1" applyBorder="1" applyAlignment="1" applyProtection="1">
      <alignment horizontal="center" vertical="center"/>
    </xf>
    <xf numFmtId="0" fontId="11" fillId="2" borderId="24" xfId="2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45" xfId="0" applyNumberFormat="1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49" fontId="7" fillId="2" borderId="28" xfId="0" applyNumberFormat="1" applyFont="1" applyFill="1" applyBorder="1" applyAlignment="1" applyProtection="1">
      <alignment horizontal="center" vertical="center"/>
    </xf>
    <xf numFmtId="0" fontId="7" fillId="2" borderId="14" xfId="2" applyFont="1" applyFill="1" applyBorder="1" applyAlignment="1">
      <alignment horizontal="center" vertical="center" wrapText="1"/>
    </xf>
    <xf numFmtId="171" fontId="31" fillId="2" borderId="10" xfId="2" applyNumberFormat="1" applyFont="1" applyFill="1" applyBorder="1" applyAlignment="1" applyProtection="1">
      <alignment horizontal="center" vertical="center"/>
    </xf>
    <xf numFmtId="172" fontId="7" fillId="2" borderId="33" xfId="2" applyNumberFormat="1" applyFont="1" applyFill="1" applyBorder="1" applyAlignment="1" applyProtection="1">
      <alignment horizontal="center" vertical="center"/>
    </xf>
    <xf numFmtId="171" fontId="7" fillId="2" borderId="10" xfId="2" applyNumberFormat="1" applyFont="1" applyFill="1" applyBorder="1" applyAlignment="1" applyProtection="1">
      <alignment horizontal="center" vertical="center"/>
    </xf>
    <xf numFmtId="49" fontId="7" fillId="2" borderId="21" xfId="0" applyNumberFormat="1" applyFont="1" applyFill="1" applyBorder="1" applyAlignment="1" applyProtection="1">
      <alignment horizontal="center" vertical="center"/>
    </xf>
    <xf numFmtId="170" fontId="7" fillId="2" borderId="12" xfId="2" applyNumberFormat="1" applyFont="1" applyFill="1" applyBorder="1" applyAlignment="1" applyProtection="1">
      <alignment horizontal="center" vertical="center"/>
    </xf>
    <xf numFmtId="0" fontId="7" fillId="2" borderId="11" xfId="2" applyFont="1" applyFill="1" applyBorder="1" applyAlignment="1">
      <alignment horizontal="center" vertical="center" wrapText="1"/>
    </xf>
    <xf numFmtId="0" fontId="7" fillId="2" borderId="18" xfId="2" applyFont="1" applyFill="1" applyBorder="1" applyAlignment="1">
      <alignment horizontal="center" vertical="center" wrapText="1"/>
    </xf>
    <xf numFmtId="172" fontId="7" fillId="2" borderId="49" xfId="2" applyNumberFormat="1" applyFont="1" applyFill="1" applyBorder="1" applyAlignment="1" applyProtection="1">
      <alignment horizontal="center" vertical="center"/>
    </xf>
    <xf numFmtId="0" fontId="7" fillId="2" borderId="60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67" xfId="2" applyFont="1" applyFill="1" applyBorder="1" applyAlignment="1">
      <alignment horizontal="center" vertical="center" wrapText="1"/>
    </xf>
    <xf numFmtId="1" fontId="11" fillId="2" borderId="61" xfId="2" applyNumberFormat="1" applyFont="1" applyFill="1" applyBorder="1" applyAlignment="1">
      <alignment horizontal="center" vertical="center" wrapText="1"/>
    </xf>
    <xf numFmtId="171" fontId="11" fillId="2" borderId="67" xfId="0" applyNumberFormat="1" applyFont="1" applyFill="1" applyBorder="1" applyAlignment="1" applyProtection="1">
      <alignment horizontal="left" vertical="top" wrapText="1"/>
    </xf>
    <xf numFmtId="1" fontId="11" fillId="2" borderId="37" xfId="0" applyNumberFormat="1" applyFont="1" applyFill="1" applyBorder="1" applyAlignment="1" applyProtection="1">
      <alignment horizontal="center" vertical="center"/>
    </xf>
    <xf numFmtId="171" fontId="7" fillId="2" borderId="20" xfId="2" applyNumberFormat="1" applyFont="1" applyFill="1" applyBorder="1" applyAlignment="1" applyProtection="1">
      <alignment horizontal="center" vertical="center"/>
    </xf>
    <xf numFmtId="49" fontId="7" fillId="2" borderId="44" xfId="2" applyNumberFormat="1" applyFont="1" applyFill="1" applyBorder="1" applyAlignment="1">
      <alignment vertical="center" wrapText="1"/>
    </xf>
    <xf numFmtId="0" fontId="7" fillId="2" borderId="50" xfId="2" applyNumberFormat="1" applyFont="1" applyFill="1" applyBorder="1" applyAlignment="1" applyProtection="1">
      <alignment horizontal="center" vertical="center"/>
    </xf>
    <xf numFmtId="0" fontId="7" fillId="2" borderId="51" xfId="2" applyNumberFormat="1" applyFont="1" applyFill="1" applyBorder="1" applyAlignment="1" applyProtection="1">
      <alignment horizontal="center" vertical="center"/>
    </xf>
    <xf numFmtId="0" fontId="7" fillId="2" borderId="52" xfId="2" applyNumberFormat="1" applyFont="1" applyFill="1" applyBorder="1" applyAlignment="1" applyProtection="1">
      <alignment horizontal="center" vertical="center"/>
    </xf>
    <xf numFmtId="171" fontId="7" fillId="2" borderId="37" xfId="2" applyNumberFormat="1" applyFont="1" applyFill="1" applyBorder="1" applyAlignment="1" applyProtection="1">
      <alignment horizontal="center" vertical="center"/>
    </xf>
    <xf numFmtId="0" fontId="7" fillId="2" borderId="71" xfId="2" applyNumberFormat="1" applyFont="1" applyFill="1" applyBorder="1" applyAlignment="1" applyProtection="1">
      <alignment horizontal="center" vertical="center"/>
    </xf>
    <xf numFmtId="0" fontId="7" fillId="0" borderId="23" xfId="2" applyNumberFormat="1" applyFont="1" applyFill="1" applyBorder="1" applyAlignment="1" applyProtection="1">
      <alignment horizontal="center" vertical="center"/>
    </xf>
    <xf numFmtId="0" fontId="7" fillId="0" borderId="33" xfId="2" applyNumberFormat="1" applyFont="1" applyFill="1" applyBorder="1" applyAlignment="1" applyProtection="1">
      <alignment horizontal="center" vertical="center"/>
    </xf>
    <xf numFmtId="0" fontId="7" fillId="0" borderId="33" xfId="2" applyNumberFormat="1" applyFont="1" applyFill="1" applyBorder="1" applyAlignment="1">
      <alignment horizontal="center" vertical="center" wrapText="1"/>
    </xf>
    <xf numFmtId="0" fontId="7" fillId="0" borderId="12" xfId="2" applyNumberFormat="1" applyFont="1" applyFill="1" applyBorder="1" applyAlignment="1">
      <alignment horizontal="center" vertical="center" wrapText="1"/>
    </xf>
    <xf numFmtId="0" fontId="7" fillId="0" borderId="49" xfId="2" applyNumberFormat="1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left" vertical="center" wrapText="1"/>
    </xf>
    <xf numFmtId="167" fontId="0" fillId="0" borderId="0" xfId="0" applyNumberFormat="1"/>
    <xf numFmtId="49" fontId="11" fillId="2" borderId="28" xfId="0" applyNumberFormat="1" applyFont="1" applyFill="1" applyBorder="1" applyAlignment="1">
      <alignment vertical="center" wrapText="1"/>
    </xf>
    <xf numFmtId="49" fontId="11" fillId="2" borderId="20" xfId="2" applyNumberFormat="1" applyFont="1" applyFill="1" applyBorder="1" applyAlignment="1">
      <alignment horizontal="left" vertical="center" wrapText="1"/>
    </xf>
    <xf numFmtId="49" fontId="7" fillId="2" borderId="28" xfId="2" applyNumberFormat="1" applyFont="1" applyFill="1" applyBorder="1" applyAlignment="1">
      <alignment horizontal="left" vertical="center" wrapText="1"/>
    </xf>
    <xf numFmtId="0" fontId="11" fillId="0" borderId="28" xfId="0" applyFont="1" applyBorder="1" applyAlignment="1">
      <alignment horizontal="left" wrapText="1"/>
    </xf>
    <xf numFmtId="0" fontId="11" fillId="0" borderId="28" xfId="0" applyFont="1" applyBorder="1" applyAlignment="1">
      <alignment wrapText="1"/>
    </xf>
    <xf numFmtId="0" fontId="11" fillId="0" borderId="28" xfId="0" applyFont="1" applyFill="1" applyBorder="1" applyAlignment="1">
      <alignment horizontal="left" wrapText="1"/>
    </xf>
    <xf numFmtId="0" fontId="7" fillId="0" borderId="28" xfId="0" applyFont="1" applyFill="1" applyBorder="1" applyAlignment="1">
      <alignment horizontal="left" wrapText="1"/>
    </xf>
    <xf numFmtId="49" fontId="7" fillId="2" borderId="21" xfId="2" applyNumberFormat="1" applyFont="1" applyFill="1" applyBorder="1" applyAlignment="1">
      <alignment vertical="center" wrapText="1"/>
    </xf>
    <xf numFmtId="1" fontId="11" fillId="0" borderId="9" xfId="2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wrapText="1"/>
    </xf>
    <xf numFmtId="49" fontId="7" fillId="0" borderId="28" xfId="2" applyNumberFormat="1" applyFont="1" applyFill="1" applyBorder="1" applyAlignment="1">
      <alignment vertical="center" wrapText="1"/>
    </xf>
    <xf numFmtId="0" fontId="7" fillId="0" borderId="28" xfId="0" applyFont="1" applyBorder="1" applyAlignment="1">
      <alignment horizontal="left" wrapText="1"/>
    </xf>
    <xf numFmtId="0" fontId="7" fillId="0" borderId="28" xfId="0" applyFont="1" applyBorder="1"/>
    <xf numFmtId="0" fontId="7" fillId="0" borderId="21" xfId="0" applyFont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2" fillId="5" borderId="0" xfId="0" applyFont="1" applyFill="1"/>
    <xf numFmtId="0" fontId="37" fillId="0" borderId="0" xfId="0" applyFont="1"/>
    <xf numFmtId="0" fontId="2" fillId="3" borderId="0" xfId="0" applyFont="1" applyFill="1"/>
    <xf numFmtId="170" fontId="38" fillId="0" borderId="0" xfId="2" applyNumberFormat="1" applyFont="1" applyFill="1" applyBorder="1" applyAlignment="1" applyProtection="1">
      <alignment vertical="center"/>
    </xf>
    <xf numFmtId="0" fontId="39" fillId="2" borderId="14" xfId="0" applyFont="1" applyFill="1" applyBorder="1"/>
    <xf numFmtId="0" fontId="40" fillId="0" borderId="14" xfId="0" applyFont="1" applyBorder="1"/>
    <xf numFmtId="170" fontId="29" fillId="0" borderId="0" xfId="0" applyNumberFormat="1" applyFont="1" applyFill="1" applyBorder="1" applyAlignment="1" applyProtection="1">
      <alignment vertical="center"/>
    </xf>
    <xf numFmtId="166" fontId="29" fillId="0" borderId="1" xfId="0" applyNumberFormat="1" applyFont="1" applyFill="1" applyBorder="1" applyAlignment="1" applyProtection="1">
      <alignment vertical="center"/>
    </xf>
    <xf numFmtId="0" fontId="8" fillId="6" borderId="0" xfId="0" applyFont="1" applyFill="1" applyAlignment="1">
      <alignment horizontal="center" wrapText="1"/>
    </xf>
    <xf numFmtId="0" fontId="42" fillId="6" borderId="0" xfId="0" applyFont="1" applyFill="1"/>
    <xf numFmtId="0" fontId="11" fillId="0" borderId="9" xfId="0" applyFont="1" applyFill="1" applyBorder="1" applyAlignment="1">
      <alignment horizontal="center" vertical="center" wrapText="1"/>
    </xf>
    <xf numFmtId="0" fontId="11" fillId="0" borderId="1" xfId="2" applyNumberFormat="1" applyFont="1" applyFill="1" applyBorder="1" applyAlignment="1">
      <alignment horizontal="center" vertical="center" wrapText="1"/>
    </xf>
    <xf numFmtId="49" fontId="3" fillId="0" borderId="29" xfId="0" applyNumberFormat="1" applyFont="1" applyFill="1" applyBorder="1" applyAlignment="1">
      <alignment horizontal="center" vertical="center" wrapText="1"/>
    </xf>
    <xf numFmtId="165" fontId="11" fillId="0" borderId="30" xfId="0" applyNumberFormat="1" applyFont="1" applyFill="1" applyBorder="1" applyAlignment="1" applyProtection="1">
      <alignment horizontal="center" vertical="center" wrapText="1"/>
    </xf>
    <xf numFmtId="167" fontId="7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 wrapText="1"/>
    </xf>
    <xf numFmtId="0" fontId="27" fillId="0" borderId="17" xfId="2" applyFont="1" applyFill="1" applyBorder="1" applyAlignment="1">
      <alignment horizontal="center" vertical="center" wrapText="1"/>
    </xf>
    <xf numFmtId="0" fontId="27" fillId="0" borderId="46" xfId="2" applyFont="1" applyFill="1" applyBorder="1" applyAlignment="1">
      <alignment horizontal="center" vertical="center" wrapText="1"/>
    </xf>
    <xf numFmtId="0" fontId="27" fillId="0" borderId="10" xfId="2" applyFont="1" applyFill="1" applyBorder="1" applyAlignment="1">
      <alignment horizontal="center" vertical="center" wrapText="1"/>
    </xf>
    <xf numFmtId="0" fontId="27" fillId="0" borderId="9" xfId="2" applyFont="1" applyFill="1" applyBorder="1" applyAlignment="1">
      <alignment horizontal="center" vertical="center" wrapText="1"/>
    </xf>
    <xf numFmtId="49" fontId="27" fillId="0" borderId="27" xfId="0" applyNumberFormat="1" applyFont="1" applyFill="1" applyBorder="1" applyAlignment="1" applyProtection="1">
      <alignment horizontal="center" vertical="center"/>
    </xf>
    <xf numFmtId="49" fontId="27" fillId="0" borderId="28" xfId="2" applyNumberFormat="1" applyFont="1" applyFill="1" applyBorder="1" applyAlignment="1">
      <alignment horizontal="left" vertical="center" wrapText="1"/>
    </xf>
    <xf numFmtId="0" fontId="11" fillId="0" borderId="29" xfId="0" applyNumberFormat="1" applyFont="1" applyFill="1" applyBorder="1" applyAlignment="1">
      <alignment horizontal="center" vertical="center" wrapText="1"/>
    </xf>
    <xf numFmtId="49" fontId="11" fillId="0" borderId="29" xfId="0" applyNumberFormat="1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center" vertical="center" wrapText="1"/>
    </xf>
    <xf numFmtId="172" fontId="7" fillId="0" borderId="20" xfId="2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 applyProtection="1">
      <alignment horizontal="center" vertical="center"/>
    </xf>
    <xf numFmtId="0" fontId="27" fillId="0" borderId="1" xfId="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11" fillId="0" borderId="28" xfId="0" applyNumberFormat="1" applyFont="1" applyFill="1" applyBorder="1" applyAlignment="1" applyProtection="1">
      <alignment horizontal="center" vertical="center"/>
    </xf>
    <xf numFmtId="49" fontId="27" fillId="0" borderId="21" xfId="0" applyNumberFormat="1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28" xfId="2" applyNumberFormat="1" applyFont="1" applyFill="1" applyBorder="1" applyAlignment="1">
      <alignment horizontal="left" vertical="center" wrapText="1"/>
    </xf>
    <xf numFmtId="49" fontId="27" fillId="0" borderId="21" xfId="2" applyNumberFormat="1" applyFont="1" applyFill="1" applyBorder="1" applyAlignment="1">
      <alignment horizontal="left" vertical="center" wrapText="1"/>
    </xf>
    <xf numFmtId="0" fontId="7" fillId="0" borderId="10" xfId="2" applyNumberFormat="1" applyFont="1" applyFill="1" applyBorder="1" applyAlignment="1" applyProtection="1">
      <alignment vertical="center"/>
    </xf>
    <xf numFmtId="1" fontId="7" fillId="0" borderId="19" xfId="2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 wrapText="1"/>
    </xf>
    <xf numFmtId="0" fontId="27" fillId="0" borderId="11" xfId="2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18" xfId="2" applyNumberFormat="1" applyFont="1" applyFill="1" applyBorder="1" applyAlignment="1" applyProtection="1">
      <alignment vertical="center"/>
    </xf>
    <xf numFmtId="165" fontId="11" fillId="0" borderId="14" xfId="0" applyNumberFormat="1" applyFont="1" applyFill="1" applyBorder="1" applyAlignment="1" applyProtection="1">
      <alignment horizontal="center" vertical="center" wrapText="1"/>
    </xf>
    <xf numFmtId="165" fontId="11" fillId="0" borderId="15" xfId="0" applyNumberFormat="1" applyFont="1" applyFill="1" applyBorder="1" applyAlignment="1" applyProtection="1">
      <alignment horizontal="center" vertical="center" wrapText="1"/>
    </xf>
    <xf numFmtId="167" fontId="11" fillId="0" borderId="17" xfId="0" applyNumberFormat="1" applyFont="1" applyFill="1" applyBorder="1" applyAlignment="1" applyProtection="1">
      <alignment horizontal="center" vertical="center"/>
    </xf>
    <xf numFmtId="167" fontId="11" fillId="0" borderId="28" xfId="0" applyNumberFormat="1" applyFont="1" applyFill="1" applyBorder="1" applyAlignment="1" applyProtection="1">
      <alignment horizontal="center" vertical="center"/>
    </xf>
    <xf numFmtId="167" fontId="7" fillId="0" borderId="28" xfId="0" applyNumberFormat="1" applyFont="1" applyFill="1" applyBorder="1" applyAlignment="1" applyProtection="1">
      <alignment horizontal="center" vertical="center"/>
    </xf>
    <xf numFmtId="167" fontId="7" fillId="0" borderId="21" xfId="0" applyNumberFormat="1" applyFont="1" applyFill="1" applyBorder="1" applyAlignment="1" applyProtection="1">
      <alignment horizontal="center" vertical="center"/>
    </xf>
    <xf numFmtId="167" fontId="11" fillId="0" borderId="46" xfId="0" applyNumberFormat="1" applyFont="1" applyFill="1" applyBorder="1" applyAlignment="1" applyProtection="1">
      <alignment horizontal="center" vertical="center"/>
    </xf>
    <xf numFmtId="0" fontId="7" fillId="0" borderId="46" xfId="0" applyFont="1" applyFill="1" applyBorder="1" applyAlignment="1">
      <alignment horizontal="center"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7" fillId="0" borderId="38" xfId="2" applyFont="1" applyFill="1" applyBorder="1" applyAlignment="1">
      <alignment horizontal="center" vertical="center" wrapText="1"/>
    </xf>
    <xf numFmtId="0" fontId="7" fillId="0" borderId="37" xfId="2" applyFont="1" applyFill="1" applyBorder="1" applyAlignment="1">
      <alignment horizontal="center" vertical="center" wrapText="1"/>
    </xf>
    <xf numFmtId="167" fontId="11" fillId="0" borderId="14" xfId="0" applyNumberFormat="1" applyFont="1" applyFill="1" applyBorder="1" applyAlignment="1" applyProtection="1">
      <alignment horizontal="center" vertical="center"/>
    </xf>
    <xf numFmtId="165" fontId="7" fillId="0" borderId="14" xfId="0" applyNumberFormat="1" applyFont="1" applyFill="1" applyBorder="1" applyAlignment="1">
      <alignment horizontal="center" vertical="center" wrapText="1"/>
    </xf>
    <xf numFmtId="165" fontId="7" fillId="0" borderId="15" xfId="0" applyNumberFormat="1" applyFont="1" applyFill="1" applyBorder="1" applyAlignment="1">
      <alignment horizontal="center" vertical="center" wrapText="1"/>
    </xf>
    <xf numFmtId="0" fontId="27" fillId="0" borderId="12" xfId="2" applyFont="1" applyFill="1" applyBorder="1" applyAlignment="1">
      <alignment horizontal="center" vertical="center" wrapText="1"/>
    </xf>
    <xf numFmtId="0" fontId="27" fillId="0" borderId="19" xfId="2" applyFont="1" applyFill="1" applyBorder="1" applyAlignment="1">
      <alignment horizontal="center" vertical="center" wrapText="1"/>
    </xf>
    <xf numFmtId="0" fontId="27" fillId="0" borderId="18" xfId="2" applyFont="1" applyFill="1" applyBorder="1" applyAlignment="1">
      <alignment horizontal="center" vertical="center" wrapText="1"/>
    </xf>
    <xf numFmtId="0" fontId="27" fillId="0" borderId="14" xfId="2" applyFont="1" applyFill="1" applyBorder="1" applyAlignment="1">
      <alignment horizontal="center" vertical="center" wrapText="1"/>
    </xf>
    <xf numFmtId="0" fontId="27" fillId="0" borderId="15" xfId="2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49" fontId="27" fillId="0" borderId="0" xfId="0" applyNumberFormat="1" applyFont="1" applyFill="1" applyBorder="1" applyAlignment="1" applyProtection="1">
      <alignment horizontal="center" vertical="center"/>
    </xf>
    <xf numFmtId="49" fontId="27" fillId="0" borderId="0" xfId="2" applyNumberFormat="1" applyFont="1" applyFill="1" applyBorder="1" applyAlignment="1">
      <alignment horizontal="left" vertical="center" wrapText="1"/>
    </xf>
    <xf numFmtId="1" fontId="7" fillId="0" borderId="0" xfId="2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</xf>
    <xf numFmtId="167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27" fillId="0" borderId="0" xfId="2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4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11" fillId="0" borderId="3" xfId="2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vertical="center" wrapText="1"/>
    </xf>
    <xf numFmtId="0" fontId="19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/>
    <xf numFmtId="0" fontId="20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20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Alignment="1">
      <alignment horizontal="center"/>
    </xf>
    <xf numFmtId="0" fontId="9" fillId="0" borderId="0" xfId="1" applyFont="1" applyFill="1"/>
    <xf numFmtId="0" fontId="8" fillId="0" borderId="0" xfId="1" applyFont="1" applyFill="1"/>
    <xf numFmtId="0" fontId="10" fillId="0" borderId="0" xfId="1" applyFont="1" applyFill="1"/>
    <xf numFmtId="0" fontId="14" fillId="0" borderId="0" xfId="1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7" fillId="0" borderId="54" xfId="2" applyNumberFormat="1" applyFont="1" applyFill="1" applyBorder="1" applyAlignment="1" applyProtection="1">
      <alignment horizontal="center" vertical="center"/>
    </xf>
    <xf numFmtId="0" fontId="7" fillId="0" borderId="62" xfId="2" applyNumberFormat="1" applyFont="1" applyFill="1" applyBorder="1" applyAlignment="1" applyProtection="1">
      <alignment horizontal="center" vertical="center"/>
    </xf>
    <xf numFmtId="0" fontId="7" fillId="0" borderId="63" xfId="2" applyNumberFormat="1" applyFont="1" applyFill="1" applyBorder="1" applyAlignment="1" applyProtection="1">
      <alignment horizontal="center" vertical="center"/>
    </xf>
    <xf numFmtId="0" fontId="7" fillId="0" borderId="55" xfId="2" applyNumberFormat="1" applyFont="1" applyFill="1" applyBorder="1" applyAlignment="1" applyProtection="1">
      <alignment horizontal="center" vertical="center"/>
    </xf>
    <xf numFmtId="0" fontId="7" fillId="0" borderId="64" xfId="2" applyNumberFormat="1" applyFont="1" applyFill="1" applyBorder="1" applyAlignment="1" applyProtection="1">
      <alignment horizontal="center" vertical="center"/>
    </xf>
    <xf numFmtId="0" fontId="7" fillId="0" borderId="22" xfId="2" applyNumberFormat="1" applyFont="1" applyFill="1" applyBorder="1" applyAlignment="1" applyProtection="1">
      <alignment horizontal="center" vertical="center"/>
    </xf>
    <xf numFmtId="0" fontId="7" fillId="0" borderId="35" xfId="2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 applyAlignment="1" applyProtection="1">
      <alignment horizontal="center" vertical="center"/>
    </xf>
    <xf numFmtId="0" fontId="7" fillId="0" borderId="53" xfId="2" applyNumberFormat="1" applyFont="1" applyFill="1" applyBorder="1" applyAlignment="1" applyProtection="1">
      <alignment horizontal="center" vertical="center"/>
    </xf>
    <xf numFmtId="0" fontId="7" fillId="0" borderId="56" xfId="2" applyNumberFormat="1" applyFont="1" applyFill="1" applyBorder="1" applyAlignment="1" applyProtection="1">
      <alignment horizontal="center" vertical="center"/>
    </xf>
    <xf numFmtId="171" fontId="11" fillId="0" borderId="1" xfId="2" applyNumberFormat="1" applyFont="1" applyFill="1" applyBorder="1" applyAlignment="1" applyProtection="1">
      <alignment horizontal="center" vertical="center"/>
    </xf>
    <xf numFmtId="49" fontId="11" fillId="0" borderId="24" xfId="0" applyNumberFormat="1" applyFont="1" applyFill="1" applyBorder="1" applyAlignment="1" applyProtection="1">
      <alignment horizontal="center" vertical="center"/>
    </xf>
    <xf numFmtId="49" fontId="11" fillId="0" borderId="20" xfId="2" applyNumberFormat="1" applyFont="1" applyFill="1" applyBorder="1" applyAlignment="1">
      <alignment vertical="center" wrapText="1"/>
    </xf>
    <xf numFmtId="49" fontId="11" fillId="0" borderId="7" xfId="2" applyNumberFormat="1" applyFont="1" applyFill="1" applyBorder="1" applyAlignment="1">
      <alignment horizontal="center" vertical="center" wrapText="1"/>
    </xf>
    <xf numFmtId="49" fontId="11" fillId="0" borderId="13" xfId="2" applyNumberFormat="1" applyFont="1" applyFill="1" applyBorder="1" applyAlignment="1">
      <alignment horizontal="center" vertical="center" wrapText="1"/>
    </xf>
    <xf numFmtId="170" fontId="11" fillId="0" borderId="8" xfId="2" applyNumberFormat="1" applyFont="1" applyFill="1" applyBorder="1" applyAlignment="1" applyProtection="1">
      <alignment horizontal="center" vertical="center" wrapText="1"/>
    </xf>
    <xf numFmtId="167" fontId="11" fillId="0" borderId="23" xfId="2" applyNumberFormat="1" applyFont="1" applyFill="1" applyBorder="1" applyAlignment="1" applyProtection="1">
      <alignment horizontal="center" vertical="center"/>
    </xf>
    <xf numFmtId="1" fontId="11" fillId="0" borderId="24" xfId="2" applyNumberFormat="1" applyFont="1" applyFill="1" applyBorder="1" applyAlignment="1" applyProtection="1">
      <alignment horizontal="center" vertical="center"/>
    </xf>
    <xf numFmtId="1" fontId="11" fillId="0" borderId="6" xfId="2" applyNumberFormat="1" applyFont="1" applyFill="1" applyBorder="1" applyAlignment="1" applyProtection="1">
      <alignment horizontal="center" vertical="center"/>
    </xf>
    <xf numFmtId="1" fontId="11" fillId="0" borderId="7" xfId="2" applyNumberFormat="1" applyFont="1" applyFill="1" applyBorder="1" applyAlignment="1" applyProtection="1">
      <alignment horizontal="center" vertical="center"/>
    </xf>
    <xf numFmtId="1" fontId="11" fillId="0" borderId="8" xfId="2" applyNumberFormat="1" applyFont="1" applyFill="1" applyBorder="1" applyAlignment="1" applyProtection="1">
      <alignment horizontal="center" vertical="center"/>
    </xf>
    <xf numFmtId="0" fontId="27" fillId="0" borderId="16" xfId="2" applyFont="1" applyFill="1" applyBorder="1" applyAlignment="1">
      <alignment horizontal="center" vertical="center" wrapText="1"/>
    </xf>
    <xf numFmtId="0" fontId="27" fillId="0" borderId="45" xfId="2" applyFont="1" applyFill="1" applyBorder="1" applyAlignment="1">
      <alignment horizontal="center" vertical="center" wrapText="1"/>
    </xf>
    <xf numFmtId="0" fontId="27" fillId="0" borderId="8" xfId="2" applyFont="1" applyFill="1" applyBorder="1" applyAlignment="1">
      <alignment horizontal="center" vertical="center" wrapText="1"/>
    </xf>
    <xf numFmtId="0" fontId="27" fillId="0" borderId="6" xfId="2" applyFont="1" applyFill="1" applyBorder="1" applyAlignment="1">
      <alignment horizontal="center" vertical="center" wrapText="1"/>
    </xf>
    <xf numFmtId="49" fontId="27" fillId="0" borderId="25" xfId="0" applyNumberFormat="1" applyFont="1" applyFill="1" applyBorder="1" applyAlignment="1" applyProtection="1">
      <alignment horizontal="center" vertical="center"/>
    </xf>
    <xf numFmtId="0" fontId="11" fillId="0" borderId="9" xfId="2" applyFont="1" applyFill="1" applyBorder="1" applyAlignment="1">
      <alignment horizontal="center" vertical="center" wrapText="1"/>
    </xf>
    <xf numFmtId="0" fontId="11" fillId="0" borderId="14" xfId="2" applyNumberFormat="1" applyFont="1" applyFill="1" applyBorder="1" applyAlignment="1">
      <alignment horizontal="center" vertical="center" wrapText="1"/>
    </xf>
    <xf numFmtId="170" fontId="11" fillId="0" borderId="10" xfId="2" applyNumberFormat="1" applyFont="1" applyFill="1" applyBorder="1" applyAlignment="1" applyProtection="1">
      <alignment horizontal="center" vertical="center" wrapText="1"/>
    </xf>
    <xf numFmtId="167" fontId="7" fillId="0" borderId="33" xfId="2" applyNumberFormat="1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49" fontId="11" fillId="0" borderId="14" xfId="2" applyNumberFormat="1" applyFont="1" applyFill="1" applyBorder="1" applyAlignment="1">
      <alignment horizontal="center" vertical="center" wrapText="1"/>
    </xf>
    <xf numFmtId="170" fontId="27" fillId="0" borderId="9" xfId="2" applyNumberFormat="1" applyFont="1" applyFill="1" applyBorder="1" applyAlignment="1" applyProtection="1">
      <alignment vertical="center"/>
    </xf>
    <xf numFmtId="170" fontId="27" fillId="0" borderId="10" xfId="2" applyNumberFormat="1" applyFont="1" applyFill="1" applyBorder="1" applyAlignment="1" applyProtection="1">
      <alignment vertical="center"/>
    </xf>
    <xf numFmtId="49" fontId="27" fillId="0" borderId="14" xfId="0" applyNumberFormat="1" applyFont="1" applyFill="1" applyBorder="1" applyAlignment="1" applyProtection="1">
      <alignment horizontal="center" vertical="center"/>
    </xf>
    <xf numFmtId="170" fontId="11" fillId="0" borderId="10" xfId="0" applyNumberFormat="1" applyFont="1" applyFill="1" applyBorder="1" applyAlignment="1" applyProtection="1">
      <alignment horizontal="center" vertical="center" wrapText="1"/>
    </xf>
    <xf numFmtId="167" fontId="7" fillId="0" borderId="33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49" fontId="11" fillId="0" borderId="14" xfId="0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>
      <alignment vertical="center" wrapText="1"/>
    </xf>
    <xf numFmtId="167" fontId="11" fillId="0" borderId="26" xfId="2" applyNumberFormat="1" applyFont="1" applyFill="1" applyBorder="1" applyAlignment="1" applyProtection="1">
      <alignment horizontal="center" vertical="center"/>
    </xf>
    <xf numFmtId="1" fontId="11" fillId="0" borderId="57" xfId="2" applyNumberFormat="1" applyFont="1" applyFill="1" applyBorder="1" applyAlignment="1" applyProtection="1">
      <alignment horizontal="center" vertical="center"/>
    </xf>
    <xf numFmtId="1" fontId="11" fillId="0" borderId="9" xfId="2" applyNumberFormat="1" applyFont="1" applyFill="1" applyBorder="1" applyAlignment="1" applyProtection="1">
      <alignment horizontal="center" vertical="center"/>
    </xf>
    <xf numFmtId="1" fontId="11" fillId="0" borderId="1" xfId="2" applyNumberFormat="1" applyFont="1" applyFill="1" applyBorder="1" applyAlignment="1" applyProtection="1">
      <alignment horizontal="center" vertical="center"/>
    </xf>
    <xf numFmtId="1" fontId="11" fillId="0" borderId="10" xfId="2" applyNumberFormat="1" applyFont="1" applyFill="1" applyBorder="1" applyAlignment="1" applyProtection="1">
      <alignment horizontal="center" vertical="center"/>
    </xf>
    <xf numFmtId="49" fontId="11" fillId="0" borderId="27" xfId="0" applyNumberFormat="1" applyFont="1" applyFill="1" applyBorder="1" applyAlignment="1" applyProtection="1">
      <alignment horizontal="center" vertical="center"/>
    </xf>
    <xf numFmtId="49" fontId="11" fillId="0" borderId="28" xfId="2" applyNumberFormat="1" applyFont="1" applyFill="1" applyBorder="1" applyAlignment="1">
      <alignment vertical="center" wrapText="1"/>
    </xf>
    <xf numFmtId="0" fontId="7" fillId="0" borderId="9" xfId="2" applyNumberFormat="1" applyFont="1" applyFill="1" applyBorder="1" applyAlignment="1" applyProtection="1">
      <alignment vertical="center"/>
    </xf>
    <xf numFmtId="0" fontId="7" fillId="0" borderId="46" xfId="2" applyNumberFormat="1" applyFont="1" applyFill="1" applyBorder="1" applyAlignment="1" applyProtection="1">
      <alignment vertical="center"/>
    </xf>
    <xf numFmtId="165" fontId="7" fillId="0" borderId="9" xfId="0" applyNumberFormat="1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49" fontId="11" fillId="0" borderId="25" xfId="0" applyNumberFormat="1" applyFont="1" applyFill="1" applyBorder="1" applyAlignment="1" applyProtection="1">
      <alignment horizontal="center" vertical="center"/>
    </xf>
    <xf numFmtId="49" fontId="11" fillId="0" borderId="1" xfId="2" applyNumberFormat="1" applyFont="1" applyFill="1" applyBorder="1" applyAlignment="1">
      <alignment horizontal="center" vertical="center" wrapText="1"/>
    </xf>
    <xf numFmtId="170" fontId="11" fillId="0" borderId="10" xfId="2" applyNumberFormat="1" applyFont="1" applyFill="1" applyBorder="1" applyAlignment="1" applyProtection="1">
      <alignment horizontal="center" vertical="center"/>
    </xf>
    <xf numFmtId="172" fontId="11" fillId="0" borderId="33" xfId="2" applyNumberFormat="1" applyFont="1" applyFill="1" applyBorder="1" applyAlignment="1" applyProtection="1">
      <alignment horizontal="center" vertical="center"/>
    </xf>
    <xf numFmtId="0" fontId="11" fillId="0" borderId="25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center" vertical="center" wrapText="1"/>
    </xf>
    <xf numFmtId="170" fontId="27" fillId="0" borderId="10" xfId="2" applyNumberFormat="1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>
      <alignment horizontal="center" vertical="center" wrapText="1"/>
    </xf>
    <xf numFmtId="171" fontId="30" fillId="0" borderId="10" xfId="2" applyNumberFormat="1" applyFont="1" applyFill="1" applyBorder="1" applyAlignment="1" applyProtection="1">
      <alignment horizontal="center" vertical="center"/>
    </xf>
    <xf numFmtId="0" fontId="7" fillId="0" borderId="17" xfId="2" applyFont="1" applyFill="1" applyBorder="1" applyAlignment="1">
      <alignment horizontal="center" vertical="center" wrapText="1"/>
    </xf>
    <xf numFmtId="0" fontId="7" fillId="0" borderId="46" xfId="2" applyFont="1" applyFill="1" applyBorder="1" applyAlignment="1">
      <alignment horizontal="center" vertical="center" wrapText="1"/>
    </xf>
    <xf numFmtId="170" fontId="7" fillId="0" borderId="10" xfId="2" applyNumberFormat="1" applyFont="1" applyFill="1" applyBorder="1" applyAlignment="1" applyProtection="1">
      <alignment vertical="center"/>
    </xf>
    <xf numFmtId="170" fontId="11" fillId="0" borderId="9" xfId="2" applyNumberFormat="1" applyFont="1" applyFill="1" applyBorder="1" applyAlignment="1" applyProtection="1">
      <alignment horizontal="center" vertical="center"/>
    </xf>
    <xf numFmtId="172" fontId="11" fillId="0" borderId="34" xfId="2" applyNumberFormat="1" applyFont="1" applyFill="1" applyBorder="1" applyAlignment="1" applyProtection="1">
      <alignment horizontal="center" vertical="center"/>
    </xf>
    <xf numFmtId="49" fontId="11" fillId="0" borderId="72" xfId="0" applyNumberFormat="1" applyFont="1" applyFill="1" applyBorder="1" applyAlignment="1" applyProtection="1">
      <alignment horizontal="center" vertical="center"/>
    </xf>
    <xf numFmtId="49" fontId="11" fillId="0" borderId="47" xfId="2" applyNumberFormat="1" applyFont="1" applyFill="1" applyBorder="1" applyAlignment="1">
      <alignment vertical="center" wrapText="1"/>
    </xf>
    <xf numFmtId="170" fontId="11" fillId="0" borderId="2" xfId="2" applyNumberFormat="1" applyFont="1" applyFill="1" applyBorder="1" applyAlignment="1" applyProtection="1">
      <alignment horizontal="center" vertical="center"/>
    </xf>
    <xf numFmtId="0" fontId="11" fillId="0" borderId="4" xfId="2" applyFont="1" applyFill="1" applyBorder="1" applyAlignment="1">
      <alignment horizontal="center" vertical="center" wrapText="1"/>
    </xf>
    <xf numFmtId="0" fontId="11" fillId="0" borderId="27" xfId="2" applyFont="1" applyFill="1" applyBorder="1" applyAlignment="1">
      <alignment horizontal="center" vertical="center" wrapText="1"/>
    </xf>
    <xf numFmtId="0" fontId="27" fillId="0" borderId="73" xfId="2" applyFont="1" applyFill="1" applyBorder="1" applyAlignment="1">
      <alignment horizontal="center" vertical="center" wrapText="1"/>
    </xf>
    <xf numFmtId="0" fontId="27" fillId="0" borderId="72" xfId="2" applyFont="1" applyFill="1" applyBorder="1" applyAlignment="1">
      <alignment horizontal="center" vertical="center" wrapText="1"/>
    </xf>
    <xf numFmtId="0" fontId="27" fillId="0" borderId="4" xfId="2" applyFont="1" applyFill="1" applyBorder="1" applyAlignment="1">
      <alignment horizontal="center" vertical="center" wrapText="1"/>
    </xf>
    <xf numFmtId="0" fontId="27" fillId="0" borderId="2" xfId="2" applyFont="1" applyFill="1" applyBorder="1" applyAlignment="1">
      <alignment horizontal="center" vertical="center" wrapText="1"/>
    </xf>
    <xf numFmtId="49" fontId="11" fillId="0" borderId="21" xfId="2" applyNumberFormat="1" applyFont="1" applyFill="1" applyBorder="1" applyAlignment="1">
      <alignment vertical="center" wrapText="1"/>
    </xf>
    <xf numFmtId="170" fontId="11" fillId="0" borderId="12" xfId="2" applyNumberFormat="1" applyFont="1" applyFill="1" applyBorder="1" applyAlignment="1" applyProtection="1">
      <alignment horizontal="center" vertical="center"/>
    </xf>
    <xf numFmtId="0" fontId="11" fillId="0" borderId="11" xfId="2" applyFont="1" applyFill="1" applyBorder="1" applyAlignment="1">
      <alignment horizontal="center" vertical="center" wrapText="1"/>
    </xf>
    <xf numFmtId="0" fontId="11" fillId="0" borderId="18" xfId="2" applyFont="1" applyFill="1" applyBorder="1" applyAlignment="1">
      <alignment horizontal="center" vertical="center" wrapText="1"/>
    </xf>
    <xf numFmtId="172" fontId="11" fillId="0" borderId="49" xfId="2" applyNumberFormat="1" applyFont="1" applyFill="1" applyBorder="1" applyAlignment="1" applyProtection="1">
      <alignment horizontal="center" vertical="center"/>
    </xf>
    <xf numFmtId="0" fontId="11" fillId="0" borderId="60" xfId="2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 wrapText="1"/>
    </xf>
    <xf numFmtId="49" fontId="11" fillId="0" borderId="33" xfId="2" applyNumberFormat="1" applyFont="1" applyFill="1" applyBorder="1" applyAlignment="1">
      <alignment horizontal="left" vertical="center" wrapText="1"/>
    </xf>
    <xf numFmtId="49" fontId="11" fillId="0" borderId="33" xfId="2" applyNumberFormat="1" applyFont="1" applyFill="1" applyBorder="1" applyAlignment="1">
      <alignment vertical="center" wrapText="1"/>
    </xf>
    <xf numFmtId="171" fontId="11" fillId="0" borderId="46" xfId="2" applyNumberFormat="1" applyFont="1" applyFill="1" applyBorder="1" applyAlignment="1" applyProtection="1">
      <alignment horizontal="center" vertical="center"/>
    </xf>
    <xf numFmtId="171" fontId="11" fillId="0" borderId="9" xfId="2" applyNumberFormat="1" applyFont="1" applyFill="1" applyBorder="1" applyAlignment="1" applyProtection="1">
      <alignment horizontal="center" vertical="center"/>
    </xf>
    <xf numFmtId="171" fontId="11" fillId="0" borderId="10" xfId="2" applyNumberFormat="1" applyFont="1" applyFill="1" applyBorder="1" applyAlignment="1" applyProtection="1">
      <alignment horizontal="center" vertical="center"/>
    </xf>
    <xf numFmtId="172" fontId="7" fillId="0" borderId="34" xfId="2" applyNumberFormat="1" applyFont="1" applyFill="1" applyBorder="1" applyAlignment="1" applyProtection="1">
      <alignment horizontal="center" vertical="center"/>
    </xf>
    <xf numFmtId="49" fontId="7" fillId="0" borderId="10" xfId="2" applyNumberFormat="1" applyFont="1" applyFill="1" applyBorder="1" applyAlignment="1">
      <alignment vertical="center" wrapText="1"/>
    </xf>
    <xf numFmtId="49" fontId="11" fillId="0" borderId="47" xfId="0" applyNumberFormat="1" applyFont="1" applyFill="1" applyBorder="1" applyAlignment="1" applyProtection="1">
      <alignment horizontal="center" vertical="center"/>
    </xf>
    <xf numFmtId="167" fontId="11" fillId="0" borderId="35" xfId="2" applyNumberFormat="1" applyFont="1" applyFill="1" applyBorder="1" applyAlignment="1">
      <alignment horizontal="center" vertical="center" wrapText="1"/>
    </xf>
    <xf numFmtId="1" fontId="11" fillId="0" borderId="35" xfId="2" applyNumberFormat="1" applyFont="1" applyFill="1" applyBorder="1" applyAlignment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left" vertical="center"/>
    </xf>
    <xf numFmtId="171" fontId="31" fillId="0" borderId="8" xfId="0" applyNumberFormat="1" applyFont="1" applyFill="1" applyBorder="1" applyAlignment="1" applyProtection="1">
      <alignment horizontal="center" vertical="center"/>
    </xf>
    <xf numFmtId="167" fontId="11" fillId="0" borderId="20" xfId="0" applyNumberFormat="1" applyFont="1" applyFill="1" applyBorder="1" applyAlignment="1" applyProtection="1">
      <alignment horizontal="center" vertical="center"/>
    </xf>
    <xf numFmtId="1" fontId="11" fillId="0" borderId="24" xfId="0" applyNumberFormat="1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167" fontId="11" fillId="0" borderId="48" xfId="2" applyNumberFormat="1" applyFont="1" applyFill="1" applyBorder="1" applyAlignment="1" applyProtection="1">
      <alignment horizontal="center" vertical="center"/>
    </xf>
    <xf numFmtId="1" fontId="11" fillId="0" borderId="65" xfId="2" applyNumberFormat="1" applyFont="1" applyFill="1" applyBorder="1" applyAlignment="1" applyProtection="1">
      <alignment horizontal="center" vertical="center"/>
    </xf>
    <xf numFmtId="1" fontId="11" fillId="0" borderId="42" xfId="2" applyNumberFormat="1" applyFont="1" applyFill="1" applyBorder="1" applyAlignment="1" applyProtection="1">
      <alignment horizontal="center" vertical="center"/>
    </xf>
    <xf numFmtId="167" fontId="11" fillId="0" borderId="43" xfId="2" applyNumberFormat="1" applyFont="1" applyFill="1" applyBorder="1" applyAlignment="1" applyProtection="1">
      <alignment horizontal="center" vertical="center"/>
    </xf>
    <xf numFmtId="167" fontId="11" fillId="0" borderId="65" xfId="2" applyNumberFormat="1" applyFont="1" applyFill="1" applyBorder="1" applyAlignment="1" applyProtection="1">
      <alignment horizontal="center" vertical="center"/>
    </xf>
    <xf numFmtId="0" fontId="11" fillId="0" borderId="38" xfId="0" applyNumberFormat="1" applyFont="1" applyFill="1" applyBorder="1" applyAlignment="1" applyProtection="1">
      <alignment horizontal="left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171" fontId="31" fillId="0" borderId="40" xfId="0" applyNumberFormat="1" applyFont="1" applyFill="1" applyBorder="1" applyAlignment="1" applyProtection="1">
      <alignment horizontal="center" vertical="center"/>
    </xf>
    <xf numFmtId="167" fontId="11" fillId="0" borderId="38" xfId="0" applyNumberFormat="1" applyFont="1" applyFill="1" applyBorder="1" applyAlignment="1" applyProtection="1">
      <alignment horizontal="center" vertical="center"/>
    </xf>
    <xf numFmtId="1" fontId="11" fillId="0" borderId="25" xfId="0" applyNumberFormat="1" applyFont="1" applyFill="1" applyBorder="1" applyAlignment="1">
      <alignment horizontal="center" vertical="center" wrapText="1"/>
    </xf>
    <xf numFmtId="167" fontId="11" fillId="0" borderId="39" xfId="2" applyNumberFormat="1" applyFont="1" applyFill="1" applyBorder="1" applyAlignment="1" applyProtection="1">
      <alignment horizontal="center" vertical="center"/>
    </xf>
    <xf numFmtId="167" fontId="11" fillId="0" borderId="68" xfId="2" applyNumberFormat="1" applyFont="1" applyFill="1" applyBorder="1" applyAlignment="1" applyProtection="1">
      <alignment horizontal="center" vertical="center"/>
    </xf>
    <xf numFmtId="1" fontId="11" fillId="0" borderId="40" xfId="2" applyNumberFormat="1" applyFont="1" applyFill="1" applyBorder="1" applyAlignment="1" applyProtection="1">
      <alignment horizontal="center" vertical="center"/>
    </xf>
    <xf numFmtId="167" fontId="11" fillId="0" borderId="41" xfId="2" applyNumberFormat="1" applyFont="1" applyFill="1" applyBorder="1" applyAlignment="1" applyProtection="1">
      <alignment horizontal="center" vertical="center"/>
    </xf>
    <xf numFmtId="0" fontId="11" fillId="0" borderId="28" xfId="0" applyNumberFormat="1" applyFont="1" applyFill="1" applyBorder="1" applyAlignment="1" applyProtection="1">
      <alignment horizontal="left" vertical="center" wrapText="1"/>
    </xf>
    <xf numFmtId="171" fontId="31" fillId="0" borderId="10" xfId="0" applyNumberFormat="1" applyFont="1" applyFill="1" applyBorder="1" applyAlignment="1" applyProtection="1">
      <alignment horizontal="center" vertical="center"/>
    </xf>
    <xf numFmtId="0" fontId="11" fillId="0" borderId="47" xfId="0" applyNumberFormat="1" applyFont="1" applyFill="1" applyBorder="1" applyAlignment="1" applyProtection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1" fontId="31" fillId="0" borderId="4" xfId="0" applyNumberFormat="1" applyFont="1" applyFill="1" applyBorder="1" applyAlignment="1" applyProtection="1">
      <alignment horizontal="center" vertical="center"/>
    </xf>
    <xf numFmtId="167" fontId="11" fillId="0" borderId="21" xfId="0" applyNumberFormat="1" applyFont="1" applyFill="1" applyBorder="1" applyAlignment="1" applyProtection="1">
      <alignment horizontal="center" vertical="center"/>
    </xf>
    <xf numFmtId="1" fontId="11" fillId="0" borderId="60" xfId="0" applyNumberFormat="1" applyFont="1" applyFill="1" applyBorder="1" applyAlignment="1" applyProtection="1">
      <alignment horizontal="center" vertical="center"/>
    </xf>
    <xf numFmtId="167" fontId="11" fillId="0" borderId="17" xfId="2" applyNumberFormat="1" applyFont="1" applyFill="1" applyBorder="1" applyAlignment="1" applyProtection="1">
      <alignment horizontal="center" vertical="center"/>
    </xf>
    <xf numFmtId="167" fontId="11" fillId="0" borderId="46" xfId="2" applyNumberFormat="1" applyFont="1" applyFill="1" applyBorder="1" applyAlignment="1" applyProtection="1">
      <alignment horizontal="center" vertical="center"/>
    </xf>
    <xf numFmtId="167" fontId="11" fillId="0" borderId="9" xfId="2" applyNumberFormat="1" applyFont="1" applyFill="1" applyBorder="1" applyAlignment="1" applyProtection="1">
      <alignment horizontal="center" vertical="center"/>
    </xf>
    <xf numFmtId="167" fontId="11" fillId="0" borderId="0" xfId="2" applyNumberFormat="1" applyFont="1" applyFill="1" applyBorder="1" applyAlignment="1" applyProtection="1">
      <alignment horizontal="center" vertical="center"/>
    </xf>
    <xf numFmtId="1" fontId="11" fillId="0" borderId="36" xfId="0" applyNumberFormat="1" applyFont="1" applyFill="1" applyBorder="1" applyAlignment="1" applyProtection="1">
      <alignment horizontal="center" vertical="center"/>
    </xf>
    <xf numFmtId="1" fontId="11" fillId="0" borderId="66" xfId="0" applyNumberFormat="1" applyFont="1" applyFill="1" applyBorder="1" applyAlignment="1" applyProtection="1">
      <alignment horizontal="center" vertical="center"/>
    </xf>
    <xf numFmtId="171" fontId="7" fillId="0" borderId="6" xfId="0" applyNumberFormat="1" applyFont="1" applyFill="1" applyBorder="1" applyAlignment="1" applyProtection="1">
      <alignment horizontal="center" vertical="center"/>
    </xf>
    <xf numFmtId="171" fontId="7" fillId="0" borderId="7" xfId="0" applyNumberFormat="1" applyFont="1" applyFill="1" applyBorder="1" applyAlignment="1" applyProtection="1">
      <alignment horizontal="center" vertical="center"/>
    </xf>
    <xf numFmtId="171" fontId="7" fillId="0" borderId="13" xfId="0" applyNumberFormat="1" applyFont="1" applyFill="1" applyBorder="1" applyAlignment="1" applyProtection="1">
      <alignment horizontal="center" vertical="center"/>
    </xf>
    <xf numFmtId="167" fontId="11" fillId="0" borderId="24" xfId="0" applyNumberFormat="1" applyFont="1" applyFill="1" applyBorder="1" applyAlignment="1" applyProtection="1">
      <alignment horizontal="center" vertical="center"/>
    </xf>
    <xf numFmtId="171" fontId="11" fillId="0" borderId="24" xfId="0" applyNumberFormat="1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45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49" fontId="11" fillId="0" borderId="21" xfId="0" applyNumberFormat="1" applyFont="1" applyFill="1" applyBorder="1" applyAlignment="1" applyProtection="1">
      <alignment horizontal="center" vertical="center"/>
    </xf>
    <xf numFmtId="171" fontId="11" fillId="0" borderId="67" xfId="0" applyNumberFormat="1" applyFont="1" applyFill="1" applyBorder="1" applyAlignment="1" applyProtection="1">
      <alignment horizontal="left" vertical="center" wrapText="1"/>
    </xf>
    <xf numFmtId="171" fontId="7" fillId="0" borderId="12" xfId="0" applyNumberFormat="1" applyFont="1" applyFill="1" applyBorder="1" applyAlignment="1" applyProtection="1">
      <alignment horizontal="center" vertical="center"/>
    </xf>
    <xf numFmtId="171" fontId="7" fillId="0" borderId="11" xfId="0" applyNumberFormat="1" applyFont="1" applyFill="1" applyBorder="1" applyAlignment="1" applyProtection="1">
      <alignment horizontal="center" vertical="center"/>
    </xf>
    <xf numFmtId="171" fontId="7" fillId="0" borderId="15" xfId="0" applyNumberFormat="1" applyFont="1" applyFill="1" applyBorder="1" applyAlignment="1" applyProtection="1">
      <alignment horizontal="center" vertical="center"/>
    </xf>
    <xf numFmtId="167" fontId="11" fillId="0" borderId="60" xfId="0" applyNumberFormat="1" applyFont="1" applyFill="1" applyBorder="1" applyAlignment="1" applyProtection="1">
      <alignment horizontal="center" vertical="center"/>
    </xf>
    <xf numFmtId="171" fontId="11" fillId="0" borderId="60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top" wrapText="1"/>
    </xf>
    <xf numFmtId="171" fontId="11" fillId="0" borderId="18" xfId="2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top" wrapText="1"/>
    </xf>
    <xf numFmtId="0" fontId="11" fillId="0" borderId="67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167" fontId="11" fillId="0" borderId="59" xfId="0" applyNumberFormat="1" applyFont="1" applyFill="1" applyBorder="1" applyAlignment="1" applyProtection="1">
      <alignment horizontal="center" vertical="center"/>
    </xf>
    <xf numFmtId="1" fontId="11" fillId="0" borderId="59" xfId="0" applyNumberFormat="1" applyFont="1" applyFill="1" applyBorder="1" applyAlignment="1" applyProtection="1">
      <alignment horizontal="center" vertical="center"/>
    </xf>
    <xf numFmtId="167" fontId="11" fillId="0" borderId="36" xfId="2" applyNumberFormat="1" applyFont="1" applyFill="1" applyBorder="1" applyAlignment="1">
      <alignment horizontal="center" vertical="center" wrapText="1"/>
    </xf>
    <xf numFmtId="1" fontId="11" fillId="0" borderId="36" xfId="2" applyNumberFormat="1" applyFont="1" applyFill="1" applyBorder="1" applyAlignment="1">
      <alignment horizontal="center" vertical="center" wrapText="1"/>
    </xf>
    <xf numFmtId="49" fontId="7" fillId="0" borderId="23" xfId="2" applyNumberFormat="1" applyFont="1" applyFill="1" applyBorder="1" applyAlignment="1">
      <alignment vertical="center" wrapText="1"/>
    </xf>
    <xf numFmtId="0" fontId="7" fillId="0" borderId="8" xfId="2" applyNumberFormat="1" applyFont="1" applyFill="1" applyBorder="1" applyAlignment="1" applyProtection="1">
      <alignment horizontal="center" vertical="center"/>
    </xf>
    <xf numFmtId="171" fontId="7" fillId="0" borderId="6" xfId="2" applyNumberFormat="1" applyFont="1" applyFill="1" applyBorder="1" applyAlignment="1" applyProtection="1">
      <alignment horizontal="center" vertical="center"/>
    </xf>
    <xf numFmtId="171" fontId="7" fillId="0" borderId="7" xfId="2" applyNumberFormat="1" applyFont="1" applyFill="1" applyBorder="1" applyAlignment="1" applyProtection="1">
      <alignment horizontal="center" vertical="center"/>
    </xf>
    <xf numFmtId="171" fontId="7" fillId="0" borderId="8" xfId="2" applyNumberFormat="1" applyFont="1" applyFill="1" applyBorder="1" applyAlignment="1" applyProtection="1">
      <alignment horizontal="center" vertical="center"/>
    </xf>
    <xf numFmtId="0" fontId="7" fillId="0" borderId="45" xfId="2" applyNumberFormat="1" applyFont="1" applyFill="1" applyBorder="1" applyAlignment="1" applyProtection="1">
      <alignment horizontal="center" vertical="center"/>
    </xf>
    <xf numFmtId="49" fontId="7" fillId="0" borderId="26" xfId="2" applyNumberFormat="1" applyFont="1" applyFill="1" applyBorder="1" applyAlignment="1">
      <alignment vertical="center" wrapText="1"/>
    </xf>
    <xf numFmtId="0" fontId="7" fillId="0" borderId="58" xfId="2" applyNumberFormat="1" applyFont="1" applyFill="1" applyBorder="1" applyAlignment="1" applyProtection="1">
      <alignment horizontal="center" vertical="center"/>
    </xf>
    <xf numFmtId="171" fontId="7" fillId="0" borderId="41" xfId="2" applyNumberFormat="1" applyFont="1" applyFill="1" applyBorder="1" applyAlignment="1" applyProtection="1">
      <alignment horizontal="center" vertical="center"/>
    </xf>
    <xf numFmtId="171" fontId="7" fillId="0" borderId="58" xfId="2" applyNumberFormat="1" applyFont="1" applyFill="1" applyBorder="1" applyAlignment="1" applyProtection="1">
      <alignment horizontal="center" vertical="center"/>
    </xf>
    <xf numFmtId="171" fontId="7" fillId="0" borderId="40" xfId="2" applyNumberFormat="1" applyFont="1" applyFill="1" applyBorder="1" applyAlignment="1" applyProtection="1">
      <alignment horizontal="center" vertical="center"/>
    </xf>
    <xf numFmtId="172" fontId="7" fillId="0" borderId="47" xfId="2" applyNumberFormat="1" applyFont="1" applyFill="1" applyBorder="1" applyAlignment="1" applyProtection="1">
      <alignment horizontal="center" vertical="center"/>
    </xf>
    <xf numFmtId="172" fontId="7" fillId="0" borderId="66" xfId="2" applyNumberFormat="1" applyFont="1" applyFill="1" applyBorder="1" applyAlignment="1" applyProtection="1">
      <alignment horizontal="center" vertical="center"/>
    </xf>
    <xf numFmtId="171" fontId="7" fillId="0" borderId="50" xfId="2" applyNumberFormat="1" applyFont="1" applyFill="1" applyBorder="1" applyAlignment="1" applyProtection="1">
      <alignment horizontal="center" vertical="center"/>
    </xf>
    <xf numFmtId="171" fontId="7" fillId="0" borderId="51" xfId="2" applyNumberFormat="1" applyFont="1" applyFill="1" applyBorder="1" applyAlignment="1" applyProtection="1">
      <alignment horizontal="center" vertical="center"/>
    </xf>
    <xf numFmtId="171" fontId="7" fillId="0" borderId="52" xfId="2" applyNumberFormat="1" applyFont="1" applyFill="1" applyBorder="1" applyAlignment="1" applyProtection="1">
      <alignment horizontal="center" vertical="center"/>
    </xf>
    <xf numFmtId="1" fontId="11" fillId="0" borderId="37" xfId="2" applyNumberFormat="1" applyFont="1" applyFill="1" applyBorder="1" applyAlignment="1">
      <alignment horizontal="center" vertical="center" wrapText="1"/>
    </xf>
    <xf numFmtId="49" fontId="7" fillId="0" borderId="33" xfId="0" applyNumberFormat="1" applyFont="1" applyFill="1" applyBorder="1" applyAlignment="1">
      <alignment vertical="center" wrapText="1"/>
    </xf>
    <xf numFmtId="49" fontId="7" fillId="0" borderId="26" xfId="0" applyNumberFormat="1" applyFont="1" applyFill="1" applyBorder="1" applyAlignment="1">
      <alignment vertical="center" wrapText="1"/>
    </xf>
    <xf numFmtId="167" fontId="11" fillId="0" borderId="35" xfId="2" applyNumberFormat="1" applyFont="1" applyFill="1" applyBorder="1" applyAlignment="1" applyProtection="1">
      <alignment horizontal="center" vertical="center"/>
    </xf>
    <xf numFmtId="1" fontId="11" fillId="0" borderId="35" xfId="2" applyNumberFormat="1" applyFont="1" applyFill="1" applyBorder="1" applyAlignment="1" applyProtection="1">
      <alignment horizontal="center" vertical="center"/>
    </xf>
    <xf numFmtId="167" fontId="32" fillId="0" borderId="37" xfId="2" applyNumberFormat="1" applyFont="1" applyFill="1" applyBorder="1" applyAlignment="1" applyProtection="1">
      <alignment horizontal="center" vertical="center"/>
    </xf>
    <xf numFmtId="1" fontId="11" fillId="0" borderId="44" xfId="2" applyNumberFormat="1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1" fontId="11" fillId="0" borderId="69" xfId="2" applyNumberFormat="1" applyFont="1" applyFill="1" applyBorder="1" applyAlignment="1">
      <alignment horizontal="center" vertical="center" wrapText="1"/>
    </xf>
    <xf numFmtId="0" fontId="11" fillId="0" borderId="69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170" fontId="11" fillId="0" borderId="0" xfId="2" applyNumberFormat="1" applyFont="1" applyFill="1" applyBorder="1" applyAlignment="1" applyProtection="1">
      <alignment horizontal="right" vertical="center"/>
    </xf>
    <xf numFmtId="167" fontId="28" fillId="0" borderId="0" xfId="2" applyNumberFormat="1" applyFont="1" applyFill="1" applyBorder="1" applyAlignment="1" applyProtection="1">
      <alignment horizontal="center" vertical="center"/>
    </xf>
    <xf numFmtId="0" fontId="28" fillId="0" borderId="0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</xf>
    <xf numFmtId="49" fontId="28" fillId="0" borderId="20" xfId="0" applyNumberFormat="1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170" fontId="11" fillId="0" borderId="13" xfId="0" applyNumberFormat="1" applyFont="1" applyFill="1" applyBorder="1" applyAlignment="1" applyProtection="1">
      <alignment horizontal="center" vertical="center" wrapText="1"/>
    </xf>
    <xf numFmtId="167" fontId="11" fillId="0" borderId="20" xfId="2" applyNumberFormat="1" applyFont="1" applyFill="1" applyBorder="1" applyAlignment="1" applyProtection="1">
      <alignment horizontal="center" vertical="center"/>
    </xf>
    <xf numFmtId="167" fontId="11" fillId="0" borderId="45" xfId="2" applyNumberFormat="1" applyFont="1" applyFill="1" applyBorder="1" applyAlignment="1" applyProtection="1">
      <alignment horizontal="center" vertical="center"/>
    </xf>
    <xf numFmtId="167" fontId="11" fillId="0" borderId="16" xfId="2" applyNumberFormat="1" applyFont="1" applyFill="1" applyBorder="1" applyAlignment="1" applyProtection="1">
      <alignment horizontal="center" vertical="center"/>
    </xf>
    <xf numFmtId="167" fontId="11" fillId="0" borderId="7" xfId="2" applyNumberFormat="1" applyFont="1" applyFill="1" applyBorder="1" applyAlignment="1" applyProtection="1">
      <alignment horizontal="center" vertical="center"/>
    </xf>
    <xf numFmtId="167" fontId="11" fillId="0" borderId="13" xfId="2" applyNumberFormat="1" applyFont="1" applyFill="1" applyBorder="1" applyAlignment="1" applyProtection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27" fillId="0" borderId="45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165" fontId="11" fillId="0" borderId="74" xfId="0" applyNumberFormat="1" applyFont="1" applyFill="1" applyBorder="1" applyAlignment="1" applyProtection="1">
      <alignment horizontal="center" vertical="center" wrapText="1"/>
    </xf>
    <xf numFmtId="167" fontId="7" fillId="0" borderId="75" xfId="0" applyNumberFormat="1" applyFont="1" applyFill="1" applyBorder="1" applyAlignment="1" applyProtection="1">
      <alignment horizontal="center" vertical="center"/>
    </xf>
    <xf numFmtId="0" fontId="7" fillId="0" borderId="76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165" fontId="7" fillId="0" borderId="77" xfId="0" applyNumberFormat="1" applyFont="1" applyFill="1" applyBorder="1" applyAlignment="1">
      <alignment horizontal="center" vertical="center" wrapText="1"/>
    </xf>
    <xf numFmtId="167" fontId="7" fillId="0" borderId="78" xfId="0" applyNumberFormat="1" applyFont="1" applyFill="1" applyBorder="1" applyAlignment="1" applyProtection="1">
      <alignment horizontal="center" vertical="center"/>
    </xf>
    <xf numFmtId="0" fontId="7" fillId="0" borderId="79" xfId="0" applyFont="1" applyFill="1" applyBorder="1" applyAlignment="1">
      <alignment horizontal="center" vertical="center" wrapText="1"/>
    </xf>
    <xf numFmtId="0" fontId="7" fillId="0" borderId="28" xfId="2" applyFont="1" applyFill="1" applyBorder="1" applyAlignment="1">
      <alignment horizontal="center" vertical="center" wrapText="1"/>
    </xf>
    <xf numFmtId="165" fontId="7" fillId="0" borderId="28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center" wrapText="1"/>
    </xf>
    <xf numFmtId="0" fontId="27" fillId="0" borderId="0" xfId="2" applyNumberFormat="1" applyFont="1" applyFill="1" applyBorder="1" applyAlignment="1" applyProtection="1">
      <alignment horizontal="center" vertical="center"/>
    </xf>
    <xf numFmtId="170" fontId="29" fillId="0" borderId="0" xfId="2" applyNumberFormat="1" applyFont="1" applyFill="1" applyBorder="1" applyAlignment="1" applyProtection="1">
      <alignment horizontal="center" vertical="center" wrapText="1"/>
    </xf>
    <xf numFmtId="0" fontId="29" fillId="0" borderId="0" xfId="2" applyNumberFormat="1" applyFont="1" applyFill="1" applyBorder="1" applyAlignment="1" applyProtection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16" fillId="0" borderId="86" xfId="0" applyFont="1" applyFill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wrapText="1"/>
    </xf>
    <xf numFmtId="0" fontId="16" fillId="0" borderId="86" xfId="0" applyFont="1" applyFill="1" applyBorder="1" applyAlignment="1">
      <alignment horizontal="center" wrapText="1"/>
    </xf>
    <xf numFmtId="0" fontId="8" fillId="0" borderId="82" xfId="0" applyFont="1" applyFill="1" applyBorder="1" applyAlignment="1">
      <alignment horizontal="center" vertical="center" wrapText="1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7" xfId="0" applyFont="1" applyFill="1" applyBorder="1" applyAlignment="1">
      <alignment horizontal="center" vertical="center" wrapText="1"/>
    </xf>
    <xf numFmtId="1" fontId="8" fillId="0" borderId="85" xfId="0" applyNumberFormat="1" applyFont="1" applyFill="1" applyBorder="1" applyAlignment="1">
      <alignment horizontal="center" vertical="center" wrapText="1"/>
    </xf>
    <xf numFmtId="1" fontId="16" fillId="0" borderId="79" xfId="0" applyNumberFormat="1" applyFont="1" applyFill="1" applyBorder="1" applyAlignment="1">
      <alignment horizontal="center" vertical="center" wrapText="1"/>
    </xf>
    <xf numFmtId="1" fontId="16" fillId="0" borderId="86" xfId="0" applyNumberFormat="1" applyFont="1" applyFill="1" applyBorder="1" applyAlignment="1">
      <alignment horizontal="center" vertical="center" wrapText="1"/>
    </xf>
    <xf numFmtId="0" fontId="35" fillId="0" borderId="79" xfId="0" applyFont="1" applyFill="1" applyBorder="1" applyAlignment="1">
      <alignment horizontal="center" vertical="center" wrapText="1"/>
    </xf>
    <xf numFmtId="0" fontId="35" fillId="0" borderId="86" xfId="0" applyFont="1" applyFill="1" applyBorder="1" applyAlignment="1">
      <alignment horizontal="center" vertical="center" wrapText="1"/>
    </xf>
    <xf numFmtId="0" fontId="35" fillId="0" borderId="83" xfId="0" applyFont="1" applyFill="1" applyBorder="1" applyAlignment="1">
      <alignment horizontal="center" vertical="center" wrapText="1"/>
    </xf>
    <xf numFmtId="0" fontId="35" fillId="0" borderId="8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 wrapText="1"/>
    </xf>
    <xf numFmtId="0" fontId="35" fillId="0" borderId="87" xfId="0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5" fillId="0" borderId="72" xfId="0" applyFont="1" applyFill="1" applyBorder="1" applyAlignment="1">
      <alignment horizontal="center" vertical="center" wrapText="1"/>
    </xf>
    <xf numFmtId="0" fontId="15" fillId="0" borderId="73" xfId="0" applyFont="1" applyFill="1" applyBorder="1" applyAlignment="1">
      <alignment horizontal="center" vertical="center" wrapText="1"/>
    </xf>
    <xf numFmtId="0" fontId="15" fillId="0" borderId="8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81" xfId="0" applyFont="1" applyFill="1" applyBorder="1" applyAlignment="1">
      <alignment horizontal="center" vertical="center" wrapText="1"/>
    </xf>
    <xf numFmtId="0" fontId="15" fillId="0" borderId="77" xfId="0" applyFont="1" applyFill="1" applyBorder="1" applyAlignment="1">
      <alignment horizontal="center" vertical="center" wrapText="1"/>
    </xf>
    <xf numFmtId="0" fontId="15" fillId="0" borderId="68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6" fillId="0" borderId="0" xfId="0" applyFont="1" applyFill="1" applyAlignment="1">
      <alignment wrapText="1"/>
    </xf>
    <xf numFmtId="0" fontId="26" fillId="0" borderId="5" xfId="1" applyFont="1" applyFill="1" applyBorder="1" applyAlignment="1">
      <alignment horizontal="center" vertical="center" wrapText="1"/>
    </xf>
    <xf numFmtId="0" fontId="16" fillId="0" borderId="73" xfId="0" applyFont="1" applyFill="1" applyBorder="1" applyAlignment="1">
      <alignment horizontal="center" vertical="center" wrapText="1"/>
    </xf>
    <xf numFmtId="0" fontId="16" fillId="0" borderId="80" xfId="0" applyFont="1" applyFill="1" applyBorder="1" applyAlignment="1">
      <alignment horizontal="center" vertical="center" wrapText="1"/>
    </xf>
    <xf numFmtId="0" fontId="16" fillId="0" borderId="81" xfId="0" applyFont="1" applyFill="1" applyBorder="1" applyAlignment="1">
      <alignment horizontal="center" vertical="center" wrapText="1"/>
    </xf>
    <xf numFmtId="0" fontId="16" fillId="0" borderId="77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68" xfId="0" applyFont="1" applyFill="1" applyBorder="1" applyAlignment="1">
      <alignment horizontal="center" vertical="center" wrapText="1"/>
    </xf>
    <xf numFmtId="0" fontId="8" fillId="0" borderId="88" xfId="0" applyFont="1" applyFill="1" applyBorder="1" applyAlignment="1">
      <alignment horizontal="center" wrapText="1"/>
    </xf>
    <xf numFmtId="0" fontId="16" fillId="0" borderId="87" xfId="0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8" fillId="0" borderId="73" xfId="0" applyFont="1" applyFill="1" applyBorder="1" applyAlignment="1">
      <alignment horizontal="center" vertical="center" wrapText="1"/>
    </xf>
    <xf numFmtId="0" fontId="8" fillId="0" borderId="8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1" xfId="0" applyFont="1" applyFill="1" applyBorder="1" applyAlignment="1">
      <alignment horizontal="center" vertical="center" wrapText="1"/>
    </xf>
    <xf numFmtId="0" fontId="8" fillId="0" borderId="77" xfId="0" applyFont="1" applyFill="1" applyBorder="1" applyAlignment="1">
      <alignment horizontal="center" vertical="center" wrapText="1"/>
    </xf>
    <xf numFmtId="0" fontId="8" fillId="0" borderId="6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85" xfId="0" applyNumberFormat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left" vertical="center" wrapText="1"/>
    </xf>
    <xf numFmtId="0" fontId="0" fillId="0" borderId="72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7" xfId="0" applyFill="1" applyBorder="1" applyAlignment="1">
      <alignment vertical="center" wrapText="1"/>
    </xf>
    <xf numFmtId="0" fontId="0" fillId="0" borderId="68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0" fontId="35" fillId="0" borderId="72" xfId="0" applyFont="1" applyFill="1" applyBorder="1" applyAlignment="1">
      <alignment horizontal="center" vertical="center" wrapText="1"/>
    </xf>
    <xf numFmtId="0" fontId="35" fillId="0" borderId="73" xfId="0" applyFont="1" applyFill="1" applyBorder="1" applyAlignment="1">
      <alignment horizontal="center" vertical="center" wrapText="1"/>
    </xf>
    <xf numFmtId="0" fontId="35" fillId="0" borderId="77" xfId="0" applyFont="1" applyFill="1" applyBorder="1" applyAlignment="1">
      <alignment horizontal="center" vertical="center" wrapText="1"/>
    </xf>
    <xf numFmtId="0" fontId="35" fillId="0" borderId="68" xfId="0" applyFont="1" applyFill="1" applyBorder="1" applyAlignment="1">
      <alignment horizontal="center" vertical="center" wrapText="1"/>
    </xf>
    <xf numFmtId="0" fontId="35" fillId="0" borderId="3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4" xfId="1" applyNumberFormat="1" applyFont="1" applyFill="1" applyBorder="1" applyAlignment="1">
      <alignment horizontal="left" vertical="center" wrapText="1"/>
    </xf>
    <xf numFmtId="0" fontId="0" fillId="0" borderId="4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49" fontId="8" fillId="0" borderId="14" xfId="1" applyNumberFormat="1" applyFont="1" applyFill="1" applyBorder="1" applyAlignment="1" applyProtection="1">
      <alignment horizontal="left" vertical="center" wrapText="1"/>
      <protection locked="0"/>
    </xf>
    <xf numFmtId="49" fontId="8" fillId="0" borderId="46" xfId="1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/>
      <protection locked="0"/>
    </xf>
    <xf numFmtId="0" fontId="35" fillId="0" borderId="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left" vertical="center" wrapText="1"/>
    </xf>
    <xf numFmtId="1" fontId="8" fillId="0" borderId="14" xfId="0" applyNumberFormat="1" applyFont="1" applyFill="1" applyBorder="1" applyAlignment="1">
      <alignment horizontal="center" vertical="center" wrapText="1"/>
    </xf>
    <xf numFmtId="1" fontId="35" fillId="0" borderId="46" xfId="0" applyNumberFormat="1" applyFont="1" applyFill="1" applyBorder="1" applyAlignment="1">
      <alignment horizontal="center" vertical="center" wrapText="1"/>
    </xf>
    <xf numFmtId="1" fontId="35" fillId="0" borderId="17" xfId="0" applyNumberFormat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wrapText="1"/>
    </xf>
    <xf numFmtId="0" fontId="16" fillId="0" borderId="73" xfId="0" applyFont="1" applyFill="1" applyBorder="1" applyAlignment="1">
      <alignment wrapText="1"/>
    </xf>
    <xf numFmtId="0" fontId="16" fillId="0" borderId="80" xfId="0" applyFont="1" applyFill="1" applyBorder="1" applyAlignment="1">
      <alignment wrapText="1"/>
    </xf>
    <xf numFmtId="0" fontId="16" fillId="0" borderId="81" xfId="0" applyFont="1" applyFill="1" applyBorder="1" applyAlignment="1">
      <alignment wrapText="1"/>
    </xf>
    <xf numFmtId="0" fontId="16" fillId="0" borderId="77" xfId="0" applyFont="1" applyFill="1" applyBorder="1" applyAlignment="1">
      <alignment wrapText="1"/>
    </xf>
    <xf numFmtId="0" fontId="16" fillId="0" borderId="68" xfId="0" applyFont="1" applyFill="1" applyBorder="1" applyAlignment="1">
      <alignment wrapText="1"/>
    </xf>
    <xf numFmtId="0" fontId="16" fillId="0" borderId="39" xfId="0" applyFont="1" applyFill="1" applyBorder="1" applyAlignment="1">
      <alignment wrapText="1"/>
    </xf>
    <xf numFmtId="0" fontId="17" fillId="0" borderId="0" xfId="0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wrapText="1"/>
    </xf>
    <xf numFmtId="0" fontId="9" fillId="0" borderId="5" xfId="1" applyFont="1" applyFill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vertical="center" wrapText="1"/>
    </xf>
    <xf numFmtId="0" fontId="16" fillId="0" borderId="77" xfId="0" applyFont="1" applyFill="1" applyBorder="1" applyAlignment="1">
      <alignment vertical="center" wrapText="1"/>
    </xf>
    <xf numFmtId="0" fontId="16" fillId="0" borderId="68" xfId="0" applyFont="1" applyFill="1" applyBorder="1" applyAlignment="1">
      <alignment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73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wrapText="1"/>
    </xf>
    <xf numFmtId="0" fontId="0" fillId="0" borderId="1" xfId="0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textRotation="90"/>
    </xf>
    <xf numFmtId="0" fontId="7" fillId="0" borderId="12" xfId="0" applyFont="1" applyFill="1" applyBorder="1" applyAlignment="1">
      <alignment horizontal="center" vertical="center" textRotation="90"/>
    </xf>
    <xf numFmtId="0" fontId="7" fillId="0" borderId="2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11" fillId="0" borderId="72" xfId="1" applyFont="1" applyFill="1" applyBorder="1" applyAlignment="1">
      <alignment horizontal="center" vertical="center" wrapText="1"/>
    </xf>
    <xf numFmtId="0" fontId="11" fillId="0" borderId="73" xfId="1" applyFont="1" applyFill="1" applyBorder="1" applyAlignment="1">
      <alignment horizontal="center" vertical="center" wrapText="1"/>
    </xf>
    <xf numFmtId="0" fontId="11" fillId="0" borderId="8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81" xfId="1" applyFont="1" applyFill="1" applyBorder="1" applyAlignment="1">
      <alignment horizontal="center" vertical="center" wrapText="1"/>
    </xf>
    <xf numFmtId="0" fontId="11" fillId="0" borderId="77" xfId="1" applyFont="1" applyFill="1" applyBorder="1" applyAlignment="1">
      <alignment horizontal="center" vertical="center" wrapText="1"/>
    </xf>
    <xf numFmtId="0" fontId="11" fillId="0" borderId="68" xfId="1" applyFont="1" applyFill="1" applyBorder="1" applyAlignment="1">
      <alignment horizontal="center" vertical="center" wrapText="1"/>
    </xf>
    <xf numFmtId="0" fontId="11" fillId="0" borderId="39" xfId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0" fontId="0" fillId="0" borderId="23" xfId="0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20" fillId="0" borderId="0" xfId="0" applyFont="1" applyFill="1" applyBorder="1" applyAlignment="1">
      <alignment horizontal="left" vertical="top" wrapText="1"/>
    </xf>
    <xf numFmtId="0" fontId="25" fillId="0" borderId="0" xfId="0" applyFont="1" applyFill="1" applyAlignment="1">
      <alignment vertical="top" wrapText="1"/>
    </xf>
    <xf numFmtId="0" fontId="7" fillId="0" borderId="4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11" fillId="0" borderId="56" xfId="2" applyFont="1" applyFill="1" applyBorder="1" applyAlignment="1">
      <alignment horizontal="center" vertical="center" wrapText="1"/>
    </xf>
    <xf numFmtId="0" fontId="11" fillId="0" borderId="62" xfId="2" applyFont="1" applyFill="1" applyBorder="1" applyAlignment="1">
      <alignment horizontal="center" vertical="center" wrapText="1"/>
    </xf>
    <xf numFmtId="0" fontId="11" fillId="0" borderId="61" xfId="2" applyFont="1" applyFill="1" applyBorder="1" applyAlignment="1">
      <alignment horizontal="center" vertical="center" wrapText="1"/>
    </xf>
    <xf numFmtId="49" fontId="7" fillId="0" borderId="47" xfId="2" applyNumberFormat="1" applyFont="1" applyFill="1" applyBorder="1" applyAlignment="1">
      <alignment horizontal="center" vertical="center" wrapText="1"/>
    </xf>
    <xf numFmtId="49" fontId="7" fillId="0" borderId="38" xfId="2" applyNumberFormat="1" applyFont="1" applyFill="1" applyBorder="1" applyAlignment="1">
      <alignment horizontal="center" vertical="center" wrapText="1"/>
    </xf>
    <xf numFmtId="170" fontId="34" fillId="0" borderId="0" xfId="2" applyNumberFormat="1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Alignment="1">
      <alignment horizontal="right" vertical="center"/>
    </xf>
    <xf numFmtId="0" fontId="11" fillId="0" borderId="68" xfId="0" applyFont="1" applyFill="1" applyBorder="1" applyAlignment="1" applyProtection="1">
      <alignment horizontal="right" vertical="center"/>
    </xf>
    <xf numFmtId="0" fontId="33" fillId="0" borderId="68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49" fontId="7" fillId="0" borderId="36" xfId="2" applyNumberFormat="1" applyFont="1" applyFill="1" applyBorder="1" applyAlignment="1">
      <alignment horizontal="center" vertical="center" wrapText="1"/>
    </xf>
    <xf numFmtId="49" fontId="7" fillId="0" borderId="66" xfId="2" applyNumberFormat="1" applyFont="1" applyFill="1" applyBorder="1" applyAlignment="1">
      <alignment horizontal="center" vertical="center" wrapText="1"/>
    </xf>
    <xf numFmtId="167" fontId="11" fillId="0" borderId="94" xfId="2" applyNumberFormat="1" applyFont="1" applyFill="1" applyBorder="1" applyAlignment="1" applyProtection="1">
      <alignment horizontal="center" vertical="center"/>
    </xf>
    <xf numFmtId="0" fontId="11" fillId="0" borderId="44" xfId="2" applyNumberFormat="1" applyFont="1" applyFill="1" applyBorder="1" applyAlignment="1" applyProtection="1">
      <alignment horizontal="center" vertical="center"/>
    </xf>
    <xf numFmtId="167" fontId="28" fillId="0" borderId="70" xfId="2" applyNumberFormat="1" applyFont="1" applyFill="1" applyBorder="1" applyAlignment="1" applyProtection="1">
      <alignment horizontal="center" vertical="center"/>
    </xf>
    <xf numFmtId="167" fontId="28" fillId="0" borderId="71" xfId="2" applyNumberFormat="1" applyFont="1" applyFill="1" applyBorder="1" applyAlignment="1" applyProtection="1">
      <alignment horizontal="center" vertical="center"/>
    </xf>
    <xf numFmtId="0" fontId="28" fillId="0" borderId="44" xfId="2" applyNumberFormat="1" applyFont="1" applyFill="1" applyBorder="1" applyAlignment="1" applyProtection="1">
      <alignment horizontal="center" vertical="center"/>
    </xf>
    <xf numFmtId="167" fontId="11" fillId="0" borderId="71" xfId="2" applyNumberFormat="1" applyFont="1" applyFill="1" applyBorder="1" applyAlignment="1" applyProtection="1">
      <alignment horizontal="center" vertical="center"/>
    </xf>
    <xf numFmtId="0" fontId="11" fillId="0" borderId="35" xfId="2" applyFont="1" applyFill="1" applyBorder="1" applyAlignment="1" applyProtection="1">
      <alignment horizontal="right" vertical="center"/>
    </xf>
    <xf numFmtId="0" fontId="11" fillId="0" borderId="36" xfId="2" applyFont="1" applyFill="1" applyBorder="1" applyAlignment="1" applyProtection="1">
      <alignment horizontal="right" vertical="center"/>
    </xf>
    <xf numFmtId="170" fontId="11" fillId="0" borderId="54" xfId="2" applyNumberFormat="1" applyFont="1" applyFill="1" applyBorder="1" applyAlignment="1" applyProtection="1">
      <alignment horizontal="right" vertical="center"/>
    </xf>
    <xf numFmtId="170" fontId="11" fillId="0" borderId="105" xfId="2" applyNumberFormat="1" applyFont="1" applyFill="1" applyBorder="1" applyAlignment="1" applyProtection="1">
      <alignment horizontal="right" vertical="center"/>
    </xf>
    <xf numFmtId="170" fontId="11" fillId="0" borderId="55" xfId="2" applyNumberFormat="1" applyFont="1" applyFill="1" applyBorder="1" applyAlignment="1" applyProtection="1">
      <alignment horizontal="right" vertical="center"/>
    </xf>
    <xf numFmtId="0" fontId="11" fillId="0" borderId="35" xfId="2" applyFont="1" applyFill="1" applyBorder="1" applyAlignment="1">
      <alignment horizontal="right" vertical="center"/>
    </xf>
    <xf numFmtId="171" fontId="11" fillId="0" borderId="37" xfId="2" applyNumberFormat="1" applyFont="1" applyFill="1" applyBorder="1" applyAlignment="1" applyProtection="1">
      <alignment horizontal="center" vertical="center"/>
    </xf>
    <xf numFmtId="171" fontId="11" fillId="0" borderId="56" xfId="2" applyNumberFormat="1" applyFont="1" applyFill="1" applyBorder="1" applyAlignment="1" applyProtection="1">
      <alignment horizontal="center" vertical="center"/>
    </xf>
    <xf numFmtId="171" fontId="11" fillId="0" borderId="62" xfId="2" applyNumberFormat="1" applyFont="1" applyFill="1" applyBorder="1" applyAlignment="1" applyProtection="1">
      <alignment horizontal="center" vertical="center"/>
    </xf>
    <xf numFmtId="171" fontId="11" fillId="0" borderId="61" xfId="2" applyNumberFormat="1" applyFont="1" applyFill="1" applyBorder="1" applyAlignment="1" applyProtection="1">
      <alignment horizontal="center" vertical="center"/>
    </xf>
    <xf numFmtId="171" fontId="11" fillId="0" borderId="1" xfId="2" applyNumberFormat="1" applyFont="1" applyFill="1" applyBorder="1" applyAlignment="1" applyProtection="1">
      <alignment horizontal="center" vertical="center"/>
    </xf>
    <xf numFmtId="171" fontId="11" fillId="0" borderId="3" xfId="2" applyNumberFormat="1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>
      <alignment horizontal="center" vertical="center" wrapText="1"/>
    </xf>
    <xf numFmtId="0" fontId="11" fillId="0" borderId="92" xfId="2" applyFont="1" applyFill="1" applyBorder="1" applyAlignment="1">
      <alignment horizontal="center" vertical="center" wrapText="1"/>
    </xf>
    <xf numFmtId="49" fontId="7" fillId="0" borderId="37" xfId="2" applyNumberFormat="1" applyFont="1" applyFill="1" applyBorder="1" applyAlignment="1">
      <alignment horizontal="center" vertical="center" wrapText="1"/>
    </xf>
    <xf numFmtId="49" fontId="7" fillId="0" borderId="47" xfId="2" applyNumberFormat="1" applyFont="1" applyFill="1" applyBorder="1" applyAlignment="1" applyProtection="1">
      <alignment horizontal="center" vertical="center"/>
    </xf>
    <xf numFmtId="49" fontId="7" fillId="0" borderId="38" xfId="2" applyNumberFormat="1" applyFont="1" applyFill="1" applyBorder="1" applyAlignment="1" applyProtection="1">
      <alignment horizontal="center" vertical="center"/>
    </xf>
    <xf numFmtId="49" fontId="11" fillId="0" borderId="24" xfId="0" applyNumberFormat="1" applyFont="1" applyFill="1" applyBorder="1" applyAlignment="1" applyProtection="1">
      <alignment horizontal="center" vertical="center"/>
    </xf>
    <xf numFmtId="49" fontId="11" fillId="0" borderId="45" xfId="0" applyNumberFormat="1" applyFont="1" applyFill="1" applyBorder="1" applyAlignment="1" applyProtection="1">
      <alignment horizontal="center" vertical="center"/>
    </xf>
    <xf numFmtId="49" fontId="11" fillId="0" borderId="90" xfId="0" applyNumberFormat="1" applyFont="1" applyFill="1" applyBorder="1" applyAlignment="1" applyProtection="1">
      <alignment horizontal="center" vertical="center"/>
    </xf>
    <xf numFmtId="49" fontId="11" fillId="0" borderId="23" xfId="0" applyNumberFormat="1" applyFont="1" applyFill="1" applyBorder="1" applyAlignment="1" applyProtection="1">
      <alignment horizontal="center" vertical="center"/>
    </xf>
    <xf numFmtId="0" fontId="11" fillId="0" borderId="70" xfId="2" applyFont="1" applyFill="1" applyBorder="1" applyAlignment="1">
      <alignment horizontal="center" vertical="center" wrapText="1"/>
    </xf>
    <xf numFmtId="0" fontId="11" fillId="0" borderId="71" xfId="2" applyFont="1" applyFill="1" applyBorder="1" applyAlignment="1">
      <alignment horizontal="center" vertical="center" wrapText="1"/>
    </xf>
    <xf numFmtId="0" fontId="11" fillId="0" borderId="44" xfId="2" applyFont="1" applyFill="1" applyBorder="1" applyAlignment="1">
      <alignment horizontal="center" vertical="center" wrapText="1"/>
    </xf>
    <xf numFmtId="171" fontId="11" fillId="0" borderId="12" xfId="2" applyNumberFormat="1" applyFont="1" applyFill="1" applyBorder="1" applyAlignment="1" applyProtection="1">
      <alignment horizontal="center" vertical="center"/>
    </xf>
    <xf numFmtId="171" fontId="11" fillId="0" borderId="11" xfId="2" applyNumberFormat="1" applyFont="1" applyFill="1" applyBorder="1" applyAlignment="1" applyProtection="1">
      <alignment horizontal="center" vertical="center"/>
    </xf>
    <xf numFmtId="171" fontId="11" fillId="0" borderId="18" xfId="2" applyNumberFormat="1" applyFont="1" applyFill="1" applyBorder="1" applyAlignment="1" applyProtection="1">
      <alignment horizontal="center" vertical="center"/>
    </xf>
    <xf numFmtId="165" fontId="11" fillId="0" borderId="95" xfId="0" applyNumberFormat="1" applyFont="1" applyFill="1" applyBorder="1" applyAlignment="1" applyProtection="1">
      <alignment horizontal="center" vertical="center"/>
    </xf>
    <xf numFmtId="165" fontId="11" fillId="0" borderId="96" xfId="0" applyNumberFormat="1" applyFont="1" applyFill="1" applyBorder="1" applyAlignment="1" applyProtection="1">
      <alignment horizontal="center" vertical="center"/>
    </xf>
    <xf numFmtId="165" fontId="11" fillId="0" borderId="97" xfId="0" applyNumberFormat="1" applyFont="1" applyFill="1" applyBorder="1" applyAlignment="1" applyProtection="1">
      <alignment horizontal="center" vertical="center"/>
    </xf>
    <xf numFmtId="165" fontId="11" fillId="0" borderId="98" xfId="0" applyNumberFormat="1" applyFont="1" applyFill="1" applyBorder="1" applyAlignment="1" applyProtection="1">
      <alignment horizontal="center" vertical="center"/>
    </xf>
    <xf numFmtId="49" fontId="11" fillId="0" borderId="89" xfId="0" applyNumberFormat="1" applyFont="1" applyFill="1" applyBorder="1" applyAlignment="1" applyProtection="1">
      <alignment horizontal="center" vertical="center"/>
    </xf>
    <xf numFmtId="49" fontId="11" fillId="0" borderId="91" xfId="0" applyNumberFormat="1" applyFont="1" applyFill="1" applyBorder="1" applyAlignment="1" applyProtection="1">
      <alignment horizontal="center" vertical="center"/>
    </xf>
    <xf numFmtId="49" fontId="7" fillId="0" borderId="36" xfId="2" applyNumberFormat="1" applyFont="1" applyFill="1" applyBorder="1" applyAlignment="1" applyProtection="1">
      <alignment horizontal="center" vertical="center"/>
    </xf>
    <xf numFmtId="0" fontId="11" fillId="0" borderId="99" xfId="0" applyFont="1" applyFill="1" applyBorder="1" applyAlignment="1">
      <alignment horizontal="center" vertical="center" wrapText="1"/>
    </xf>
    <xf numFmtId="0" fontId="11" fillId="0" borderId="100" xfId="0" applyFont="1" applyFill="1" applyBorder="1" applyAlignment="1">
      <alignment horizontal="center" vertical="center" wrapText="1"/>
    </xf>
    <xf numFmtId="170" fontId="7" fillId="0" borderId="36" xfId="2" applyNumberFormat="1" applyFont="1" applyFill="1" applyBorder="1" applyAlignment="1" applyProtection="1">
      <alignment horizontal="center" vertical="center" textRotation="90" wrapText="1"/>
    </xf>
    <xf numFmtId="170" fontId="7" fillId="0" borderId="66" xfId="2" applyNumberFormat="1" applyFont="1" applyFill="1" applyBorder="1" applyAlignment="1" applyProtection="1">
      <alignment horizontal="center" vertical="center" textRotation="90" wrapText="1"/>
    </xf>
    <xf numFmtId="170" fontId="7" fillId="0" borderId="37" xfId="2" applyNumberFormat="1" applyFont="1" applyFill="1" applyBorder="1" applyAlignment="1" applyProtection="1">
      <alignment horizontal="center" vertical="center" textRotation="90" wrapText="1"/>
    </xf>
    <xf numFmtId="165" fontId="11" fillId="0" borderId="70" xfId="0" applyNumberFormat="1" applyFont="1" applyFill="1" applyBorder="1" applyAlignment="1" applyProtection="1">
      <alignment horizontal="center" vertical="center" wrapText="1"/>
    </xf>
    <xf numFmtId="165" fontId="11" fillId="0" borderId="71" xfId="0" applyNumberFormat="1" applyFont="1" applyFill="1" applyBorder="1" applyAlignment="1" applyProtection="1">
      <alignment horizontal="center" vertical="center" wrapText="1"/>
    </xf>
    <xf numFmtId="165" fontId="11" fillId="0" borderId="44" xfId="0" applyNumberFormat="1" applyFont="1" applyFill="1" applyBorder="1" applyAlignment="1" applyProtection="1">
      <alignment horizontal="center" vertical="center" wrapText="1"/>
    </xf>
    <xf numFmtId="0" fontId="11" fillId="0" borderId="89" xfId="2" applyNumberFormat="1" applyFont="1" applyFill="1" applyBorder="1" applyAlignment="1" applyProtection="1">
      <alignment horizontal="center" vertical="center"/>
    </xf>
    <xf numFmtId="0" fontId="11" fillId="0" borderId="90" xfId="2" applyNumberFormat="1" applyFont="1" applyFill="1" applyBorder="1" applyAlignment="1" applyProtection="1">
      <alignment horizontal="center" vertical="center"/>
    </xf>
    <xf numFmtId="0" fontId="11" fillId="0" borderId="91" xfId="2" applyNumberFormat="1" applyFont="1" applyFill="1" applyBorder="1" applyAlignment="1" applyProtection="1">
      <alignment horizontal="center" vertical="center"/>
    </xf>
    <xf numFmtId="170" fontId="7" fillId="0" borderId="10" xfId="2" applyNumberFormat="1" applyFont="1" applyFill="1" applyBorder="1" applyAlignment="1" applyProtection="1">
      <alignment horizontal="center" vertical="center" textRotation="90" wrapText="1"/>
    </xf>
    <xf numFmtId="170" fontId="7" fillId="0" borderId="18" xfId="2" applyNumberFormat="1" applyFont="1" applyFill="1" applyBorder="1" applyAlignment="1" applyProtection="1">
      <alignment horizontal="center" vertical="center" textRotation="90" wrapText="1"/>
    </xf>
    <xf numFmtId="170" fontId="7" fillId="0" borderId="3" xfId="2" applyNumberFormat="1" applyFont="1" applyFill="1" applyBorder="1" applyAlignment="1" applyProtection="1">
      <alignment horizontal="center" vertical="center" textRotation="90" wrapText="1"/>
    </xf>
    <xf numFmtId="170" fontId="7" fillId="0" borderId="92" xfId="2" applyNumberFormat="1" applyFont="1" applyFill="1" applyBorder="1" applyAlignment="1" applyProtection="1">
      <alignment horizontal="center" vertical="center" textRotation="90" wrapText="1"/>
    </xf>
    <xf numFmtId="170" fontId="7" fillId="0" borderId="51" xfId="2" applyNumberFormat="1" applyFont="1" applyFill="1" applyBorder="1" applyAlignment="1" applyProtection="1">
      <alignment horizontal="center" vertical="center" textRotation="90" wrapText="1"/>
    </xf>
    <xf numFmtId="0" fontId="7" fillId="0" borderId="101" xfId="2" applyNumberFormat="1" applyFont="1" applyFill="1" applyBorder="1" applyAlignment="1" applyProtection="1">
      <alignment horizontal="center" vertical="center"/>
    </xf>
    <xf numFmtId="0" fontId="7" fillId="0" borderId="102" xfId="2" applyNumberFormat="1" applyFont="1" applyFill="1" applyBorder="1" applyAlignment="1" applyProtection="1">
      <alignment horizontal="center" vertical="center"/>
    </xf>
    <xf numFmtId="0" fontId="7" fillId="0" borderId="103" xfId="2" applyNumberFormat="1" applyFont="1" applyFill="1" applyBorder="1" applyAlignment="1" applyProtection="1">
      <alignment horizontal="center" vertical="center"/>
    </xf>
    <xf numFmtId="0" fontId="7" fillId="0" borderId="104" xfId="2" applyNumberFormat="1" applyFont="1" applyFill="1" applyBorder="1" applyAlignment="1" applyProtection="1">
      <alignment horizontal="center" vertical="center"/>
    </xf>
    <xf numFmtId="170" fontId="7" fillId="0" borderId="2" xfId="2" applyNumberFormat="1" applyFont="1" applyFill="1" applyBorder="1" applyAlignment="1" applyProtection="1">
      <alignment horizontal="center" vertical="center" textRotation="90" wrapText="1"/>
    </xf>
    <xf numFmtId="170" fontId="7" fillId="0" borderId="22" xfId="2" applyNumberFormat="1" applyFont="1" applyFill="1" applyBorder="1" applyAlignment="1" applyProtection="1">
      <alignment horizontal="center" vertical="center" textRotation="90" wrapText="1"/>
    </xf>
    <xf numFmtId="170" fontId="7" fillId="0" borderId="50" xfId="2" applyNumberFormat="1" applyFont="1" applyFill="1" applyBorder="1" applyAlignment="1" applyProtection="1">
      <alignment horizontal="center" vertical="center" textRotation="90" wrapText="1"/>
    </xf>
    <xf numFmtId="0" fontId="7" fillId="0" borderId="89" xfId="2" applyNumberFormat="1" applyFont="1" applyFill="1" applyBorder="1" applyAlignment="1" applyProtection="1">
      <alignment horizontal="center" vertical="center" wrapText="1"/>
    </xf>
    <xf numFmtId="0" fontId="7" fillId="0" borderId="90" xfId="2" applyNumberFormat="1" applyFont="1" applyFill="1" applyBorder="1" applyAlignment="1" applyProtection="1">
      <alignment horizontal="center" vertical="center" wrapText="1"/>
    </xf>
    <xf numFmtId="0" fontId="7" fillId="0" borderId="91" xfId="2" applyNumberFormat="1" applyFont="1" applyFill="1" applyBorder="1" applyAlignment="1" applyProtection="1">
      <alignment horizontal="center" vertical="center" wrapText="1"/>
    </xf>
    <xf numFmtId="0" fontId="7" fillId="0" borderId="70" xfId="2" applyNumberFormat="1" applyFont="1" applyFill="1" applyBorder="1" applyAlignment="1" applyProtection="1">
      <alignment horizontal="center" vertical="center" wrapText="1"/>
    </xf>
    <xf numFmtId="0" fontId="7" fillId="0" borderId="71" xfId="2" applyNumberFormat="1" applyFont="1" applyFill="1" applyBorder="1" applyAlignment="1" applyProtection="1">
      <alignment horizontal="center" vertical="center" wrapText="1"/>
    </xf>
    <xf numFmtId="0" fontId="7" fillId="0" borderId="44" xfId="2" applyNumberFormat="1" applyFont="1" applyFill="1" applyBorder="1" applyAlignment="1" applyProtection="1">
      <alignment horizontal="center" vertical="center" wrapText="1"/>
    </xf>
    <xf numFmtId="170" fontId="7" fillId="0" borderId="1" xfId="2" applyNumberFormat="1" applyFont="1" applyFill="1" applyBorder="1" applyAlignment="1" applyProtection="1">
      <alignment horizontal="center" vertical="center" wrapText="1"/>
    </xf>
    <xf numFmtId="170" fontId="7" fillId="0" borderId="10" xfId="2" applyNumberFormat="1" applyFont="1" applyFill="1" applyBorder="1" applyAlignment="1" applyProtection="1">
      <alignment horizontal="center" vertical="center" wrapText="1"/>
    </xf>
    <xf numFmtId="170" fontId="10" fillId="0" borderId="53" xfId="2" applyNumberFormat="1" applyFont="1" applyFill="1" applyBorder="1" applyAlignment="1" applyProtection="1">
      <alignment horizontal="center" vertical="center" wrapText="1"/>
    </xf>
    <xf numFmtId="0" fontId="7" fillId="0" borderId="89" xfId="2" applyNumberFormat="1" applyFont="1" applyFill="1" applyBorder="1" applyAlignment="1" applyProtection="1">
      <alignment horizontal="center" vertical="center"/>
    </xf>
    <xf numFmtId="0" fontId="7" fillId="0" borderId="90" xfId="2" applyNumberFormat="1" applyFont="1" applyFill="1" applyBorder="1" applyAlignment="1" applyProtection="1">
      <alignment horizontal="center" vertical="center"/>
    </xf>
    <xf numFmtId="0" fontId="7" fillId="0" borderId="91" xfId="2" applyNumberFormat="1" applyFont="1" applyFill="1" applyBorder="1" applyAlignment="1" applyProtection="1">
      <alignment horizontal="center" vertical="center"/>
    </xf>
    <xf numFmtId="170" fontId="7" fillId="0" borderId="24" xfId="2" applyNumberFormat="1" applyFont="1" applyFill="1" applyBorder="1" applyAlignment="1" applyProtection="1">
      <alignment horizontal="center" vertical="center" wrapText="1"/>
    </xf>
    <xf numFmtId="170" fontId="7" fillId="0" borderId="45" xfId="2" applyNumberFormat="1" applyFont="1" applyFill="1" applyBorder="1" applyAlignment="1" applyProtection="1">
      <alignment horizontal="center" vertical="center" wrapText="1"/>
    </xf>
    <xf numFmtId="170" fontId="7" fillId="0" borderId="23" xfId="2" applyNumberFormat="1" applyFont="1" applyFill="1" applyBorder="1" applyAlignment="1" applyProtection="1">
      <alignment horizontal="center" vertical="center" wrapText="1"/>
    </xf>
    <xf numFmtId="170" fontId="7" fillId="0" borderId="9" xfId="2" applyNumberFormat="1" applyFont="1" applyFill="1" applyBorder="1" applyAlignment="1" applyProtection="1">
      <alignment horizontal="center" vertical="center" textRotation="90" wrapText="1"/>
    </xf>
    <xf numFmtId="170" fontId="7" fillId="0" borderId="12" xfId="2" applyNumberFormat="1" applyFont="1" applyFill="1" applyBorder="1" applyAlignment="1" applyProtection="1">
      <alignment horizontal="center" vertical="center" textRotation="90" wrapText="1"/>
    </xf>
    <xf numFmtId="0" fontId="7" fillId="0" borderId="36" xfId="2" applyNumberFormat="1" applyFont="1" applyFill="1" applyBorder="1" applyAlignment="1" applyProtection="1">
      <alignment horizontal="center" vertical="center" textRotation="90"/>
    </xf>
    <xf numFmtId="0" fontId="7" fillId="0" borderId="66" xfId="2" applyNumberFormat="1" applyFont="1" applyFill="1" applyBorder="1" applyAlignment="1" applyProtection="1">
      <alignment horizontal="center" vertical="center" textRotation="90"/>
    </xf>
    <xf numFmtId="0" fontId="7" fillId="0" borderId="37" xfId="2" applyNumberFormat="1" applyFont="1" applyFill="1" applyBorder="1" applyAlignment="1" applyProtection="1">
      <alignment horizontal="center" vertical="center" textRotation="90"/>
    </xf>
    <xf numFmtId="170" fontId="7" fillId="0" borderId="36" xfId="2" applyNumberFormat="1" applyFont="1" applyFill="1" applyBorder="1" applyAlignment="1" applyProtection="1">
      <alignment horizontal="center" vertical="center"/>
    </xf>
    <xf numFmtId="170" fontId="7" fillId="0" borderId="66" xfId="2" applyNumberFormat="1" applyFont="1" applyFill="1" applyBorder="1" applyAlignment="1" applyProtection="1">
      <alignment horizontal="center" vertical="center"/>
    </xf>
    <xf numFmtId="170" fontId="7" fillId="0" borderId="37" xfId="2" applyNumberFormat="1" applyFont="1" applyFill="1" applyBorder="1" applyAlignment="1" applyProtection="1">
      <alignment horizontal="center" vertical="center"/>
    </xf>
    <xf numFmtId="170" fontId="7" fillId="0" borderId="6" xfId="2" applyNumberFormat="1" applyFont="1" applyFill="1" applyBorder="1" applyAlignment="1" applyProtection="1">
      <alignment horizontal="center" vertical="center" wrapText="1"/>
    </xf>
    <xf numFmtId="170" fontId="7" fillId="0" borderId="7" xfId="2" applyNumberFormat="1" applyFont="1" applyFill="1" applyBorder="1" applyAlignment="1" applyProtection="1">
      <alignment horizontal="center" vertical="center" wrapText="1"/>
    </xf>
    <xf numFmtId="170" fontId="7" fillId="0" borderId="8" xfId="2" applyNumberFormat="1" applyFont="1" applyFill="1" applyBorder="1" applyAlignment="1" applyProtection="1">
      <alignment horizontal="center" vertical="center" wrapText="1"/>
    </xf>
    <xf numFmtId="170" fontId="7" fillId="0" borderId="1" xfId="2" applyNumberFormat="1" applyFont="1" applyFill="1" applyBorder="1" applyAlignment="1" applyProtection="1">
      <alignment horizontal="center" vertical="center" textRotation="90" wrapText="1"/>
    </xf>
    <xf numFmtId="170" fontId="7" fillId="0" borderId="11" xfId="2" applyNumberFormat="1" applyFont="1" applyFill="1" applyBorder="1" applyAlignment="1" applyProtection="1">
      <alignment horizontal="center" vertical="center" textRotation="90" wrapText="1"/>
    </xf>
    <xf numFmtId="170" fontId="7" fillId="0" borderId="4" xfId="2" applyNumberFormat="1" applyFont="1" applyFill="1" applyBorder="1" applyAlignment="1" applyProtection="1">
      <alignment horizontal="center" vertical="center" textRotation="90" wrapText="1"/>
    </xf>
    <xf numFmtId="170" fontId="7" fillId="0" borderId="93" xfId="2" applyNumberFormat="1" applyFont="1" applyFill="1" applyBorder="1" applyAlignment="1" applyProtection="1">
      <alignment horizontal="center" vertical="center" textRotation="90" wrapText="1"/>
    </xf>
    <xf numFmtId="170" fontId="7" fillId="0" borderId="80" xfId="2" applyNumberFormat="1" applyFont="1" applyFill="1" applyBorder="1" applyAlignment="1" applyProtection="1">
      <alignment horizontal="center" vertical="center" textRotation="90" wrapText="1"/>
    </xf>
    <xf numFmtId="170" fontId="7" fillId="0" borderId="94" xfId="2" applyNumberFormat="1" applyFont="1" applyFill="1" applyBorder="1" applyAlignment="1" applyProtection="1">
      <alignment horizontal="center" vertical="center" textRotation="90" wrapText="1"/>
    </xf>
    <xf numFmtId="170" fontId="7" fillId="0" borderId="14" xfId="2" applyNumberFormat="1" applyFont="1" applyFill="1" applyBorder="1" applyAlignment="1" applyProtection="1">
      <alignment horizontal="center" vertical="center"/>
    </xf>
    <xf numFmtId="170" fontId="7" fillId="0" borderId="46" xfId="2" applyNumberFormat="1" applyFont="1" applyFill="1" applyBorder="1" applyAlignment="1" applyProtection="1">
      <alignment horizontal="center" vertical="center"/>
    </xf>
    <xf numFmtId="170" fontId="7" fillId="0" borderId="17" xfId="2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11" fillId="0" borderId="5" xfId="1" applyFont="1" applyBorder="1" applyAlignment="1">
      <alignment horizontal="center" vertical="center" wrapText="1"/>
    </xf>
    <xf numFmtId="0" fontId="11" fillId="0" borderId="72" xfId="1" applyFont="1" applyBorder="1" applyAlignment="1">
      <alignment horizontal="center" vertical="center" wrapText="1"/>
    </xf>
    <xf numFmtId="0" fontId="11" fillId="0" borderId="73" xfId="1" applyFont="1" applyBorder="1" applyAlignment="1">
      <alignment horizontal="center" vertical="center" wrapText="1"/>
    </xf>
    <xf numFmtId="0" fontId="11" fillId="0" borderId="8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81" xfId="1" applyFont="1" applyBorder="1" applyAlignment="1">
      <alignment horizontal="center" vertical="center" wrapText="1"/>
    </xf>
    <xf numFmtId="0" fontId="11" fillId="0" borderId="77" xfId="1" applyFont="1" applyBorder="1" applyAlignment="1">
      <alignment horizontal="center" vertical="center" wrapText="1"/>
    </xf>
    <xf numFmtId="0" fontId="11" fillId="0" borderId="68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 textRotation="90"/>
    </xf>
    <xf numFmtId="0" fontId="7" fillId="0" borderId="21" xfId="0" applyFont="1" applyBorder="1" applyAlignment="1">
      <alignment horizontal="center" vertical="center" textRotation="90"/>
    </xf>
    <xf numFmtId="0" fontId="7" fillId="0" borderId="2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8" fillId="0" borderId="85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 wrapText="1"/>
    </xf>
    <xf numFmtId="0" fontId="35" fillId="0" borderId="8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8" fillId="0" borderId="74" xfId="0" applyFont="1" applyBorder="1" applyAlignment="1">
      <alignment horizontal="center" wrapText="1"/>
    </xf>
    <xf numFmtId="0" fontId="16" fillId="0" borderId="86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9" fillId="0" borderId="0" xfId="1" applyFont="1" applyAlignment="1">
      <alignment horizontal="center"/>
    </xf>
    <xf numFmtId="0" fontId="26" fillId="0" borderId="5" xfId="1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 wrapText="1"/>
    </xf>
    <xf numFmtId="0" fontId="1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wrapText="1"/>
    </xf>
    <xf numFmtId="0" fontId="16" fillId="0" borderId="87" xfId="0" applyFont="1" applyBorder="1" applyAlignment="1">
      <alignment horizont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 wrapText="1"/>
    </xf>
    <xf numFmtId="0" fontId="15" fillId="0" borderId="8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81" xfId="0" applyFont="1" applyBorder="1" applyAlignment="1">
      <alignment horizontal="center" vertical="center" wrapText="1"/>
    </xf>
    <xf numFmtId="0" fontId="15" fillId="0" borderId="7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72" xfId="0" applyFont="1" applyBorder="1" applyAlignment="1">
      <alignment wrapText="1"/>
    </xf>
    <xf numFmtId="0" fontId="16" fillId="0" borderId="73" xfId="0" applyFont="1" applyBorder="1" applyAlignment="1">
      <alignment wrapText="1"/>
    </xf>
    <xf numFmtId="0" fontId="16" fillId="0" borderId="80" xfId="0" applyFont="1" applyBorder="1" applyAlignment="1">
      <alignment wrapText="1"/>
    </xf>
    <xf numFmtId="0" fontId="16" fillId="0" borderId="81" xfId="0" applyFont="1" applyBorder="1" applyAlignment="1">
      <alignment wrapText="1"/>
    </xf>
    <xf numFmtId="0" fontId="16" fillId="0" borderId="77" xfId="0" applyFont="1" applyBorder="1" applyAlignment="1">
      <alignment wrapText="1"/>
    </xf>
    <xf numFmtId="0" fontId="16" fillId="0" borderId="68" xfId="0" applyFont="1" applyBorder="1" applyAlignment="1">
      <alignment wrapText="1"/>
    </xf>
    <xf numFmtId="0" fontId="16" fillId="0" borderId="39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16" fillId="0" borderId="83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1" fontId="8" fillId="0" borderId="85" xfId="0" applyNumberFormat="1" applyFont="1" applyBorder="1" applyAlignment="1">
      <alignment horizontal="center" vertical="center" wrapText="1"/>
    </xf>
    <xf numFmtId="1" fontId="16" fillId="0" borderId="79" xfId="0" applyNumberFormat="1" applyFont="1" applyBorder="1" applyAlignment="1">
      <alignment horizontal="center" vertical="center" wrapText="1"/>
    </xf>
    <xf numFmtId="1" fontId="16" fillId="0" borderId="86" xfId="0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>
      <alignment horizontal="center" vertical="center" wrapText="1"/>
    </xf>
    <xf numFmtId="0" fontId="8" fillId="0" borderId="4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170" fontId="10" fillId="2" borderId="89" xfId="2" applyNumberFormat="1" applyFont="1" applyFill="1" applyBorder="1" applyAlignment="1" applyProtection="1">
      <alignment horizontal="center" vertical="center" wrapText="1"/>
    </xf>
    <xf numFmtId="0" fontId="15" fillId="2" borderId="90" xfId="0" applyFont="1" applyFill="1" applyBorder="1" applyAlignment="1">
      <alignment horizontal="center" vertical="center" wrapText="1"/>
    </xf>
    <xf numFmtId="0" fontId="15" fillId="2" borderId="91" xfId="0" applyFont="1" applyFill="1" applyBorder="1" applyAlignment="1">
      <alignment horizontal="center" vertical="center" wrapText="1"/>
    </xf>
    <xf numFmtId="0" fontId="7" fillId="2" borderId="36" xfId="2" applyNumberFormat="1" applyFont="1" applyFill="1" applyBorder="1" applyAlignment="1" applyProtection="1">
      <alignment horizontal="center" vertical="center" textRotation="90"/>
    </xf>
    <xf numFmtId="0" fontId="7" fillId="2" borderId="66" xfId="2" applyNumberFormat="1" applyFont="1" applyFill="1" applyBorder="1" applyAlignment="1" applyProtection="1">
      <alignment horizontal="center" vertical="center" textRotation="90"/>
    </xf>
    <xf numFmtId="0" fontId="7" fillId="2" borderId="37" xfId="2" applyNumberFormat="1" applyFont="1" applyFill="1" applyBorder="1" applyAlignment="1" applyProtection="1">
      <alignment horizontal="center" vertical="center" textRotation="90"/>
    </xf>
    <xf numFmtId="170" fontId="7" fillId="2" borderId="36" xfId="2" applyNumberFormat="1" applyFont="1" applyFill="1" applyBorder="1" applyAlignment="1" applyProtection="1">
      <alignment horizontal="center" vertical="center"/>
    </xf>
    <xf numFmtId="170" fontId="7" fillId="2" borderId="66" xfId="2" applyNumberFormat="1" applyFont="1" applyFill="1" applyBorder="1" applyAlignment="1" applyProtection="1">
      <alignment horizontal="center" vertical="center"/>
    </xf>
    <xf numFmtId="170" fontId="7" fillId="2" borderId="37" xfId="2" applyNumberFormat="1" applyFont="1" applyFill="1" applyBorder="1" applyAlignment="1" applyProtection="1">
      <alignment horizontal="center" vertical="center"/>
    </xf>
    <xf numFmtId="170" fontId="7" fillId="2" borderId="6" xfId="2" applyNumberFormat="1" applyFont="1" applyFill="1" applyBorder="1" applyAlignment="1" applyProtection="1">
      <alignment horizontal="center" vertical="center" wrapText="1"/>
    </xf>
    <xf numFmtId="170" fontId="7" fillId="2" borderId="7" xfId="2" applyNumberFormat="1" applyFont="1" applyFill="1" applyBorder="1" applyAlignment="1" applyProtection="1">
      <alignment horizontal="center" vertical="center" wrapText="1"/>
    </xf>
    <xf numFmtId="170" fontId="7" fillId="2" borderId="8" xfId="2" applyNumberFormat="1" applyFont="1" applyFill="1" applyBorder="1" applyAlignment="1" applyProtection="1">
      <alignment horizontal="center" vertical="center" wrapText="1"/>
    </xf>
    <xf numFmtId="170" fontId="7" fillId="2" borderId="36" xfId="2" applyNumberFormat="1" applyFont="1" applyFill="1" applyBorder="1" applyAlignment="1" applyProtection="1">
      <alignment horizontal="center" vertical="center" textRotation="90" wrapText="1"/>
    </xf>
    <xf numFmtId="170" fontId="7" fillId="2" borderId="66" xfId="2" applyNumberFormat="1" applyFont="1" applyFill="1" applyBorder="1" applyAlignment="1" applyProtection="1">
      <alignment horizontal="center" vertical="center" textRotation="90" wrapText="1"/>
    </xf>
    <xf numFmtId="170" fontId="7" fillId="2" borderId="37" xfId="2" applyNumberFormat="1" applyFont="1" applyFill="1" applyBorder="1" applyAlignment="1" applyProtection="1">
      <alignment horizontal="center" vertical="center" textRotation="90" wrapText="1"/>
    </xf>
    <xf numFmtId="0" fontId="7" fillId="2" borderId="89" xfId="2" applyNumberFormat="1" applyFont="1" applyFill="1" applyBorder="1" applyAlignment="1" applyProtection="1">
      <alignment horizontal="center" vertical="center"/>
    </xf>
    <xf numFmtId="0" fontId="7" fillId="2" borderId="90" xfId="2" applyNumberFormat="1" applyFont="1" applyFill="1" applyBorder="1" applyAlignment="1" applyProtection="1">
      <alignment horizontal="center" vertical="center"/>
    </xf>
    <xf numFmtId="0" fontId="7" fillId="2" borderId="91" xfId="2" applyNumberFormat="1" applyFont="1" applyFill="1" applyBorder="1" applyAlignment="1" applyProtection="1">
      <alignment horizontal="center" vertical="center"/>
    </xf>
    <xf numFmtId="170" fontId="7" fillId="2" borderId="2" xfId="2" applyNumberFormat="1" applyFont="1" applyFill="1" applyBorder="1" applyAlignment="1" applyProtection="1">
      <alignment horizontal="center" vertical="center" textRotation="90" wrapText="1"/>
    </xf>
    <xf numFmtId="170" fontId="7" fillId="2" borderId="22" xfId="2" applyNumberFormat="1" applyFont="1" applyFill="1" applyBorder="1" applyAlignment="1" applyProtection="1">
      <alignment horizontal="center" vertical="center" textRotation="90" wrapText="1"/>
    </xf>
    <xf numFmtId="170" fontId="7" fillId="2" borderId="50" xfId="2" applyNumberFormat="1" applyFont="1" applyFill="1" applyBorder="1" applyAlignment="1" applyProtection="1">
      <alignment horizontal="center" vertical="center" textRotation="90" wrapText="1"/>
    </xf>
    <xf numFmtId="0" fontId="7" fillId="2" borderId="89" xfId="2" applyNumberFormat="1" applyFont="1" applyFill="1" applyBorder="1" applyAlignment="1" applyProtection="1">
      <alignment horizontal="center" vertical="center" wrapText="1"/>
    </xf>
    <xf numFmtId="0" fontId="7" fillId="2" borderId="90" xfId="2" applyNumberFormat="1" applyFont="1" applyFill="1" applyBorder="1" applyAlignment="1" applyProtection="1">
      <alignment horizontal="center" vertical="center" wrapText="1"/>
    </xf>
    <xf numFmtId="0" fontId="7" fillId="2" borderId="91" xfId="2" applyNumberFormat="1" applyFont="1" applyFill="1" applyBorder="1" applyAlignment="1" applyProtection="1">
      <alignment horizontal="center" vertical="center" wrapText="1"/>
    </xf>
    <xf numFmtId="0" fontId="7" fillId="2" borderId="70" xfId="2" applyNumberFormat="1" applyFont="1" applyFill="1" applyBorder="1" applyAlignment="1" applyProtection="1">
      <alignment horizontal="center" vertical="center" wrapText="1"/>
    </xf>
    <xf numFmtId="0" fontId="7" fillId="2" borderId="71" xfId="2" applyNumberFormat="1" applyFont="1" applyFill="1" applyBorder="1" applyAlignment="1" applyProtection="1">
      <alignment horizontal="center" vertical="center" wrapText="1"/>
    </xf>
    <xf numFmtId="0" fontId="7" fillId="2" borderId="44" xfId="2" applyNumberFormat="1" applyFont="1" applyFill="1" applyBorder="1" applyAlignment="1" applyProtection="1">
      <alignment horizontal="center" vertical="center" wrapText="1"/>
    </xf>
    <xf numFmtId="170" fontId="7" fillId="2" borderId="1" xfId="2" applyNumberFormat="1" applyFont="1" applyFill="1" applyBorder="1" applyAlignment="1" applyProtection="1">
      <alignment horizontal="center" vertical="center" wrapText="1"/>
    </xf>
    <xf numFmtId="170" fontId="7" fillId="2" borderId="10" xfId="2" applyNumberFormat="1" applyFont="1" applyFill="1" applyBorder="1" applyAlignment="1" applyProtection="1">
      <alignment horizontal="center" vertical="center" wrapText="1"/>
    </xf>
    <xf numFmtId="170" fontId="7" fillId="2" borderId="10" xfId="2" applyNumberFormat="1" applyFont="1" applyFill="1" applyBorder="1" applyAlignment="1" applyProtection="1">
      <alignment horizontal="center" vertical="center" textRotation="90" wrapText="1"/>
    </xf>
    <xf numFmtId="170" fontId="7" fillId="2" borderId="18" xfId="2" applyNumberFormat="1" applyFont="1" applyFill="1" applyBorder="1" applyAlignment="1" applyProtection="1">
      <alignment horizontal="center" vertical="center" textRotation="90" wrapText="1"/>
    </xf>
    <xf numFmtId="170" fontId="7" fillId="2" borderId="1" xfId="2" applyNumberFormat="1" applyFont="1" applyFill="1" applyBorder="1" applyAlignment="1" applyProtection="1">
      <alignment horizontal="center" vertical="center" textRotation="90" wrapText="1"/>
    </xf>
    <xf numFmtId="170" fontId="7" fillId="2" borderId="11" xfId="2" applyNumberFormat="1" applyFont="1" applyFill="1" applyBorder="1" applyAlignment="1" applyProtection="1">
      <alignment horizontal="center" vertical="center" textRotation="90" wrapText="1"/>
    </xf>
    <xf numFmtId="170" fontId="7" fillId="2" borderId="14" xfId="2" applyNumberFormat="1" applyFont="1" applyFill="1" applyBorder="1" applyAlignment="1" applyProtection="1">
      <alignment horizontal="center" vertical="center"/>
    </xf>
    <xf numFmtId="170" fontId="7" fillId="2" borderId="46" xfId="2" applyNumberFormat="1" applyFont="1" applyFill="1" applyBorder="1" applyAlignment="1" applyProtection="1">
      <alignment horizontal="center" vertical="center"/>
    </xf>
    <xf numFmtId="170" fontId="7" fillId="2" borderId="17" xfId="2" applyNumberFormat="1" applyFont="1" applyFill="1" applyBorder="1" applyAlignment="1" applyProtection="1">
      <alignment horizontal="center" vertical="center"/>
    </xf>
    <xf numFmtId="49" fontId="7" fillId="0" borderId="28" xfId="2" applyNumberFormat="1" applyFont="1" applyFill="1" applyBorder="1" applyAlignment="1">
      <alignment horizontal="center" vertical="center" wrapText="1"/>
    </xf>
    <xf numFmtId="0" fontId="11" fillId="2" borderId="70" xfId="2" applyFont="1" applyFill="1" applyBorder="1" applyAlignment="1">
      <alignment horizontal="center" vertical="center" wrapText="1"/>
    </xf>
    <xf numFmtId="0" fontId="11" fillId="2" borderId="71" xfId="2" applyFont="1" applyFill="1" applyBorder="1" applyAlignment="1">
      <alignment horizontal="center" vertical="center" wrapText="1"/>
    </xf>
    <xf numFmtId="0" fontId="11" fillId="2" borderId="44" xfId="2" applyFont="1" applyFill="1" applyBorder="1" applyAlignment="1">
      <alignment horizontal="center" vertical="center" wrapText="1"/>
    </xf>
    <xf numFmtId="171" fontId="11" fillId="2" borderId="2" xfId="2" applyNumberFormat="1" applyFont="1" applyFill="1" applyBorder="1" applyAlignment="1" applyProtection="1">
      <alignment horizontal="center" vertical="center"/>
    </xf>
    <xf numFmtId="171" fontId="11" fillId="2" borderId="11" xfId="2" applyNumberFormat="1" applyFont="1" applyFill="1" applyBorder="1" applyAlignment="1" applyProtection="1">
      <alignment horizontal="center" vertical="center"/>
    </xf>
    <xf numFmtId="171" fontId="11" fillId="2" borderId="3" xfId="2" applyNumberFormat="1" applyFont="1" applyFill="1" applyBorder="1" applyAlignment="1" applyProtection="1">
      <alignment horizontal="center" vertical="center"/>
    </xf>
    <xf numFmtId="171" fontId="11" fillId="2" borderId="18" xfId="2" applyNumberFormat="1" applyFont="1" applyFill="1" applyBorder="1" applyAlignment="1" applyProtection="1">
      <alignment horizontal="center" vertical="center"/>
    </xf>
    <xf numFmtId="171" fontId="11" fillId="2" borderId="9" xfId="2" applyNumberFormat="1" applyFont="1" applyFill="1" applyBorder="1" applyAlignment="1" applyProtection="1">
      <alignment horizontal="center" vertical="center"/>
    </xf>
    <xf numFmtId="171" fontId="11" fillId="2" borderId="4" xfId="2" applyNumberFormat="1" applyFont="1" applyFill="1" applyBorder="1" applyAlignment="1" applyProtection="1">
      <alignment horizontal="center" vertical="center"/>
    </xf>
    <xf numFmtId="170" fontId="7" fillId="2" borderId="24" xfId="2" applyNumberFormat="1" applyFont="1" applyFill="1" applyBorder="1" applyAlignment="1" applyProtection="1">
      <alignment horizontal="center" vertical="center" wrapText="1"/>
    </xf>
    <xf numFmtId="170" fontId="7" fillId="2" borderId="45" xfId="2" applyNumberFormat="1" applyFont="1" applyFill="1" applyBorder="1" applyAlignment="1" applyProtection="1">
      <alignment horizontal="center" vertical="center" wrapText="1"/>
    </xf>
    <xf numFmtId="170" fontId="7" fillId="2" borderId="23" xfId="2" applyNumberFormat="1" applyFont="1" applyFill="1" applyBorder="1" applyAlignment="1" applyProtection="1">
      <alignment horizontal="center" vertical="center" wrapText="1"/>
    </xf>
    <xf numFmtId="170" fontId="7" fillId="2" borderId="3" xfId="2" applyNumberFormat="1" applyFont="1" applyFill="1" applyBorder="1" applyAlignment="1" applyProtection="1">
      <alignment horizontal="center" vertical="center" textRotation="90" wrapText="1"/>
    </xf>
    <xf numFmtId="170" fontId="7" fillId="2" borderId="92" xfId="2" applyNumberFormat="1" applyFont="1" applyFill="1" applyBorder="1" applyAlignment="1" applyProtection="1">
      <alignment horizontal="center" vertical="center" textRotation="90" wrapText="1"/>
    </xf>
    <xf numFmtId="170" fontId="7" fillId="2" borderId="51" xfId="2" applyNumberFormat="1" applyFont="1" applyFill="1" applyBorder="1" applyAlignment="1" applyProtection="1">
      <alignment horizontal="center" vertical="center" textRotation="90" wrapText="1"/>
    </xf>
    <xf numFmtId="0" fontId="7" fillId="2" borderId="101" xfId="2" applyNumberFormat="1" applyFont="1" applyFill="1" applyBorder="1" applyAlignment="1" applyProtection="1">
      <alignment horizontal="center" vertical="center"/>
    </xf>
    <xf numFmtId="0" fontId="7" fillId="2" borderId="102" xfId="2" applyNumberFormat="1" applyFont="1" applyFill="1" applyBorder="1" applyAlignment="1" applyProtection="1">
      <alignment horizontal="center" vertical="center"/>
    </xf>
    <xf numFmtId="0" fontId="7" fillId="2" borderId="103" xfId="2" applyNumberFormat="1" applyFont="1" applyFill="1" applyBorder="1" applyAlignment="1" applyProtection="1">
      <alignment horizontal="center" vertical="center"/>
    </xf>
    <xf numFmtId="0" fontId="7" fillId="2" borderId="104" xfId="2" applyNumberFormat="1" applyFont="1" applyFill="1" applyBorder="1" applyAlignment="1" applyProtection="1">
      <alignment horizontal="center" vertical="center"/>
    </xf>
    <xf numFmtId="165" fontId="11" fillId="2" borderId="107" xfId="0" applyNumberFormat="1" applyFont="1" applyFill="1" applyBorder="1" applyAlignment="1" applyProtection="1">
      <alignment horizontal="center" vertical="center"/>
    </xf>
    <xf numFmtId="165" fontId="11" fillId="2" borderId="96" xfId="0" applyNumberFormat="1" applyFont="1" applyFill="1" applyBorder="1" applyAlignment="1" applyProtection="1">
      <alignment horizontal="center" vertical="center"/>
    </xf>
    <xf numFmtId="165" fontId="11" fillId="2" borderId="97" xfId="0" applyNumberFormat="1" applyFont="1" applyFill="1" applyBorder="1" applyAlignment="1" applyProtection="1">
      <alignment horizontal="center" vertical="center"/>
    </xf>
    <xf numFmtId="165" fontId="11" fillId="2" borderId="108" xfId="0" applyNumberFormat="1" applyFont="1" applyFill="1" applyBorder="1" applyAlignment="1" applyProtection="1">
      <alignment horizontal="center" vertical="center"/>
    </xf>
    <xf numFmtId="170" fontId="7" fillId="2" borderId="9" xfId="2" applyNumberFormat="1" applyFont="1" applyFill="1" applyBorder="1" applyAlignment="1" applyProtection="1">
      <alignment horizontal="center" vertical="center" textRotation="90" wrapText="1"/>
    </xf>
    <xf numFmtId="170" fontId="7" fillId="2" borderId="12" xfId="2" applyNumberFormat="1" applyFont="1" applyFill="1" applyBorder="1" applyAlignment="1" applyProtection="1">
      <alignment horizontal="center" vertical="center" textRotation="90" wrapText="1"/>
    </xf>
    <xf numFmtId="170" fontId="7" fillId="2" borderId="4" xfId="2" applyNumberFormat="1" applyFont="1" applyFill="1" applyBorder="1" applyAlignment="1" applyProtection="1">
      <alignment horizontal="center" vertical="center" textRotation="90" wrapText="1"/>
    </xf>
    <xf numFmtId="170" fontId="7" fillId="2" borderId="93" xfId="2" applyNumberFormat="1" applyFont="1" applyFill="1" applyBorder="1" applyAlignment="1" applyProtection="1">
      <alignment horizontal="center" vertical="center" textRotation="90" wrapText="1"/>
    </xf>
    <xf numFmtId="170" fontId="7" fillId="2" borderId="80" xfId="2" applyNumberFormat="1" applyFont="1" applyFill="1" applyBorder="1" applyAlignment="1" applyProtection="1">
      <alignment horizontal="center" vertical="center" textRotation="90" wrapText="1"/>
    </xf>
    <xf numFmtId="170" fontId="7" fillId="2" borderId="94" xfId="2" applyNumberFormat="1" applyFont="1" applyFill="1" applyBorder="1" applyAlignment="1" applyProtection="1">
      <alignment horizontal="center" vertical="center" textRotation="90" wrapText="1"/>
    </xf>
    <xf numFmtId="0" fontId="11" fillId="2" borderId="68" xfId="0" applyFont="1" applyFill="1" applyBorder="1" applyAlignment="1" applyProtection="1">
      <alignment horizontal="right" vertical="center"/>
    </xf>
    <xf numFmtId="0" fontId="33" fillId="2" borderId="68" xfId="0" applyFont="1" applyFill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11" fillId="2" borderId="89" xfId="2" applyNumberFormat="1" applyFont="1" applyFill="1" applyBorder="1" applyAlignment="1" applyProtection="1">
      <alignment horizontal="center" vertical="center"/>
    </xf>
    <xf numFmtId="0" fontId="11" fillId="2" borderId="90" xfId="2" applyNumberFormat="1" applyFont="1" applyFill="1" applyBorder="1" applyAlignment="1" applyProtection="1">
      <alignment horizontal="center" vertical="center"/>
    </xf>
    <xf numFmtId="0" fontId="11" fillId="2" borderId="91" xfId="2" applyNumberFormat="1" applyFont="1" applyFill="1" applyBorder="1" applyAlignment="1" applyProtection="1">
      <alignment horizontal="center" vertical="center"/>
    </xf>
    <xf numFmtId="171" fontId="11" fillId="2" borderId="12" xfId="2" applyNumberFormat="1" applyFont="1" applyFill="1" applyBorder="1" applyAlignment="1" applyProtection="1">
      <alignment horizontal="center" vertical="center"/>
    </xf>
    <xf numFmtId="0" fontId="11" fillId="0" borderId="2" xfId="2" applyFont="1" applyFill="1" applyBorder="1" applyAlignment="1">
      <alignment horizontal="center" vertical="center" wrapText="1"/>
    </xf>
    <xf numFmtId="0" fontId="11" fillId="0" borderId="93" xfId="2" applyFont="1" applyFill="1" applyBorder="1" applyAlignment="1">
      <alignment horizontal="center" vertical="center" wrapText="1"/>
    </xf>
    <xf numFmtId="0" fontId="11" fillId="2" borderId="56" xfId="2" applyFont="1" applyFill="1" applyBorder="1" applyAlignment="1">
      <alignment horizontal="center" vertical="center" wrapText="1"/>
    </xf>
    <xf numFmtId="0" fontId="11" fillId="2" borderId="62" xfId="2" applyFont="1" applyFill="1" applyBorder="1" applyAlignment="1">
      <alignment horizontal="center" vertical="center" wrapText="1"/>
    </xf>
    <xf numFmtId="0" fontId="11" fillId="2" borderId="61" xfId="2" applyFont="1" applyFill="1" applyBorder="1" applyAlignment="1">
      <alignment horizontal="center" vertical="center" wrapText="1"/>
    </xf>
    <xf numFmtId="49" fontId="7" fillId="2" borderId="36" xfId="2" applyNumberFormat="1" applyFont="1" applyFill="1" applyBorder="1" applyAlignment="1" applyProtection="1">
      <alignment horizontal="center" vertical="center"/>
    </xf>
    <xf numFmtId="49" fontId="7" fillId="2" borderId="37" xfId="2" applyNumberFormat="1" applyFont="1" applyFill="1" applyBorder="1" applyAlignment="1" applyProtection="1">
      <alignment horizontal="center" vertical="center"/>
    </xf>
    <xf numFmtId="49" fontId="11" fillId="2" borderId="24" xfId="0" applyNumberFormat="1" applyFont="1" applyFill="1" applyBorder="1" applyAlignment="1" applyProtection="1">
      <alignment horizontal="center" vertical="center"/>
    </xf>
    <xf numFmtId="49" fontId="11" fillId="2" borderId="45" xfId="0" applyNumberFormat="1" applyFont="1" applyFill="1" applyBorder="1" applyAlignment="1" applyProtection="1">
      <alignment horizontal="center" vertical="center"/>
    </xf>
    <xf numFmtId="49" fontId="11" fillId="2" borderId="90" xfId="0" applyNumberFormat="1" applyFont="1" applyFill="1" applyBorder="1" applyAlignment="1" applyProtection="1">
      <alignment horizontal="center" vertical="center"/>
    </xf>
    <xf numFmtId="49" fontId="11" fillId="2" borderId="23" xfId="0" applyNumberFormat="1" applyFont="1" applyFill="1" applyBorder="1" applyAlignment="1" applyProtection="1">
      <alignment horizontal="center" vertical="center"/>
    </xf>
    <xf numFmtId="49" fontId="11" fillId="2" borderId="89" xfId="0" applyNumberFormat="1" applyFont="1" applyFill="1" applyBorder="1" applyAlignment="1" applyProtection="1">
      <alignment horizontal="center" vertical="center"/>
    </xf>
    <xf numFmtId="49" fontId="11" fillId="2" borderId="91" xfId="0" applyNumberFormat="1" applyFont="1" applyFill="1" applyBorder="1" applyAlignment="1" applyProtection="1">
      <alignment horizontal="center" vertical="center"/>
    </xf>
    <xf numFmtId="165" fontId="11" fillId="2" borderId="70" xfId="0" applyNumberFormat="1" applyFont="1" applyFill="1" applyBorder="1" applyAlignment="1" applyProtection="1">
      <alignment horizontal="center" vertical="center" wrapText="1"/>
    </xf>
    <xf numFmtId="165" fontId="11" fillId="2" borderId="71" xfId="0" applyNumberFormat="1" applyFont="1" applyFill="1" applyBorder="1" applyAlignment="1" applyProtection="1">
      <alignment horizontal="center" vertical="center" wrapText="1"/>
    </xf>
    <xf numFmtId="165" fontId="11" fillId="2" borderId="44" xfId="0" applyNumberFormat="1" applyFont="1" applyFill="1" applyBorder="1" applyAlignment="1" applyProtection="1">
      <alignment horizontal="center" vertical="center" wrapText="1"/>
    </xf>
    <xf numFmtId="0" fontId="11" fillId="2" borderId="106" xfId="0" applyFont="1" applyFill="1" applyBorder="1" applyAlignment="1">
      <alignment horizontal="center" vertical="center" wrapText="1"/>
    </xf>
    <xf numFmtId="0" fontId="11" fillId="2" borderId="100" xfId="0" applyFont="1" applyFill="1" applyBorder="1" applyAlignment="1">
      <alignment horizontal="center" vertical="center" wrapText="1"/>
    </xf>
    <xf numFmtId="49" fontId="7" fillId="0" borderId="20" xfId="2" applyNumberFormat="1" applyFont="1" applyFill="1" applyBorder="1" applyAlignment="1">
      <alignment horizontal="center" vertical="center" wrapText="1"/>
    </xf>
    <xf numFmtId="170" fontId="34" fillId="2" borderId="0" xfId="2" applyNumberFormat="1" applyFont="1" applyFill="1" applyBorder="1" applyAlignment="1" applyProtection="1">
      <alignment horizontal="left"/>
    </xf>
    <xf numFmtId="0" fontId="33" fillId="2" borderId="0" xfId="0" applyFont="1" applyFill="1" applyBorder="1" applyAlignment="1">
      <alignment horizontal="right" vertical="center"/>
    </xf>
    <xf numFmtId="167" fontId="11" fillId="2" borderId="94" xfId="2" applyNumberFormat="1" applyFont="1" applyFill="1" applyBorder="1" applyAlignment="1" applyProtection="1">
      <alignment horizontal="center" vertical="center"/>
    </xf>
    <xf numFmtId="0" fontId="11" fillId="2" borderId="44" xfId="2" applyNumberFormat="1" applyFont="1" applyFill="1" applyBorder="1" applyAlignment="1" applyProtection="1">
      <alignment horizontal="center" vertical="center"/>
    </xf>
    <xf numFmtId="167" fontId="11" fillId="2" borderId="71" xfId="2" applyNumberFormat="1" applyFont="1" applyFill="1" applyBorder="1" applyAlignment="1" applyProtection="1">
      <alignment horizontal="center" vertical="center"/>
    </xf>
    <xf numFmtId="0" fontId="11" fillId="2" borderId="35" xfId="2" applyFont="1" applyFill="1" applyBorder="1" applyAlignment="1">
      <alignment horizontal="right" vertical="center"/>
    </xf>
    <xf numFmtId="49" fontId="7" fillId="0" borderId="21" xfId="2" applyNumberFormat="1" applyFont="1" applyFill="1" applyBorder="1" applyAlignment="1">
      <alignment horizontal="center" vertical="center" wrapText="1"/>
    </xf>
    <xf numFmtId="167" fontId="28" fillId="2" borderId="70" xfId="2" applyNumberFormat="1" applyFont="1" applyFill="1" applyBorder="1" applyAlignment="1" applyProtection="1">
      <alignment horizontal="center" vertical="center"/>
    </xf>
    <xf numFmtId="167" fontId="28" fillId="2" borderId="71" xfId="2" applyNumberFormat="1" applyFont="1" applyFill="1" applyBorder="1" applyAlignment="1" applyProtection="1">
      <alignment horizontal="center" vertical="center"/>
    </xf>
    <xf numFmtId="0" fontId="28" fillId="2" borderId="44" xfId="2" applyNumberFormat="1" applyFont="1" applyFill="1" applyBorder="1" applyAlignment="1" applyProtection="1">
      <alignment horizontal="center" vertical="center"/>
    </xf>
    <xf numFmtId="0" fontId="11" fillId="2" borderId="35" xfId="2" applyFont="1" applyFill="1" applyBorder="1" applyAlignment="1" applyProtection="1">
      <alignment horizontal="right" vertical="center"/>
    </xf>
    <xf numFmtId="170" fontId="11" fillId="2" borderId="54" xfId="2" applyNumberFormat="1" applyFont="1" applyFill="1" applyBorder="1" applyAlignment="1" applyProtection="1">
      <alignment horizontal="right" vertical="center"/>
    </xf>
    <xf numFmtId="170" fontId="11" fillId="2" borderId="105" xfId="2" applyNumberFormat="1" applyFont="1" applyFill="1" applyBorder="1" applyAlignment="1" applyProtection="1">
      <alignment horizontal="right" vertical="center"/>
    </xf>
    <xf numFmtId="170" fontId="11" fillId="2" borderId="55" xfId="2" applyNumberFormat="1" applyFont="1" applyFill="1" applyBorder="1" applyAlignment="1" applyProtection="1">
      <alignment horizontal="right" vertical="center"/>
    </xf>
    <xf numFmtId="171" fontId="11" fillId="2" borderId="37" xfId="2" applyNumberFormat="1" applyFont="1" applyFill="1" applyBorder="1" applyAlignment="1" applyProtection="1">
      <alignment horizontal="center" vertical="center"/>
    </xf>
    <xf numFmtId="0" fontId="11" fillId="2" borderId="36" xfId="2" applyFont="1" applyFill="1" applyBorder="1" applyAlignment="1" applyProtection="1">
      <alignment horizontal="right" vertical="center"/>
    </xf>
    <xf numFmtId="171" fontId="11" fillId="2" borderId="56" xfId="2" applyNumberFormat="1" applyFont="1" applyFill="1" applyBorder="1" applyAlignment="1" applyProtection="1">
      <alignment horizontal="center" vertical="center"/>
    </xf>
    <xf numFmtId="171" fontId="11" fillId="2" borderId="62" xfId="2" applyNumberFormat="1" applyFont="1" applyFill="1" applyBorder="1" applyAlignment="1" applyProtection="1">
      <alignment horizontal="center" vertical="center"/>
    </xf>
    <xf numFmtId="171" fontId="11" fillId="2" borderId="61" xfId="2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topLeftCell="A19" zoomScale="60" zoomScaleNormal="55" workbookViewId="0">
      <selection activeCell="AA38" sqref="AA38:AM38"/>
    </sheetView>
  </sheetViews>
  <sheetFormatPr defaultColWidth="3.28515625" defaultRowHeight="15.75" x14ac:dyDescent="0.25"/>
  <cols>
    <col min="1" max="1" width="6.5703125" style="490" customWidth="1"/>
    <col min="2" max="2" width="5.140625" style="490" customWidth="1"/>
    <col min="3" max="3" width="4.42578125" style="490" customWidth="1"/>
    <col min="4" max="4" width="6.42578125" style="490" customWidth="1"/>
    <col min="5" max="5" width="4.28515625" style="490" customWidth="1"/>
    <col min="6" max="6" width="4.42578125" style="490" customWidth="1"/>
    <col min="7" max="7" width="3.7109375" style="490" customWidth="1"/>
    <col min="8" max="8" width="3.85546875" style="490" customWidth="1"/>
    <col min="9" max="9" width="4" style="490" customWidth="1"/>
    <col min="10" max="10" width="4.140625" style="490" customWidth="1"/>
    <col min="11" max="11" width="4.7109375" style="490" customWidth="1"/>
    <col min="12" max="12" width="4.85546875" style="490" customWidth="1"/>
    <col min="13" max="13" width="4" style="490" customWidth="1"/>
    <col min="14" max="14" width="5" style="490" customWidth="1"/>
    <col min="15" max="15" width="5.140625" style="490" customWidth="1"/>
    <col min="16" max="16" width="5.7109375" style="490" customWidth="1"/>
    <col min="17" max="18" width="4" style="490" customWidth="1"/>
    <col min="19" max="19" width="3.85546875" style="490" customWidth="1"/>
    <col min="20" max="20" width="4.85546875" style="490" customWidth="1"/>
    <col min="21" max="21" width="4.7109375" style="490" customWidth="1"/>
    <col min="22" max="22" width="6" style="490" customWidth="1"/>
    <col min="23" max="23" width="6.7109375" style="490" customWidth="1"/>
    <col min="24" max="24" width="6.140625" style="490" customWidth="1"/>
    <col min="25" max="25" width="7" style="490" customWidth="1"/>
    <col min="26" max="26" width="5" style="490" customWidth="1"/>
    <col min="27" max="27" width="6.7109375" style="490" customWidth="1"/>
    <col min="28" max="28" width="6" style="490" customWidth="1"/>
    <col min="29" max="29" width="7.5703125" style="490" customWidth="1"/>
    <col min="30" max="30" width="7.140625" style="490" customWidth="1"/>
    <col min="31" max="31" width="5.7109375" style="490" customWidth="1"/>
    <col min="32" max="32" width="7.42578125" style="490" customWidth="1"/>
    <col min="33" max="33" width="9.85546875" style="490" customWidth="1"/>
    <col min="34" max="34" width="7.42578125" style="490" customWidth="1"/>
    <col min="35" max="35" width="7.85546875" style="490" customWidth="1"/>
    <col min="36" max="36" width="8.140625" style="490" customWidth="1"/>
    <col min="37" max="37" width="7.85546875" style="490" customWidth="1"/>
    <col min="38" max="38" width="6.7109375" style="490" customWidth="1"/>
    <col min="39" max="39" width="6" style="490" customWidth="1"/>
    <col min="40" max="40" width="8.140625" style="490" customWidth="1"/>
    <col min="41" max="41" width="7.42578125" style="490" customWidth="1"/>
    <col min="42" max="42" width="5.140625" style="490" customWidth="1"/>
    <col min="43" max="43" width="4.5703125" style="490" customWidth="1"/>
    <col min="44" max="44" width="4.7109375" style="490" customWidth="1"/>
    <col min="45" max="45" width="3.85546875" style="490" customWidth="1"/>
    <col min="46" max="46" width="4.5703125" style="490" customWidth="1"/>
    <col min="47" max="47" width="5.42578125" style="490" customWidth="1"/>
    <col min="48" max="48" width="4.42578125" style="490" customWidth="1"/>
    <col min="49" max="49" width="6.7109375" style="490" customWidth="1"/>
    <col min="50" max="50" width="4.7109375" style="490" customWidth="1"/>
    <col min="51" max="51" width="5.42578125" style="490" customWidth="1"/>
    <col min="52" max="52" width="5.5703125" style="490" customWidth="1"/>
    <col min="53" max="53" width="4" style="490" customWidth="1"/>
    <col min="54" max="16384" width="3.28515625" style="490"/>
  </cols>
  <sheetData>
    <row r="1" spans="1:53" ht="33.75" customHeight="1" x14ac:dyDescent="0.4">
      <c r="A1" s="844" t="s">
        <v>45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87" t="s">
        <v>44</v>
      </c>
      <c r="Q1" s="887"/>
      <c r="R1" s="887"/>
      <c r="S1" s="887"/>
      <c r="T1" s="887"/>
      <c r="U1" s="887"/>
      <c r="V1" s="887"/>
      <c r="W1" s="887"/>
      <c r="X1" s="887"/>
      <c r="Y1" s="887"/>
      <c r="Z1" s="887"/>
      <c r="AA1" s="887"/>
      <c r="AB1" s="887"/>
      <c r="AC1" s="887"/>
      <c r="AD1" s="887"/>
      <c r="AE1" s="887"/>
      <c r="AF1" s="887"/>
      <c r="AG1" s="887"/>
      <c r="AH1" s="887"/>
      <c r="AI1" s="887"/>
      <c r="AJ1" s="887"/>
      <c r="AK1" s="887"/>
      <c r="AL1" s="887"/>
      <c r="AM1" s="887"/>
      <c r="AN1" s="489"/>
    </row>
    <row r="2" spans="1:53" ht="30" x14ac:dyDescent="0.4">
      <c r="A2" s="844" t="s">
        <v>46</v>
      </c>
      <c r="B2" s="844"/>
      <c r="C2" s="844"/>
      <c r="D2" s="844"/>
      <c r="E2" s="844"/>
      <c r="F2" s="844"/>
      <c r="G2" s="844"/>
      <c r="H2" s="844"/>
      <c r="I2" s="844"/>
      <c r="J2" s="844"/>
      <c r="K2" s="844"/>
      <c r="L2" s="844"/>
      <c r="M2" s="844"/>
      <c r="N2" s="844"/>
      <c r="O2" s="844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91"/>
      <c r="AP2" s="491"/>
      <c r="AQ2" s="491"/>
      <c r="AR2" s="491"/>
      <c r="AS2" s="491"/>
      <c r="AT2" s="491"/>
      <c r="AU2" s="491"/>
      <c r="AV2" s="491"/>
      <c r="AW2" s="491"/>
      <c r="AX2" s="491"/>
      <c r="AY2" s="491"/>
      <c r="AZ2" s="491"/>
      <c r="BA2" s="491"/>
    </row>
    <row r="3" spans="1:53" ht="33" customHeight="1" x14ac:dyDescent="0.45">
      <c r="A3" s="844" t="s">
        <v>78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4"/>
      <c r="O3" s="844"/>
      <c r="P3" s="888" t="s">
        <v>47</v>
      </c>
      <c r="Q3" s="888"/>
      <c r="R3" s="888"/>
      <c r="S3" s="888"/>
      <c r="T3" s="888"/>
      <c r="U3" s="888"/>
      <c r="V3" s="888"/>
      <c r="W3" s="888"/>
      <c r="X3" s="888"/>
      <c r="Y3" s="888"/>
      <c r="Z3" s="888"/>
      <c r="AA3" s="888"/>
      <c r="AB3" s="888"/>
      <c r="AC3" s="888"/>
      <c r="AD3" s="888"/>
      <c r="AE3" s="888"/>
      <c r="AF3" s="888"/>
      <c r="AG3" s="888"/>
      <c r="AH3" s="888"/>
      <c r="AI3" s="888"/>
      <c r="AJ3" s="888"/>
      <c r="AK3" s="888"/>
      <c r="AL3" s="888"/>
      <c r="AM3" s="888"/>
      <c r="AN3" s="859" t="s">
        <v>388</v>
      </c>
      <c r="AO3" s="859"/>
      <c r="AP3" s="859"/>
      <c r="AQ3" s="859"/>
      <c r="AR3" s="859"/>
      <c r="AS3" s="859"/>
      <c r="AT3" s="859"/>
      <c r="AU3" s="859"/>
      <c r="AV3" s="859"/>
      <c r="AW3" s="859"/>
      <c r="AX3" s="859"/>
      <c r="AY3" s="859"/>
      <c r="AZ3" s="859"/>
      <c r="BA3" s="859"/>
    </row>
    <row r="4" spans="1:53" ht="30.75" x14ac:dyDescent="0.45">
      <c r="A4" s="890" t="s">
        <v>385</v>
      </c>
      <c r="B4" s="844"/>
      <c r="C4" s="844"/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844"/>
      <c r="O4" s="844"/>
      <c r="P4" s="492"/>
      <c r="Q4" s="492"/>
      <c r="R4" s="492"/>
      <c r="S4" s="492"/>
      <c r="T4" s="492"/>
      <c r="U4" s="492"/>
      <c r="V4" s="492"/>
      <c r="W4" s="492"/>
      <c r="X4" s="492"/>
      <c r="Y4" s="492"/>
      <c r="Z4" s="492"/>
      <c r="AA4" s="492"/>
      <c r="AB4" s="492"/>
      <c r="AC4" s="492"/>
      <c r="AD4" s="492"/>
      <c r="AE4" s="492"/>
      <c r="AF4" s="492"/>
      <c r="AG4" s="492"/>
      <c r="AH4" s="492"/>
      <c r="AI4" s="492"/>
      <c r="AJ4" s="492"/>
      <c r="AK4" s="492"/>
      <c r="AL4" s="492"/>
      <c r="AM4" s="492"/>
      <c r="AN4" s="859"/>
      <c r="AO4" s="859"/>
      <c r="AP4" s="859"/>
      <c r="AQ4" s="859"/>
      <c r="AR4" s="859"/>
      <c r="AS4" s="859"/>
      <c r="AT4" s="859"/>
      <c r="AU4" s="859"/>
      <c r="AV4" s="859"/>
      <c r="AW4" s="859"/>
      <c r="AX4" s="859"/>
      <c r="AY4" s="859"/>
      <c r="AZ4" s="859"/>
      <c r="BA4" s="859"/>
    </row>
    <row r="5" spans="1:53" ht="36.75" customHeight="1" x14ac:dyDescent="0.4">
      <c r="A5" s="488"/>
      <c r="B5" s="488"/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891" t="s">
        <v>48</v>
      </c>
      <c r="Q5" s="892"/>
      <c r="R5" s="892"/>
      <c r="S5" s="892"/>
      <c r="T5" s="892"/>
      <c r="U5" s="892"/>
      <c r="V5" s="892"/>
      <c r="W5" s="892"/>
      <c r="X5" s="892"/>
      <c r="Y5" s="892"/>
      <c r="Z5" s="892"/>
      <c r="AA5" s="892"/>
      <c r="AB5" s="892"/>
      <c r="AC5" s="892"/>
      <c r="AD5" s="892"/>
      <c r="AE5" s="892"/>
      <c r="AF5" s="892"/>
      <c r="AG5" s="892"/>
      <c r="AH5" s="892"/>
      <c r="AI5" s="892"/>
      <c r="AJ5" s="892"/>
      <c r="AK5" s="892"/>
      <c r="AL5" s="892"/>
      <c r="AM5" s="892"/>
    </row>
    <row r="6" spans="1:53" s="494" customFormat="1" ht="24.75" customHeight="1" x14ac:dyDescent="0.4">
      <c r="A6" s="844" t="s">
        <v>80</v>
      </c>
      <c r="B6" s="844"/>
      <c r="C6" s="844"/>
      <c r="D6" s="844"/>
      <c r="E6" s="844"/>
      <c r="F6" s="844"/>
      <c r="G6" s="844"/>
      <c r="H6" s="844"/>
      <c r="I6" s="844"/>
      <c r="J6" s="844"/>
      <c r="K6" s="844"/>
      <c r="L6" s="844"/>
      <c r="M6" s="844"/>
      <c r="N6" s="844"/>
      <c r="O6" s="844"/>
      <c r="P6" s="493"/>
      <c r="Q6" s="493"/>
      <c r="R6" s="493"/>
      <c r="S6" s="493"/>
      <c r="T6" s="493"/>
      <c r="U6" s="493"/>
      <c r="V6" s="493"/>
      <c r="W6" s="493"/>
      <c r="X6" s="493"/>
      <c r="Y6" s="493"/>
      <c r="Z6" s="493"/>
      <c r="AA6" s="493"/>
      <c r="AB6" s="493"/>
      <c r="AC6" s="493"/>
      <c r="AD6" s="493"/>
      <c r="AE6" s="493"/>
      <c r="AF6" s="493"/>
      <c r="AG6" s="493"/>
      <c r="AH6" s="493"/>
      <c r="AI6" s="493"/>
      <c r="AJ6" s="493"/>
      <c r="AK6" s="493"/>
      <c r="AL6" s="493"/>
      <c r="AM6" s="493"/>
      <c r="AN6" s="493"/>
      <c r="AO6" s="889"/>
      <c r="AP6" s="889"/>
      <c r="AQ6" s="889"/>
      <c r="AR6" s="889"/>
      <c r="AS6" s="889"/>
      <c r="AT6" s="889"/>
      <c r="AU6" s="889"/>
      <c r="AV6" s="889"/>
      <c r="AW6" s="889"/>
      <c r="AX6" s="889"/>
      <c r="AY6" s="889"/>
      <c r="AZ6" s="889"/>
      <c r="BA6" s="889"/>
    </row>
    <row r="7" spans="1:53" s="494" customFormat="1" ht="27" customHeight="1" x14ac:dyDescent="0.4">
      <c r="A7" s="844" t="s">
        <v>49</v>
      </c>
      <c r="B7" s="844"/>
      <c r="C7" s="844"/>
      <c r="D7" s="844"/>
      <c r="E7" s="844"/>
      <c r="F7" s="844"/>
      <c r="G7" s="844"/>
      <c r="H7" s="844"/>
      <c r="I7" s="844"/>
      <c r="J7" s="844"/>
      <c r="K7" s="844"/>
      <c r="L7" s="844"/>
      <c r="M7" s="844"/>
      <c r="N7" s="844"/>
      <c r="O7" s="844"/>
      <c r="P7" s="859" t="s">
        <v>81</v>
      </c>
      <c r="Q7" s="859"/>
      <c r="R7" s="859"/>
      <c r="S7" s="859"/>
      <c r="T7" s="859"/>
      <c r="U7" s="859"/>
      <c r="V7" s="859"/>
      <c r="W7" s="859"/>
      <c r="X7" s="859"/>
      <c r="Y7" s="859"/>
      <c r="Z7" s="859"/>
      <c r="AA7" s="859"/>
      <c r="AB7" s="859"/>
      <c r="AC7" s="859"/>
      <c r="AD7" s="859"/>
      <c r="AE7" s="859"/>
      <c r="AF7" s="859"/>
      <c r="AG7" s="859"/>
      <c r="AH7" s="859"/>
      <c r="AI7" s="859"/>
      <c r="AJ7" s="859"/>
      <c r="AK7" s="859"/>
      <c r="AL7" s="859"/>
      <c r="AM7" s="486"/>
      <c r="AN7" s="879" t="s">
        <v>87</v>
      </c>
      <c r="AO7" s="880"/>
      <c r="AP7" s="880"/>
      <c r="AQ7" s="880"/>
      <c r="AR7" s="880"/>
      <c r="AS7" s="880"/>
      <c r="AT7" s="880"/>
      <c r="AU7" s="880"/>
      <c r="AV7" s="880"/>
      <c r="AW7" s="880"/>
      <c r="AX7" s="880"/>
      <c r="AY7" s="880"/>
      <c r="AZ7" s="880"/>
      <c r="BA7" s="880"/>
    </row>
    <row r="8" spans="1:53" s="494" customFormat="1" ht="27.75" customHeight="1" x14ac:dyDescent="0.4">
      <c r="P8" s="859" t="s">
        <v>207</v>
      </c>
      <c r="Q8" s="859"/>
      <c r="R8" s="859"/>
      <c r="S8" s="859"/>
      <c r="T8" s="859"/>
      <c r="U8" s="859"/>
      <c r="V8" s="859"/>
      <c r="W8" s="859"/>
      <c r="X8" s="859"/>
      <c r="Y8" s="859"/>
      <c r="Z8" s="859"/>
      <c r="AA8" s="859"/>
      <c r="AB8" s="859"/>
      <c r="AC8" s="859"/>
      <c r="AD8" s="859"/>
      <c r="AE8" s="859"/>
      <c r="AF8" s="859"/>
      <c r="AG8" s="859"/>
      <c r="AH8" s="859"/>
      <c r="AI8" s="859"/>
      <c r="AJ8" s="859"/>
      <c r="AK8" s="859"/>
      <c r="AL8" s="859"/>
      <c r="AM8" s="486"/>
      <c r="AN8" s="874" t="s">
        <v>202</v>
      </c>
      <c r="AO8" s="874"/>
      <c r="AP8" s="874"/>
      <c r="AQ8" s="874"/>
      <c r="AR8" s="874"/>
      <c r="AS8" s="874"/>
      <c r="AT8" s="874"/>
      <c r="AU8" s="874"/>
      <c r="AV8" s="874"/>
      <c r="AW8" s="874"/>
      <c r="AX8" s="874"/>
      <c r="AY8" s="874"/>
      <c r="AZ8" s="874"/>
      <c r="BA8" s="874"/>
    </row>
    <row r="9" spans="1:53" s="494" customFormat="1" ht="27.75" customHeight="1" x14ac:dyDescent="0.4">
      <c r="P9" s="859" t="s">
        <v>243</v>
      </c>
      <c r="Q9" s="859"/>
      <c r="R9" s="859"/>
      <c r="S9" s="859"/>
      <c r="T9" s="859"/>
      <c r="U9" s="859"/>
      <c r="V9" s="859"/>
      <c r="W9" s="859"/>
      <c r="X9" s="859"/>
      <c r="Y9" s="859"/>
      <c r="Z9" s="859"/>
      <c r="AA9" s="859"/>
      <c r="AB9" s="859"/>
      <c r="AC9" s="859"/>
      <c r="AD9" s="859"/>
      <c r="AE9" s="859"/>
      <c r="AF9" s="859"/>
      <c r="AG9" s="859"/>
      <c r="AH9" s="859"/>
      <c r="AI9" s="859"/>
      <c r="AJ9" s="859"/>
      <c r="AK9" s="859"/>
      <c r="AL9" s="859"/>
      <c r="AM9" s="486"/>
      <c r="AN9" s="874"/>
      <c r="AO9" s="874"/>
      <c r="AP9" s="874"/>
      <c r="AQ9" s="874"/>
      <c r="AR9" s="874"/>
      <c r="AS9" s="874"/>
      <c r="AT9" s="874"/>
      <c r="AU9" s="874"/>
      <c r="AV9" s="874"/>
      <c r="AW9" s="874"/>
      <c r="AX9" s="874"/>
      <c r="AY9" s="874"/>
      <c r="AZ9" s="874"/>
      <c r="BA9" s="874"/>
    </row>
    <row r="10" spans="1:53" s="494" customFormat="1" ht="27.75" customHeight="1" x14ac:dyDescent="0.35">
      <c r="P10" s="876" t="s">
        <v>82</v>
      </c>
      <c r="Q10" s="877"/>
      <c r="R10" s="877"/>
      <c r="S10" s="877"/>
      <c r="T10" s="877"/>
      <c r="U10" s="877"/>
      <c r="V10" s="877"/>
      <c r="W10" s="877"/>
      <c r="X10" s="877"/>
      <c r="Y10" s="877"/>
      <c r="Z10" s="877"/>
      <c r="AA10" s="877"/>
      <c r="AB10" s="877"/>
      <c r="AC10" s="877"/>
      <c r="AD10" s="877"/>
      <c r="AE10" s="877"/>
      <c r="AF10" s="877"/>
      <c r="AG10" s="877"/>
      <c r="AH10" s="877"/>
      <c r="AI10" s="877"/>
      <c r="AJ10" s="877"/>
      <c r="AK10" s="877"/>
      <c r="AL10" s="878"/>
      <c r="AM10" s="878"/>
      <c r="AN10" s="874"/>
      <c r="AO10" s="874"/>
      <c r="AP10" s="874"/>
      <c r="AQ10" s="874"/>
      <c r="AR10" s="874"/>
      <c r="AS10" s="874"/>
      <c r="AT10" s="874"/>
      <c r="AU10" s="874"/>
      <c r="AV10" s="874"/>
      <c r="AW10" s="874"/>
      <c r="AX10" s="874"/>
      <c r="AY10" s="874"/>
      <c r="AZ10" s="874"/>
      <c r="BA10" s="874"/>
    </row>
    <row r="11" spans="1:53" s="494" customFormat="1" ht="27.75" customHeight="1" x14ac:dyDescent="0.4">
      <c r="P11" s="876" t="s">
        <v>244</v>
      </c>
      <c r="Q11" s="876"/>
      <c r="R11" s="876"/>
      <c r="S11" s="876"/>
      <c r="T11" s="876"/>
      <c r="U11" s="876"/>
      <c r="V11" s="876"/>
      <c r="W11" s="876"/>
      <c r="X11" s="876"/>
      <c r="Y11" s="876"/>
      <c r="Z11" s="876"/>
      <c r="AA11" s="876"/>
      <c r="AB11" s="876"/>
      <c r="AC11" s="876"/>
      <c r="AD11" s="876"/>
      <c r="AE11" s="876"/>
      <c r="AF11" s="876"/>
      <c r="AG11" s="876"/>
      <c r="AH11" s="876"/>
      <c r="AI11" s="876"/>
      <c r="AJ11" s="876"/>
      <c r="AK11" s="876"/>
      <c r="AL11" s="876"/>
      <c r="AM11" s="876"/>
      <c r="AN11" s="497"/>
      <c r="AO11" s="497"/>
      <c r="AP11" s="497"/>
      <c r="AQ11" s="497"/>
      <c r="AR11" s="497"/>
      <c r="AS11" s="497"/>
      <c r="AT11" s="497"/>
      <c r="AU11" s="497"/>
      <c r="AV11" s="497"/>
      <c r="AW11" s="497"/>
      <c r="AX11" s="497"/>
      <c r="AY11" s="497"/>
      <c r="AZ11" s="497"/>
      <c r="BA11" s="497"/>
    </row>
    <row r="12" spans="1:53" s="494" customFormat="1" ht="27.75" customHeight="1" x14ac:dyDescent="0.4">
      <c r="P12" s="495"/>
      <c r="Q12" s="496"/>
      <c r="R12" s="496"/>
      <c r="S12" s="496"/>
      <c r="T12" s="496"/>
      <c r="U12" s="496"/>
      <c r="V12" s="496"/>
      <c r="W12" s="496"/>
      <c r="X12" s="496"/>
      <c r="Y12" s="496"/>
      <c r="Z12" s="496"/>
      <c r="AA12" s="496"/>
      <c r="AB12" s="496"/>
      <c r="AC12" s="496"/>
      <c r="AD12" s="496"/>
      <c r="AE12" s="496"/>
      <c r="AF12" s="496"/>
      <c r="AG12" s="496"/>
      <c r="AH12" s="496"/>
      <c r="AI12" s="496"/>
      <c r="AJ12" s="496"/>
      <c r="AK12" s="496"/>
      <c r="AL12" s="498"/>
      <c r="AM12" s="498"/>
      <c r="AN12" s="497"/>
      <c r="AO12" s="497"/>
      <c r="AP12" s="497"/>
      <c r="AQ12" s="497"/>
      <c r="AR12" s="497"/>
      <c r="AS12" s="497"/>
      <c r="AT12" s="497"/>
      <c r="AU12" s="497"/>
      <c r="AV12" s="497"/>
      <c r="AW12" s="497"/>
      <c r="AX12" s="497"/>
      <c r="AY12" s="497"/>
      <c r="AZ12" s="497"/>
      <c r="BA12" s="497"/>
    </row>
    <row r="13" spans="1:53" s="494" customFormat="1" ht="27.75" customHeight="1" x14ac:dyDescent="0.4">
      <c r="P13" s="495"/>
      <c r="Q13" s="496"/>
      <c r="R13" s="496"/>
      <c r="S13" s="496"/>
      <c r="T13" s="496"/>
      <c r="U13" s="496"/>
      <c r="V13" s="496"/>
      <c r="W13" s="496"/>
      <c r="X13" s="496"/>
      <c r="Y13" s="496"/>
      <c r="Z13" s="496"/>
      <c r="AA13" s="496"/>
      <c r="AB13" s="496"/>
      <c r="AC13" s="496"/>
      <c r="AD13" s="496"/>
      <c r="AE13" s="496"/>
      <c r="AF13" s="496"/>
      <c r="AG13" s="496"/>
      <c r="AH13" s="496"/>
      <c r="AI13" s="496"/>
      <c r="AJ13" s="496"/>
      <c r="AK13" s="496"/>
      <c r="AL13" s="498"/>
      <c r="AM13" s="498"/>
      <c r="AN13" s="497"/>
      <c r="AO13" s="497"/>
      <c r="AP13" s="497"/>
      <c r="AQ13" s="497"/>
      <c r="AR13" s="497"/>
      <c r="AS13" s="497"/>
      <c r="AT13" s="497"/>
      <c r="AU13" s="497"/>
      <c r="AV13" s="497"/>
      <c r="AW13" s="497"/>
      <c r="AX13" s="497"/>
      <c r="AY13" s="497"/>
      <c r="AZ13" s="497"/>
      <c r="BA13" s="497"/>
    </row>
    <row r="14" spans="1:53" s="494" customFormat="1" ht="18.75" x14ac:dyDescent="0.3">
      <c r="AO14" s="499"/>
      <c r="AP14" s="499"/>
      <c r="AQ14" s="499"/>
      <c r="AR14" s="499"/>
      <c r="AS14" s="499"/>
      <c r="AT14" s="499"/>
      <c r="AU14" s="499"/>
      <c r="AV14" s="499"/>
      <c r="AW14" s="499"/>
      <c r="AX14" s="499"/>
      <c r="AY14" s="499"/>
      <c r="AZ14" s="499"/>
      <c r="BA14" s="499"/>
    </row>
    <row r="15" spans="1:53" s="494" customFormat="1" ht="22.5" x14ac:dyDescent="0.3">
      <c r="A15" s="882" t="s">
        <v>365</v>
      </c>
      <c r="B15" s="882"/>
      <c r="C15" s="882"/>
      <c r="D15" s="882"/>
      <c r="E15" s="882"/>
      <c r="F15" s="882"/>
      <c r="G15" s="882"/>
      <c r="H15" s="882"/>
      <c r="I15" s="882"/>
      <c r="J15" s="882"/>
      <c r="K15" s="882"/>
      <c r="L15" s="882"/>
      <c r="M15" s="882"/>
      <c r="N15" s="882"/>
      <c r="O15" s="882"/>
      <c r="P15" s="882"/>
      <c r="Q15" s="882"/>
      <c r="R15" s="882"/>
      <c r="S15" s="882"/>
      <c r="T15" s="882"/>
      <c r="U15" s="882"/>
      <c r="V15" s="882"/>
      <c r="W15" s="882"/>
      <c r="X15" s="882"/>
      <c r="Y15" s="882"/>
      <c r="Z15" s="882"/>
      <c r="AA15" s="882"/>
      <c r="AB15" s="882"/>
      <c r="AC15" s="882"/>
      <c r="AD15" s="882"/>
      <c r="AE15" s="882"/>
      <c r="AF15" s="882"/>
      <c r="AG15" s="882"/>
      <c r="AH15" s="882"/>
      <c r="AI15" s="882"/>
      <c r="AJ15" s="882"/>
      <c r="AK15" s="882"/>
      <c r="AL15" s="882"/>
      <c r="AM15" s="882"/>
      <c r="AN15" s="882"/>
      <c r="AO15" s="882"/>
      <c r="AP15" s="882"/>
      <c r="AQ15" s="882"/>
      <c r="AR15" s="882"/>
      <c r="AS15" s="882"/>
      <c r="AT15" s="882"/>
      <c r="AU15" s="882"/>
      <c r="AV15" s="882"/>
      <c r="AW15" s="882"/>
      <c r="AX15" s="882"/>
      <c r="AY15" s="882"/>
      <c r="AZ15" s="882"/>
      <c r="BA15" s="882"/>
    </row>
    <row r="16" spans="1:53" s="494" customFormat="1" ht="19.5" thickBot="1" x14ac:dyDescent="0.35">
      <c r="A16" s="500"/>
      <c r="B16" s="500"/>
      <c r="C16" s="500"/>
      <c r="D16" s="500"/>
      <c r="E16" s="500"/>
      <c r="F16" s="500"/>
      <c r="G16" s="500"/>
      <c r="H16" s="500"/>
      <c r="I16" s="500"/>
      <c r="J16" s="500"/>
      <c r="K16" s="500"/>
      <c r="L16" s="500"/>
      <c r="M16" s="500"/>
      <c r="N16" s="500"/>
      <c r="O16" s="500"/>
      <c r="P16" s="500"/>
      <c r="Q16" s="500"/>
      <c r="R16" s="500"/>
      <c r="S16" s="500"/>
      <c r="T16" s="500"/>
      <c r="U16" s="500"/>
      <c r="V16" s="500"/>
      <c r="W16" s="500"/>
      <c r="X16" s="500"/>
      <c r="Y16" s="500"/>
      <c r="Z16" s="500"/>
      <c r="AA16" s="500"/>
      <c r="AB16" s="500"/>
      <c r="AC16" s="500"/>
      <c r="AD16" s="500"/>
      <c r="AE16" s="500"/>
      <c r="AF16" s="500"/>
      <c r="AG16" s="500"/>
      <c r="AH16" s="500"/>
      <c r="AI16" s="500"/>
      <c r="AJ16" s="500"/>
      <c r="AK16" s="500"/>
      <c r="AL16" s="500"/>
      <c r="AM16" s="500"/>
      <c r="AN16" s="500"/>
      <c r="AO16" s="500"/>
      <c r="AP16" s="500"/>
      <c r="AQ16" s="500"/>
      <c r="AR16" s="500"/>
      <c r="AS16" s="500"/>
      <c r="AT16" s="500"/>
      <c r="AU16" s="500"/>
      <c r="AV16" s="500"/>
      <c r="AW16" s="500"/>
      <c r="AX16" s="500"/>
      <c r="AY16" s="500"/>
      <c r="AZ16" s="500"/>
      <c r="BA16" s="500"/>
    </row>
    <row r="17" spans="1:53" ht="18" customHeight="1" x14ac:dyDescent="0.25">
      <c r="A17" s="861" t="s">
        <v>51</v>
      </c>
      <c r="B17" s="863" t="s">
        <v>52</v>
      </c>
      <c r="C17" s="864"/>
      <c r="D17" s="864"/>
      <c r="E17" s="865"/>
      <c r="F17" s="863" t="s">
        <v>53</v>
      </c>
      <c r="G17" s="864"/>
      <c r="H17" s="864"/>
      <c r="I17" s="865"/>
      <c r="J17" s="764" t="s">
        <v>54</v>
      </c>
      <c r="K17" s="765"/>
      <c r="L17" s="765"/>
      <c r="M17" s="765"/>
      <c r="N17" s="764" t="s">
        <v>55</v>
      </c>
      <c r="O17" s="765"/>
      <c r="P17" s="765"/>
      <c r="Q17" s="765"/>
      <c r="R17" s="875"/>
      <c r="S17" s="764" t="s">
        <v>56</v>
      </c>
      <c r="T17" s="881"/>
      <c r="U17" s="881"/>
      <c r="V17" s="881"/>
      <c r="W17" s="875"/>
      <c r="X17" s="764" t="s">
        <v>57</v>
      </c>
      <c r="Y17" s="765"/>
      <c r="Z17" s="765"/>
      <c r="AA17" s="875"/>
      <c r="AB17" s="863" t="s">
        <v>58</v>
      </c>
      <c r="AC17" s="864"/>
      <c r="AD17" s="864"/>
      <c r="AE17" s="865"/>
      <c r="AF17" s="863" t="s">
        <v>59</v>
      </c>
      <c r="AG17" s="864"/>
      <c r="AH17" s="864"/>
      <c r="AI17" s="865"/>
      <c r="AJ17" s="764" t="s">
        <v>60</v>
      </c>
      <c r="AK17" s="881"/>
      <c r="AL17" s="881"/>
      <c r="AM17" s="881"/>
      <c r="AN17" s="875"/>
      <c r="AO17" s="764" t="s">
        <v>61</v>
      </c>
      <c r="AP17" s="765"/>
      <c r="AQ17" s="765"/>
      <c r="AR17" s="765"/>
      <c r="AS17" s="787" t="s">
        <v>62</v>
      </c>
      <c r="AT17" s="788"/>
      <c r="AU17" s="788"/>
      <c r="AV17" s="788"/>
      <c r="AW17" s="789"/>
      <c r="AX17" s="764" t="s">
        <v>63</v>
      </c>
      <c r="AY17" s="765"/>
      <c r="AZ17" s="765"/>
      <c r="BA17" s="875"/>
    </row>
    <row r="18" spans="1:53" s="505" customFormat="1" ht="20.25" customHeight="1" thickBot="1" x14ac:dyDescent="0.3">
      <c r="A18" s="862"/>
      <c r="B18" s="501">
        <v>1</v>
      </c>
      <c r="C18" s="502">
        <v>2</v>
      </c>
      <c r="D18" s="502">
        <v>3</v>
      </c>
      <c r="E18" s="503">
        <v>4</v>
      </c>
      <c r="F18" s="501">
        <v>5</v>
      </c>
      <c r="G18" s="502">
        <v>6</v>
      </c>
      <c r="H18" s="502">
        <v>7</v>
      </c>
      <c r="I18" s="503">
        <v>8</v>
      </c>
      <c r="J18" s="501">
        <v>9</v>
      </c>
      <c r="K18" s="502">
        <v>10</v>
      </c>
      <c r="L18" s="502">
        <v>11</v>
      </c>
      <c r="M18" s="504">
        <v>12</v>
      </c>
      <c r="N18" s="501">
        <v>13</v>
      </c>
      <c r="O18" s="502">
        <v>14</v>
      </c>
      <c r="P18" s="502">
        <v>15</v>
      </c>
      <c r="Q18" s="502">
        <v>16</v>
      </c>
      <c r="R18" s="503">
        <v>17</v>
      </c>
      <c r="S18" s="501">
        <v>18</v>
      </c>
      <c r="T18" s="502">
        <v>19</v>
      </c>
      <c r="U18" s="502">
        <v>20</v>
      </c>
      <c r="V18" s="502">
        <v>21</v>
      </c>
      <c r="W18" s="503">
        <v>22</v>
      </c>
      <c r="X18" s="501">
        <v>23</v>
      </c>
      <c r="Y18" s="502">
        <v>24</v>
      </c>
      <c r="Z18" s="502">
        <v>25</v>
      </c>
      <c r="AA18" s="503">
        <v>26</v>
      </c>
      <c r="AB18" s="501">
        <v>27</v>
      </c>
      <c r="AC18" s="502">
        <v>28</v>
      </c>
      <c r="AD18" s="502">
        <v>29</v>
      </c>
      <c r="AE18" s="503">
        <v>30</v>
      </c>
      <c r="AF18" s="501">
        <v>31</v>
      </c>
      <c r="AG18" s="502">
        <v>32</v>
      </c>
      <c r="AH18" s="502">
        <v>33</v>
      </c>
      <c r="AI18" s="503">
        <v>34</v>
      </c>
      <c r="AJ18" s="501">
        <v>35</v>
      </c>
      <c r="AK18" s="502">
        <v>36</v>
      </c>
      <c r="AL18" s="502">
        <v>37</v>
      </c>
      <c r="AM18" s="502">
        <v>38</v>
      </c>
      <c r="AN18" s="503">
        <v>39</v>
      </c>
      <c r="AO18" s="501">
        <v>40</v>
      </c>
      <c r="AP18" s="502">
        <v>41</v>
      </c>
      <c r="AQ18" s="502">
        <v>42</v>
      </c>
      <c r="AR18" s="504">
        <v>43</v>
      </c>
      <c r="AS18" s="501">
        <v>44</v>
      </c>
      <c r="AT18" s="502">
        <v>45</v>
      </c>
      <c r="AU18" s="502">
        <v>46</v>
      </c>
      <c r="AV18" s="502">
        <v>47</v>
      </c>
      <c r="AW18" s="503">
        <v>48</v>
      </c>
      <c r="AX18" s="501">
        <v>49</v>
      </c>
      <c r="AY18" s="502">
        <v>50</v>
      </c>
      <c r="AZ18" s="502">
        <v>51</v>
      </c>
      <c r="BA18" s="503">
        <v>52</v>
      </c>
    </row>
    <row r="19" spans="1:53" ht="20.100000000000001" customHeight="1" x14ac:dyDescent="0.3">
      <c r="A19" s="506">
        <v>1</v>
      </c>
      <c r="B19" s="43" t="s">
        <v>64</v>
      </c>
      <c r="C19" s="44" t="s">
        <v>64</v>
      </c>
      <c r="D19" s="44" t="s">
        <v>64</v>
      </c>
      <c r="E19" s="45" t="s">
        <v>64</v>
      </c>
      <c r="F19" s="43" t="s">
        <v>64</v>
      </c>
      <c r="G19" s="44" t="s">
        <v>64</v>
      </c>
      <c r="H19" s="44" t="s">
        <v>64</v>
      </c>
      <c r="I19" s="45" t="s">
        <v>64</v>
      </c>
      <c r="J19" s="43" t="s">
        <v>64</v>
      </c>
      <c r="K19" s="44" t="s">
        <v>64</v>
      </c>
      <c r="L19" s="44" t="s">
        <v>64</v>
      </c>
      <c r="M19" s="45" t="s">
        <v>64</v>
      </c>
      <c r="N19" s="43" t="s">
        <v>64</v>
      </c>
      <c r="O19" s="44" t="s">
        <v>64</v>
      </c>
      <c r="P19" s="44" t="s">
        <v>64</v>
      </c>
      <c r="Q19" s="44" t="s">
        <v>14</v>
      </c>
      <c r="R19" s="45" t="s">
        <v>14</v>
      </c>
      <c r="S19" s="43" t="s">
        <v>65</v>
      </c>
      <c r="T19" s="44" t="s">
        <v>65</v>
      </c>
      <c r="U19" s="44" t="s">
        <v>64</v>
      </c>
      <c r="V19" s="44" t="s">
        <v>64</v>
      </c>
      <c r="W19" s="45" t="s">
        <v>64</v>
      </c>
      <c r="X19" s="43" t="s">
        <v>64</v>
      </c>
      <c r="Y19" s="44" t="s">
        <v>64</v>
      </c>
      <c r="Z19" s="44" t="s">
        <v>64</v>
      </c>
      <c r="AA19" s="45" t="s">
        <v>64</v>
      </c>
      <c r="AB19" s="43" t="s">
        <v>64</v>
      </c>
      <c r="AC19" s="44" t="s">
        <v>64</v>
      </c>
      <c r="AD19" s="44" t="s">
        <v>13</v>
      </c>
      <c r="AE19" s="60" t="s">
        <v>13</v>
      </c>
      <c r="AF19" s="43" t="s">
        <v>13</v>
      </c>
      <c r="AG19" s="44" t="s">
        <v>64</v>
      </c>
      <c r="AH19" s="44" t="s">
        <v>64</v>
      </c>
      <c r="AI19" s="45" t="s">
        <v>64</v>
      </c>
      <c r="AJ19" s="44" t="s">
        <v>64</v>
      </c>
      <c r="AK19" s="44" t="s">
        <v>64</v>
      </c>
      <c r="AL19" s="44" t="s">
        <v>64</v>
      </c>
      <c r="AM19" s="44" t="s">
        <v>64</v>
      </c>
      <c r="AN19" s="45" t="s">
        <v>64</v>
      </c>
      <c r="AO19" s="63" t="s">
        <v>64</v>
      </c>
      <c r="AP19" s="44" t="s">
        <v>14</v>
      </c>
      <c r="AQ19" s="44" t="s">
        <v>14</v>
      </c>
      <c r="AR19" s="45" t="s">
        <v>65</v>
      </c>
      <c r="AS19" s="43" t="s">
        <v>65</v>
      </c>
      <c r="AT19" s="44" t="s">
        <v>65</v>
      </c>
      <c r="AU19" s="44" t="s">
        <v>65</v>
      </c>
      <c r="AV19" s="44" t="s">
        <v>65</v>
      </c>
      <c r="AW19" s="45" t="s">
        <v>65</v>
      </c>
      <c r="AX19" s="63" t="s">
        <v>65</v>
      </c>
      <c r="AY19" s="44" t="s">
        <v>65</v>
      </c>
      <c r="AZ19" s="44" t="s">
        <v>65</v>
      </c>
      <c r="BA19" s="45" t="s">
        <v>65</v>
      </c>
    </row>
    <row r="20" spans="1:53" ht="20.100000000000001" customHeight="1" x14ac:dyDescent="0.3">
      <c r="A20" s="507">
        <v>2</v>
      </c>
      <c r="B20" s="46" t="s">
        <v>64</v>
      </c>
      <c r="C20" s="47" t="s">
        <v>64</v>
      </c>
      <c r="D20" s="47" t="s">
        <v>64</v>
      </c>
      <c r="E20" s="49" t="s">
        <v>64</v>
      </c>
      <c r="F20" s="46" t="s">
        <v>64</v>
      </c>
      <c r="G20" s="47" t="s">
        <v>64</v>
      </c>
      <c r="H20" s="47" t="s">
        <v>64</v>
      </c>
      <c r="I20" s="49" t="s">
        <v>64</v>
      </c>
      <c r="J20" s="46" t="s">
        <v>64</v>
      </c>
      <c r="K20" s="47" t="s">
        <v>64</v>
      </c>
      <c r="L20" s="47" t="s">
        <v>64</v>
      </c>
      <c r="M20" s="49" t="s">
        <v>64</v>
      </c>
      <c r="N20" s="46" t="s">
        <v>64</v>
      </c>
      <c r="O20" s="47" t="s">
        <v>64</v>
      </c>
      <c r="P20" s="47" t="s">
        <v>64</v>
      </c>
      <c r="Q20" s="47" t="s">
        <v>14</v>
      </c>
      <c r="R20" s="49" t="s">
        <v>14</v>
      </c>
      <c r="S20" s="46" t="s">
        <v>65</v>
      </c>
      <c r="T20" s="47" t="s">
        <v>65</v>
      </c>
      <c r="U20" s="47" t="s">
        <v>64</v>
      </c>
      <c r="V20" s="47" t="s">
        <v>64</v>
      </c>
      <c r="W20" s="49" t="s">
        <v>64</v>
      </c>
      <c r="X20" s="46" t="s">
        <v>64</v>
      </c>
      <c r="Y20" s="47" t="s">
        <v>64</v>
      </c>
      <c r="Z20" s="47" t="s">
        <v>64</v>
      </c>
      <c r="AA20" s="49" t="s">
        <v>64</v>
      </c>
      <c r="AB20" s="46" t="s">
        <v>64</v>
      </c>
      <c r="AC20" s="47" t="s">
        <v>64</v>
      </c>
      <c r="AD20" s="47" t="s">
        <v>13</v>
      </c>
      <c r="AE20" s="61" t="s">
        <v>13</v>
      </c>
      <c r="AF20" s="46" t="s">
        <v>13</v>
      </c>
      <c r="AG20" s="47" t="s">
        <v>64</v>
      </c>
      <c r="AH20" s="47" t="s">
        <v>64</v>
      </c>
      <c r="AI20" s="61" t="s">
        <v>64</v>
      </c>
      <c r="AJ20" s="46" t="s">
        <v>64</v>
      </c>
      <c r="AK20" s="47" t="s">
        <v>64</v>
      </c>
      <c r="AL20" s="47" t="s">
        <v>64</v>
      </c>
      <c r="AM20" s="47" t="s">
        <v>64</v>
      </c>
      <c r="AN20" s="49" t="s">
        <v>64</v>
      </c>
      <c r="AO20" s="64" t="s">
        <v>64</v>
      </c>
      <c r="AP20" s="47" t="s">
        <v>14</v>
      </c>
      <c r="AQ20" s="47" t="s">
        <v>14</v>
      </c>
      <c r="AR20" s="49" t="s">
        <v>65</v>
      </c>
      <c r="AS20" s="46" t="s">
        <v>65</v>
      </c>
      <c r="AT20" s="47" t="s">
        <v>65</v>
      </c>
      <c r="AU20" s="47" t="s">
        <v>65</v>
      </c>
      <c r="AV20" s="47" t="s">
        <v>65</v>
      </c>
      <c r="AW20" s="49" t="s">
        <v>65</v>
      </c>
      <c r="AX20" s="64" t="s">
        <v>65</v>
      </c>
      <c r="AY20" s="47" t="s">
        <v>65</v>
      </c>
      <c r="AZ20" s="47" t="s">
        <v>65</v>
      </c>
      <c r="BA20" s="49" t="s">
        <v>65</v>
      </c>
    </row>
    <row r="21" spans="1:53" ht="20.100000000000001" customHeight="1" x14ac:dyDescent="0.3">
      <c r="A21" s="507">
        <v>3</v>
      </c>
      <c r="B21" s="46" t="s">
        <v>64</v>
      </c>
      <c r="C21" s="47" t="s">
        <v>64</v>
      </c>
      <c r="D21" s="47" t="s">
        <v>64</v>
      </c>
      <c r="E21" s="49" t="s">
        <v>64</v>
      </c>
      <c r="F21" s="46" t="s">
        <v>64</v>
      </c>
      <c r="G21" s="47" t="s">
        <v>64</v>
      </c>
      <c r="H21" s="47" t="s">
        <v>64</v>
      </c>
      <c r="I21" s="49" t="s">
        <v>64</v>
      </c>
      <c r="J21" s="46" t="s">
        <v>64</v>
      </c>
      <c r="K21" s="47" t="s">
        <v>64</v>
      </c>
      <c r="L21" s="47" t="s">
        <v>64</v>
      </c>
      <c r="M21" s="49" t="s">
        <v>64</v>
      </c>
      <c r="N21" s="46" t="s">
        <v>64</v>
      </c>
      <c r="O21" s="47" t="s">
        <v>64</v>
      </c>
      <c r="P21" s="47" t="s">
        <v>64</v>
      </c>
      <c r="Q21" s="47" t="s">
        <v>14</v>
      </c>
      <c r="R21" s="49" t="s">
        <v>14</v>
      </c>
      <c r="S21" s="46" t="s">
        <v>65</v>
      </c>
      <c r="T21" s="47" t="s">
        <v>65</v>
      </c>
      <c r="U21" s="47" t="s">
        <v>64</v>
      </c>
      <c r="V21" s="47" t="s">
        <v>64</v>
      </c>
      <c r="W21" s="49" t="s">
        <v>64</v>
      </c>
      <c r="X21" s="46" t="s">
        <v>64</v>
      </c>
      <c r="Y21" s="47" t="s">
        <v>64</v>
      </c>
      <c r="Z21" s="47" t="s">
        <v>64</v>
      </c>
      <c r="AA21" s="49" t="s">
        <v>64</v>
      </c>
      <c r="AB21" s="46" t="s">
        <v>64</v>
      </c>
      <c r="AC21" s="47" t="s">
        <v>64</v>
      </c>
      <c r="AD21" s="47" t="s">
        <v>13</v>
      </c>
      <c r="AE21" s="61" t="s">
        <v>13</v>
      </c>
      <c r="AF21" s="46" t="s">
        <v>13</v>
      </c>
      <c r="AG21" s="47" t="s">
        <v>64</v>
      </c>
      <c r="AH21" s="47" t="s">
        <v>64</v>
      </c>
      <c r="AI21" s="61" t="s">
        <v>64</v>
      </c>
      <c r="AJ21" s="46" t="s">
        <v>64</v>
      </c>
      <c r="AK21" s="47" t="s">
        <v>64</v>
      </c>
      <c r="AL21" s="47" t="s">
        <v>64</v>
      </c>
      <c r="AM21" s="47" t="s">
        <v>64</v>
      </c>
      <c r="AN21" s="49" t="s">
        <v>64</v>
      </c>
      <c r="AO21" s="64" t="s">
        <v>64</v>
      </c>
      <c r="AP21" s="47" t="s">
        <v>14</v>
      </c>
      <c r="AQ21" s="47" t="s">
        <v>14</v>
      </c>
      <c r="AR21" s="49" t="s">
        <v>65</v>
      </c>
      <c r="AS21" s="46" t="s">
        <v>65</v>
      </c>
      <c r="AT21" s="47" t="s">
        <v>65</v>
      </c>
      <c r="AU21" s="47" t="s">
        <v>65</v>
      </c>
      <c r="AV21" s="47" t="s">
        <v>65</v>
      </c>
      <c r="AW21" s="49" t="s">
        <v>65</v>
      </c>
      <c r="AX21" s="64" t="s">
        <v>65</v>
      </c>
      <c r="AY21" s="47" t="s">
        <v>65</v>
      </c>
      <c r="AZ21" s="47" t="s">
        <v>65</v>
      </c>
      <c r="BA21" s="49" t="s">
        <v>65</v>
      </c>
    </row>
    <row r="22" spans="1:53" ht="19.5" customHeight="1" thickBot="1" x14ac:dyDescent="0.35">
      <c r="A22" s="508">
        <v>4</v>
      </c>
      <c r="B22" s="51" t="s">
        <v>64</v>
      </c>
      <c r="C22" s="50" t="s">
        <v>64</v>
      </c>
      <c r="D22" s="50" t="s">
        <v>64</v>
      </c>
      <c r="E22" s="65" t="s">
        <v>64</v>
      </c>
      <c r="F22" s="51" t="s">
        <v>64</v>
      </c>
      <c r="G22" s="50" t="s">
        <v>64</v>
      </c>
      <c r="H22" s="50" t="s">
        <v>64</v>
      </c>
      <c r="I22" s="65" t="s">
        <v>64</v>
      </c>
      <c r="J22" s="51" t="s">
        <v>64</v>
      </c>
      <c r="K22" s="50" t="s">
        <v>64</v>
      </c>
      <c r="L22" s="50" t="s">
        <v>64</v>
      </c>
      <c r="M22" s="65" t="s">
        <v>64</v>
      </c>
      <c r="N22" s="51" t="s">
        <v>64</v>
      </c>
      <c r="O22" s="50" t="s">
        <v>64</v>
      </c>
      <c r="P22" s="50" t="s">
        <v>64</v>
      </c>
      <c r="Q22" s="50" t="s">
        <v>14</v>
      </c>
      <c r="R22" s="65" t="s">
        <v>14</v>
      </c>
      <c r="S22" s="51" t="s">
        <v>65</v>
      </c>
      <c r="T22" s="50" t="s">
        <v>65</v>
      </c>
      <c r="U22" s="50" t="s">
        <v>64</v>
      </c>
      <c r="V22" s="50" t="s">
        <v>64</v>
      </c>
      <c r="W22" s="65" t="s">
        <v>64</v>
      </c>
      <c r="X22" s="51" t="s">
        <v>64</v>
      </c>
      <c r="Y22" s="50" t="s">
        <v>64</v>
      </c>
      <c r="Z22" s="50" t="s">
        <v>64</v>
      </c>
      <c r="AA22" s="62" t="s">
        <v>64</v>
      </c>
      <c r="AB22" s="51" t="s">
        <v>64</v>
      </c>
      <c r="AC22" s="50" t="s">
        <v>64</v>
      </c>
      <c r="AD22" s="50" t="s">
        <v>64</v>
      </c>
      <c r="AE22" s="62" t="s">
        <v>64</v>
      </c>
      <c r="AF22" s="51" t="s">
        <v>64</v>
      </c>
      <c r="AG22" s="50" t="s">
        <v>64</v>
      </c>
      <c r="AH22" s="50" t="s">
        <v>14</v>
      </c>
      <c r="AI22" s="62" t="s">
        <v>14</v>
      </c>
      <c r="AJ22" s="51" t="s">
        <v>13</v>
      </c>
      <c r="AK22" s="50" t="s">
        <v>13</v>
      </c>
      <c r="AL22" s="50" t="s">
        <v>13</v>
      </c>
      <c r="AM22" s="50" t="s">
        <v>13</v>
      </c>
      <c r="AN22" s="65" t="s">
        <v>216</v>
      </c>
      <c r="AO22" s="66" t="s">
        <v>216</v>
      </c>
      <c r="AP22" s="50" t="s">
        <v>66</v>
      </c>
      <c r="AQ22" s="50" t="s">
        <v>66</v>
      </c>
      <c r="AR22" s="65"/>
      <c r="AS22" s="884"/>
      <c r="AT22" s="885"/>
      <c r="AU22" s="885"/>
      <c r="AV22" s="885"/>
      <c r="AW22" s="886"/>
      <c r="AX22" s="509"/>
      <c r="AY22" s="510"/>
      <c r="AZ22" s="510"/>
      <c r="BA22" s="511"/>
    </row>
    <row r="23" spans="1:53" ht="19.5" customHeight="1" x14ac:dyDescent="0.3">
      <c r="A23" s="51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53"/>
      <c r="AI23" s="53"/>
      <c r="AJ23" s="52"/>
      <c r="AK23" s="52"/>
      <c r="AL23" s="52"/>
      <c r="AM23" s="52"/>
      <c r="AN23" s="52"/>
      <c r="AO23" s="52"/>
      <c r="AP23" s="52"/>
      <c r="AQ23" s="52"/>
      <c r="AR23" s="52"/>
      <c r="AS23" s="54"/>
      <c r="AT23" s="513"/>
      <c r="AU23" s="513"/>
      <c r="AV23" s="513"/>
      <c r="AW23" s="513"/>
      <c r="AX23" s="513"/>
      <c r="AY23" s="513"/>
      <c r="AZ23" s="513"/>
      <c r="BA23" s="513"/>
    </row>
    <row r="24" spans="1:53" ht="19.5" customHeight="1" x14ac:dyDescent="0.3">
      <c r="A24" s="51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3"/>
      <c r="AG24" s="53"/>
      <c r="AH24" s="53"/>
      <c r="AI24" s="53"/>
      <c r="AJ24" s="52"/>
      <c r="AK24" s="52"/>
      <c r="AL24" s="52"/>
      <c r="AM24" s="52"/>
      <c r="AN24" s="52"/>
      <c r="AO24" s="52"/>
      <c r="AP24" s="52"/>
      <c r="AQ24" s="52"/>
      <c r="AR24" s="52"/>
      <c r="AS24" s="54"/>
      <c r="AT24" s="513"/>
      <c r="AU24" s="513"/>
      <c r="AV24" s="513"/>
      <c r="AW24" s="513"/>
      <c r="AX24" s="513"/>
      <c r="AY24" s="513"/>
      <c r="AZ24" s="513"/>
      <c r="BA24" s="513"/>
    </row>
    <row r="25" spans="1:53" ht="19.5" customHeight="1" x14ac:dyDescent="0.3">
      <c r="A25" s="51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3"/>
      <c r="AG25" s="53"/>
      <c r="AH25" s="53"/>
      <c r="AI25" s="53"/>
      <c r="AJ25" s="52"/>
      <c r="AK25" s="52"/>
      <c r="AL25" s="52"/>
      <c r="AM25" s="52"/>
      <c r="AN25" s="52"/>
      <c r="AO25" s="52"/>
      <c r="AP25" s="52"/>
      <c r="AQ25" s="52"/>
      <c r="AR25" s="52"/>
      <c r="AS25" s="54"/>
      <c r="AT25" s="513"/>
      <c r="AU25" s="513"/>
      <c r="AV25" s="513"/>
      <c r="AW25" s="513"/>
      <c r="AX25" s="513"/>
      <c r="AY25" s="513"/>
      <c r="AZ25" s="513"/>
      <c r="BA25" s="513"/>
    </row>
    <row r="26" spans="1:53" ht="20.100000000000001" customHeight="1" x14ac:dyDescent="0.25">
      <c r="A26" s="514"/>
      <c r="B26" s="514"/>
      <c r="C26" s="514"/>
      <c r="D26" s="514"/>
      <c r="E26" s="514"/>
      <c r="F26" s="514"/>
      <c r="G26" s="514"/>
      <c r="H26" s="514"/>
      <c r="I26" s="514"/>
      <c r="J26" s="514"/>
      <c r="K26" s="514"/>
      <c r="L26" s="514"/>
      <c r="M26" s="514"/>
      <c r="N26" s="514"/>
      <c r="O26" s="514"/>
      <c r="P26" s="514"/>
      <c r="Q26" s="514"/>
      <c r="R26" s="514"/>
      <c r="S26" s="514"/>
      <c r="T26" s="514"/>
      <c r="U26" s="514"/>
      <c r="V26" s="514"/>
      <c r="W26" s="514"/>
      <c r="X26" s="514"/>
      <c r="Y26" s="514"/>
      <c r="Z26" s="514" t="s">
        <v>83</v>
      </c>
      <c r="AA26" s="514"/>
      <c r="AB26" s="514"/>
      <c r="AC26" s="514"/>
      <c r="AD26" s="514"/>
      <c r="AE26" s="514"/>
      <c r="AF26" s="514"/>
      <c r="AG26" s="514"/>
      <c r="AH26" s="514"/>
      <c r="AI26" s="514"/>
      <c r="AJ26" s="514"/>
      <c r="AK26" s="514"/>
      <c r="AL26" s="514"/>
      <c r="AM26" s="514"/>
      <c r="AN26" s="514"/>
      <c r="AO26" s="514"/>
      <c r="AP26" s="514"/>
      <c r="AQ26" s="514"/>
      <c r="AR26" s="514"/>
      <c r="AS26" s="514"/>
      <c r="AT26" s="514"/>
      <c r="AU26" s="514"/>
      <c r="AV26" s="514"/>
      <c r="AW26" s="514"/>
      <c r="AX26" s="514"/>
      <c r="AY26" s="514"/>
      <c r="AZ26" s="514"/>
      <c r="BA26" s="514"/>
    </row>
    <row r="27" spans="1:53" s="514" customFormat="1" ht="21" customHeight="1" x14ac:dyDescent="0.3">
      <c r="A27" s="779" t="s">
        <v>366</v>
      </c>
      <c r="B27" s="779"/>
      <c r="C27" s="779"/>
      <c r="D27" s="779"/>
      <c r="E27" s="779"/>
      <c r="F27" s="779"/>
      <c r="G27" s="779"/>
      <c r="H27" s="779"/>
      <c r="I27" s="779"/>
      <c r="J27" s="780"/>
      <c r="K27" s="780"/>
      <c r="L27" s="780"/>
      <c r="M27" s="780"/>
      <c r="N27" s="780"/>
      <c r="O27" s="780"/>
      <c r="P27" s="780"/>
      <c r="Q27" s="780"/>
      <c r="R27" s="780"/>
      <c r="S27" s="780"/>
      <c r="T27" s="780"/>
      <c r="U27" s="780"/>
      <c r="V27" s="780"/>
      <c r="W27" s="780"/>
      <c r="X27" s="780"/>
      <c r="Y27" s="780"/>
      <c r="Z27" s="780"/>
      <c r="AA27" s="780"/>
      <c r="AB27" s="780"/>
      <c r="AC27" s="780"/>
      <c r="AD27" s="780"/>
      <c r="AE27" s="780"/>
      <c r="AF27" s="780"/>
      <c r="AG27" s="780"/>
      <c r="AH27" s="780"/>
      <c r="AI27" s="780"/>
      <c r="AJ27" s="780"/>
      <c r="AK27" s="780"/>
      <c r="AL27" s="780"/>
      <c r="AM27" s="780"/>
      <c r="AN27" s="780"/>
      <c r="AO27" s="780"/>
      <c r="AP27" s="780"/>
      <c r="AQ27" s="780"/>
      <c r="AR27" s="780"/>
      <c r="AS27" s="780"/>
      <c r="AT27" s="780"/>
      <c r="AU27" s="780"/>
      <c r="AV27" s="515"/>
      <c r="AW27" s="515"/>
      <c r="AX27" s="515"/>
      <c r="AY27" s="515"/>
      <c r="AZ27" s="515"/>
      <c r="BA27" s="490"/>
    </row>
    <row r="28" spans="1:53" x14ac:dyDescent="0.25">
      <c r="AV28" s="515"/>
      <c r="AW28" s="515"/>
      <c r="AX28" s="515"/>
      <c r="AY28" s="515"/>
      <c r="AZ28" s="515"/>
    </row>
    <row r="29" spans="1:53" ht="21.75" customHeight="1" x14ac:dyDescent="0.3">
      <c r="A29" s="516" t="s">
        <v>88</v>
      </c>
      <c r="B29" s="517"/>
      <c r="C29" s="517"/>
      <c r="D29" s="517"/>
      <c r="E29" s="517"/>
      <c r="F29" s="517"/>
      <c r="G29" s="517"/>
      <c r="H29" s="517"/>
      <c r="I29" s="517"/>
      <c r="J29" s="517"/>
      <c r="K29" s="517"/>
      <c r="L29" s="517"/>
      <c r="M29" s="517"/>
      <c r="N29" s="517"/>
      <c r="O29" s="517"/>
      <c r="P29" s="517"/>
      <c r="Q29" s="517"/>
      <c r="R29" s="517"/>
      <c r="S29" s="517"/>
      <c r="T29" s="517"/>
      <c r="U29" s="517"/>
      <c r="V29" s="517"/>
      <c r="W29" s="517"/>
      <c r="X29" s="517"/>
      <c r="Y29" s="517"/>
      <c r="Z29" s="517"/>
      <c r="AA29" s="883" t="s">
        <v>90</v>
      </c>
      <c r="AB29" s="883"/>
      <c r="AC29" s="883"/>
      <c r="AD29" s="883"/>
      <c r="AE29" s="883"/>
      <c r="AF29" s="883"/>
      <c r="AG29" s="883"/>
      <c r="AH29" s="883"/>
      <c r="AI29" s="883"/>
      <c r="AJ29" s="883"/>
      <c r="AK29" s="883"/>
      <c r="AL29" s="883"/>
      <c r="AM29" s="883"/>
      <c r="AN29" s="516"/>
      <c r="AO29" s="883" t="s">
        <v>367</v>
      </c>
      <c r="AP29" s="883"/>
      <c r="AQ29" s="883"/>
      <c r="AR29" s="883"/>
      <c r="AS29" s="883"/>
      <c r="AT29" s="883"/>
      <c r="AU29" s="883"/>
      <c r="AV29" s="883"/>
      <c r="AW29" s="883"/>
      <c r="AX29" s="883"/>
      <c r="AY29" s="883"/>
      <c r="AZ29" s="883"/>
      <c r="BA29" s="883"/>
    </row>
    <row r="30" spans="1:53" ht="11.25" customHeight="1" x14ac:dyDescent="0.3">
      <c r="A30" s="518"/>
      <c r="B30" s="519"/>
      <c r="C30" s="519"/>
      <c r="D30" s="519"/>
      <c r="E30" s="519"/>
      <c r="F30" s="519"/>
      <c r="G30" s="519"/>
      <c r="H30" s="519"/>
      <c r="I30" s="519"/>
      <c r="J30" s="519"/>
      <c r="K30" s="519"/>
      <c r="L30" s="519"/>
      <c r="M30" s="519"/>
      <c r="N30" s="519"/>
      <c r="O30" s="519"/>
      <c r="P30" s="519"/>
      <c r="Q30" s="519"/>
      <c r="R30" s="519"/>
      <c r="S30" s="519"/>
      <c r="T30" s="519"/>
      <c r="U30" s="519"/>
      <c r="V30" s="519"/>
      <c r="W30" s="519"/>
      <c r="X30" s="519"/>
      <c r="Y30" s="519"/>
      <c r="Z30" s="519"/>
      <c r="AA30" s="519"/>
      <c r="AB30" s="519"/>
      <c r="AC30" s="519"/>
      <c r="AD30" s="519"/>
      <c r="AE30" s="519"/>
      <c r="AF30" s="519"/>
      <c r="AG30" s="519"/>
      <c r="AH30" s="519"/>
      <c r="AI30" s="519"/>
      <c r="AJ30" s="519"/>
      <c r="AK30" s="519"/>
      <c r="AL30" s="519"/>
      <c r="AM30" s="519"/>
      <c r="AN30" s="519"/>
      <c r="AO30" s="519"/>
      <c r="AP30" s="519"/>
      <c r="AQ30" s="519"/>
      <c r="AR30" s="519"/>
      <c r="AS30" s="519"/>
      <c r="AT30" s="519"/>
      <c r="AU30" s="519"/>
      <c r="AV30" s="519"/>
      <c r="AW30" s="519"/>
      <c r="AX30" s="519"/>
      <c r="AY30" s="519"/>
      <c r="AZ30" s="519"/>
      <c r="BA30" s="494"/>
    </row>
    <row r="31" spans="1:53" ht="22.5" customHeight="1" x14ac:dyDescent="0.25">
      <c r="A31" s="781" t="s">
        <v>51</v>
      </c>
      <c r="B31" s="782"/>
      <c r="C31" s="790" t="s">
        <v>67</v>
      </c>
      <c r="D31" s="791"/>
      <c r="E31" s="791"/>
      <c r="F31" s="782"/>
      <c r="G31" s="836" t="s">
        <v>85</v>
      </c>
      <c r="H31" s="866"/>
      <c r="I31" s="867"/>
      <c r="J31" s="847" t="s">
        <v>68</v>
      </c>
      <c r="K31" s="791"/>
      <c r="L31" s="791"/>
      <c r="M31" s="782"/>
      <c r="N31" s="770" t="s">
        <v>390</v>
      </c>
      <c r="O31" s="771"/>
      <c r="P31" s="772"/>
      <c r="Q31" s="836" t="s">
        <v>389</v>
      </c>
      <c r="R31" s="837"/>
      <c r="S31" s="838"/>
      <c r="T31" s="847" t="s">
        <v>71</v>
      </c>
      <c r="U31" s="791"/>
      <c r="V31" s="782"/>
      <c r="W31" s="847" t="s">
        <v>72</v>
      </c>
      <c r="X31" s="791"/>
      <c r="Y31" s="782"/>
      <c r="Z31" s="513"/>
      <c r="AA31" s="848" t="s">
        <v>73</v>
      </c>
      <c r="AB31" s="849"/>
      <c r="AC31" s="849"/>
      <c r="AD31" s="849"/>
      <c r="AE31" s="849"/>
      <c r="AF31" s="808"/>
      <c r="AG31" s="809"/>
      <c r="AH31" s="845" t="s">
        <v>74</v>
      </c>
      <c r="AI31" s="860"/>
      <c r="AJ31" s="860"/>
      <c r="AK31" s="790" t="s">
        <v>75</v>
      </c>
      <c r="AL31" s="852"/>
      <c r="AM31" s="853"/>
      <c r="AN31" s="520"/>
      <c r="AO31" s="857" t="s">
        <v>369</v>
      </c>
      <c r="AP31" s="858"/>
      <c r="AQ31" s="858"/>
      <c r="AR31" s="858"/>
      <c r="AS31" s="770" t="s">
        <v>368</v>
      </c>
      <c r="AT31" s="771"/>
      <c r="AU31" s="771"/>
      <c r="AV31" s="771"/>
      <c r="AW31" s="772"/>
      <c r="AX31" s="845" t="s">
        <v>74</v>
      </c>
      <c r="AY31" s="845"/>
      <c r="AZ31" s="845"/>
      <c r="BA31" s="846"/>
    </row>
    <row r="32" spans="1:53" ht="15.75" customHeight="1" x14ac:dyDescent="0.25">
      <c r="A32" s="783"/>
      <c r="B32" s="784"/>
      <c r="C32" s="783"/>
      <c r="D32" s="792"/>
      <c r="E32" s="792"/>
      <c r="F32" s="784"/>
      <c r="G32" s="868"/>
      <c r="H32" s="869"/>
      <c r="I32" s="870"/>
      <c r="J32" s="783"/>
      <c r="K32" s="792"/>
      <c r="L32" s="792"/>
      <c r="M32" s="784"/>
      <c r="N32" s="773"/>
      <c r="O32" s="774"/>
      <c r="P32" s="775"/>
      <c r="Q32" s="839"/>
      <c r="R32" s="780"/>
      <c r="S32" s="840"/>
      <c r="T32" s="783"/>
      <c r="U32" s="792"/>
      <c r="V32" s="784"/>
      <c r="W32" s="783"/>
      <c r="X32" s="792"/>
      <c r="Y32" s="784"/>
      <c r="Z32" s="513"/>
      <c r="AA32" s="850"/>
      <c r="AB32" s="851"/>
      <c r="AC32" s="851"/>
      <c r="AD32" s="851"/>
      <c r="AE32" s="851"/>
      <c r="AF32" s="811"/>
      <c r="AG32" s="812"/>
      <c r="AH32" s="860"/>
      <c r="AI32" s="860"/>
      <c r="AJ32" s="860"/>
      <c r="AK32" s="854"/>
      <c r="AL32" s="855"/>
      <c r="AM32" s="856"/>
      <c r="AN32" s="520"/>
      <c r="AO32" s="858"/>
      <c r="AP32" s="858"/>
      <c r="AQ32" s="858"/>
      <c r="AR32" s="858"/>
      <c r="AS32" s="773"/>
      <c r="AT32" s="774"/>
      <c r="AU32" s="774"/>
      <c r="AV32" s="774"/>
      <c r="AW32" s="775"/>
      <c r="AX32" s="845"/>
      <c r="AY32" s="845"/>
      <c r="AZ32" s="845"/>
      <c r="BA32" s="846"/>
    </row>
    <row r="33" spans="1:53" ht="42" customHeight="1" x14ac:dyDescent="0.25">
      <c r="A33" s="785"/>
      <c r="B33" s="786"/>
      <c r="C33" s="785"/>
      <c r="D33" s="793"/>
      <c r="E33" s="793"/>
      <c r="F33" s="786"/>
      <c r="G33" s="871"/>
      <c r="H33" s="872"/>
      <c r="I33" s="873"/>
      <c r="J33" s="785"/>
      <c r="K33" s="793"/>
      <c r="L33" s="793"/>
      <c r="M33" s="786"/>
      <c r="N33" s="776"/>
      <c r="O33" s="777"/>
      <c r="P33" s="778"/>
      <c r="Q33" s="841"/>
      <c r="R33" s="842"/>
      <c r="S33" s="843"/>
      <c r="T33" s="785"/>
      <c r="U33" s="793"/>
      <c r="V33" s="786"/>
      <c r="W33" s="785"/>
      <c r="X33" s="793"/>
      <c r="Y33" s="786"/>
      <c r="Z33" s="513"/>
      <c r="AA33" s="822" t="s">
        <v>237</v>
      </c>
      <c r="AB33" s="832"/>
      <c r="AC33" s="832"/>
      <c r="AD33" s="832"/>
      <c r="AE33" s="832"/>
      <c r="AF33" s="820"/>
      <c r="AG33" s="821"/>
      <c r="AH33" s="833">
        <v>2</v>
      </c>
      <c r="AI33" s="834"/>
      <c r="AJ33" s="835"/>
      <c r="AK33" s="818">
        <v>3</v>
      </c>
      <c r="AL33" s="818"/>
      <c r="AM33" s="818"/>
      <c r="AN33" s="520"/>
      <c r="AO33" s="858"/>
      <c r="AP33" s="858"/>
      <c r="AQ33" s="858"/>
      <c r="AR33" s="858"/>
      <c r="AS33" s="773"/>
      <c r="AT33" s="774"/>
      <c r="AU33" s="774"/>
      <c r="AV33" s="774"/>
      <c r="AW33" s="775"/>
      <c r="AX33" s="845"/>
      <c r="AY33" s="845"/>
      <c r="AZ33" s="845"/>
      <c r="BA33" s="846"/>
    </row>
    <row r="34" spans="1:53" ht="26.25" customHeight="1" x14ac:dyDescent="0.3">
      <c r="A34" s="794">
        <v>1</v>
      </c>
      <c r="B34" s="795"/>
      <c r="C34" s="754">
        <f>COUNTIF($B19:$AO19,$B$19)</f>
        <v>33</v>
      </c>
      <c r="D34" s="755"/>
      <c r="E34" s="755"/>
      <c r="F34" s="756"/>
      <c r="G34" s="754">
        <v>4</v>
      </c>
      <c r="H34" s="755"/>
      <c r="I34" s="756"/>
      <c r="J34" s="754">
        <v>3</v>
      </c>
      <c r="K34" s="755"/>
      <c r="L34" s="755"/>
      <c r="M34" s="756"/>
      <c r="N34" s="754"/>
      <c r="O34" s="755"/>
      <c r="P34" s="756"/>
      <c r="Q34" s="767"/>
      <c r="R34" s="768"/>
      <c r="S34" s="769"/>
      <c r="T34" s="754">
        <v>12</v>
      </c>
      <c r="U34" s="762"/>
      <c r="V34" s="766"/>
      <c r="W34" s="754">
        <f>C34+G34+J34+N34+Q34+T34</f>
        <v>52</v>
      </c>
      <c r="X34" s="762"/>
      <c r="Y34" s="763"/>
      <c r="Z34" s="513"/>
      <c r="AA34" s="822" t="s">
        <v>307</v>
      </c>
      <c r="AB34" s="832"/>
      <c r="AC34" s="832"/>
      <c r="AD34" s="832"/>
      <c r="AE34" s="832"/>
      <c r="AF34" s="820"/>
      <c r="AG34" s="821"/>
      <c r="AH34" s="833">
        <v>4</v>
      </c>
      <c r="AI34" s="834"/>
      <c r="AJ34" s="835"/>
      <c r="AK34" s="818">
        <v>3</v>
      </c>
      <c r="AL34" s="818"/>
      <c r="AM34" s="818"/>
      <c r="AN34" s="520"/>
      <c r="AO34" s="858"/>
      <c r="AP34" s="858"/>
      <c r="AQ34" s="858"/>
      <c r="AR34" s="858"/>
      <c r="AS34" s="776"/>
      <c r="AT34" s="777"/>
      <c r="AU34" s="777"/>
      <c r="AV34" s="777"/>
      <c r="AW34" s="778"/>
      <c r="AX34" s="845"/>
      <c r="AY34" s="845"/>
      <c r="AZ34" s="845"/>
      <c r="BA34" s="846"/>
    </row>
    <row r="35" spans="1:53" ht="27" customHeight="1" x14ac:dyDescent="0.3">
      <c r="A35" s="752">
        <v>2</v>
      </c>
      <c r="B35" s="753"/>
      <c r="C35" s="754">
        <f>COUNTIF($B20:$AO20,$B$19)</f>
        <v>33</v>
      </c>
      <c r="D35" s="755"/>
      <c r="E35" s="755"/>
      <c r="F35" s="756"/>
      <c r="G35" s="750">
        <v>4</v>
      </c>
      <c r="H35" s="751"/>
      <c r="I35" s="749"/>
      <c r="J35" s="750">
        <v>3</v>
      </c>
      <c r="K35" s="751"/>
      <c r="L35" s="751"/>
      <c r="M35" s="749"/>
      <c r="N35" s="750"/>
      <c r="O35" s="751"/>
      <c r="P35" s="749"/>
      <c r="Q35" s="767"/>
      <c r="R35" s="768"/>
      <c r="S35" s="769"/>
      <c r="T35" s="750">
        <v>12</v>
      </c>
      <c r="U35" s="760"/>
      <c r="V35" s="761"/>
      <c r="W35" s="754">
        <f>C35+G35+J35+N35+Q35+T35</f>
        <v>52</v>
      </c>
      <c r="X35" s="762"/>
      <c r="Y35" s="763"/>
      <c r="Z35" s="513"/>
      <c r="AA35" s="822" t="s">
        <v>256</v>
      </c>
      <c r="AB35" s="823"/>
      <c r="AC35" s="823"/>
      <c r="AD35" s="823"/>
      <c r="AE35" s="823"/>
      <c r="AF35" s="823"/>
      <c r="AG35" s="824"/>
      <c r="AH35" s="797">
        <v>6</v>
      </c>
      <c r="AI35" s="798"/>
      <c r="AJ35" s="799"/>
      <c r="AK35" s="818">
        <v>3</v>
      </c>
      <c r="AL35" s="818"/>
      <c r="AM35" s="818"/>
      <c r="AN35" s="520"/>
      <c r="AO35" s="797">
        <v>1</v>
      </c>
      <c r="AP35" s="798"/>
      <c r="AQ35" s="798"/>
      <c r="AR35" s="799"/>
      <c r="AS35" s="796" t="s">
        <v>386</v>
      </c>
      <c r="AT35" s="796"/>
      <c r="AU35" s="796"/>
      <c r="AV35" s="796"/>
      <c r="AW35" s="796"/>
      <c r="AX35" s="796">
        <v>8</v>
      </c>
      <c r="AY35" s="796"/>
      <c r="AZ35" s="796"/>
      <c r="BA35" s="796"/>
    </row>
    <row r="36" spans="1:53" ht="21.75" customHeight="1" x14ac:dyDescent="0.3">
      <c r="A36" s="752">
        <v>3</v>
      </c>
      <c r="B36" s="753"/>
      <c r="C36" s="754">
        <f>COUNTIF($B21:$AO21,$B$19)</f>
        <v>33</v>
      </c>
      <c r="D36" s="755"/>
      <c r="E36" s="755"/>
      <c r="F36" s="756"/>
      <c r="G36" s="750">
        <v>4</v>
      </c>
      <c r="H36" s="751"/>
      <c r="I36" s="749"/>
      <c r="J36" s="750">
        <v>3</v>
      </c>
      <c r="K36" s="751"/>
      <c r="L36" s="751"/>
      <c r="M36" s="749"/>
      <c r="N36" s="750"/>
      <c r="O36" s="751"/>
      <c r="P36" s="749"/>
      <c r="Q36" s="767"/>
      <c r="R36" s="768"/>
      <c r="S36" s="769"/>
      <c r="T36" s="750">
        <v>12</v>
      </c>
      <c r="U36" s="760"/>
      <c r="V36" s="761"/>
      <c r="W36" s="754">
        <f>C36+G36+J36+N36+Q36+T36</f>
        <v>52</v>
      </c>
      <c r="X36" s="762"/>
      <c r="Y36" s="763"/>
      <c r="Z36" s="513"/>
      <c r="AA36" s="807" t="s">
        <v>217</v>
      </c>
      <c r="AB36" s="808"/>
      <c r="AC36" s="808"/>
      <c r="AD36" s="808"/>
      <c r="AE36" s="808"/>
      <c r="AF36" s="808"/>
      <c r="AG36" s="809"/>
      <c r="AH36" s="797">
        <v>8</v>
      </c>
      <c r="AI36" s="813"/>
      <c r="AJ36" s="814"/>
      <c r="AK36" s="818">
        <v>4</v>
      </c>
      <c r="AL36" s="825"/>
      <c r="AM36" s="825"/>
      <c r="AN36" s="520"/>
      <c r="AO36" s="800"/>
      <c r="AP36" s="801"/>
      <c r="AQ36" s="801"/>
      <c r="AR36" s="802"/>
      <c r="AS36" s="796"/>
      <c r="AT36" s="796"/>
      <c r="AU36" s="796"/>
      <c r="AV36" s="796"/>
      <c r="AW36" s="796"/>
      <c r="AX36" s="796"/>
      <c r="AY36" s="796"/>
      <c r="AZ36" s="796"/>
      <c r="BA36" s="796"/>
    </row>
    <row r="37" spans="1:53" ht="25.5" customHeight="1" x14ac:dyDescent="0.3">
      <c r="A37" s="752">
        <v>4</v>
      </c>
      <c r="B37" s="753"/>
      <c r="C37" s="754">
        <v>28</v>
      </c>
      <c r="D37" s="755"/>
      <c r="E37" s="755"/>
      <c r="F37" s="756"/>
      <c r="G37" s="750">
        <v>4</v>
      </c>
      <c r="H37" s="751"/>
      <c r="I37" s="749"/>
      <c r="J37" s="750">
        <v>4</v>
      </c>
      <c r="K37" s="751"/>
      <c r="L37" s="751"/>
      <c r="M37" s="749"/>
      <c r="N37" s="750">
        <v>2</v>
      </c>
      <c r="O37" s="751"/>
      <c r="P37" s="749"/>
      <c r="Q37" s="831">
        <v>2</v>
      </c>
      <c r="R37" s="768"/>
      <c r="S37" s="769"/>
      <c r="T37" s="806">
        <v>2</v>
      </c>
      <c r="U37" s="760"/>
      <c r="V37" s="761"/>
      <c r="W37" s="754">
        <f>C37+G37+J37+N37+Q37+T37</f>
        <v>42</v>
      </c>
      <c r="X37" s="762"/>
      <c r="Y37" s="763"/>
      <c r="Z37" s="513"/>
      <c r="AA37" s="810"/>
      <c r="AB37" s="811"/>
      <c r="AC37" s="811"/>
      <c r="AD37" s="811"/>
      <c r="AE37" s="811"/>
      <c r="AF37" s="811"/>
      <c r="AG37" s="812"/>
      <c r="AH37" s="815"/>
      <c r="AI37" s="816"/>
      <c r="AJ37" s="817"/>
      <c r="AK37" s="825"/>
      <c r="AL37" s="825"/>
      <c r="AM37" s="825"/>
      <c r="AN37" s="521"/>
      <c r="AO37" s="800"/>
      <c r="AP37" s="801"/>
      <c r="AQ37" s="801"/>
      <c r="AR37" s="802"/>
      <c r="AS37" s="796"/>
      <c r="AT37" s="796"/>
      <c r="AU37" s="796"/>
      <c r="AV37" s="796"/>
      <c r="AW37" s="796"/>
      <c r="AX37" s="796"/>
      <c r="AY37" s="796"/>
      <c r="AZ37" s="796"/>
      <c r="BA37" s="796"/>
    </row>
    <row r="38" spans="1:53" ht="34.5" customHeight="1" x14ac:dyDescent="0.25">
      <c r="A38" s="748" t="s">
        <v>23</v>
      </c>
      <c r="B38" s="749"/>
      <c r="C38" s="754">
        <f>SUM(C34:F37)</f>
        <v>127</v>
      </c>
      <c r="D38" s="755"/>
      <c r="E38" s="755"/>
      <c r="F38" s="756"/>
      <c r="G38" s="750">
        <f>SUM(G34:I37)</f>
        <v>16</v>
      </c>
      <c r="H38" s="751"/>
      <c r="I38" s="749"/>
      <c r="J38" s="757">
        <f>SUM(J34:M37)</f>
        <v>13</v>
      </c>
      <c r="K38" s="758"/>
      <c r="L38" s="758"/>
      <c r="M38" s="759"/>
      <c r="N38" s="757">
        <f>SUM(N34:P37)</f>
        <v>2</v>
      </c>
      <c r="O38" s="758"/>
      <c r="P38" s="759"/>
      <c r="Q38" s="831">
        <f>SUM(Q34:S37)</f>
        <v>2</v>
      </c>
      <c r="R38" s="768"/>
      <c r="S38" s="769"/>
      <c r="T38" s="750">
        <f>SUM(T34:V37)</f>
        <v>38</v>
      </c>
      <c r="U38" s="760"/>
      <c r="V38" s="761"/>
      <c r="W38" s="750">
        <f>SUM(W34:Y37)</f>
        <v>198</v>
      </c>
      <c r="X38" s="760"/>
      <c r="Y38" s="761"/>
      <c r="Z38" s="513"/>
      <c r="AA38" s="819"/>
      <c r="AB38" s="820"/>
      <c r="AC38" s="820"/>
      <c r="AD38" s="820"/>
      <c r="AE38" s="820"/>
      <c r="AF38" s="820"/>
      <c r="AG38" s="821"/>
      <c r="AH38" s="826"/>
      <c r="AI38" s="829"/>
      <c r="AJ38" s="830"/>
      <c r="AK38" s="826"/>
      <c r="AL38" s="827"/>
      <c r="AM38" s="828"/>
      <c r="AN38" s="522"/>
      <c r="AO38" s="803"/>
      <c r="AP38" s="804"/>
      <c r="AQ38" s="804"/>
      <c r="AR38" s="805"/>
      <c r="AS38" s="796"/>
      <c r="AT38" s="796"/>
      <c r="AU38" s="796"/>
      <c r="AV38" s="796"/>
      <c r="AW38" s="796"/>
      <c r="AX38" s="796"/>
      <c r="AY38" s="796"/>
      <c r="AZ38" s="796"/>
      <c r="BA38" s="796"/>
    </row>
  </sheetData>
  <mergeCells count="108">
    <mergeCell ref="P1:AM1"/>
    <mergeCell ref="P3:AM3"/>
    <mergeCell ref="AO6:BA6"/>
    <mergeCell ref="A6:O6"/>
    <mergeCell ref="A1:O1"/>
    <mergeCell ref="A2:O2"/>
    <mergeCell ref="A3:O3"/>
    <mergeCell ref="A4:O4"/>
    <mergeCell ref="AN3:BA4"/>
    <mergeCell ref="P5:AM5"/>
    <mergeCell ref="P11:AM11"/>
    <mergeCell ref="A15:BA15"/>
    <mergeCell ref="P9:AL9"/>
    <mergeCell ref="AO29:BA29"/>
    <mergeCell ref="AX17:BA17"/>
    <mergeCell ref="AO17:AR17"/>
    <mergeCell ref="S17:W17"/>
    <mergeCell ref="X17:AA17"/>
    <mergeCell ref="AA29:AM29"/>
    <mergeCell ref="AF17:AI17"/>
    <mergeCell ref="AB17:AE17"/>
    <mergeCell ref="AS22:AW22"/>
    <mergeCell ref="Q36:S36"/>
    <mergeCell ref="A7:O7"/>
    <mergeCell ref="AX31:BA34"/>
    <mergeCell ref="W31:Y33"/>
    <mergeCell ref="AA31:AG32"/>
    <mergeCell ref="T31:V33"/>
    <mergeCell ref="AK31:AM32"/>
    <mergeCell ref="AK34:AM34"/>
    <mergeCell ref="AO31:AR34"/>
    <mergeCell ref="AS31:AW34"/>
    <mergeCell ref="AK33:AM33"/>
    <mergeCell ref="AH34:AJ34"/>
    <mergeCell ref="P7:AL7"/>
    <mergeCell ref="AH31:AJ32"/>
    <mergeCell ref="A17:A18"/>
    <mergeCell ref="B17:E17"/>
    <mergeCell ref="F17:I17"/>
    <mergeCell ref="G31:I33"/>
    <mergeCell ref="J31:M33"/>
    <mergeCell ref="AN8:BA10"/>
    <mergeCell ref="N17:R17"/>
    <mergeCell ref="P10:AM10"/>
    <mergeCell ref="P8:AL8"/>
    <mergeCell ref="AN7:BA7"/>
    <mergeCell ref="N36:P36"/>
    <mergeCell ref="AX35:BA38"/>
    <mergeCell ref="AO35:AR38"/>
    <mergeCell ref="T38:V38"/>
    <mergeCell ref="T37:V37"/>
    <mergeCell ref="AA36:AG37"/>
    <mergeCell ref="AH36:AJ37"/>
    <mergeCell ref="AS35:AW38"/>
    <mergeCell ref="AK35:AM35"/>
    <mergeCell ref="AA38:AG38"/>
    <mergeCell ref="W35:Y35"/>
    <mergeCell ref="AA35:AG35"/>
    <mergeCell ref="AK36:AM37"/>
    <mergeCell ref="AK38:AM38"/>
    <mergeCell ref="AH38:AJ38"/>
    <mergeCell ref="W37:Y37"/>
    <mergeCell ref="AH35:AJ35"/>
    <mergeCell ref="W38:Y38"/>
    <mergeCell ref="W36:Y36"/>
    <mergeCell ref="Q37:S37"/>
    <mergeCell ref="T36:V36"/>
    <mergeCell ref="N38:P38"/>
    <mergeCell ref="N37:P37"/>
    <mergeCell ref="Q38:S38"/>
    <mergeCell ref="T35:V35"/>
    <mergeCell ref="W34:Y34"/>
    <mergeCell ref="J17:M17"/>
    <mergeCell ref="T34:V34"/>
    <mergeCell ref="Q35:S35"/>
    <mergeCell ref="N31:P33"/>
    <mergeCell ref="A27:AU27"/>
    <mergeCell ref="A31:B33"/>
    <mergeCell ref="AS17:AW17"/>
    <mergeCell ref="C31:F33"/>
    <mergeCell ref="N35:P35"/>
    <mergeCell ref="N34:P34"/>
    <mergeCell ref="C34:F34"/>
    <mergeCell ref="A34:B34"/>
    <mergeCell ref="G34:I34"/>
    <mergeCell ref="J34:M34"/>
    <mergeCell ref="Q34:S34"/>
    <mergeCell ref="AA33:AG33"/>
    <mergeCell ref="AH33:AJ33"/>
    <mergeCell ref="AA34:AG34"/>
    <mergeCell ref="Q31:S33"/>
    <mergeCell ref="AJ17:AN17"/>
    <mergeCell ref="A38:B38"/>
    <mergeCell ref="J36:M36"/>
    <mergeCell ref="G35:I35"/>
    <mergeCell ref="J35:M35"/>
    <mergeCell ref="A37:B37"/>
    <mergeCell ref="C38:F38"/>
    <mergeCell ref="G38:I38"/>
    <mergeCell ref="J37:M37"/>
    <mergeCell ref="J38:M38"/>
    <mergeCell ref="C37:F37"/>
    <mergeCell ref="A36:B36"/>
    <mergeCell ref="C36:F36"/>
    <mergeCell ref="C35:F35"/>
    <mergeCell ref="A35:B35"/>
    <mergeCell ref="G36:I36"/>
    <mergeCell ref="G37:I37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1"/>
  <sheetViews>
    <sheetView tabSelected="1" view="pageBreakPreview" topLeftCell="A100" zoomScale="75" zoomScaleNormal="100" zoomScaleSheetLayoutView="75" workbookViewId="0">
      <selection activeCell="A111" sqref="A111:M111"/>
    </sheetView>
  </sheetViews>
  <sheetFormatPr defaultRowHeight="15.75" x14ac:dyDescent="0.25"/>
  <cols>
    <col min="1" max="1" width="11.28515625" style="745" customWidth="1"/>
    <col min="2" max="2" width="44.140625" style="111" customWidth="1"/>
    <col min="3" max="3" width="6.7109375" style="746" customWidth="1"/>
    <col min="4" max="4" width="12" style="747" customWidth="1"/>
    <col min="5" max="5" width="7.28515625" style="747" customWidth="1"/>
    <col min="6" max="6" width="6.42578125" style="746" customWidth="1"/>
    <col min="7" max="7" width="7.42578125" style="746" customWidth="1"/>
    <col min="8" max="8" width="9.85546875" style="746" customWidth="1"/>
    <col min="9" max="9" width="8.7109375" style="111" customWidth="1"/>
    <col min="10" max="10" width="8" style="111" customWidth="1"/>
    <col min="11" max="11" width="5.85546875" style="111" customWidth="1"/>
    <col min="12" max="12" width="7.85546875" style="111" customWidth="1"/>
    <col min="13" max="13" width="8.85546875" style="111" customWidth="1"/>
    <col min="14" max="22" width="3.85546875" style="111" customWidth="1"/>
    <col min="23" max="24" width="4" style="111" customWidth="1"/>
    <col min="25" max="29" width="0" style="111" hidden="1" customWidth="1"/>
    <col min="30" max="16384" width="9.140625" style="111"/>
  </cols>
  <sheetData>
    <row r="1" spans="1:29" s="69" customFormat="1" ht="18.75" thickBot="1" x14ac:dyDescent="0.3">
      <c r="A1" s="977" t="s">
        <v>363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  <c r="L1" s="774"/>
      <c r="M1" s="774"/>
      <c r="N1" s="774"/>
      <c r="O1" s="774"/>
      <c r="P1" s="774"/>
      <c r="Q1" s="774"/>
      <c r="R1" s="774"/>
      <c r="S1" s="774"/>
      <c r="T1" s="774"/>
      <c r="U1" s="774"/>
      <c r="V1" s="774"/>
      <c r="W1" s="774"/>
      <c r="X1" s="774"/>
    </row>
    <row r="2" spans="1:29" s="69" customFormat="1" x14ac:dyDescent="0.25">
      <c r="A2" s="986" t="s">
        <v>269</v>
      </c>
      <c r="B2" s="989" t="s">
        <v>92</v>
      </c>
      <c r="C2" s="992" t="s">
        <v>93</v>
      </c>
      <c r="D2" s="993"/>
      <c r="E2" s="993"/>
      <c r="F2" s="994"/>
      <c r="G2" s="948" t="s">
        <v>94</v>
      </c>
      <c r="H2" s="981" t="s">
        <v>95</v>
      </c>
      <c r="I2" s="982"/>
      <c r="J2" s="982"/>
      <c r="K2" s="982"/>
      <c r="L2" s="982"/>
      <c r="M2" s="983"/>
      <c r="N2" s="969" t="s">
        <v>370</v>
      </c>
      <c r="O2" s="970"/>
      <c r="P2" s="970"/>
      <c r="Q2" s="970"/>
      <c r="R2" s="970"/>
      <c r="S2" s="970"/>
      <c r="T2" s="970"/>
      <c r="U2" s="970"/>
      <c r="V2" s="970"/>
      <c r="W2" s="970"/>
      <c r="X2" s="971"/>
    </row>
    <row r="3" spans="1:29" s="69" customFormat="1" ht="16.5" thickBot="1" x14ac:dyDescent="0.3">
      <c r="A3" s="987"/>
      <c r="B3" s="990"/>
      <c r="C3" s="984" t="s">
        <v>96</v>
      </c>
      <c r="D3" s="995" t="s">
        <v>97</v>
      </c>
      <c r="E3" s="975" t="s">
        <v>98</v>
      </c>
      <c r="F3" s="976"/>
      <c r="G3" s="949"/>
      <c r="H3" s="966" t="s">
        <v>6</v>
      </c>
      <c r="I3" s="1001" t="s">
        <v>99</v>
      </c>
      <c r="J3" s="1002"/>
      <c r="K3" s="1002"/>
      <c r="L3" s="1003"/>
      <c r="M3" s="997" t="s">
        <v>100</v>
      </c>
      <c r="N3" s="972"/>
      <c r="O3" s="973"/>
      <c r="P3" s="973"/>
      <c r="Q3" s="973"/>
      <c r="R3" s="973"/>
      <c r="S3" s="973"/>
      <c r="T3" s="973"/>
      <c r="U3" s="973"/>
      <c r="V3" s="973"/>
      <c r="W3" s="973"/>
      <c r="X3" s="974"/>
    </row>
    <row r="4" spans="1:29" s="69" customFormat="1" ht="16.5" thickBot="1" x14ac:dyDescent="0.3">
      <c r="A4" s="987"/>
      <c r="B4" s="990"/>
      <c r="C4" s="984"/>
      <c r="D4" s="995"/>
      <c r="E4" s="995" t="s">
        <v>101</v>
      </c>
      <c r="F4" s="957" t="s">
        <v>102</v>
      </c>
      <c r="G4" s="949"/>
      <c r="H4" s="967"/>
      <c r="I4" s="959" t="s">
        <v>23</v>
      </c>
      <c r="J4" s="959" t="s">
        <v>27</v>
      </c>
      <c r="K4" s="959" t="s">
        <v>103</v>
      </c>
      <c r="L4" s="959" t="s">
        <v>104</v>
      </c>
      <c r="M4" s="998"/>
      <c r="N4" s="978" t="s">
        <v>105</v>
      </c>
      <c r="O4" s="979"/>
      <c r="P4" s="980"/>
      <c r="Q4" s="978" t="s">
        <v>106</v>
      </c>
      <c r="R4" s="979"/>
      <c r="S4" s="980"/>
      <c r="T4" s="978" t="s">
        <v>107</v>
      </c>
      <c r="U4" s="979"/>
      <c r="V4" s="980"/>
      <c r="W4" s="978" t="s">
        <v>108</v>
      </c>
      <c r="X4" s="980"/>
    </row>
    <row r="5" spans="1:29" s="69" customFormat="1" ht="16.5" thickBot="1" x14ac:dyDescent="0.3">
      <c r="A5" s="987"/>
      <c r="B5" s="990"/>
      <c r="C5" s="984"/>
      <c r="D5" s="995"/>
      <c r="E5" s="995"/>
      <c r="F5" s="957"/>
      <c r="G5" s="949"/>
      <c r="H5" s="967"/>
      <c r="I5" s="960"/>
      <c r="J5" s="960"/>
      <c r="K5" s="960"/>
      <c r="L5" s="960"/>
      <c r="M5" s="998"/>
      <c r="N5" s="523">
        <v>1</v>
      </c>
      <c r="O5" s="524" t="s">
        <v>271</v>
      </c>
      <c r="P5" s="525" t="s">
        <v>272</v>
      </c>
      <c r="Q5" s="523">
        <v>3</v>
      </c>
      <c r="R5" s="524" t="s">
        <v>273</v>
      </c>
      <c r="S5" s="526" t="s">
        <v>274</v>
      </c>
      <c r="T5" s="527">
        <v>5</v>
      </c>
      <c r="U5" s="524" t="s">
        <v>275</v>
      </c>
      <c r="V5" s="526" t="s">
        <v>276</v>
      </c>
      <c r="W5" s="523">
        <v>7</v>
      </c>
      <c r="X5" s="526">
        <v>8</v>
      </c>
    </row>
    <row r="6" spans="1:29" s="69" customFormat="1" ht="16.5" thickBot="1" x14ac:dyDescent="0.3">
      <c r="A6" s="987"/>
      <c r="B6" s="990"/>
      <c r="C6" s="984"/>
      <c r="D6" s="995"/>
      <c r="E6" s="995"/>
      <c r="F6" s="957"/>
      <c r="G6" s="949"/>
      <c r="H6" s="967"/>
      <c r="I6" s="960"/>
      <c r="J6" s="960"/>
      <c r="K6" s="960"/>
      <c r="L6" s="960"/>
      <c r="M6" s="999"/>
      <c r="N6" s="962" t="s">
        <v>371</v>
      </c>
      <c r="O6" s="963"/>
      <c r="P6" s="964"/>
      <c r="Q6" s="964"/>
      <c r="R6" s="964"/>
      <c r="S6" s="964"/>
      <c r="T6" s="964"/>
      <c r="U6" s="964"/>
      <c r="V6" s="964"/>
      <c r="W6" s="964"/>
      <c r="X6" s="965"/>
    </row>
    <row r="7" spans="1:29" s="69" customFormat="1" ht="16.5" thickBot="1" x14ac:dyDescent="0.3">
      <c r="A7" s="988"/>
      <c r="B7" s="991"/>
      <c r="C7" s="985"/>
      <c r="D7" s="996"/>
      <c r="E7" s="996"/>
      <c r="F7" s="958"/>
      <c r="G7" s="950"/>
      <c r="H7" s="968"/>
      <c r="I7" s="961"/>
      <c r="J7" s="961"/>
      <c r="K7" s="961"/>
      <c r="L7" s="961"/>
      <c r="M7" s="1000"/>
      <c r="N7" s="523">
        <v>15</v>
      </c>
      <c r="O7" s="524">
        <v>9</v>
      </c>
      <c r="P7" s="526">
        <v>9</v>
      </c>
      <c r="Q7" s="523">
        <v>15</v>
      </c>
      <c r="R7" s="524">
        <v>9</v>
      </c>
      <c r="S7" s="526">
        <v>9</v>
      </c>
      <c r="T7" s="523">
        <v>15</v>
      </c>
      <c r="U7" s="524">
        <v>9</v>
      </c>
      <c r="V7" s="526">
        <v>9</v>
      </c>
      <c r="W7" s="523">
        <v>15</v>
      </c>
      <c r="X7" s="526">
        <v>13</v>
      </c>
    </row>
    <row r="8" spans="1:29" s="69" customFormat="1" ht="16.5" thickBot="1" x14ac:dyDescent="0.3">
      <c r="A8" s="528">
        <v>1</v>
      </c>
      <c r="B8" s="529">
        <v>2</v>
      </c>
      <c r="C8" s="530">
        <v>3</v>
      </c>
      <c r="D8" s="528">
        <v>4</v>
      </c>
      <c r="E8" s="528">
        <v>5</v>
      </c>
      <c r="F8" s="528">
        <v>6</v>
      </c>
      <c r="G8" s="528">
        <v>7</v>
      </c>
      <c r="H8" s="528">
        <v>8</v>
      </c>
      <c r="I8" s="528">
        <v>9</v>
      </c>
      <c r="J8" s="528">
        <v>10</v>
      </c>
      <c r="K8" s="528">
        <v>11</v>
      </c>
      <c r="L8" s="528">
        <v>12</v>
      </c>
      <c r="M8" s="531">
        <v>13</v>
      </c>
      <c r="N8" s="523">
        <v>14</v>
      </c>
      <c r="O8" s="532">
        <v>15</v>
      </c>
      <c r="P8" s="523">
        <v>16</v>
      </c>
      <c r="Q8" s="532">
        <v>17</v>
      </c>
      <c r="R8" s="523">
        <v>18</v>
      </c>
      <c r="S8" s="532">
        <v>19</v>
      </c>
      <c r="T8" s="523">
        <v>20</v>
      </c>
      <c r="U8" s="532">
        <v>21</v>
      </c>
      <c r="V8" s="523">
        <v>22</v>
      </c>
      <c r="W8" s="532">
        <v>23</v>
      </c>
      <c r="X8" s="529">
        <v>24</v>
      </c>
      <c r="Y8" s="531">
        <v>25</v>
      </c>
      <c r="Z8" s="528">
        <v>26</v>
      </c>
      <c r="AA8" s="531">
        <v>27</v>
      </c>
      <c r="AB8" s="528">
        <v>28</v>
      </c>
      <c r="AC8" s="531">
        <v>29</v>
      </c>
    </row>
    <row r="9" spans="1:29" s="69" customFormat="1" ht="16.5" thickBot="1" x14ac:dyDescent="0.3">
      <c r="A9" s="939" t="s">
        <v>109</v>
      </c>
      <c r="B9" s="940"/>
      <c r="C9" s="941"/>
      <c r="D9" s="941"/>
      <c r="E9" s="941"/>
      <c r="F9" s="941"/>
      <c r="G9" s="941"/>
      <c r="H9" s="941"/>
      <c r="I9" s="941"/>
      <c r="J9" s="941"/>
      <c r="K9" s="941"/>
      <c r="L9" s="941"/>
      <c r="M9" s="941"/>
      <c r="N9" s="940"/>
      <c r="O9" s="940"/>
      <c r="P9" s="940"/>
      <c r="Q9" s="940"/>
      <c r="R9" s="940"/>
      <c r="S9" s="940"/>
      <c r="T9" s="940"/>
      <c r="U9" s="940"/>
      <c r="V9" s="940"/>
      <c r="W9" s="940"/>
      <c r="X9" s="942"/>
    </row>
    <row r="10" spans="1:29" s="69" customFormat="1" ht="16.5" thickBot="1" x14ac:dyDescent="0.3">
      <c r="A10" s="922" t="s">
        <v>110</v>
      </c>
      <c r="B10" s="923"/>
      <c r="C10" s="923"/>
      <c r="D10" s="923"/>
      <c r="E10" s="923"/>
      <c r="F10" s="923"/>
      <c r="G10" s="923"/>
      <c r="H10" s="923"/>
      <c r="I10" s="923"/>
      <c r="J10" s="923"/>
      <c r="K10" s="923"/>
      <c r="L10" s="923"/>
      <c r="M10" s="923"/>
      <c r="N10" s="923"/>
      <c r="O10" s="923"/>
      <c r="P10" s="923"/>
      <c r="Q10" s="923"/>
      <c r="R10" s="923"/>
      <c r="S10" s="923"/>
      <c r="T10" s="923"/>
      <c r="U10" s="923"/>
      <c r="V10" s="923"/>
      <c r="W10" s="923"/>
      <c r="X10" s="923"/>
    </row>
    <row r="11" spans="1:29" s="83" customFormat="1" x14ac:dyDescent="0.25">
      <c r="A11" s="534" t="s">
        <v>111</v>
      </c>
      <c r="B11" s="535" t="s">
        <v>16</v>
      </c>
      <c r="C11" s="215"/>
      <c r="D11" s="536"/>
      <c r="E11" s="537"/>
      <c r="F11" s="538"/>
      <c r="G11" s="539">
        <f>G12+G13+G14+G15</f>
        <v>15</v>
      </c>
      <c r="H11" s="540">
        <f>SUM(H12:H15)</f>
        <v>450</v>
      </c>
      <c r="I11" s="541">
        <f>SUM(I12:I15)</f>
        <v>180</v>
      </c>
      <c r="J11" s="542"/>
      <c r="K11" s="542"/>
      <c r="L11" s="542">
        <f>SUM(L12:L15)</f>
        <v>180</v>
      </c>
      <c r="M11" s="543">
        <f>SUM(M12:M15)</f>
        <v>270</v>
      </c>
      <c r="N11" s="544"/>
      <c r="O11" s="545"/>
      <c r="P11" s="546"/>
      <c r="Q11" s="547"/>
      <c r="R11" s="545"/>
      <c r="S11" s="546"/>
      <c r="T11" s="547"/>
      <c r="U11" s="545"/>
      <c r="V11" s="546"/>
      <c r="W11" s="547"/>
      <c r="X11" s="546"/>
    </row>
    <row r="12" spans="1:29" s="83" customFormat="1" x14ac:dyDescent="0.25">
      <c r="A12" s="548" t="s">
        <v>112</v>
      </c>
      <c r="B12" s="399" t="s">
        <v>16</v>
      </c>
      <c r="C12" s="549"/>
      <c r="D12" s="415">
        <v>1</v>
      </c>
      <c r="E12" s="550"/>
      <c r="F12" s="551"/>
      <c r="G12" s="552">
        <v>4</v>
      </c>
      <c r="H12" s="252">
        <f t="shared" ref="H12:H33" si="0">G12*30</f>
        <v>120</v>
      </c>
      <c r="I12" s="420">
        <f>J12+K12+L12</f>
        <v>45</v>
      </c>
      <c r="J12" s="553"/>
      <c r="K12" s="553"/>
      <c r="L12" s="553">
        <v>45</v>
      </c>
      <c r="M12" s="160">
        <f t="shared" ref="M12:M33" si="1">H12-I12</f>
        <v>75</v>
      </c>
      <c r="N12" s="422">
        <v>3</v>
      </c>
      <c r="O12" s="423"/>
      <c r="P12" s="424"/>
      <c r="Q12" s="425"/>
      <c r="R12" s="423"/>
      <c r="S12" s="424"/>
      <c r="T12" s="425"/>
      <c r="U12" s="423"/>
      <c r="V12" s="424"/>
      <c r="W12" s="425"/>
      <c r="X12" s="424"/>
    </row>
    <row r="13" spans="1:29" s="83" customFormat="1" x14ac:dyDescent="0.25">
      <c r="A13" s="548" t="s">
        <v>113</v>
      </c>
      <c r="B13" s="399" t="s">
        <v>16</v>
      </c>
      <c r="C13" s="549"/>
      <c r="D13" s="415">
        <v>2</v>
      </c>
      <c r="E13" s="550"/>
      <c r="F13" s="551"/>
      <c r="G13" s="552">
        <v>3</v>
      </c>
      <c r="H13" s="252">
        <f t="shared" si="0"/>
        <v>90</v>
      </c>
      <c r="I13" s="420">
        <f>J13+K13+L13</f>
        <v>36</v>
      </c>
      <c r="J13" s="553"/>
      <c r="K13" s="553"/>
      <c r="L13" s="553">
        <v>36</v>
      </c>
      <c r="M13" s="160">
        <f t="shared" si="1"/>
        <v>54</v>
      </c>
      <c r="N13" s="422"/>
      <c r="O13" s="423">
        <v>2</v>
      </c>
      <c r="P13" s="424">
        <v>2</v>
      </c>
      <c r="Q13" s="425"/>
      <c r="R13" s="423"/>
      <c r="S13" s="424"/>
      <c r="T13" s="425"/>
      <c r="U13" s="423"/>
      <c r="V13" s="424"/>
      <c r="W13" s="425"/>
      <c r="X13" s="424"/>
    </row>
    <row r="14" spans="1:29" s="83" customFormat="1" x14ac:dyDescent="0.25">
      <c r="A14" s="548" t="s">
        <v>114</v>
      </c>
      <c r="B14" s="399" t="s">
        <v>16</v>
      </c>
      <c r="C14" s="549"/>
      <c r="D14" s="415">
        <v>3</v>
      </c>
      <c r="E14" s="554"/>
      <c r="F14" s="551"/>
      <c r="G14" s="552">
        <v>4</v>
      </c>
      <c r="H14" s="252">
        <f t="shared" si="0"/>
        <v>120</v>
      </c>
      <c r="I14" s="420">
        <f>J14+K14+L14</f>
        <v>45</v>
      </c>
      <c r="J14" s="553"/>
      <c r="K14" s="553"/>
      <c r="L14" s="553">
        <v>45</v>
      </c>
      <c r="M14" s="160">
        <f t="shared" si="1"/>
        <v>75</v>
      </c>
      <c r="N14" s="422"/>
      <c r="O14" s="423"/>
      <c r="P14" s="424"/>
      <c r="Q14" s="425">
        <v>3</v>
      </c>
      <c r="R14" s="423"/>
      <c r="S14" s="424"/>
      <c r="T14" s="425"/>
      <c r="U14" s="423"/>
      <c r="V14" s="424"/>
      <c r="W14" s="555"/>
      <c r="X14" s="556"/>
    </row>
    <row r="15" spans="1:29" s="83" customFormat="1" x14ac:dyDescent="0.25">
      <c r="A15" s="557" t="s">
        <v>116</v>
      </c>
      <c r="B15" s="399" t="s">
        <v>16</v>
      </c>
      <c r="C15" s="414"/>
      <c r="D15" s="434" t="s">
        <v>180</v>
      </c>
      <c r="E15" s="434"/>
      <c r="F15" s="558"/>
      <c r="G15" s="559">
        <v>4</v>
      </c>
      <c r="H15" s="252">
        <f t="shared" si="0"/>
        <v>120</v>
      </c>
      <c r="I15" s="420">
        <f>J15+K15+L15</f>
        <v>54</v>
      </c>
      <c r="J15" s="560"/>
      <c r="K15" s="560"/>
      <c r="L15" s="560">
        <v>54</v>
      </c>
      <c r="M15" s="160">
        <f t="shared" si="1"/>
        <v>66</v>
      </c>
      <c r="N15" s="561"/>
      <c r="O15" s="431"/>
      <c r="P15" s="562"/>
      <c r="Q15" s="430"/>
      <c r="R15" s="431">
        <v>3</v>
      </c>
      <c r="S15" s="562">
        <v>3</v>
      </c>
      <c r="T15" s="430"/>
      <c r="U15" s="431"/>
      <c r="V15" s="562"/>
      <c r="W15" s="430"/>
      <c r="X15" s="562"/>
    </row>
    <row r="16" spans="1:29" s="83" customFormat="1" hidden="1" x14ac:dyDescent="0.25">
      <c r="A16" s="563"/>
      <c r="B16" s="564"/>
      <c r="C16" s="414"/>
      <c r="D16" s="434"/>
      <c r="E16" s="434"/>
      <c r="F16" s="558"/>
      <c r="G16" s="565"/>
      <c r="H16" s="566"/>
      <c r="I16" s="567"/>
      <c r="J16" s="568"/>
      <c r="K16" s="568"/>
      <c r="L16" s="568"/>
      <c r="M16" s="569"/>
      <c r="N16" s="561"/>
      <c r="O16" s="431"/>
      <c r="P16" s="562"/>
      <c r="Q16" s="430"/>
      <c r="R16" s="431"/>
      <c r="S16" s="562"/>
      <c r="T16" s="430"/>
      <c r="U16" s="431"/>
      <c r="V16" s="562"/>
      <c r="W16" s="430"/>
      <c r="X16" s="562"/>
    </row>
    <row r="17" spans="1:24" x14ac:dyDescent="0.25">
      <c r="A17" s="570" t="s">
        <v>117</v>
      </c>
      <c r="B17" s="571" t="s">
        <v>372</v>
      </c>
      <c r="C17" s="414"/>
      <c r="D17" s="415" t="s">
        <v>181</v>
      </c>
      <c r="E17" s="416"/>
      <c r="F17" s="417"/>
      <c r="G17" s="418">
        <v>3</v>
      </c>
      <c r="H17" s="419">
        <f>G17*30</f>
        <v>90</v>
      </c>
      <c r="I17" s="420">
        <f>J17+K17+L17</f>
        <v>36</v>
      </c>
      <c r="J17" s="47">
        <v>18</v>
      </c>
      <c r="K17" s="47"/>
      <c r="L17" s="47">
        <v>18</v>
      </c>
      <c r="M17" s="421">
        <f>H17-I17</f>
        <v>54</v>
      </c>
      <c r="N17" s="422"/>
      <c r="O17" s="423">
        <v>2</v>
      </c>
      <c r="P17" s="424">
        <v>2</v>
      </c>
      <c r="Q17" s="425"/>
      <c r="R17" s="423"/>
      <c r="S17" s="424"/>
      <c r="T17" s="572"/>
      <c r="U17" s="573"/>
      <c r="V17" s="443"/>
      <c r="W17" s="572"/>
      <c r="X17" s="443"/>
    </row>
    <row r="18" spans="1:24" hidden="1" x14ac:dyDescent="0.25">
      <c r="A18" s="426"/>
      <c r="B18" s="427"/>
      <c r="C18" s="414"/>
      <c r="D18" s="428"/>
      <c r="E18" s="429"/>
      <c r="F18" s="417"/>
      <c r="G18" s="418"/>
      <c r="H18" s="419"/>
      <c r="I18" s="420"/>
      <c r="J18" s="47"/>
      <c r="K18" s="47"/>
      <c r="L18" s="47"/>
      <c r="M18" s="421"/>
      <c r="N18" s="422"/>
      <c r="O18" s="423"/>
      <c r="P18" s="424"/>
      <c r="Q18" s="425"/>
      <c r="R18" s="423"/>
      <c r="S18" s="424"/>
      <c r="T18" s="572"/>
      <c r="U18" s="573"/>
      <c r="V18" s="443"/>
      <c r="W18" s="572"/>
      <c r="X18" s="443"/>
    </row>
    <row r="19" spans="1:24" hidden="1" x14ac:dyDescent="0.2">
      <c r="A19" s="426"/>
      <c r="B19" s="4"/>
      <c r="C19" s="414"/>
      <c r="D19" s="428"/>
      <c r="E19" s="429"/>
      <c r="F19" s="417"/>
      <c r="G19" s="418"/>
      <c r="H19" s="419"/>
      <c r="I19" s="420"/>
      <c r="J19" s="47"/>
      <c r="K19" s="47"/>
      <c r="L19" s="47"/>
      <c r="M19" s="421"/>
      <c r="N19" s="422"/>
      <c r="O19" s="423"/>
      <c r="P19" s="424"/>
      <c r="Q19" s="430"/>
      <c r="R19" s="431"/>
      <c r="S19" s="424"/>
      <c r="T19" s="572"/>
      <c r="U19" s="573"/>
      <c r="V19" s="443"/>
      <c r="W19" s="572"/>
      <c r="X19" s="443"/>
    </row>
    <row r="20" spans="1:24" hidden="1" x14ac:dyDescent="0.25">
      <c r="A20" s="426"/>
      <c r="B20" s="427"/>
      <c r="C20" s="414"/>
      <c r="D20" s="428"/>
      <c r="E20" s="429"/>
      <c r="F20" s="417"/>
      <c r="G20" s="418"/>
      <c r="H20" s="419"/>
      <c r="I20" s="420"/>
      <c r="J20" s="47"/>
      <c r="K20" s="47"/>
      <c r="L20" s="47"/>
      <c r="M20" s="421"/>
      <c r="N20" s="422"/>
      <c r="O20" s="423"/>
      <c r="P20" s="424"/>
      <c r="Q20" s="430"/>
      <c r="R20" s="431"/>
      <c r="S20" s="424"/>
      <c r="T20" s="572"/>
      <c r="U20" s="573"/>
      <c r="V20" s="443"/>
      <c r="W20" s="572"/>
      <c r="X20" s="443"/>
    </row>
    <row r="21" spans="1:24" hidden="1" x14ac:dyDescent="0.25">
      <c r="A21" s="426"/>
      <c r="B21" s="427"/>
      <c r="C21" s="414"/>
      <c r="D21" s="416"/>
      <c r="E21" s="429"/>
      <c r="F21" s="417"/>
      <c r="G21" s="418"/>
      <c r="H21" s="419"/>
      <c r="I21" s="574"/>
      <c r="J21" s="47"/>
      <c r="K21" s="47"/>
      <c r="L21" s="47"/>
      <c r="M21" s="421"/>
      <c r="N21" s="422"/>
      <c r="O21" s="423"/>
      <c r="P21" s="424"/>
      <c r="Q21" s="425"/>
      <c r="R21" s="423"/>
      <c r="S21" s="424"/>
      <c r="T21" s="468"/>
      <c r="U21" s="575"/>
      <c r="V21" s="576"/>
      <c r="W21" s="468"/>
      <c r="X21" s="443"/>
    </row>
    <row r="22" spans="1:24" s="83" customFormat="1" x14ac:dyDescent="0.25">
      <c r="A22" s="577" t="s">
        <v>122</v>
      </c>
      <c r="B22" s="441" t="s">
        <v>364</v>
      </c>
      <c r="C22" s="549"/>
      <c r="D22" s="578" t="s">
        <v>278</v>
      </c>
      <c r="E22" s="554"/>
      <c r="F22" s="579"/>
      <c r="G22" s="580">
        <v>1</v>
      </c>
      <c r="H22" s="581">
        <f t="shared" si="0"/>
        <v>30</v>
      </c>
      <c r="I22" s="549">
        <f>J22+L22</f>
        <v>15</v>
      </c>
      <c r="J22" s="582">
        <v>8</v>
      </c>
      <c r="K22" s="582"/>
      <c r="L22" s="582">
        <v>7</v>
      </c>
      <c r="M22" s="583">
        <f t="shared" si="1"/>
        <v>15</v>
      </c>
      <c r="N22" s="422">
        <v>1</v>
      </c>
      <c r="O22" s="423"/>
      <c r="P22" s="424"/>
      <c r="Q22" s="425"/>
      <c r="R22" s="423"/>
      <c r="S22" s="424"/>
      <c r="T22" s="425"/>
      <c r="U22" s="423"/>
      <c r="V22" s="424"/>
      <c r="W22" s="425"/>
      <c r="X22" s="584"/>
    </row>
    <row r="23" spans="1:24" s="83" customFormat="1" x14ac:dyDescent="0.25">
      <c r="A23" s="577" t="s">
        <v>279</v>
      </c>
      <c r="B23" s="441" t="s">
        <v>234</v>
      </c>
      <c r="C23" s="549">
        <v>1</v>
      </c>
      <c r="D23" s="578"/>
      <c r="E23" s="554"/>
      <c r="F23" s="579"/>
      <c r="G23" s="580">
        <v>7</v>
      </c>
      <c r="H23" s="581">
        <f t="shared" si="0"/>
        <v>210</v>
      </c>
      <c r="I23" s="549">
        <f>J23+L23</f>
        <v>75</v>
      </c>
      <c r="J23" s="582">
        <v>45</v>
      </c>
      <c r="K23" s="582"/>
      <c r="L23" s="582">
        <v>30</v>
      </c>
      <c r="M23" s="583">
        <f t="shared" si="1"/>
        <v>135</v>
      </c>
      <c r="N23" s="422">
        <v>5</v>
      </c>
      <c r="O23" s="423"/>
      <c r="P23" s="424"/>
      <c r="Q23" s="425"/>
      <c r="R23" s="423"/>
      <c r="S23" s="424"/>
      <c r="T23" s="425"/>
      <c r="U23" s="423"/>
      <c r="V23" s="424"/>
      <c r="W23" s="425"/>
      <c r="X23" s="584"/>
    </row>
    <row r="24" spans="1:24" s="83" customFormat="1" ht="31.5" x14ac:dyDescent="0.25">
      <c r="A24" s="577" t="s">
        <v>123</v>
      </c>
      <c r="B24" s="441" t="s">
        <v>124</v>
      </c>
      <c r="C24" s="549"/>
      <c r="D24" s="582" t="s">
        <v>181</v>
      </c>
      <c r="E24" s="585"/>
      <c r="F24" s="586"/>
      <c r="G24" s="580">
        <v>3.5</v>
      </c>
      <c r="H24" s="581">
        <f t="shared" si="0"/>
        <v>105</v>
      </c>
      <c r="I24" s="549">
        <f>J24+L24</f>
        <v>36</v>
      </c>
      <c r="J24" s="582">
        <v>18</v>
      </c>
      <c r="K24" s="582"/>
      <c r="L24" s="582">
        <v>18</v>
      </c>
      <c r="M24" s="583">
        <f t="shared" si="1"/>
        <v>69</v>
      </c>
      <c r="N24" s="422"/>
      <c r="O24" s="423">
        <v>2</v>
      </c>
      <c r="P24" s="584">
        <v>2</v>
      </c>
      <c r="Q24" s="425"/>
      <c r="R24" s="423"/>
      <c r="S24" s="424"/>
      <c r="T24" s="425"/>
      <c r="U24" s="423"/>
      <c r="V24" s="424"/>
      <c r="W24" s="425"/>
      <c r="X24" s="424"/>
    </row>
    <row r="25" spans="1:24" s="83" customFormat="1" x14ac:dyDescent="0.25">
      <c r="A25" s="577" t="s">
        <v>125</v>
      </c>
      <c r="B25" s="441" t="s">
        <v>29</v>
      </c>
      <c r="C25" s="549">
        <v>2</v>
      </c>
      <c r="D25" s="582"/>
      <c r="E25" s="585"/>
      <c r="F25" s="586"/>
      <c r="G25" s="580">
        <v>4</v>
      </c>
      <c r="H25" s="581">
        <f>G25*30</f>
        <v>120</v>
      </c>
      <c r="I25" s="549">
        <f>J25+L25</f>
        <v>54</v>
      </c>
      <c r="J25" s="582">
        <v>18</v>
      </c>
      <c r="K25" s="582"/>
      <c r="L25" s="582">
        <v>36</v>
      </c>
      <c r="M25" s="583">
        <f>H25-I25</f>
        <v>66</v>
      </c>
      <c r="N25" s="422"/>
      <c r="O25" s="423">
        <v>3</v>
      </c>
      <c r="P25" s="584">
        <v>3</v>
      </c>
      <c r="Q25" s="425"/>
      <c r="R25" s="423"/>
      <c r="S25" s="424"/>
      <c r="T25" s="425"/>
      <c r="U25" s="423"/>
      <c r="V25" s="424"/>
      <c r="W25" s="425"/>
      <c r="X25" s="424"/>
    </row>
    <row r="26" spans="1:24" s="194" customFormat="1" x14ac:dyDescent="0.25">
      <c r="A26" s="577" t="s">
        <v>126</v>
      </c>
      <c r="B26" s="441" t="s">
        <v>20</v>
      </c>
      <c r="C26" s="549">
        <v>1</v>
      </c>
      <c r="D26" s="582"/>
      <c r="E26" s="585"/>
      <c r="F26" s="586"/>
      <c r="G26" s="580">
        <v>6</v>
      </c>
      <c r="H26" s="581">
        <f t="shared" si="0"/>
        <v>180</v>
      </c>
      <c r="I26" s="549">
        <f t="shared" ref="I26:I33" si="2">J26+K26+L26</f>
        <v>75</v>
      </c>
      <c r="J26" s="582">
        <v>30</v>
      </c>
      <c r="K26" s="582"/>
      <c r="L26" s="582">
        <v>45</v>
      </c>
      <c r="M26" s="583">
        <f t="shared" si="1"/>
        <v>105</v>
      </c>
      <c r="N26" s="587">
        <v>5</v>
      </c>
      <c r="O26" s="588"/>
      <c r="P26" s="589"/>
      <c r="Q26" s="420"/>
      <c r="R26" s="588"/>
      <c r="S26" s="160"/>
      <c r="T26" s="420"/>
      <c r="U26" s="588"/>
      <c r="V26" s="160"/>
      <c r="W26" s="420"/>
      <c r="X26" s="160"/>
    </row>
    <row r="27" spans="1:24" s="83" customFormat="1" x14ac:dyDescent="0.25">
      <c r="A27" s="577" t="s">
        <v>127</v>
      </c>
      <c r="B27" s="571" t="s">
        <v>315</v>
      </c>
      <c r="C27" s="590">
        <v>2</v>
      </c>
      <c r="D27" s="582"/>
      <c r="E27" s="585"/>
      <c r="F27" s="583"/>
      <c r="G27" s="580">
        <v>6</v>
      </c>
      <c r="H27" s="581">
        <f t="shared" si="0"/>
        <v>180</v>
      </c>
      <c r="I27" s="549">
        <f t="shared" si="2"/>
        <v>72</v>
      </c>
      <c r="J27" s="582">
        <v>36</v>
      </c>
      <c r="K27" s="582"/>
      <c r="L27" s="582">
        <v>36</v>
      </c>
      <c r="M27" s="583">
        <f t="shared" si="1"/>
        <v>108</v>
      </c>
      <c r="N27" s="587"/>
      <c r="O27" s="588">
        <v>4</v>
      </c>
      <c r="P27" s="160">
        <v>4</v>
      </c>
      <c r="Q27" s="420"/>
      <c r="R27" s="588"/>
      <c r="S27" s="160"/>
      <c r="T27" s="420"/>
      <c r="U27" s="588"/>
      <c r="V27" s="160"/>
      <c r="W27" s="420"/>
      <c r="X27" s="160"/>
    </row>
    <row r="28" spans="1:24" s="83" customFormat="1" x14ac:dyDescent="0.25">
      <c r="A28" s="570" t="s">
        <v>128</v>
      </c>
      <c r="B28" s="571" t="s">
        <v>314</v>
      </c>
      <c r="C28" s="590"/>
      <c r="D28" s="582" t="s">
        <v>226</v>
      </c>
      <c r="E28" s="585"/>
      <c r="F28" s="583"/>
      <c r="G28" s="591">
        <v>6</v>
      </c>
      <c r="H28" s="581">
        <f t="shared" si="0"/>
        <v>180</v>
      </c>
      <c r="I28" s="549">
        <f t="shared" si="2"/>
        <v>60</v>
      </c>
      <c r="J28" s="582">
        <v>30</v>
      </c>
      <c r="K28" s="582"/>
      <c r="L28" s="582">
        <v>30</v>
      </c>
      <c r="M28" s="583">
        <f t="shared" si="1"/>
        <v>120</v>
      </c>
      <c r="N28" s="587"/>
      <c r="O28" s="588"/>
      <c r="P28" s="160"/>
      <c r="Q28" s="420">
        <v>4</v>
      </c>
      <c r="R28" s="588"/>
      <c r="S28" s="160"/>
      <c r="T28" s="420"/>
      <c r="U28" s="588"/>
      <c r="V28" s="160"/>
      <c r="W28" s="420"/>
      <c r="X28" s="160"/>
    </row>
    <row r="29" spans="1:24" s="83" customFormat="1" x14ac:dyDescent="0.25">
      <c r="A29" s="570" t="s">
        <v>164</v>
      </c>
      <c r="B29" s="571" t="s">
        <v>22</v>
      </c>
      <c r="C29" s="590"/>
      <c r="D29" s="582" t="s">
        <v>182</v>
      </c>
      <c r="E29" s="582"/>
      <c r="F29" s="583"/>
      <c r="G29" s="591">
        <v>6</v>
      </c>
      <c r="H29" s="581">
        <f t="shared" si="0"/>
        <v>180</v>
      </c>
      <c r="I29" s="549">
        <f t="shared" si="2"/>
        <v>60</v>
      </c>
      <c r="J29" s="582">
        <v>15</v>
      </c>
      <c r="K29" s="582">
        <v>45</v>
      </c>
      <c r="L29" s="582"/>
      <c r="M29" s="583">
        <f t="shared" si="1"/>
        <v>120</v>
      </c>
      <c r="N29" s="587">
        <v>4</v>
      </c>
      <c r="O29" s="588"/>
      <c r="P29" s="160"/>
      <c r="Q29" s="420"/>
      <c r="R29" s="588"/>
      <c r="S29" s="160"/>
      <c r="T29" s="420"/>
      <c r="U29" s="588"/>
      <c r="V29" s="160"/>
      <c r="W29" s="420"/>
      <c r="X29" s="160"/>
    </row>
    <row r="30" spans="1:24" s="83" customFormat="1" x14ac:dyDescent="0.25">
      <c r="A30" s="570" t="s">
        <v>165</v>
      </c>
      <c r="B30" s="571" t="s">
        <v>21</v>
      </c>
      <c r="C30" s="590">
        <v>1</v>
      </c>
      <c r="D30" s="582"/>
      <c r="E30" s="582"/>
      <c r="F30" s="583"/>
      <c r="G30" s="591">
        <v>6</v>
      </c>
      <c r="H30" s="581">
        <f t="shared" si="0"/>
        <v>180</v>
      </c>
      <c r="I30" s="549">
        <f t="shared" si="2"/>
        <v>60</v>
      </c>
      <c r="J30" s="582">
        <v>30</v>
      </c>
      <c r="K30" s="582"/>
      <c r="L30" s="582">
        <v>30</v>
      </c>
      <c r="M30" s="583">
        <f t="shared" si="1"/>
        <v>120</v>
      </c>
      <c r="N30" s="422">
        <v>4</v>
      </c>
      <c r="O30" s="423"/>
      <c r="P30" s="424"/>
      <c r="Q30" s="425"/>
      <c r="R30" s="423"/>
      <c r="S30" s="424"/>
      <c r="T30" s="425"/>
      <c r="U30" s="423"/>
      <c r="V30" s="424"/>
      <c r="W30" s="425"/>
      <c r="X30" s="424"/>
    </row>
    <row r="31" spans="1:24" s="83" customFormat="1" x14ac:dyDescent="0.25">
      <c r="A31" s="570" t="s">
        <v>166</v>
      </c>
      <c r="B31" s="571" t="s">
        <v>280</v>
      </c>
      <c r="C31" s="590">
        <v>2</v>
      </c>
      <c r="D31" s="582"/>
      <c r="E31" s="582"/>
      <c r="F31" s="583"/>
      <c r="G31" s="591">
        <v>6</v>
      </c>
      <c r="H31" s="581">
        <f t="shared" si="0"/>
        <v>180</v>
      </c>
      <c r="I31" s="549">
        <f t="shared" si="2"/>
        <v>72</v>
      </c>
      <c r="J31" s="582">
        <v>36</v>
      </c>
      <c r="K31" s="582"/>
      <c r="L31" s="582">
        <v>36</v>
      </c>
      <c r="M31" s="583">
        <f t="shared" si="1"/>
        <v>108</v>
      </c>
      <c r="N31" s="422"/>
      <c r="O31" s="423">
        <v>4</v>
      </c>
      <c r="P31" s="424">
        <v>4</v>
      </c>
      <c r="Q31" s="425"/>
      <c r="R31" s="423"/>
      <c r="S31" s="424"/>
      <c r="T31" s="425"/>
      <c r="U31" s="423"/>
      <c r="V31" s="424"/>
      <c r="W31" s="425"/>
      <c r="X31" s="424"/>
    </row>
    <row r="32" spans="1:24" s="83" customFormat="1" x14ac:dyDescent="0.25">
      <c r="A32" s="592" t="s">
        <v>167</v>
      </c>
      <c r="B32" s="593" t="s">
        <v>34</v>
      </c>
      <c r="C32" s="594">
        <v>3</v>
      </c>
      <c r="D32" s="487"/>
      <c r="E32" s="487"/>
      <c r="F32" s="595"/>
      <c r="G32" s="591">
        <v>5</v>
      </c>
      <c r="H32" s="596">
        <f t="shared" si="0"/>
        <v>150</v>
      </c>
      <c r="I32" s="549">
        <f t="shared" si="2"/>
        <v>60</v>
      </c>
      <c r="J32" s="582">
        <v>30</v>
      </c>
      <c r="K32" s="582"/>
      <c r="L32" s="582">
        <v>30</v>
      </c>
      <c r="M32" s="583">
        <f t="shared" si="1"/>
        <v>90</v>
      </c>
      <c r="N32" s="597"/>
      <c r="O32" s="598"/>
      <c r="P32" s="599"/>
      <c r="Q32" s="600">
        <v>4</v>
      </c>
      <c r="R32" s="598"/>
      <c r="S32" s="599"/>
      <c r="T32" s="600"/>
      <c r="U32" s="598"/>
      <c r="V32" s="599"/>
      <c r="W32" s="600"/>
      <c r="X32" s="599"/>
    </row>
    <row r="33" spans="1:29" s="83" customFormat="1" ht="32.25" thickBot="1" x14ac:dyDescent="0.3">
      <c r="A33" s="563" t="s">
        <v>377</v>
      </c>
      <c r="B33" s="601" t="s">
        <v>40</v>
      </c>
      <c r="C33" s="602"/>
      <c r="D33" s="603" t="s">
        <v>190</v>
      </c>
      <c r="E33" s="603"/>
      <c r="F33" s="604"/>
      <c r="G33" s="605">
        <v>3</v>
      </c>
      <c r="H33" s="606">
        <f t="shared" si="0"/>
        <v>90</v>
      </c>
      <c r="I33" s="607">
        <f t="shared" si="2"/>
        <v>30</v>
      </c>
      <c r="J33" s="603">
        <v>15</v>
      </c>
      <c r="K33" s="603"/>
      <c r="L33" s="603">
        <v>15</v>
      </c>
      <c r="M33" s="604">
        <f t="shared" si="1"/>
        <v>60</v>
      </c>
      <c r="N33" s="597"/>
      <c r="O33" s="598"/>
      <c r="P33" s="599"/>
      <c r="Q33" s="600"/>
      <c r="R33" s="598"/>
      <c r="S33" s="599"/>
      <c r="T33" s="600"/>
      <c r="U33" s="598"/>
      <c r="V33" s="599"/>
      <c r="W33" s="600">
        <v>2</v>
      </c>
      <c r="X33" s="599"/>
    </row>
    <row r="34" spans="1:29" s="69" customFormat="1" ht="16.5" thickBot="1" x14ac:dyDescent="0.3">
      <c r="A34" s="893" t="s">
        <v>129</v>
      </c>
      <c r="B34" s="895"/>
      <c r="C34" s="309"/>
      <c r="D34" s="198"/>
      <c r="E34" s="308"/>
      <c r="F34" s="308"/>
      <c r="G34" s="199">
        <f>SUM(G22:G33)+G16+G11+G17+G19</f>
        <v>77.5</v>
      </c>
      <c r="H34" s="199">
        <f t="shared" ref="H34:AC34" si="3">SUM(H22:H33)+H16+H11+H17+H19</f>
        <v>2325</v>
      </c>
      <c r="I34" s="200">
        <f t="shared" si="3"/>
        <v>885</v>
      </c>
      <c r="J34" s="200">
        <f t="shared" si="3"/>
        <v>329</v>
      </c>
      <c r="K34" s="200">
        <f t="shared" si="3"/>
        <v>45</v>
      </c>
      <c r="L34" s="200">
        <f t="shared" si="3"/>
        <v>511</v>
      </c>
      <c r="M34" s="200">
        <f t="shared" si="3"/>
        <v>1440</v>
      </c>
      <c r="N34" s="200">
        <f t="shared" si="3"/>
        <v>19</v>
      </c>
      <c r="O34" s="200">
        <f t="shared" si="3"/>
        <v>15</v>
      </c>
      <c r="P34" s="200">
        <f t="shared" si="3"/>
        <v>15</v>
      </c>
      <c r="Q34" s="200">
        <f t="shared" si="3"/>
        <v>8</v>
      </c>
      <c r="R34" s="200">
        <f t="shared" si="3"/>
        <v>0</v>
      </c>
      <c r="S34" s="200">
        <f t="shared" si="3"/>
        <v>0</v>
      </c>
      <c r="T34" s="200">
        <f t="shared" si="3"/>
        <v>0</v>
      </c>
      <c r="U34" s="200">
        <f t="shared" si="3"/>
        <v>0</v>
      </c>
      <c r="V34" s="200">
        <f t="shared" si="3"/>
        <v>0</v>
      </c>
      <c r="W34" s="200">
        <f t="shared" si="3"/>
        <v>2</v>
      </c>
      <c r="X34" s="200">
        <f t="shared" si="3"/>
        <v>0</v>
      </c>
      <c r="Y34" s="199">
        <f t="shared" si="3"/>
        <v>0</v>
      </c>
      <c r="Z34" s="199">
        <f t="shared" si="3"/>
        <v>0</v>
      </c>
      <c r="AA34" s="199">
        <f t="shared" si="3"/>
        <v>0</v>
      </c>
      <c r="AB34" s="199">
        <f t="shared" si="3"/>
        <v>0</v>
      </c>
      <c r="AC34" s="199">
        <f t="shared" si="3"/>
        <v>0</v>
      </c>
    </row>
    <row r="35" spans="1:29" ht="16.5" customHeight="1" thickBot="1" x14ac:dyDescent="0.3">
      <c r="A35" s="924" t="s">
        <v>130</v>
      </c>
      <c r="B35" s="924"/>
      <c r="C35" s="924"/>
      <c r="D35" s="924"/>
      <c r="E35" s="924"/>
      <c r="F35" s="924"/>
      <c r="G35" s="924"/>
      <c r="H35" s="924"/>
      <c r="I35" s="924"/>
      <c r="J35" s="924"/>
      <c r="K35" s="924"/>
      <c r="L35" s="924"/>
      <c r="M35" s="924"/>
      <c r="N35" s="925"/>
      <c r="O35" s="925"/>
      <c r="P35" s="925"/>
      <c r="Q35" s="925"/>
      <c r="R35" s="925"/>
      <c r="S35" s="925"/>
      <c r="T35" s="925"/>
      <c r="U35" s="925"/>
      <c r="V35" s="925"/>
      <c r="W35" s="925"/>
      <c r="X35" s="925"/>
    </row>
    <row r="36" spans="1:29" ht="16.5" customHeight="1" x14ac:dyDescent="0.25">
      <c r="A36" s="219" t="s">
        <v>131</v>
      </c>
      <c r="B36" s="217" t="s">
        <v>138</v>
      </c>
      <c r="C36" s="207" t="s">
        <v>115</v>
      </c>
      <c r="D36" s="204"/>
      <c r="E36" s="204"/>
      <c r="F36" s="208"/>
      <c r="G36" s="216">
        <v>6</v>
      </c>
      <c r="H36" s="211">
        <f t="shared" ref="H36:H42" si="4">G36*30</f>
        <v>180</v>
      </c>
      <c r="I36" s="213">
        <f>J36+K36+L36</f>
        <v>60</v>
      </c>
      <c r="J36" s="205">
        <v>30</v>
      </c>
      <c r="K36" s="205"/>
      <c r="L36" s="205">
        <v>30</v>
      </c>
      <c r="M36" s="275">
        <f t="shared" ref="M36:M41" si="5">H36-I36</f>
        <v>120</v>
      </c>
      <c r="N36" s="212"/>
      <c r="O36" s="318"/>
      <c r="P36" s="206"/>
      <c r="Q36" s="276">
        <v>4</v>
      </c>
      <c r="R36" s="319"/>
      <c r="S36" s="206"/>
      <c r="T36" s="215"/>
      <c r="U36" s="320"/>
      <c r="V36" s="206"/>
      <c r="W36" s="214"/>
      <c r="X36" s="206"/>
    </row>
    <row r="37" spans="1:29" ht="31.5" x14ac:dyDescent="0.25">
      <c r="A37" s="438" t="s">
        <v>168</v>
      </c>
      <c r="B37" s="608" t="s">
        <v>35</v>
      </c>
      <c r="C37" s="549">
        <v>4</v>
      </c>
      <c r="D37" s="582"/>
      <c r="E37" s="585"/>
      <c r="F37" s="586"/>
      <c r="G37" s="580">
        <v>4</v>
      </c>
      <c r="H37" s="581">
        <f t="shared" si="4"/>
        <v>120</v>
      </c>
      <c r="I37" s="549">
        <f>J37+L37</f>
        <v>54</v>
      </c>
      <c r="J37" s="582">
        <v>18</v>
      </c>
      <c r="K37" s="582"/>
      <c r="L37" s="582">
        <v>36</v>
      </c>
      <c r="M37" s="583">
        <f t="shared" si="5"/>
        <v>66</v>
      </c>
      <c r="N37" s="422"/>
      <c r="O37" s="423"/>
      <c r="P37" s="584"/>
      <c r="Q37" s="425"/>
      <c r="R37" s="423">
        <v>3</v>
      </c>
      <c r="S37" s="424">
        <v>3</v>
      </c>
      <c r="T37" s="425"/>
      <c r="U37" s="423"/>
      <c r="V37" s="424"/>
      <c r="W37" s="425"/>
      <c r="X37" s="424"/>
    </row>
    <row r="38" spans="1:29" x14ac:dyDescent="0.25">
      <c r="A38" s="438" t="s">
        <v>169</v>
      </c>
      <c r="B38" s="609" t="s">
        <v>39</v>
      </c>
      <c r="C38" s="590">
        <v>3</v>
      </c>
      <c r="D38" s="582"/>
      <c r="E38" s="585"/>
      <c r="F38" s="583"/>
      <c r="G38" s="580">
        <v>5</v>
      </c>
      <c r="H38" s="581">
        <f t="shared" si="4"/>
        <v>150</v>
      </c>
      <c r="I38" s="549">
        <f>J38+K38+L38</f>
        <v>60</v>
      </c>
      <c r="J38" s="582">
        <v>30</v>
      </c>
      <c r="K38" s="582"/>
      <c r="L38" s="582">
        <v>30</v>
      </c>
      <c r="M38" s="583">
        <f t="shared" si="5"/>
        <v>90</v>
      </c>
      <c r="N38" s="587"/>
      <c r="O38" s="588"/>
      <c r="P38" s="160"/>
      <c r="Q38" s="420">
        <v>4</v>
      </c>
      <c r="R38" s="588"/>
      <c r="S38" s="160"/>
      <c r="T38" s="420"/>
      <c r="U38" s="588"/>
      <c r="V38" s="160"/>
      <c r="W38" s="420"/>
      <c r="X38" s="160"/>
    </row>
    <row r="39" spans="1:29" x14ac:dyDescent="0.25">
      <c r="A39" s="438" t="s">
        <v>170</v>
      </c>
      <c r="B39" s="609" t="s">
        <v>259</v>
      </c>
      <c r="C39" s="590">
        <v>5</v>
      </c>
      <c r="D39" s="582"/>
      <c r="E39" s="585"/>
      <c r="F39" s="583"/>
      <c r="G39" s="580">
        <v>4</v>
      </c>
      <c r="H39" s="581">
        <f t="shared" si="4"/>
        <v>120</v>
      </c>
      <c r="I39" s="549">
        <f>J39+K39+L39</f>
        <v>45</v>
      </c>
      <c r="J39" s="582">
        <v>15</v>
      </c>
      <c r="K39" s="582"/>
      <c r="L39" s="582">
        <v>30</v>
      </c>
      <c r="M39" s="583">
        <f t="shared" si="5"/>
        <v>75</v>
      </c>
      <c r="N39" s="587"/>
      <c r="O39" s="588"/>
      <c r="P39" s="160"/>
      <c r="Q39" s="420"/>
      <c r="R39" s="588"/>
      <c r="S39" s="160"/>
      <c r="T39" s="420">
        <v>3</v>
      </c>
      <c r="U39" s="588"/>
      <c r="V39" s="160"/>
      <c r="W39" s="420"/>
      <c r="X39" s="160"/>
    </row>
    <row r="40" spans="1:29" x14ac:dyDescent="0.25">
      <c r="A40" s="438" t="s">
        <v>171</v>
      </c>
      <c r="B40" s="609" t="s">
        <v>246</v>
      </c>
      <c r="C40" s="590">
        <v>4</v>
      </c>
      <c r="D40" s="582"/>
      <c r="E40" s="585"/>
      <c r="F40" s="583"/>
      <c r="G40" s="580">
        <v>5</v>
      </c>
      <c r="H40" s="581">
        <f t="shared" si="4"/>
        <v>150</v>
      </c>
      <c r="I40" s="549">
        <f>J40+K40+L40</f>
        <v>72</v>
      </c>
      <c r="J40" s="582">
        <v>36</v>
      </c>
      <c r="K40" s="582"/>
      <c r="L40" s="582">
        <v>36</v>
      </c>
      <c r="M40" s="583">
        <f t="shared" si="5"/>
        <v>78</v>
      </c>
      <c r="N40" s="587"/>
      <c r="O40" s="588"/>
      <c r="P40" s="160"/>
      <c r="Q40" s="420"/>
      <c r="R40" s="588">
        <v>4</v>
      </c>
      <c r="S40" s="160">
        <v>4</v>
      </c>
      <c r="T40" s="420"/>
      <c r="U40" s="588"/>
      <c r="V40" s="160"/>
      <c r="W40" s="420"/>
      <c r="X40" s="160"/>
    </row>
    <row r="41" spans="1:29" x14ac:dyDescent="0.25">
      <c r="A41" s="438" t="s">
        <v>172</v>
      </c>
      <c r="B41" s="608" t="s">
        <v>36</v>
      </c>
      <c r="C41" s="549">
        <v>4</v>
      </c>
      <c r="D41" s="582"/>
      <c r="E41" s="585"/>
      <c r="F41" s="586"/>
      <c r="G41" s="580">
        <v>4</v>
      </c>
      <c r="H41" s="581">
        <f t="shared" si="4"/>
        <v>120</v>
      </c>
      <c r="I41" s="549">
        <f>J41+K41+L41</f>
        <v>54</v>
      </c>
      <c r="J41" s="582">
        <v>18</v>
      </c>
      <c r="K41" s="582"/>
      <c r="L41" s="582">
        <v>36</v>
      </c>
      <c r="M41" s="583">
        <f t="shared" si="5"/>
        <v>66</v>
      </c>
      <c r="N41" s="587"/>
      <c r="O41" s="588"/>
      <c r="P41" s="589"/>
      <c r="Q41" s="420"/>
      <c r="R41" s="588">
        <v>3</v>
      </c>
      <c r="S41" s="160">
        <v>3</v>
      </c>
      <c r="T41" s="420"/>
      <c r="U41" s="588"/>
      <c r="V41" s="160"/>
      <c r="W41" s="420"/>
      <c r="X41" s="160"/>
    </row>
    <row r="42" spans="1:29" ht="31.5" x14ac:dyDescent="0.25">
      <c r="A42" s="438" t="s">
        <v>173</v>
      </c>
      <c r="B42" s="608" t="s">
        <v>316</v>
      </c>
      <c r="C42" s="549"/>
      <c r="D42" s="582">
        <v>4</v>
      </c>
      <c r="E42" s="585"/>
      <c r="F42" s="586"/>
      <c r="G42" s="580">
        <v>5</v>
      </c>
      <c r="H42" s="581">
        <f t="shared" si="4"/>
        <v>150</v>
      </c>
      <c r="I42" s="549">
        <f>J42+K42+L42</f>
        <v>36</v>
      </c>
      <c r="J42" s="582"/>
      <c r="K42" s="582"/>
      <c r="L42" s="582">
        <v>36</v>
      </c>
      <c r="M42" s="583">
        <f>H42-I42</f>
        <v>114</v>
      </c>
      <c r="N42" s="587"/>
      <c r="O42" s="588"/>
      <c r="P42" s="589"/>
      <c r="Q42" s="420"/>
      <c r="R42" s="588">
        <v>2</v>
      </c>
      <c r="S42" s="160">
        <v>2</v>
      </c>
      <c r="T42" s="420"/>
      <c r="U42" s="588"/>
      <c r="V42" s="160"/>
      <c r="W42" s="420"/>
      <c r="X42" s="160"/>
    </row>
    <row r="43" spans="1:29" x14ac:dyDescent="0.25">
      <c r="A43" s="438" t="s">
        <v>174</v>
      </c>
      <c r="B43" s="608" t="s">
        <v>38</v>
      </c>
      <c r="C43" s="549"/>
      <c r="D43" s="582"/>
      <c r="E43" s="585"/>
      <c r="F43" s="586"/>
      <c r="G43" s="580">
        <f t="shared" ref="G43:M43" si="6">G44+G45</f>
        <v>6</v>
      </c>
      <c r="H43" s="610">
        <f t="shared" si="6"/>
        <v>180</v>
      </c>
      <c r="I43" s="611">
        <f t="shared" si="6"/>
        <v>60</v>
      </c>
      <c r="J43" s="533">
        <f t="shared" si="6"/>
        <v>30</v>
      </c>
      <c r="K43" s="533">
        <f t="shared" si="6"/>
        <v>0</v>
      </c>
      <c r="L43" s="533">
        <f t="shared" si="6"/>
        <v>30</v>
      </c>
      <c r="M43" s="612">
        <f t="shared" si="6"/>
        <v>120</v>
      </c>
      <c r="N43" s="422"/>
      <c r="O43" s="423"/>
      <c r="P43" s="556"/>
      <c r="Q43" s="425"/>
      <c r="R43" s="423"/>
      <c r="S43" s="424"/>
      <c r="T43" s="425"/>
      <c r="U43" s="423"/>
      <c r="V43" s="424"/>
      <c r="W43" s="425"/>
      <c r="X43" s="424"/>
    </row>
    <row r="44" spans="1:29" ht="26.25" customHeight="1" x14ac:dyDescent="0.25">
      <c r="A44" s="220" t="s">
        <v>210</v>
      </c>
      <c r="B44" s="218" t="s">
        <v>38</v>
      </c>
      <c r="C44" s="209">
        <v>5</v>
      </c>
      <c r="D44" s="147"/>
      <c r="E44" s="147"/>
      <c r="F44" s="210"/>
      <c r="G44" s="613">
        <v>5</v>
      </c>
      <c r="H44" s="252">
        <f>G44*30</f>
        <v>150</v>
      </c>
      <c r="I44" s="420">
        <f>J44+K44+L44</f>
        <v>60</v>
      </c>
      <c r="J44" s="553">
        <v>30</v>
      </c>
      <c r="K44" s="553"/>
      <c r="L44" s="553">
        <v>30</v>
      </c>
      <c r="M44" s="160">
        <f>H44-I44</f>
        <v>90</v>
      </c>
      <c r="N44" s="158"/>
      <c r="O44" s="321"/>
      <c r="P44" s="157"/>
      <c r="Q44" s="156"/>
      <c r="R44" s="321"/>
      <c r="S44" s="157"/>
      <c r="T44" s="156">
        <v>4</v>
      </c>
      <c r="U44" s="321"/>
      <c r="V44" s="157"/>
      <c r="W44" s="158"/>
      <c r="X44" s="157"/>
    </row>
    <row r="45" spans="1:29" x14ac:dyDescent="0.25">
      <c r="A45" s="220" t="s">
        <v>211</v>
      </c>
      <c r="B45" s="218" t="s">
        <v>249</v>
      </c>
      <c r="C45" s="209"/>
      <c r="D45" s="154"/>
      <c r="E45" s="149"/>
      <c r="F45" s="210" t="s">
        <v>184</v>
      </c>
      <c r="G45" s="613">
        <v>1</v>
      </c>
      <c r="H45" s="252">
        <f>G45*30</f>
        <v>30</v>
      </c>
      <c r="I45" s="420"/>
      <c r="J45" s="553"/>
      <c r="K45" s="553"/>
      <c r="L45" s="553"/>
      <c r="M45" s="160">
        <f>H45-I45</f>
        <v>30</v>
      </c>
      <c r="N45" s="158"/>
      <c r="O45" s="321"/>
      <c r="P45" s="157"/>
      <c r="Q45" s="156"/>
      <c r="R45" s="321"/>
      <c r="S45" s="614"/>
      <c r="T45" s="156"/>
      <c r="U45" s="321"/>
      <c r="V45" s="157"/>
      <c r="W45" s="158"/>
      <c r="X45" s="157"/>
    </row>
    <row r="46" spans="1:29" x14ac:dyDescent="0.25">
      <c r="A46" s="438" t="s">
        <v>175</v>
      </c>
      <c r="B46" s="608" t="s">
        <v>258</v>
      </c>
      <c r="C46" s="549">
        <v>5</v>
      </c>
      <c r="D46" s="582"/>
      <c r="E46" s="585"/>
      <c r="F46" s="586"/>
      <c r="G46" s="580">
        <v>6</v>
      </c>
      <c r="H46" s="581">
        <f>G46*30</f>
        <v>180</v>
      </c>
      <c r="I46" s="549">
        <f>J46+K46+L46</f>
        <v>60</v>
      </c>
      <c r="J46" s="582">
        <v>30</v>
      </c>
      <c r="K46" s="582"/>
      <c r="L46" s="582">
        <v>30</v>
      </c>
      <c r="M46" s="583">
        <f>H46-I46</f>
        <v>120</v>
      </c>
      <c r="N46" s="587"/>
      <c r="O46" s="588"/>
      <c r="P46" s="589"/>
      <c r="Q46" s="420"/>
      <c r="R46" s="588"/>
      <c r="S46" s="160"/>
      <c r="T46" s="420">
        <v>4</v>
      </c>
      <c r="U46" s="588"/>
      <c r="V46" s="160"/>
      <c r="W46" s="420"/>
      <c r="X46" s="160"/>
    </row>
    <row r="47" spans="1:29" x14ac:dyDescent="0.25">
      <c r="A47" s="438" t="s">
        <v>176</v>
      </c>
      <c r="B47" s="608" t="s">
        <v>247</v>
      </c>
      <c r="C47" s="549"/>
      <c r="D47" s="582"/>
      <c r="E47" s="585"/>
      <c r="F47" s="586"/>
      <c r="G47" s="580">
        <f t="shared" ref="G47:M47" si="7">G48+G49</f>
        <v>7</v>
      </c>
      <c r="H47" s="610">
        <f t="shared" si="7"/>
        <v>210</v>
      </c>
      <c r="I47" s="611">
        <f t="shared" si="7"/>
        <v>60</v>
      </c>
      <c r="J47" s="533">
        <f t="shared" si="7"/>
        <v>30</v>
      </c>
      <c r="K47" s="533">
        <f t="shared" si="7"/>
        <v>0</v>
      </c>
      <c r="L47" s="533">
        <f t="shared" si="7"/>
        <v>30</v>
      </c>
      <c r="M47" s="612">
        <f t="shared" si="7"/>
        <v>150</v>
      </c>
      <c r="N47" s="422"/>
      <c r="O47" s="423"/>
      <c r="P47" s="556"/>
      <c r="Q47" s="425"/>
      <c r="R47" s="423"/>
      <c r="S47" s="424"/>
      <c r="T47" s="425"/>
      <c r="U47" s="423"/>
      <c r="V47" s="424"/>
      <c r="W47" s="425"/>
      <c r="X47" s="424"/>
    </row>
    <row r="48" spans="1:29" ht="16.5" customHeight="1" x14ac:dyDescent="0.25">
      <c r="A48" s="220" t="s">
        <v>285</v>
      </c>
      <c r="B48" s="218" t="s">
        <v>247</v>
      </c>
      <c r="C48" s="209">
        <v>5</v>
      </c>
      <c r="D48" s="147"/>
      <c r="E48" s="147"/>
      <c r="F48" s="210"/>
      <c r="G48" s="613">
        <v>6</v>
      </c>
      <c r="H48" s="252">
        <f>G48*30</f>
        <v>180</v>
      </c>
      <c r="I48" s="420">
        <f>J48+K48+L48</f>
        <v>60</v>
      </c>
      <c r="J48" s="553">
        <v>30</v>
      </c>
      <c r="K48" s="553"/>
      <c r="L48" s="553">
        <v>30</v>
      </c>
      <c r="M48" s="160">
        <f>H48-I48</f>
        <v>120</v>
      </c>
      <c r="N48" s="158"/>
      <c r="O48" s="321"/>
      <c r="P48" s="157"/>
      <c r="Q48" s="156"/>
      <c r="R48" s="321"/>
      <c r="S48" s="157"/>
      <c r="T48" s="156">
        <v>4</v>
      </c>
      <c r="U48" s="321"/>
      <c r="V48" s="157"/>
      <c r="W48" s="158"/>
      <c r="X48" s="157"/>
    </row>
    <row r="49" spans="1:29" x14ac:dyDescent="0.25">
      <c r="A49" s="220" t="s">
        <v>286</v>
      </c>
      <c r="B49" s="218" t="s">
        <v>263</v>
      </c>
      <c r="C49" s="209"/>
      <c r="D49" s="154"/>
      <c r="E49" s="149"/>
      <c r="F49" s="210" t="s">
        <v>179</v>
      </c>
      <c r="G49" s="613">
        <v>1</v>
      </c>
      <c r="H49" s="252">
        <f>G49*30</f>
        <v>30</v>
      </c>
      <c r="I49" s="420"/>
      <c r="J49" s="553"/>
      <c r="K49" s="553"/>
      <c r="L49" s="553"/>
      <c r="M49" s="160">
        <f>H49-I49</f>
        <v>30</v>
      </c>
      <c r="N49" s="158"/>
      <c r="O49" s="321"/>
      <c r="P49" s="157"/>
      <c r="Q49" s="156"/>
      <c r="R49" s="321"/>
      <c r="S49" s="614"/>
      <c r="T49" s="156"/>
      <c r="U49" s="321"/>
      <c r="V49" s="157"/>
      <c r="W49" s="158"/>
      <c r="X49" s="157"/>
    </row>
    <row r="50" spans="1:29" x14ac:dyDescent="0.25">
      <c r="A50" s="438" t="s">
        <v>177</v>
      </c>
      <c r="B50" s="608" t="s">
        <v>262</v>
      </c>
      <c r="C50" s="549">
        <v>6</v>
      </c>
      <c r="D50" s="582"/>
      <c r="E50" s="585"/>
      <c r="F50" s="586"/>
      <c r="G50" s="580">
        <v>5</v>
      </c>
      <c r="H50" s="581">
        <f>G50*30</f>
        <v>150</v>
      </c>
      <c r="I50" s="549">
        <f>J50+K50+L50</f>
        <v>72</v>
      </c>
      <c r="J50" s="582">
        <v>36</v>
      </c>
      <c r="K50" s="582"/>
      <c r="L50" s="582">
        <v>36</v>
      </c>
      <c r="M50" s="583">
        <f>H50-I50</f>
        <v>78</v>
      </c>
      <c r="N50" s="587"/>
      <c r="O50" s="588"/>
      <c r="P50" s="589"/>
      <c r="Q50" s="420"/>
      <c r="R50" s="588"/>
      <c r="S50" s="160"/>
      <c r="T50" s="420"/>
      <c r="U50" s="588">
        <v>4</v>
      </c>
      <c r="V50" s="160">
        <v>4</v>
      </c>
      <c r="W50" s="420"/>
      <c r="X50" s="160"/>
    </row>
    <row r="51" spans="1:29" ht="31.5" x14ac:dyDescent="0.25">
      <c r="A51" s="438" t="s">
        <v>281</v>
      </c>
      <c r="B51" s="608" t="s">
        <v>229</v>
      </c>
      <c r="C51" s="549">
        <v>6</v>
      </c>
      <c r="D51" s="582"/>
      <c r="E51" s="585"/>
      <c r="F51" s="586"/>
      <c r="G51" s="580">
        <v>5.5</v>
      </c>
      <c r="H51" s="581">
        <f>G51*30</f>
        <v>165</v>
      </c>
      <c r="I51" s="549">
        <f>J51+K51+L51</f>
        <v>72</v>
      </c>
      <c r="J51" s="582">
        <v>36</v>
      </c>
      <c r="K51" s="582"/>
      <c r="L51" s="582">
        <v>36</v>
      </c>
      <c r="M51" s="583">
        <f>H51-I51</f>
        <v>93</v>
      </c>
      <c r="N51" s="587"/>
      <c r="O51" s="588"/>
      <c r="P51" s="589"/>
      <c r="Q51" s="420"/>
      <c r="R51" s="588"/>
      <c r="S51" s="160"/>
      <c r="T51" s="420"/>
      <c r="U51" s="588">
        <v>4</v>
      </c>
      <c r="V51" s="160">
        <v>4</v>
      </c>
      <c r="W51" s="420"/>
      <c r="X51" s="160"/>
    </row>
    <row r="52" spans="1:29" ht="18" customHeight="1" x14ac:dyDescent="0.25">
      <c r="A52" s="615" t="s">
        <v>287</v>
      </c>
      <c r="B52" s="609" t="s">
        <v>248</v>
      </c>
      <c r="C52" s="590">
        <v>7</v>
      </c>
      <c r="D52" s="582"/>
      <c r="E52" s="582"/>
      <c r="F52" s="583"/>
      <c r="G52" s="591">
        <v>5</v>
      </c>
      <c r="H52" s="581">
        <f>G52*30</f>
        <v>150</v>
      </c>
      <c r="I52" s="549">
        <f>J52+K52+L52</f>
        <v>60</v>
      </c>
      <c r="J52" s="582">
        <v>30</v>
      </c>
      <c r="K52" s="582"/>
      <c r="L52" s="582">
        <v>30</v>
      </c>
      <c r="M52" s="583">
        <f>H52-I52</f>
        <v>90</v>
      </c>
      <c r="N52" s="422"/>
      <c r="O52" s="423"/>
      <c r="P52" s="424"/>
      <c r="Q52" s="425"/>
      <c r="R52" s="423"/>
      <c r="S52" s="424"/>
      <c r="T52" s="425"/>
      <c r="U52" s="423"/>
      <c r="V52" s="424"/>
      <c r="W52" s="425">
        <v>4</v>
      </c>
      <c r="X52" s="424"/>
    </row>
    <row r="53" spans="1:29" x14ac:dyDescent="0.25">
      <c r="A53" s="438" t="s">
        <v>288</v>
      </c>
      <c r="B53" s="608" t="s">
        <v>250</v>
      </c>
      <c r="C53" s="549"/>
      <c r="D53" s="582"/>
      <c r="E53" s="585"/>
      <c r="F53" s="586"/>
      <c r="G53" s="580">
        <f t="shared" ref="G53:M53" si="8">G54+G55</f>
        <v>6</v>
      </c>
      <c r="H53" s="610">
        <f t="shared" si="8"/>
        <v>180</v>
      </c>
      <c r="I53" s="611">
        <f t="shared" si="8"/>
        <v>52</v>
      </c>
      <c r="J53" s="533">
        <f t="shared" si="8"/>
        <v>26</v>
      </c>
      <c r="K53" s="533">
        <f t="shared" si="8"/>
        <v>0</v>
      </c>
      <c r="L53" s="533">
        <f t="shared" si="8"/>
        <v>26</v>
      </c>
      <c r="M53" s="612">
        <f t="shared" si="8"/>
        <v>128</v>
      </c>
      <c r="N53" s="422"/>
      <c r="O53" s="423"/>
      <c r="P53" s="556"/>
      <c r="Q53" s="425"/>
      <c r="R53" s="423"/>
      <c r="S53" s="424"/>
      <c r="T53" s="425"/>
      <c r="U53" s="423"/>
      <c r="V53" s="424"/>
      <c r="W53" s="425"/>
      <c r="X53" s="424"/>
    </row>
    <row r="54" spans="1:29" x14ac:dyDescent="0.25">
      <c r="A54" s="220" t="s">
        <v>289</v>
      </c>
      <c r="B54" s="218" t="s">
        <v>250</v>
      </c>
      <c r="C54" s="209">
        <v>8</v>
      </c>
      <c r="D54" s="147"/>
      <c r="E54" s="147"/>
      <c r="F54" s="210"/>
      <c r="G54" s="613">
        <v>5</v>
      </c>
      <c r="H54" s="252">
        <f>G54*30</f>
        <v>150</v>
      </c>
      <c r="I54" s="420">
        <f>J54+K54+L54</f>
        <v>52</v>
      </c>
      <c r="J54" s="553">
        <v>26</v>
      </c>
      <c r="K54" s="553"/>
      <c r="L54" s="553">
        <v>26</v>
      </c>
      <c r="M54" s="160">
        <f>H54-I54</f>
        <v>98</v>
      </c>
      <c r="N54" s="158"/>
      <c r="O54" s="321"/>
      <c r="P54" s="157"/>
      <c r="Q54" s="156"/>
      <c r="R54" s="321"/>
      <c r="S54" s="157"/>
      <c r="T54" s="156"/>
      <c r="U54" s="321"/>
      <c r="V54" s="157"/>
      <c r="W54" s="158"/>
      <c r="X54" s="157">
        <v>4</v>
      </c>
    </row>
    <row r="55" spans="1:29" ht="16.5" thickBot="1" x14ac:dyDescent="0.3">
      <c r="A55" s="220" t="s">
        <v>290</v>
      </c>
      <c r="B55" s="218" t="s">
        <v>252</v>
      </c>
      <c r="C55" s="209"/>
      <c r="D55" s="154"/>
      <c r="E55" s="149"/>
      <c r="F55" s="210" t="s">
        <v>178</v>
      </c>
      <c r="G55" s="613">
        <v>1</v>
      </c>
      <c r="H55" s="252">
        <f>G55*30</f>
        <v>30</v>
      </c>
      <c r="I55" s="420"/>
      <c r="J55" s="553"/>
      <c r="K55" s="553"/>
      <c r="L55" s="553"/>
      <c r="M55" s="160">
        <f>H55-I55</f>
        <v>30</v>
      </c>
      <c r="N55" s="158"/>
      <c r="O55" s="321"/>
      <c r="P55" s="157"/>
      <c r="Q55" s="156"/>
      <c r="R55" s="321"/>
      <c r="S55" s="614"/>
      <c r="T55" s="156"/>
      <c r="U55" s="321"/>
      <c r="V55" s="157"/>
      <c r="W55" s="158"/>
      <c r="X55" s="157"/>
    </row>
    <row r="56" spans="1:29" ht="16.5" thickBot="1" x14ac:dyDescent="0.3">
      <c r="A56" s="893" t="s">
        <v>192</v>
      </c>
      <c r="B56" s="894"/>
      <c r="C56" s="894"/>
      <c r="D56" s="894"/>
      <c r="E56" s="894"/>
      <c r="F56" s="895"/>
      <c r="G56" s="616">
        <f>SUM(G36:G55)-G44-G45-G48-G49-G54-G55</f>
        <v>73.5</v>
      </c>
      <c r="H56" s="617">
        <f t="shared" ref="H56:M56" si="9">SUM(H36:H55)-H44-H45-H48-H49-H54-H55</f>
        <v>2205</v>
      </c>
      <c r="I56" s="617">
        <f t="shared" si="9"/>
        <v>817</v>
      </c>
      <c r="J56" s="617">
        <f t="shared" si="9"/>
        <v>365</v>
      </c>
      <c r="K56" s="617">
        <f t="shared" si="9"/>
        <v>0</v>
      </c>
      <c r="L56" s="617">
        <f t="shared" si="9"/>
        <v>452</v>
      </c>
      <c r="M56" s="617">
        <f t="shared" si="9"/>
        <v>1388</v>
      </c>
      <c r="N56" s="617">
        <f t="shared" ref="N56:AC56" si="10">SUM(N36:N55)</f>
        <v>0</v>
      </c>
      <c r="O56" s="617">
        <f t="shared" si="10"/>
        <v>0</v>
      </c>
      <c r="P56" s="617">
        <f t="shared" si="10"/>
        <v>0</v>
      </c>
      <c r="Q56" s="617">
        <f t="shared" si="10"/>
        <v>8</v>
      </c>
      <c r="R56" s="617">
        <f t="shared" si="10"/>
        <v>12</v>
      </c>
      <c r="S56" s="617">
        <f t="shared" si="10"/>
        <v>12</v>
      </c>
      <c r="T56" s="617">
        <f t="shared" si="10"/>
        <v>15</v>
      </c>
      <c r="U56" s="617">
        <f t="shared" si="10"/>
        <v>8</v>
      </c>
      <c r="V56" s="617">
        <f t="shared" si="10"/>
        <v>8</v>
      </c>
      <c r="W56" s="617">
        <f t="shared" si="10"/>
        <v>4</v>
      </c>
      <c r="X56" s="617">
        <f t="shared" si="10"/>
        <v>4</v>
      </c>
      <c r="Y56" s="617">
        <f t="shared" si="10"/>
        <v>0</v>
      </c>
      <c r="Z56" s="617">
        <f t="shared" si="10"/>
        <v>0</v>
      </c>
      <c r="AA56" s="617">
        <f t="shared" si="10"/>
        <v>0</v>
      </c>
      <c r="AB56" s="617">
        <f t="shared" si="10"/>
        <v>0</v>
      </c>
      <c r="AC56" s="617">
        <f t="shared" si="10"/>
        <v>0</v>
      </c>
    </row>
    <row r="57" spans="1:29" ht="16.5" thickBot="1" x14ac:dyDescent="0.3">
      <c r="A57" s="929" t="s">
        <v>193</v>
      </c>
      <c r="B57" s="930"/>
      <c r="C57" s="930"/>
      <c r="D57" s="930"/>
      <c r="E57" s="930"/>
      <c r="F57" s="930"/>
      <c r="G57" s="930"/>
      <c r="H57" s="930"/>
      <c r="I57" s="931"/>
      <c r="J57" s="931"/>
      <c r="K57" s="931"/>
      <c r="L57" s="931"/>
      <c r="M57" s="931"/>
      <c r="N57" s="930"/>
      <c r="O57" s="930"/>
      <c r="P57" s="930"/>
      <c r="Q57" s="930"/>
      <c r="R57" s="930"/>
      <c r="S57" s="930"/>
      <c r="T57" s="930"/>
      <c r="U57" s="930"/>
      <c r="V57" s="930"/>
      <c r="W57" s="930"/>
      <c r="X57" s="932"/>
    </row>
    <row r="58" spans="1:29" s="69" customFormat="1" x14ac:dyDescent="0.25">
      <c r="A58" s="534" t="s">
        <v>151</v>
      </c>
      <c r="B58" s="618" t="s">
        <v>237</v>
      </c>
      <c r="C58" s="43"/>
      <c r="D58" s="44">
        <v>2</v>
      </c>
      <c r="E58" s="44"/>
      <c r="F58" s="619"/>
      <c r="G58" s="620">
        <v>4.5</v>
      </c>
      <c r="H58" s="621">
        <f>G58*30</f>
        <v>135</v>
      </c>
      <c r="I58" s="215">
        <f>J58+K58+L58</f>
        <v>18</v>
      </c>
      <c r="J58" s="622"/>
      <c r="K58" s="622"/>
      <c r="L58" s="622">
        <v>18</v>
      </c>
      <c r="M58" s="206">
        <f>H58-I58</f>
        <v>117</v>
      </c>
      <c r="N58" s="623"/>
      <c r="O58" s="624">
        <v>1</v>
      </c>
      <c r="P58" s="625">
        <v>1</v>
      </c>
      <c r="Q58" s="626"/>
      <c r="R58" s="627"/>
      <c r="S58" s="625"/>
      <c r="T58" s="626"/>
      <c r="U58" s="627"/>
      <c r="V58" s="625"/>
      <c r="W58" s="626"/>
      <c r="X58" s="625"/>
    </row>
    <row r="59" spans="1:29" s="69" customFormat="1" ht="31.5" x14ac:dyDescent="0.25">
      <c r="A59" s="577" t="s">
        <v>152</v>
      </c>
      <c r="B59" s="628" t="s">
        <v>283</v>
      </c>
      <c r="C59" s="629"/>
      <c r="D59" s="630" t="s">
        <v>180</v>
      </c>
      <c r="E59" s="630"/>
      <c r="F59" s="631"/>
      <c r="G59" s="632">
        <v>4.5</v>
      </c>
      <c r="H59" s="633">
        <f>G59*30</f>
        <v>135</v>
      </c>
      <c r="I59" s="549">
        <f>J59+K59+L59</f>
        <v>0</v>
      </c>
      <c r="J59" s="582"/>
      <c r="K59" s="582"/>
      <c r="L59" s="582"/>
      <c r="M59" s="583">
        <f>H59-I59</f>
        <v>135</v>
      </c>
      <c r="N59" s="634"/>
      <c r="O59" s="635"/>
      <c r="P59" s="636"/>
      <c r="Q59" s="637"/>
      <c r="R59" s="635"/>
      <c r="S59" s="636"/>
      <c r="T59" s="637"/>
      <c r="U59" s="635"/>
      <c r="V59" s="636"/>
      <c r="W59" s="637"/>
      <c r="X59" s="636"/>
    </row>
    <row r="60" spans="1:29" s="69" customFormat="1" ht="31.5" x14ac:dyDescent="0.25">
      <c r="A60" s="577" t="s">
        <v>153</v>
      </c>
      <c r="B60" s="638" t="s">
        <v>284</v>
      </c>
      <c r="C60" s="46"/>
      <c r="D60" s="47" t="s">
        <v>179</v>
      </c>
      <c r="E60" s="47"/>
      <c r="F60" s="639"/>
      <c r="G60" s="452">
        <v>4.5</v>
      </c>
      <c r="H60" s="633">
        <f>G60*30</f>
        <v>135</v>
      </c>
      <c r="I60" s="549">
        <f>J60+K60+L60</f>
        <v>0</v>
      </c>
      <c r="J60" s="582"/>
      <c r="K60" s="582"/>
      <c r="L60" s="582"/>
      <c r="M60" s="583">
        <f>H60-I60</f>
        <v>135</v>
      </c>
      <c r="N60" s="634"/>
      <c r="O60" s="635"/>
      <c r="P60" s="636"/>
      <c r="Q60" s="637"/>
      <c r="R60" s="635"/>
      <c r="S60" s="636"/>
      <c r="T60" s="637"/>
      <c r="U60" s="635"/>
      <c r="V60" s="636"/>
      <c r="W60" s="637"/>
      <c r="X60" s="636"/>
    </row>
    <row r="61" spans="1:29" s="69" customFormat="1" ht="16.5" thickBot="1" x14ac:dyDescent="0.3">
      <c r="A61" s="570" t="s">
        <v>227</v>
      </c>
      <c r="B61" s="640" t="s">
        <v>154</v>
      </c>
      <c r="C61" s="641"/>
      <c r="D61" s="642" t="s">
        <v>178</v>
      </c>
      <c r="E61" s="642"/>
      <c r="F61" s="643"/>
      <c r="G61" s="644">
        <v>6</v>
      </c>
      <c r="H61" s="645">
        <f>G61*30</f>
        <v>180</v>
      </c>
      <c r="I61" s="607">
        <f>J61+K61+L61</f>
        <v>0</v>
      </c>
      <c r="J61" s="603"/>
      <c r="K61" s="603"/>
      <c r="L61" s="603"/>
      <c r="M61" s="604">
        <f>H61-I61</f>
        <v>180</v>
      </c>
      <c r="N61" s="646"/>
      <c r="O61" s="647"/>
      <c r="P61" s="569"/>
      <c r="Q61" s="648"/>
      <c r="R61" s="647"/>
      <c r="S61" s="569"/>
      <c r="T61" s="648"/>
      <c r="U61" s="647"/>
      <c r="V61" s="569"/>
      <c r="W61" s="648"/>
      <c r="X61" s="569"/>
    </row>
    <row r="62" spans="1:29" s="69" customFormat="1" ht="16.5" thickBot="1" x14ac:dyDescent="0.3">
      <c r="A62" s="943" t="s">
        <v>194</v>
      </c>
      <c r="B62" s="931"/>
      <c r="C62" s="931"/>
      <c r="D62" s="931"/>
      <c r="E62" s="931"/>
      <c r="F62" s="944"/>
      <c r="G62" s="649">
        <f>SUM(G58:G61)</f>
        <v>19.5</v>
      </c>
      <c r="H62" s="650">
        <f>SUM(H58:H61)</f>
        <v>585</v>
      </c>
      <c r="I62" s="651">
        <f t="shared" ref="I62:X62" si="11">SUM(I58:I61)</f>
        <v>18</v>
      </c>
      <c r="J62" s="651">
        <f t="shared" si="11"/>
        <v>0</v>
      </c>
      <c r="K62" s="651">
        <f t="shared" si="11"/>
        <v>0</v>
      </c>
      <c r="L62" s="651">
        <f t="shared" si="11"/>
        <v>18</v>
      </c>
      <c r="M62" s="651">
        <f t="shared" si="11"/>
        <v>567</v>
      </c>
      <c r="N62" s="650">
        <f t="shared" si="11"/>
        <v>0</v>
      </c>
      <c r="O62" s="650">
        <f t="shared" si="11"/>
        <v>1</v>
      </c>
      <c r="P62" s="650">
        <f t="shared" si="11"/>
        <v>1</v>
      </c>
      <c r="Q62" s="650">
        <f t="shared" si="11"/>
        <v>0</v>
      </c>
      <c r="R62" s="650">
        <f t="shared" si="11"/>
        <v>0</v>
      </c>
      <c r="S62" s="650">
        <f t="shared" si="11"/>
        <v>0</v>
      </c>
      <c r="T62" s="650">
        <f t="shared" si="11"/>
        <v>0</v>
      </c>
      <c r="U62" s="650">
        <f t="shared" si="11"/>
        <v>0</v>
      </c>
      <c r="V62" s="650">
        <f t="shared" si="11"/>
        <v>0</v>
      </c>
      <c r="W62" s="650">
        <f t="shared" si="11"/>
        <v>0</v>
      </c>
      <c r="X62" s="650">
        <f t="shared" si="11"/>
        <v>0</v>
      </c>
    </row>
    <row r="63" spans="1:29" ht="16.5" thickBot="1" x14ac:dyDescent="0.3">
      <c r="A63" s="943" t="s">
        <v>391</v>
      </c>
      <c r="B63" s="931"/>
      <c r="C63" s="931"/>
      <c r="D63" s="931"/>
      <c r="E63" s="931"/>
      <c r="F63" s="931"/>
      <c r="G63" s="931"/>
      <c r="H63" s="931"/>
      <c r="I63" s="931"/>
      <c r="J63" s="931"/>
      <c r="K63" s="931"/>
      <c r="L63" s="931"/>
      <c r="M63" s="931"/>
      <c r="N63" s="931"/>
      <c r="O63" s="931"/>
      <c r="P63" s="931"/>
      <c r="Q63" s="931"/>
      <c r="R63" s="931"/>
      <c r="S63" s="931"/>
      <c r="T63" s="931"/>
      <c r="U63" s="931"/>
      <c r="V63" s="931"/>
      <c r="W63" s="931"/>
      <c r="X63" s="944"/>
    </row>
    <row r="64" spans="1:29" s="69" customFormat="1" ht="16.5" thickBot="1" x14ac:dyDescent="0.3">
      <c r="A64" s="219" t="s">
        <v>155</v>
      </c>
      <c r="B64" s="665" t="s">
        <v>386</v>
      </c>
      <c r="C64" s="652"/>
      <c r="D64" s="653"/>
      <c r="E64" s="653"/>
      <c r="F64" s="654"/>
      <c r="G64" s="655">
        <v>6</v>
      </c>
      <c r="H64" s="656">
        <f>G64*30</f>
        <v>180</v>
      </c>
      <c r="I64" s="657">
        <f>J64+K64+L64</f>
        <v>0</v>
      </c>
      <c r="J64" s="658"/>
      <c r="K64" s="658"/>
      <c r="L64" s="658"/>
      <c r="M64" s="206">
        <f>H64-I64</f>
        <v>180</v>
      </c>
      <c r="N64" s="659"/>
      <c r="O64" s="660"/>
      <c r="P64" s="661"/>
      <c r="Q64" s="662"/>
      <c r="R64" s="660"/>
      <c r="S64" s="661"/>
      <c r="T64" s="662"/>
      <c r="U64" s="660"/>
      <c r="V64" s="661"/>
      <c r="W64" s="662"/>
      <c r="X64" s="663"/>
    </row>
    <row r="65" spans="1:25" s="69" customFormat="1" ht="16.5" thickBot="1" x14ac:dyDescent="0.3">
      <c r="A65" s="664"/>
      <c r="B65" s="665"/>
      <c r="C65" s="666"/>
      <c r="D65" s="667"/>
      <c r="E65" s="667"/>
      <c r="F65" s="668"/>
      <c r="G65" s="669"/>
      <c r="H65" s="670"/>
      <c r="I65" s="671"/>
      <c r="J65" s="672"/>
      <c r="K65" s="672"/>
      <c r="L65" s="672"/>
      <c r="M65" s="673"/>
      <c r="N65" s="674"/>
      <c r="O65" s="675"/>
      <c r="P65" s="676"/>
      <c r="Q65" s="677"/>
      <c r="R65" s="675"/>
      <c r="S65" s="676"/>
      <c r="T65" s="677"/>
      <c r="U65" s="675"/>
      <c r="V65" s="676"/>
      <c r="W65" s="677"/>
      <c r="X65" s="678"/>
    </row>
    <row r="66" spans="1:25" s="69" customFormat="1" ht="16.5" customHeight="1" thickBot="1" x14ac:dyDescent="0.3">
      <c r="A66" s="951" t="s">
        <v>196</v>
      </c>
      <c r="B66" s="952"/>
      <c r="C66" s="952"/>
      <c r="D66" s="952"/>
      <c r="E66" s="952"/>
      <c r="F66" s="953"/>
      <c r="G66" s="679">
        <f>SUM(G64:G65)</f>
        <v>6</v>
      </c>
      <c r="H66" s="680">
        <f>SUM(H64:H65)</f>
        <v>180</v>
      </c>
      <c r="I66" s="680">
        <f t="shared" ref="I66:X66" si="12">I64</f>
        <v>0</v>
      </c>
      <c r="J66" s="680">
        <f t="shared" si="12"/>
        <v>0</v>
      </c>
      <c r="K66" s="680">
        <f t="shared" si="12"/>
        <v>0</v>
      </c>
      <c r="L66" s="680">
        <f t="shared" si="12"/>
        <v>0</v>
      </c>
      <c r="M66" s="680">
        <f>SUM(M64:M65)</f>
        <v>180</v>
      </c>
      <c r="N66" s="680">
        <f t="shared" si="12"/>
        <v>0</v>
      </c>
      <c r="O66" s="680">
        <f t="shared" si="12"/>
        <v>0</v>
      </c>
      <c r="P66" s="680">
        <f t="shared" si="12"/>
        <v>0</v>
      </c>
      <c r="Q66" s="680">
        <f t="shared" si="12"/>
        <v>0</v>
      </c>
      <c r="R66" s="680">
        <f t="shared" si="12"/>
        <v>0</v>
      </c>
      <c r="S66" s="680">
        <f t="shared" si="12"/>
        <v>0</v>
      </c>
      <c r="T66" s="680">
        <f t="shared" si="12"/>
        <v>0</v>
      </c>
      <c r="U66" s="680">
        <f t="shared" si="12"/>
        <v>0</v>
      </c>
      <c r="V66" s="680">
        <f t="shared" si="12"/>
        <v>0</v>
      </c>
      <c r="W66" s="680">
        <f t="shared" si="12"/>
        <v>0</v>
      </c>
      <c r="X66" s="680">
        <f t="shared" si="12"/>
        <v>0</v>
      </c>
    </row>
    <row r="67" spans="1:25" ht="16.5" thickBot="1" x14ac:dyDescent="0.3">
      <c r="A67" s="946" t="s">
        <v>197</v>
      </c>
      <c r="B67" s="947"/>
      <c r="C67" s="947"/>
      <c r="D67" s="947"/>
      <c r="E67" s="947"/>
      <c r="F67" s="947"/>
      <c r="G67" s="681">
        <f>G66+G62+G56+G34</f>
        <v>176.5</v>
      </c>
      <c r="H67" s="682">
        <f>H66+H62+H56+H34</f>
        <v>5295</v>
      </c>
      <c r="I67" s="682">
        <f t="shared" ref="I67:X67" si="13">I56+I34+I62+I66</f>
        <v>1720</v>
      </c>
      <c r="J67" s="682">
        <f t="shared" si="13"/>
        <v>694</v>
      </c>
      <c r="K67" s="682">
        <f t="shared" si="13"/>
        <v>45</v>
      </c>
      <c r="L67" s="682">
        <f t="shared" si="13"/>
        <v>981</v>
      </c>
      <c r="M67" s="682">
        <f t="shared" si="13"/>
        <v>3575</v>
      </c>
      <c r="N67" s="682">
        <f t="shared" si="13"/>
        <v>19</v>
      </c>
      <c r="O67" s="682">
        <f t="shared" si="13"/>
        <v>16</v>
      </c>
      <c r="P67" s="682">
        <f t="shared" si="13"/>
        <v>16</v>
      </c>
      <c r="Q67" s="682">
        <f t="shared" si="13"/>
        <v>16</v>
      </c>
      <c r="R67" s="682">
        <f t="shared" si="13"/>
        <v>12</v>
      </c>
      <c r="S67" s="682">
        <f t="shared" si="13"/>
        <v>12</v>
      </c>
      <c r="T67" s="682">
        <f t="shared" si="13"/>
        <v>15</v>
      </c>
      <c r="U67" s="682">
        <f t="shared" si="13"/>
        <v>8</v>
      </c>
      <c r="V67" s="682">
        <f t="shared" si="13"/>
        <v>8</v>
      </c>
      <c r="W67" s="682">
        <f t="shared" si="13"/>
        <v>6</v>
      </c>
      <c r="X67" s="682">
        <f t="shared" si="13"/>
        <v>4</v>
      </c>
      <c r="Y67" s="69">
        <f>30*G67</f>
        <v>5295</v>
      </c>
    </row>
    <row r="68" spans="1:25" x14ac:dyDescent="0.25">
      <c r="A68" s="954" t="s">
        <v>132</v>
      </c>
      <c r="B68" s="955"/>
      <c r="C68" s="955"/>
      <c r="D68" s="955"/>
      <c r="E68" s="955"/>
      <c r="F68" s="955"/>
      <c r="G68" s="955"/>
      <c r="H68" s="955"/>
      <c r="I68" s="955"/>
      <c r="J68" s="955"/>
      <c r="K68" s="955"/>
      <c r="L68" s="955"/>
      <c r="M68" s="955"/>
      <c r="N68" s="955"/>
      <c r="O68" s="955"/>
      <c r="P68" s="955"/>
      <c r="Q68" s="955"/>
      <c r="R68" s="955"/>
      <c r="S68" s="955"/>
      <c r="T68" s="955"/>
      <c r="U68" s="955"/>
      <c r="V68" s="955"/>
      <c r="W68" s="955"/>
      <c r="X68" s="956"/>
    </row>
    <row r="69" spans="1:25" ht="16.5" thickBot="1" x14ac:dyDescent="0.3">
      <c r="A69" s="936" t="s">
        <v>133</v>
      </c>
      <c r="B69" s="937"/>
      <c r="C69" s="937"/>
      <c r="D69" s="937"/>
      <c r="E69" s="937"/>
      <c r="F69" s="937"/>
      <c r="G69" s="937"/>
      <c r="H69" s="937"/>
      <c r="I69" s="937"/>
      <c r="J69" s="937"/>
      <c r="K69" s="937"/>
      <c r="L69" s="937"/>
      <c r="M69" s="937"/>
      <c r="N69" s="937"/>
      <c r="O69" s="937"/>
      <c r="P69" s="937"/>
      <c r="Q69" s="937"/>
      <c r="R69" s="937"/>
      <c r="S69" s="937"/>
      <c r="T69" s="937"/>
      <c r="U69" s="937"/>
      <c r="V69" s="937"/>
      <c r="W69" s="937"/>
      <c r="X69" s="938"/>
    </row>
    <row r="70" spans="1:25" ht="16.5" thickBot="1" x14ac:dyDescent="0.3">
      <c r="A70" s="945" t="s">
        <v>134</v>
      </c>
      <c r="B70" s="683" t="s">
        <v>136</v>
      </c>
      <c r="C70" s="255"/>
      <c r="D70" s="162">
        <v>3</v>
      </c>
      <c r="E70" s="162"/>
      <c r="F70" s="684"/>
      <c r="G70" s="432">
        <v>4</v>
      </c>
      <c r="H70" s="432">
        <f>G70*30</f>
        <v>120</v>
      </c>
      <c r="I70" s="685">
        <f>J70+K70+L70</f>
        <v>30</v>
      </c>
      <c r="J70" s="686">
        <v>15</v>
      </c>
      <c r="K70" s="686"/>
      <c r="L70" s="686">
        <v>15</v>
      </c>
      <c r="M70" s="687">
        <f>H70-I70</f>
        <v>90</v>
      </c>
      <c r="N70" s="255"/>
      <c r="O70" s="688"/>
      <c r="P70" s="684"/>
      <c r="Q70" s="255">
        <v>2</v>
      </c>
      <c r="R70" s="688"/>
      <c r="S70" s="684"/>
      <c r="T70" s="255"/>
      <c r="U70" s="688"/>
      <c r="V70" s="684"/>
      <c r="W70" s="255"/>
      <c r="X70" s="684"/>
    </row>
    <row r="71" spans="1:25" x14ac:dyDescent="0.25">
      <c r="A71" s="928"/>
      <c r="B71" s="689" t="s">
        <v>213</v>
      </c>
      <c r="C71" s="145"/>
      <c r="D71" s="690"/>
      <c r="E71" s="690"/>
      <c r="F71" s="144"/>
      <c r="G71" s="432"/>
      <c r="H71" s="432">
        <f>G71*30</f>
        <v>0</v>
      </c>
      <c r="I71" s="691"/>
      <c r="J71" s="692"/>
      <c r="K71" s="692"/>
      <c r="L71" s="692"/>
      <c r="M71" s="693"/>
      <c r="N71" s="255"/>
      <c r="O71" s="688"/>
      <c r="P71" s="684"/>
      <c r="Q71" s="255">
        <v>2</v>
      </c>
      <c r="R71" s="334"/>
      <c r="S71" s="144"/>
      <c r="T71" s="145"/>
      <c r="U71" s="334"/>
      <c r="V71" s="144"/>
      <c r="W71" s="145"/>
      <c r="X71" s="144"/>
    </row>
    <row r="72" spans="1:25" x14ac:dyDescent="0.25">
      <c r="A72" s="927" t="s">
        <v>135</v>
      </c>
      <c r="B72" s="689" t="s">
        <v>183</v>
      </c>
      <c r="C72" s="145"/>
      <c r="D72" s="690">
        <v>4</v>
      </c>
      <c r="E72" s="690"/>
      <c r="F72" s="144"/>
      <c r="G72" s="142">
        <v>3.5</v>
      </c>
      <c r="H72" s="142">
        <f>G72*30</f>
        <v>105</v>
      </c>
      <c r="I72" s="691">
        <f>J72+K72+L72</f>
        <v>36</v>
      </c>
      <c r="J72" s="692">
        <v>18</v>
      </c>
      <c r="K72" s="692"/>
      <c r="L72" s="692">
        <v>18</v>
      </c>
      <c r="M72" s="693">
        <f>H72-I72</f>
        <v>69</v>
      </c>
      <c r="N72" s="145"/>
      <c r="O72" s="334"/>
      <c r="P72" s="144"/>
      <c r="Q72" s="145"/>
      <c r="R72" s="334">
        <v>2</v>
      </c>
      <c r="S72" s="144">
        <v>2</v>
      </c>
      <c r="T72" s="145"/>
      <c r="U72" s="334"/>
      <c r="V72" s="144"/>
      <c r="W72" s="145"/>
      <c r="X72" s="144"/>
    </row>
    <row r="73" spans="1:25" x14ac:dyDescent="0.25">
      <c r="A73" s="928"/>
      <c r="B73" s="689" t="s">
        <v>228</v>
      </c>
      <c r="C73" s="145"/>
      <c r="D73" s="690"/>
      <c r="E73" s="690"/>
      <c r="F73" s="144"/>
      <c r="G73" s="142"/>
      <c r="H73" s="142">
        <f>G73*30</f>
        <v>0</v>
      </c>
      <c r="I73" s="691"/>
      <c r="J73" s="692"/>
      <c r="K73" s="692"/>
      <c r="L73" s="692"/>
      <c r="M73" s="693"/>
      <c r="N73" s="145"/>
      <c r="O73" s="334"/>
      <c r="P73" s="144"/>
      <c r="Q73" s="145"/>
      <c r="R73" s="334">
        <v>2</v>
      </c>
      <c r="S73" s="144">
        <v>2</v>
      </c>
      <c r="T73" s="145"/>
      <c r="U73" s="334"/>
      <c r="V73" s="144"/>
      <c r="W73" s="145"/>
      <c r="X73" s="144"/>
    </row>
    <row r="74" spans="1:25" ht="31.5" x14ac:dyDescent="0.25">
      <c r="A74" s="927" t="s">
        <v>139</v>
      </c>
      <c r="B74" s="689" t="s">
        <v>185</v>
      </c>
      <c r="C74" s="145"/>
      <c r="D74" s="690">
        <v>5</v>
      </c>
      <c r="E74" s="690"/>
      <c r="F74" s="144"/>
      <c r="G74" s="142">
        <v>3</v>
      </c>
      <c r="H74" s="142">
        <f t="shared" ref="H74:H81" si="14">G74*30</f>
        <v>90</v>
      </c>
      <c r="I74" s="691">
        <f t="shared" ref="I74:I81" si="15">J74+K74+L74</f>
        <v>45</v>
      </c>
      <c r="J74" s="692"/>
      <c r="K74" s="692"/>
      <c r="L74" s="692">
        <v>45</v>
      </c>
      <c r="M74" s="693">
        <f>H74-I74</f>
        <v>45</v>
      </c>
      <c r="N74" s="145"/>
      <c r="O74" s="334"/>
      <c r="P74" s="144"/>
      <c r="Q74" s="145"/>
      <c r="R74" s="334"/>
      <c r="S74" s="144"/>
      <c r="T74" s="145">
        <v>3</v>
      </c>
      <c r="U74" s="334"/>
      <c r="V74" s="144"/>
      <c r="W74" s="145"/>
      <c r="X74" s="144"/>
    </row>
    <row r="75" spans="1:25" x14ac:dyDescent="0.25">
      <c r="A75" s="928"/>
      <c r="B75" s="689" t="s">
        <v>214</v>
      </c>
      <c r="C75" s="145"/>
      <c r="D75" s="690"/>
      <c r="E75" s="690"/>
      <c r="F75" s="144"/>
      <c r="G75" s="142"/>
      <c r="H75" s="142">
        <f t="shared" si="14"/>
        <v>0</v>
      </c>
      <c r="I75" s="691">
        <f t="shared" si="15"/>
        <v>45</v>
      </c>
      <c r="J75" s="692">
        <v>15</v>
      </c>
      <c r="K75" s="692"/>
      <c r="L75" s="692">
        <v>30</v>
      </c>
      <c r="M75" s="693">
        <f>H74-I75</f>
        <v>45</v>
      </c>
      <c r="N75" s="145"/>
      <c r="O75" s="334"/>
      <c r="P75" s="144"/>
      <c r="Q75" s="145"/>
      <c r="R75" s="334"/>
      <c r="S75" s="144"/>
      <c r="T75" s="145">
        <v>3</v>
      </c>
      <c r="U75" s="334"/>
      <c r="V75" s="144"/>
      <c r="W75" s="145"/>
      <c r="X75" s="144"/>
    </row>
    <row r="76" spans="1:25" ht="31.5" x14ac:dyDescent="0.25">
      <c r="A76" s="927" t="s">
        <v>140</v>
      </c>
      <c r="B76" s="689" t="s">
        <v>186</v>
      </c>
      <c r="C76" s="145"/>
      <c r="D76" s="690">
        <v>6</v>
      </c>
      <c r="E76" s="690"/>
      <c r="F76" s="144"/>
      <c r="G76" s="142">
        <v>4</v>
      </c>
      <c r="H76" s="142">
        <f t="shared" si="14"/>
        <v>120</v>
      </c>
      <c r="I76" s="691">
        <f t="shared" si="15"/>
        <v>54</v>
      </c>
      <c r="J76" s="692"/>
      <c r="K76" s="692"/>
      <c r="L76" s="692">
        <v>54</v>
      </c>
      <c r="M76" s="693">
        <f>H76-I76</f>
        <v>66</v>
      </c>
      <c r="N76" s="145"/>
      <c r="O76" s="334"/>
      <c r="P76" s="144"/>
      <c r="Q76" s="145"/>
      <c r="R76" s="334"/>
      <c r="S76" s="144"/>
      <c r="T76" s="145"/>
      <c r="U76" s="334">
        <v>3</v>
      </c>
      <c r="V76" s="144">
        <v>3</v>
      </c>
      <c r="W76" s="145"/>
      <c r="X76" s="144"/>
    </row>
    <row r="77" spans="1:25" x14ac:dyDescent="0.25">
      <c r="A77" s="928"/>
      <c r="B77" s="689" t="s">
        <v>189</v>
      </c>
      <c r="C77" s="145"/>
      <c r="D77" s="690"/>
      <c r="E77" s="690"/>
      <c r="F77" s="144"/>
      <c r="G77" s="142"/>
      <c r="H77" s="142">
        <f t="shared" si="14"/>
        <v>0</v>
      </c>
      <c r="I77" s="691">
        <f t="shared" si="15"/>
        <v>54</v>
      </c>
      <c r="J77" s="692">
        <v>18</v>
      </c>
      <c r="K77" s="692"/>
      <c r="L77" s="692">
        <v>36</v>
      </c>
      <c r="M77" s="693">
        <f>H76-I77</f>
        <v>66</v>
      </c>
      <c r="N77" s="145"/>
      <c r="O77" s="334"/>
      <c r="P77" s="144"/>
      <c r="Q77" s="145"/>
      <c r="R77" s="334"/>
      <c r="S77" s="144"/>
      <c r="T77" s="145"/>
      <c r="U77" s="334">
        <v>3</v>
      </c>
      <c r="V77" s="144">
        <v>3</v>
      </c>
      <c r="W77" s="145"/>
      <c r="X77" s="144"/>
    </row>
    <row r="78" spans="1:25" ht="31.5" x14ac:dyDescent="0.25">
      <c r="A78" s="927" t="s">
        <v>141</v>
      </c>
      <c r="B78" s="689" t="s">
        <v>187</v>
      </c>
      <c r="C78" s="145"/>
      <c r="D78" s="690">
        <v>7</v>
      </c>
      <c r="E78" s="690"/>
      <c r="F78" s="144"/>
      <c r="G78" s="142">
        <v>3</v>
      </c>
      <c r="H78" s="142">
        <f t="shared" si="14"/>
        <v>90</v>
      </c>
      <c r="I78" s="691">
        <f t="shared" si="15"/>
        <v>45</v>
      </c>
      <c r="J78" s="692"/>
      <c r="K78" s="692"/>
      <c r="L78" s="692">
        <v>45</v>
      </c>
      <c r="M78" s="693">
        <f>H78-I78</f>
        <v>45</v>
      </c>
      <c r="N78" s="145"/>
      <c r="O78" s="334"/>
      <c r="P78" s="144"/>
      <c r="Q78" s="145"/>
      <c r="R78" s="334"/>
      <c r="S78" s="144"/>
      <c r="T78" s="145"/>
      <c r="U78" s="334"/>
      <c r="V78" s="144"/>
      <c r="W78" s="145">
        <v>3</v>
      </c>
      <c r="X78" s="144"/>
    </row>
    <row r="79" spans="1:25" x14ac:dyDescent="0.25">
      <c r="A79" s="928"/>
      <c r="B79" s="151" t="s">
        <v>33</v>
      </c>
      <c r="C79" s="163"/>
      <c r="D79" s="141"/>
      <c r="E79" s="141"/>
      <c r="F79" s="150"/>
      <c r="G79" s="142"/>
      <c r="H79" s="142">
        <f t="shared" si="14"/>
        <v>0</v>
      </c>
      <c r="I79" s="691">
        <f t="shared" si="15"/>
        <v>45</v>
      </c>
      <c r="J79" s="692">
        <v>15</v>
      </c>
      <c r="K79" s="692"/>
      <c r="L79" s="692">
        <v>30</v>
      </c>
      <c r="M79" s="693">
        <f>H78-I79</f>
        <v>45</v>
      </c>
      <c r="N79" s="145"/>
      <c r="O79" s="334"/>
      <c r="P79" s="144"/>
      <c r="Q79" s="145"/>
      <c r="R79" s="334"/>
      <c r="S79" s="144"/>
      <c r="T79" s="145"/>
      <c r="U79" s="334"/>
      <c r="V79" s="144"/>
      <c r="W79" s="145">
        <v>3</v>
      </c>
      <c r="X79" s="150"/>
    </row>
    <row r="80" spans="1:25" ht="31.5" x14ac:dyDescent="0.25">
      <c r="A80" s="896" t="s">
        <v>142</v>
      </c>
      <c r="B80" s="689" t="s">
        <v>188</v>
      </c>
      <c r="C80" s="163"/>
      <c r="D80" s="141" t="s">
        <v>178</v>
      </c>
      <c r="E80" s="141"/>
      <c r="F80" s="150"/>
      <c r="G80" s="152">
        <v>3</v>
      </c>
      <c r="H80" s="142">
        <f t="shared" si="14"/>
        <v>90</v>
      </c>
      <c r="I80" s="691">
        <f t="shared" si="15"/>
        <v>39</v>
      </c>
      <c r="J80" s="692"/>
      <c r="K80" s="692"/>
      <c r="L80" s="692">
        <v>39</v>
      </c>
      <c r="M80" s="693">
        <f>H80-I80</f>
        <v>51</v>
      </c>
      <c r="N80" s="163"/>
      <c r="O80" s="335"/>
      <c r="P80" s="150"/>
      <c r="Q80" s="163"/>
      <c r="R80" s="335"/>
      <c r="S80" s="150"/>
      <c r="T80" s="163"/>
      <c r="U80" s="335"/>
      <c r="V80" s="150"/>
      <c r="W80" s="163"/>
      <c r="X80" s="150">
        <v>3</v>
      </c>
    </row>
    <row r="81" spans="1:29" ht="16.5" customHeight="1" thickBot="1" x14ac:dyDescent="0.3">
      <c r="A81" s="926"/>
      <c r="B81" s="232" t="s">
        <v>233</v>
      </c>
      <c r="C81" s="136"/>
      <c r="D81" s="138"/>
      <c r="E81" s="138"/>
      <c r="F81" s="137"/>
      <c r="G81" s="694"/>
      <c r="H81" s="695">
        <f t="shared" si="14"/>
        <v>0</v>
      </c>
      <c r="I81" s="696">
        <f t="shared" si="15"/>
        <v>39</v>
      </c>
      <c r="J81" s="697">
        <v>13</v>
      </c>
      <c r="K81" s="697"/>
      <c r="L81" s="697">
        <v>26</v>
      </c>
      <c r="M81" s="698">
        <f>H80-I81</f>
        <v>51</v>
      </c>
      <c r="N81" s="163"/>
      <c r="O81" s="335"/>
      <c r="P81" s="150"/>
      <c r="Q81" s="163"/>
      <c r="R81" s="335"/>
      <c r="S81" s="150"/>
      <c r="T81" s="163"/>
      <c r="U81" s="335"/>
      <c r="V81" s="150"/>
      <c r="W81" s="163"/>
      <c r="X81" s="150">
        <v>3</v>
      </c>
    </row>
    <row r="82" spans="1:29" ht="16.5" thickBot="1" x14ac:dyDescent="0.3">
      <c r="A82" s="933" t="s">
        <v>137</v>
      </c>
      <c r="B82" s="934"/>
      <c r="C82" s="934"/>
      <c r="D82" s="934"/>
      <c r="E82" s="934"/>
      <c r="F82" s="935"/>
      <c r="G82" s="616">
        <f>G70+G72+G74+G76+G78+G80</f>
        <v>20.5</v>
      </c>
      <c r="H82" s="617">
        <f t="shared" ref="H82:X82" si="16">H70+H72+H74+H76+H78+H80</f>
        <v>615</v>
      </c>
      <c r="I82" s="699">
        <f>SUM(I70:I81)</f>
        <v>432</v>
      </c>
      <c r="J82" s="699">
        <f>SUM(J70:J81)</f>
        <v>94</v>
      </c>
      <c r="K82" s="699">
        <f t="shared" si="16"/>
        <v>0</v>
      </c>
      <c r="L82" s="699">
        <f>SUM(L70:L81)</f>
        <v>338</v>
      </c>
      <c r="M82" s="699">
        <f>SUM(M70:M81)</f>
        <v>573</v>
      </c>
      <c r="N82" s="699">
        <f t="shared" si="16"/>
        <v>0</v>
      </c>
      <c r="O82" s="699">
        <f t="shared" si="16"/>
        <v>0</v>
      </c>
      <c r="P82" s="699">
        <f t="shared" si="16"/>
        <v>0</v>
      </c>
      <c r="Q82" s="699">
        <f t="shared" si="16"/>
        <v>2</v>
      </c>
      <c r="R82" s="699">
        <f t="shared" si="16"/>
        <v>2</v>
      </c>
      <c r="S82" s="699">
        <f t="shared" si="16"/>
        <v>2</v>
      </c>
      <c r="T82" s="699">
        <f t="shared" si="16"/>
        <v>3</v>
      </c>
      <c r="U82" s="699">
        <f t="shared" si="16"/>
        <v>3</v>
      </c>
      <c r="V82" s="699">
        <f t="shared" si="16"/>
        <v>3</v>
      </c>
      <c r="W82" s="699">
        <f t="shared" si="16"/>
        <v>3</v>
      </c>
      <c r="X82" s="699">
        <f t="shared" si="16"/>
        <v>3</v>
      </c>
      <c r="Y82" s="699">
        <f>SUM(Y70:Y81)</f>
        <v>0</v>
      </c>
      <c r="Z82" s="699">
        <f>SUM(Z70:Z81)</f>
        <v>0</v>
      </c>
      <c r="AA82" s="699">
        <f>SUM(AA70:AA81)</f>
        <v>0</v>
      </c>
      <c r="AB82" s="699">
        <f>SUM(AB70:AB81)</f>
        <v>0</v>
      </c>
      <c r="AC82" s="699">
        <f>SUM(AC70:AC81)</f>
        <v>0</v>
      </c>
    </row>
    <row r="83" spans="1:29" ht="16.5" thickBot="1" x14ac:dyDescent="0.3">
      <c r="A83" s="936" t="s">
        <v>215</v>
      </c>
      <c r="B83" s="937"/>
      <c r="C83" s="937"/>
      <c r="D83" s="937"/>
      <c r="E83" s="937"/>
      <c r="F83" s="937"/>
      <c r="G83" s="937"/>
      <c r="H83" s="937"/>
      <c r="I83" s="923"/>
      <c r="J83" s="923"/>
      <c r="K83" s="923"/>
      <c r="L83" s="923"/>
      <c r="M83" s="923"/>
      <c r="N83" s="937"/>
      <c r="O83" s="937"/>
      <c r="P83" s="937"/>
      <c r="Q83" s="937"/>
      <c r="R83" s="937"/>
      <c r="S83" s="937"/>
      <c r="T83" s="937"/>
      <c r="U83" s="937"/>
      <c r="V83" s="937"/>
      <c r="W83" s="937"/>
      <c r="X83" s="938"/>
    </row>
    <row r="84" spans="1:29" x14ac:dyDescent="0.25">
      <c r="A84" s="904" t="s">
        <v>143</v>
      </c>
      <c r="B84" s="151" t="s">
        <v>291</v>
      </c>
      <c r="C84" s="141"/>
      <c r="D84" s="141">
        <v>5</v>
      </c>
      <c r="E84" s="141"/>
      <c r="F84" s="141"/>
      <c r="G84" s="142">
        <v>5</v>
      </c>
      <c r="H84" s="248">
        <f>G84*30</f>
        <v>150</v>
      </c>
      <c r="I84" s="255">
        <f>J84+L84+K84</f>
        <v>60</v>
      </c>
      <c r="J84" s="162">
        <v>30</v>
      </c>
      <c r="K84" s="162"/>
      <c r="L84" s="162">
        <v>30</v>
      </c>
      <c r="M84" s="256">
        <f>H84-I84</f>
        <v>90</v>
      </c>
      <c r="N84" s="143"/>
      <c r="O84" s="334"/>
      <c r="P84" s="144"/>
      <c r="Q84" s="145"/>
      <c r="R84" s="334"/>
      <c r="S84" s="144"/>
      <c r="T84" s="145"/>
      <c r="U84" s="334">
        <v>4</v>
      </c>
      <c r="V84" s="144">
        <v>4</v>
      </c>
      <c r="W84" s="145"/>
      <c r="X84" s="144"/>
    </row>
    <row r="85" spans="1:29" ht="16.5" customHeight="1" x14ac:dyDescent="0.25">
      <c r="A85" s="905"/>
      <c r="B85" s="151" t="s">
        <v>292</v>
      </c>
      <c r="C85" s="146"/>
      <c r="D85" s="147"/>
      <c r="E85" s="148"/>
      <c r="F85" s="149"/>
      <c r="G85" s="152"/>
      <c r="H85" s="249"/>
      <c r="I85" s="257"/>
      <c r="J85" s="245"/>
      <c r="K85" s="245">
        <f>SUM(K87:K92)</f>
        <v>0</v>
      </c>
      <c r="L85" s="245"/>
      <c r="M85" s="246"/>
      <c r="N85" s="161"/>
      <c r="O85" s="335"/>
      <c r="P85" s="150"/>
      <c r="Q85" s="163"/>
      <c r="R85" s="335"/>
      <c r="S85" s="150"/>
      <c r="T85" s="163"/>
      <c r="U85" s="335"/>
      <c r="V85" s="150"/>
      <c r="W85" s="163"/>
      <c r="X85" s="150"/>
    </row>
    <row r="86" spans="1:29" ht="16.5" customHeight="1" x14ac:dyDescent="0.25">
      <c r="A86" s="897"/>
      <c r="B86" s="151" t="s">
        <v>387</v>
      </c>
      <c r="C86" s="146"/>
      <c r="D86" s="147"/>
      <c r="E86" s="148"/>
      <c r="F86" s="149"/>
      <c r="G86" s="152"/>
      <c r="H86" s="249"/>
      <c r="I86" s="257"/>
      <c r="J86" s="245"/>
      <c r="K86" s="245"/>
      <c r="L86" s="245"/>
      <c r="M86" s="246"/>
      <c r="N86" s="161"/>
      <c r="O86" s="335"/>
      <c r="P86" s="150"/>
      <c r="Q86" s="163"/>
      <c r="R86" s="335"/>
      <c r="S86" s="150"/>
      <c r="T86" s="163"/>
      <c r="U86" s="335"/>
      <c r="V86" s="150"/>
      <c r="W86" s="163"/>
      <c r="X86" s="150"/>
    </row>
    <row r="87" spans="1:29" x14ac:dyDescent="0.25">
      <c r="A87" s="896" t="s">
        <v>144</v>
      </c>
      <c r="B87" s="151" t="s">
        <v>293</v>
      </c>
      <c r="C87" s="146"/>
      <c r="D87" s="147" t="s">
        <v>179</v>
      </c>
      <c r="E87" s="148"/>
      <c r="F87" s="149"/>
      <c r="G87" s="152">
        <v>5</v>
      </c>
      <c r="H87" s="250">
        <f>G87*30</f>
        <v>150</v>
      </c>
      <c r="I87" s="258">
        <f>J87+L87+K87</f>
        <v>54</v>
      </c>
      <c r="J87" s="153">
        <v>18</v>
      </c>
      <c r="K87" s="154"/>
      <c r="L87" s="154">
        <v>36</v>
      </c>
      <c r="M87" s="155">
        <f t="shared" ref="M87:M97" si="17">H87-I87</f>
        <v>96</v>
      </c>
      <c r="N87" s="158"/>
      <c r="O87" s="321"/>
      <c r="P87" s="157"/>
      <c r="Q87" s="156"/>
      <c r="R87" s="321"/>
      <c r="S87" s="157"/>
      <c r="T87" s="156"/>
      <c r="U87" s="321">
        <v>3</v>
      </c>
      <c r="V87" s="157">
        <v>3</v>
      </c>
      <c r="W87" s="156"/>
      <c r="X87" s="150"/>
    </row>
    <row r="88" spans="1:29" ht="31.5" x14ac:dyDescent="0.25">
      <c r="A88" s="897"/>
      <c r="B88" s="151" t="s">
        <v>294</v>
      </c>
      <c r="C88" s="146"/>
      <c r="D88" s="147"/>
      <c r="E88" s="148"/>
      <c r="F88" s="149"/>
      <c r="G88" s="152"/>
      <c r="H88" s="250"/>
      <c r="I88" s="258"/>
      <c r="J88" s="153"/>
      <c r="K88" s="154"/>
      <c r="L88" s="154"/>
      <c r="M88" s="155"/>
      <c r="N88" s="158"/>
      <c r="O88" s="321"/>
      <c r="P88" s="157"/>
      <c r="Q88" s="156"/>
      <c r="R88" s="321"/>
      <c r="S88" s="157"/>
      <c r="T88" s="156"/>
      <c r="U88" s="321"/>
      <c r="V88" s="157"/>
      <c r="W88" s="156"/>
      <c r="X88" s="150"/>
    </row>
    <row r="89" spans="1:29" x14ac:dyDescent="0.25">
      <c r="A89" s="896" t="s">
        <v>145</v>
      </c>
      <c r="B89" s="151" t="s">
        <v>268</v>
      </c>
      <c r="C89" s="146">
        <v>6</v>
      </c>
      <c r="D89" s="147"/>
      <c r="E89" s="148"/>
      <c r="F89" s="149"/>
      <c r="G89" s="152">
        <v>5</v>
      </c>
      <c r="H89" s="250">
        <f>G89*30</f>
        <v>150</v>
      </c>
      <c r="I89" s="258">
        <f>J89+L89+K89</f>
        <v>72</v>
      </c>
      <c r="J89" s="153">
        <v>36</v>
      </c>
      <c r="K89" s="154"/>
      <c r="L89" s="154">
        <v>36</v>
      </c>
      <c r="M89" s="155">
        <f>H89-I89</f>
        <v>78</v>
      </c>
      <c r="N89" s="158"/>
      <c r="O89" s="321"/>
      <c r="P89" s="157"/>
      <c r="Q89" s="156"/>
      <c r="R89" s="321"/>
      <c r="S89" s="157"/>
      <c r="T89" s="156"/>
      <c r="U89" s="321">
        <v>4</v>
      </c>
      <c r="V89" s="157">
        <v>4</v>
      </c>
      <c r="W89" s="156"/>
      <c r="X89" s="150"/>
    </row>
    <row r="90" spans="1:29" x14ac:dyDescent="0.25">
      <c r="A90" s="897"/>
      <c r="B90" s="151" t="s">
        <v>312</v>
      </c>
      <c r="C90" s="146"/>
      <c r="D90" s="147"/>
      <c r="E90" s="148"/>
      <c r="F90" s="149"/>
      <c r="G90" s="152"/>
      <c r="H90" s="250"/>
      <c r="I90" s="258"/>
      <c r="J90" s="153"/>
      <c r="K90" s="154"/>
      <c r="L90" s="154"/>
      <c r="M90" s="155"/>
      <c r="N90" s="158"/>
      <c r="O90" s="321"/>
      <c r="P90" s="157"/>
      <c r="Q90" s="156"/>
      <c r="R90" s="321"/>
      <c r="S90" s="157"/>
      <c r="T90" s="156"/>
      <c r="U90" s="321"/>
      <c r="V90" s="157"/>
      <c r="W90" s="156"/>
      <c r="X90" s="150"/>
    </row>
    <row r="91" spans="1:29" x14ac:dyDescent="0.25">
      <c r="A91" s="896" t="s">
        <v>146</v>
      </c>
      <c r="B91" s="151" t="s">
        <v>295</v>
      </c>
      <c r="C91" s="146">
        <v>7</v>
      </c>
      <c r="D91" s="147"/>
      <c r="E91" s="148"/>
      <c r="F91" s="149"/>
      <c r="G91" s="152">
        <v>5</v>
      </c>
      <c r="H91" s="250">
        <f>G91*30</f>
        <v>150</v>
      </c>
      <c r="I91" s="258">
        <f>J91+L91+K91</f>
        <v>60</v>
      </c>
      <c r="J91" s="153">
        <v>30</v>
      </c>
      <c r="K91" s="154"/>
      <c r="L91" s="154">
        <v>30</v>
      </c>
      <c r="M91" s="155">
        <f t="shared" si="17"/>
        <v>90</v>
      </c>
      <c r="N91" s="158"/>
      <c r="O91" s="321"/>
      <c r="P91" s="159"/>
      <c r="Q91" s="156"/>
      <c r="R91" s="321"/>
      <c r="S91" s="157"/>
      <c r="T91" s="158"/>
      <c r="U91" s="321"/>
      <c r="V91" s="157"/>
      <c r="W91" s="156">
        <v>4</v>
      </c>
      <c r="X91" s="150"/>
    </row>
    <row r="92" spans="1:29" x14ac:dyDescent="0.25">
      <c r="A92" s="897"/>
      <c r="B92" s="151" t="s">
        <v>296</v>
      </c>
      <c r="C92" s="146"/>
      <c r="D92" s="147"/>
      <c r="E92" s="148"/>
      <c r="F92" s="149"/>
      <c r="G92" s="152"/>
      <c r="H92" s="250"/>
      <c r="I92" s="258"/>
      <c r="J92" s="153"/>
      <c r="K92" s="154"/>
      <c r="L92" s="154"/>
      <c r="M92" s="155"/>
      <c r="N92" s="158"/>
      <c r="O92" s="321"/>
      <c r="P92" s="159"/>
      <c r="Q92" s="156"/>
      <c r="R92" s="321"/>
      <c r="S92" s="157"/>
      <c r="T92" s="158"/>
      <c r="U92" s="321"/>
      <c r="V92" s="157"/>
      <c r="W92" s="156"/>
      <c r="X92" s="150"/>
    </row>
    <row r="93" spans="1:29" x14ac:dyDescent="0.25">
      <c r="A93" s="896" t="s">
        <v>147</v>
      </c>
      <c r="B93" s="151" t="s">
        <v>297</v>
      </c>
      <c r="C93" s="146"/>
      <c r="D93" s="147" t="s">
        <v>190</v>
      </c>
      <c r="E93" s="148"/>
      <c r="F93" s="148"/>
      <c r="G93" s="152">
        <v>5</v>
      </c>
      <c r="H93" s="251">
        <f>G93*30</f>
        <v>150</v>
      </c>
      <c r="I93" s="258">
        <f>J93+L93+K93</f>
        <v>60</v>
      </c>
      <c r="J93" s="153">
        <v>30</v>
      </c>
      <c r="K93" s="154"/>
      <c r="L93" s="154">
        <v>30</v>
      </c>
      <c r="M93" s="155">
        <f t="shared" si="17"/>
        <v>90</v>
      </c>
      <c r="N93" s="158"/>
      <c r="O93" s="321"/>
      <c r="P93" s="159"/>
      <c r="Q93" s="156"/>
      <c r="R93" s="321"/>
      <c r="S93" s="157"/>
      <c r="T93" s="158"/>
      <c r="U93" s="321"/>
      <c r="V93" s="157"/>
      <c r="W93" s="156">
        <v>4</v>
      </c>
      <c r="X93" s="150"/>
    </row>
    <row r="94" spans="1:29" x14ac:dyDescent="0.25">
      <c r="A94" s="897"/>
      <c r="B94" s="151" t="s">
        <v>298</v>
      </c>
      <c r="C94" s="146"/>
      <c r="D94" s="147"/>
      <c r="E94" s="148"/>
      <c r="F94" s="148"/>
      <c r="G94" s="152"/>
      <c r="H94" s="251"/>
      <c r="I94" s="258"/>
      <c r="J94" s="153"/>
      <c r="K94" s="154"/>
      <c r="L94" s="154"/>
      <c r="M94" s="155"/>
      <c r="N94" s="158"/>
      <c r="O94" s="321"/>
      <c r="P94" s="159"/>
      <c r="Q94" s="156"/>
      <c r="R94" s="321"/>
      <c r="S94" s="157"/>
      <c r="T94" s="158"/>
      <c r="U94" s="321"/>
      <c r="V94" s="157"/>
      <c r="W94" s="156"/>
      <c r="X94" s="150"/>
    </row>
    <row r="95" spans="1:29" ht="31.5" x14ac:dyDescent="0.25">
      <c r="A95" s="896" t="s">
        <v>148</v>
      </c>
      <c r="B95" s="700" t="s">
        <v>299</v>
      </c>
      <c r="C95" s="146">
        <v>7</v>
      </c>
      <c r="D95" s="147"/>
      <c r="E95" s="148"/>
      <c r="F95" s="149"/>
      <c r="G95" s="152">
        <v>5</v>
      </c>
      <c r="H95" s="251">
        <f>G95*30</f>
        <v>150</v>
      </c>
      <c r="I95" s="258">
        <f>J95+L95</f>
        <v>60</v>
      </c>
      <c r="J95" s="153">
        <v>30</v>
      </c>
      <c r="K95" s="154"/>
      <c r="L95" s="154">
        <v>30</v>
      </c>
      <c r="M95" s="155">
        <f t="shared" si="17"/>
        <v>90</v>
      </c>
      <c r="N95" s="158"/>
      <c r="O95" s="321"/>
      <c r="P95" s="159"/>
      <c r="Q95" s="156"/>
      <c r="R95" s="321"/>
      <c r="S95" s="157"/>
      <c r="T95" s="158"/>
      <c r="U95" s="321"/>
      <c r="V95" s="157"/>
      <c r="W95" s="156">
        <v>4</v>
      </c>
      <c r="X95" s="157"/>
    </row>
    <row r="96" spans="1:29" ht="31.5" x14ac:dyDescent="0.25">
      <c r="A96" s="897"/>
      <c r="B96" s="701" t="s">
        <v>313</v>
      </c>
      <c r="C96" s="146"/>
      <c r="D96" s="147"/>
      <c r="E96" s="148"/>
      <c r="F96" s="149"/>
      <c r="G96" s="152"/>
      <c r="H96" s="251"/>
      <c r="I96" s="258"/>
      <c r="J96" s="153"/>
      <c r="K96" s="154"/>
      <c r="L96" s="154"/>
      <c r="M96" s="155"/>
      <c r="N96" s="158"/>
      <c r="O96" s="321"/>
      <c r="P96" s="159"/>
      <c r="Q96" s="156"/>
      <c r="R96" s="321"/>
      <c r="S96" s="157"/>
      <c r="T96" s="158"/>
      <c r="U96" s="321"/>
      <c r="V96" s="157"/>
      <c r="W96" s="156"/>
      <c r="X96" s="157"/>
    </row>
    <row r="97" spans="1:29" ht="31.5" x14ac:dyDescent="0.25">
      <c r="A97" s="896" t="s">
        <v>149</v>
      </c>
      <c r="B97" s="151" t="s">
        <v>300</v>
      </c>
      <c r="C97" s="146"/>
      <c r="D97" s="154" t="s">
        <v>190</v>
      </c>
      <c r="E97" s="149"/>
      <c r="F97" s="148"/>
      <c r="G97" s="152">
        <v>4</v>
      </c>
      <c r="H97" s="250">
        <f>G97*30</f>
        <v>120</v>
      </c>
      <c r="I97" s="258">
        <f>J97+L97+K97</f>
        <v>45</v>
      </c>
      <c r="J97" s="153">
        <v>15</v>
      </c>
      <c r="K97" s="154"/>
      <c r="L97" s="154">
        <v>30</v>
      </c>
      <c r="M97" s="155">
        <f t="shared" si="17"/>
        <v>75</v>
      </c>
      <c r="N97" s="158"/>
      <c r="O97" s="321"/>
      <c r="P97" s="159"/>
      <c r="Q97" s="156"/>
      <c r="R97" s="321"/>
      <c r="S97" s="157"/>
      <c r="T97" s="158"/>
      <c r="U97" s="321"/>
      <c r="V97" s="157"/>
      <c r="W97" s="156">
        <v>3</v>
      </c>
      <c r="X97" s="157"/>
    </row>
    <row r="98" spans="1:29" x14ac:dyDescent="0.25">
      <c r="A98" s="897"/>
      <c r="B98" s="151" t="s">
        <v>230</v>
      </c>
      <c r="C98" s="146"/>
      <c r="D98" s="154"/>
      <c r="E98" s="149"/>
      <c r="F98" s="148"/>
      <c r="G98" s="152"/>
      <c r="H98" s="250"/>
      <c r="I98" s="258"/>
      <c r="J98" s="153"/>
      <c r="K98" s="154"/>
      <c r="L98" s="154"/>
      <c r="M98" s="155"/>
      <c r="N98" s="158"/>
      <c r="O98" s="321"/>
      <c r="P98" s="159"/>
      <c r="Q98" s="156"/>
      <c r="R98" s="321"/>
      <c r="S98" s="157"/>
      <c r="T98" s="158"/>
      <c r="U98" s="321"/>
      <c r="V98" s="157"/>
      <c r="W98" s="156"/>
      <c r="X98" s="157"/>
    </row>
    <row r="99" spans="1:29" ht="31.5" x14ac:dyDescent="0.25">
      <c r="A99" s="896" t="s">
        <v>150</v>
      </c>
      <c r="B99" s="151" t="s">
        <v>302</v>
      </c>
      <c r="C99" s="146">
        <v>8</v>
      </c>
      <c r="D99" s="154"/>
      <c r="E99" s="149"/>
      <c r="F99" s="148"/>
      <c r="G99" s="152">
        <v>4</v>
      </c>
      <c r="H99" s="250">
        <f>G99*30</f>
        <v>120</v>
      </c>
      <c r="I99" s="258">
        <f>J99+L99+K99</f>
        <v>52</v>
      </c>
      <c r="J99" s="153">
        <v>26</v>
      </c>
      <c r="K99" s="154">
        <v>26</v>
      </c>
      <c r="L99" s="154"/>
      <c r="M99" s="155">
        <f>H99-I99</f>
        <v>68</v>
      </c>
      <c r="N99" s="158"/>
      <c r="O99" s="321"/>
      <c r="P99" s="159"/>
      <c r="Q99" s="156"/>
      <c r="R99" s="321"/>
      <c r="S99" s="157"/>
      <c r="T99" s="158"/>
      <c r="U99" s="321"/>
      <c r="V99" s="157"/>
      <c r="W99" s="156"/>
      <c r="X99" s="157">
        <v>4</v>
      </c>
    </row>
    <row r="100" spans="1:29" ht="31.5" x14ac:dyDescent="0.25">
      <c r="A100" s="897"/>
      <c r="B100" s="151" t="s">
        <v>303</v>
      </c>
      <c r="C100" s="146"/>
      <c r="D100" s="154"/>
      <c r="E100" s="149"/>
      <c r="F100" s="148"/>
      <c r="G100" s="152"/>
      <c r="H100" s="250"/>
      <c r="I100" s="258"/>
      <c r="J100" s="153"/>
      <c r="K100" s="154"/>
      <c r="L100" s="154"/>
      <c r="M100" s="155"/>
      <c r="N100" s="158"/>
      <c r="O100" s="321"/>
      <c r="P100" s="159"/>
      <c r="Q100" s="156"/>
      <c r="R100" s="321"/>
      <c r="S100" s="157"/>
      <c r="T100" s="158"/>
      <c r="U100" s="321"/>
      <c r="V100" s="157"/>
      <c r="W100" s="156"/>
      <c r="X100" s="157"/>
    </row>
    <row r="101" spans="1:29" x14ac:dyDescent="0.25">
      <c r="A101" s="896" t="s">
        <v>301</v>
      </c>
      <c r="B101" s="700" t="s">
        <v>304</v>
      </c>
      <c r="C101" s="146">
        <v>8</v>
      </c>
      <c r="D101" s="154"/>
      <c r="E101" s="149"/>
      <c r="F101" s="148"/>
      <c r="G101" s="152">
        <v>5</v>
      </c>
      <c r="H101" s="251">
        <f>G101*30</f>
        <v>150</v>
      </c>
      <c r="I101" s="258">
        <f>J101+L101</f>
        <v>52</v>
      </c>
      <c r="J101" s="153">
        <v>26</v>
      </c>
      <c r="K101" s="154"/>
      <c r="L101" s="154">
        <v>26</v>
      </c>
      <c r="M101" s="155">
        <f>H101-I101</f>
        <v>98</v>
      </c>
      <c r="N101" s="158"/>
      <c r="O101" s="321"/>
      <c r="P101" s="159"/>
      <c r="Q101" s="156"/>
      <c r="R101" s="321"/>
      <c r="S101" s="157"/>
      <c r="T101" s="158"/>
      <c r="U101" s="321"/>
      <c r="V101" s="157"/>
      <c r="W101" s="156"/>
      <c r="X101" s="157">
        <v>4</v>
      </c>
    </row>
    <row r="102" spans="1:29" ht="16.5" thickBot="1" x14ac:dyDescent="0.3">
      <c r="A102" s="897"/>
      <c r="B102" s="701" t="s">
        <v>305</v>
      </c>
      <c r="C102" s="146"/>
      <c r="D102" s="154"/>
      <c r="E102" s="149"/>
      <c r="F102" s="148"/>
      <c r="G102" s="152"/>
      <c r="H102" s="251"/>
      <c r="I102" s="258"/>
      <c r="J102" s="153"/>
      <c r="K102" s="154"/>
      <c r="L102" s="154"/>
      <c r="M102" s="155"/>
      <c r="N102" s="158"/>
      <c r="O102" s="321"/>
      <c r="P102" s="159"/>
      <c r="Q102" s="156"/>
      <c r="R102" s="321"/>
      <c r="S102" s="157"/>
      <c r="T102" s="158"/>
      <c r="U102" s="321"/>
      <c r="V102" s="157"/>
      <c r="W102" s="156"/>
      <c r="X102" s="157"/>
    </row>
    <row r="103" spans="1:29" ht="16.5" thickBot="1" x14ac:dyDescent="0.3">
      <c r="A103" s="893" t="s">
        <v>191</v>
      </c>
      <c r="B103" s="894"/>
      <c r="C103" s="894"/>
      <c r="D103" s="894"/>
      <c r="E103" s="894"/>
      <c r="F103" s="895"/>
      <c r="G103" s="616">
        <f>G84+G87+G89+G91+G93+G95+G97+G99+G101</f>
        <v>43</v>
      </c>
      <c r="H103" s="617">
        <f>H84+H87+H89+H91+H93+H95+H97+H99+H101</f>
        <v>1290</v>
      </c>
      <c r="I103" s="617">
        <f t="shared" ref="I103:X103" si="18">I84+I87+I89+I91+I93+I95+I97+I99+I101</f>
        <v>515</v>
      </c>
      <c r="J103" s="617">
        <f t="shared" si="18"/>
        <v>241</v>
      </c>
      <c r="K103" s="617">
        <f t="shared" si="18"/>
        <v>26</v>
      </c>
      <c r="L103" s="617">
        <f t="shared" si="18"/>
        <v>248</v>
      </c>
      <c r="M103" s="617">
        <f t="shared" si="18"/>
        <v>775</v>
      </c>
      <c r="N103" s="617">
        <f t="shared" si="18"/>
        <v>0</v>
      </c>
      <c r="O103" s="617">
        <f t="shared" si="18"/>
        <v>0</v>
      </c>
      <c r="P103" s="617">
        <f t="shared" si="18"/>
        <v>0</v>
      </c>
      <c r="Q103" s="617">
        <f t="shared" si="18"/>
        <v>0</v>
      </c>
      <c r="R103" s="617">
        <f t="shared" si="18"/>
        <v>0</v>
      </c>
      <c r="S103" s="617">
        <f t="shared" si="18"/>
        <v>0</v>
      </c>
      <c r="T103" s="617">
        <f t="shared" si="18"/>
        <v>0</v>
      </c>
      <c r="U103" s="617">
        <f t="shared" si="18"/>
        <v>11</v>
      </c>
      <c r="V103" s="617">
        <f t="shared" si="18"/>
        <v>11</v>
      </c>
      <c r="W103" s="617">
        <f t="shared" si="18"/>
        <v>15</v>
      </c>
      <c r="X103" s="617">
        <f t="shared" si="18"/>
        <v>8</v>
      </c>
      <c r="Y103" s="617">
        <f>SUM(Y84:Y102)</f>
        <v>0</v>
      </c>
      <c r="Z103" s="617">
        <f>SUM(Z84:Z102)</f>
        <v>0</v>
      </c>
      <c r="AA103" s="617">
        <f>SUM(AA84:AA102)</f>
        <v>0</v>
      </c>
      <c r="AB103" s="617">
        <f>SUM(AB84:AB102)</f>
        <v>0</v>
      </c>
      <c r="AC103" s="617">
        <f>SUM(AC84:AC102)</f>
        <v>0</v>
      </c>
    </row>
    <row r="104" spans="1:29" ht="16.5" thickBot="1" x14ac:dyDescent="0.3">
      <c r="A104" s="919" t="s">
        <v>198</v>
      </c>
      <c r="B104" s="920"/>
      <c r="C104" s="920"/>
      <c r="D104" s="920"/>
      <c r="E104" s="920"/>
      <c r="F104" s="921"/>
      <c r="G104" s="702">
        <f t="shared" ref="G104:AC104" si="19">G103+G82</f>
        <v>63.5</v>
      </c>
      <c r="H104" s="703">
        <f t="shared" si="19"/>
        <v>1905</v>
      </c>
      <c r="I104" s="703">
        <f t="shared" si="19"/>
        <v>947</v>
      </c>
      <c r="J104" s="703">
        <f t="shared" si="19"/>
        <v>335</v>
      </c>
      <c r="K104" s="703">
        <f t="shared" si="19"/>
        <v>26</v>
      </c>
      <c r="L104" s="703">
        <f t="shared" si="19"/>
        <v>586</v>
      </c>
      <c r="M104" s="703">
        <f t="shared" si="19"/>
        <v>1348</v>
      </c>
      <c r="N104" s="617">
        <f t="shared" si="19"/>
        <v>0</v>
      </c>
      <c r="O104" s="617">
        <f t="shared" si="19"/>
        <v>0</v>
      </c>
      <c r="P104" s="617">
        <f t="shared" si="19"/>
        <v>0</v>
      </c>
      <c r="Q104" s="617">
        <f t="shared" si="19"/>
        <v>2</v>
      </c>
      <c r="R104" s="617">
        <f t="shared" si="19"/>
        <v>2</v>
      </c>
      <c r="S104" s="617">
        <f t="shared" si="19"/>
        <v>2</v>
      </c>
      <c r="T104" s="617">
        <f t="shared" si="19"/>
        <v>3</v>
      </c>
      <c r="U104" s="617">
        <f t="shared" si="19"/>
        <v>14</v>
      </c>
      <c r="V104" s="617">
        <f t="shared" si="19"/>
        <v>14</v>
      </c>
      <c r="W104" s="617">
        <f t="shared" si="19"/>
        <v>18</v>
      </c>
      <c r="X104" s="617">
        <f t="shared" si="19"/>
        <v>11</v>
      </c>
      <c r="Y104" s="617">
        <f t="shared" si="19"/>
        <v>0</v>
      </c>
      <c r="Z104" s="617">
        <f t="shared" si="19"/>
        <v>0</v>
      </c>
      <c r="AA104" s="617">
        <f t="shared" si="19"/>
        <v>0</v>
      </c>
      <c r="AB104" s="617">
        <f t="shared" si="19"/>
        <v>0</v>
      </c>
      <c r="AC104" s="617">
        <f t="shared" si="19"/>
        <v>0</v>
      </c>
    </row>
    <row r="105" spans="1:29" s="69" customFormat="1" ht="16.5" thickBot="1" x14ac:dyDescent="0.3">
      <c r="A105" s="918" t="s">
        <v>199</v>
      </c>
      <c r="B105" s="918"/>
      <c r="C105" s="918"/>
      <c r="D105" s="918"/>
      <c r="E105" s="918"/>
      <c r="F105" s="918"/>
      <c r="G105" s="702">
        <f t="shared" ref="G105:M105" si="20">G104+G67</f>
        <v>240</v>
      </c>
      <c r="H105" s="703">
        <f t="shared" si="20"/>
        <v>7200</v>
      </c>
      <c r="I105" s="703">
        <f>I104+I67</f>
        <v>2667</v>
      </c>
      <c r="J105" s="703">
        <f t="shared" si="20"/>
        <v>1029</v>
      </c>
      <c r="K105" s="703">
        <f t="shared" si="20"/>
        <v>71</v>
      </c>
      <c r="L105" s="703">
        <f t="shared" si="20"/>
        <v>1567</v>
      </c>
      <c r="M105" s="703">
        <f t="shared" si="20"/>
        <v>4923</v>
      </c>
      <c r="N105" s="617">
        <f t="shared" ref="N105:X105" si="21">N67+N104</f>
        <v>19</v>
      </c>
      <c r="O105" s="617">
        <f t="shared" si="21"/>
        <v>16</v>
      </c>
      <c r="P105" s="617">
        <f t="shared" si="21"/>
        <v>16</v>
      </c>
      <c r="Q105" s="617">
        <f t="shared" si="21"/>
        <v>18</v>
      </c>
      <c r="R105" s="617">
        <f t="shared" si="21"/>
        <v>14</v>
      </c>
      <c r="S105" s="617">
        <f t="shared" si="21"/>
        <v>14</v>
      </c>
      <c r="T105" s="617">
        <f t="shared" si="21"/>
        <v>18</v>
      </c>
      <c r="U105" s="617">
        <f t="shared" si="21"/>
        <v>22</v>
      </c>
      <c r="V105" s="617">
        <f t="shared" si="21"/>
        <v>22</v>
      </c>
      <c r="W105" s="617">
        <f t="shared" si="21"/>
        <v>24</v>
      </c>
      <c r="X105" s="617">
        <f t="shared" si="21"/>
        <v>15</v>
      </c>
      <c r="AA105" s="704">
        <v>22</v>
      </c>
      <c r="AB105" s="704">
        <v>22</v>
      </c>
      <c r="AC105" s="704">
        <v>22</v>
      </c>
    </row>
    <row r="106" spans="1:29" s="69" customFormat="1" ht="16.5" thickBot="1" x14ac:dyDescent="0.3">
      <c r="A106" s="917" t="s">
        <v>156</v>
      </c>
      <c r="B106" s="917"/>
      <c r="C106" s="917"/>
      <c r="D106" s="917"/>
      <c r="E106" s="917"/>
      <c r="F106" s="917"/>
      <c r="G106" s="917"/>
      <c r="H106" s="917"/>
      <c r="I106" s="917"/>
      <c r="J106" s="917"/>
      <c r="K106" s="917"/>
      <c r="L106" s="917"/>
      <c r="M106" s="917"/>
      <c r="N106" s="617">
        <f>N105</f>
        <v>19</v>
      </c>
      <c r="O106" s="617">
        <f t="shared" ref="O106:AC106" si="22">O105</f>
        <v>16</v>
      </c>
      <c r="P106" s="617">
        <f t="shared" si="22"/>
        <v>16</v>
      </c>
      <c r="Q106" s="617">
        <f t="shared" si="22"/>
        <v>18</v>
      </c>
      <c r="R106" s="617">
        <f t="shared" si="22"/>
        <v>14</v>
      </c>
      <c r="S106" s="617">
        <f t="shared" si="22"/>
        <v>14</v>
      </c>
      <c r="T106" s="617">
        <f t="shared" si="22"/>
        <v>18</v>
      </c>
      <c r="U106" s="617">
        <f t="shared" si="22"/>
        <v>22</v>
      </c>
      <c r="V106" s="617">
        <f t="shared" si="22"/>
        <v>22</v>
      </c>
      <c r="W106" s="617">
        <f t="shared" si="22"/>
        <v>24</v>
      </c>
      <c r="X106" s="617">
        <f t="shared" si="22"/>
        <v>15</v>
      </c>
      <c r="Y106" s="617">
        <f t="shared" si="22"/>
        <v>0</v>
      </c>
      <c r="Z106" s="617">
        <f t="shared" si="22"/>
        <v>0</v>
      </c>
      <c r="AA106" s="617">
        <f t="shared" si="22"/>
        <v>22</v>
      </c>
      <c r="AB106" s="617">
        <f t="shared" si="22"/>
        <v>22</v>
      </c>
      <c r="AC106" s="617">
        <f t="shared" si="22"/>
        <v>22</v>
      </c>
    </row>
    <row r="107" spans="1:29" s="69" customFormat="1" ht="16.5" thickBot="1" x14ac:dyDescent="0.3">
      <c r="A107" s="912" t="s">
        <v>157</v>
      </c>
      <c r="B107" s="912"/>
      <c r="C107" s="912"/>
      <c r="D107" s="912"/>
      <c r="E107" s="912"/>
      <c r="F107" s="912"/>
      <c r="G107" s="912"/>
      <c r="H107" s="912"/>
      <c r="I107" s="912"/>
      <c r="J107" s="912"/>
      <c r="K107" s="912"/>
      <c r="L107" s="912"/>
      <c r="M107" s="912"/>
      <c r="N107" s="617">
        <v>3</v>
      </c>
      <c r="O107" s="705"/>
      <c r="P107" s="706">
        <v>3</v>
      </c>
      <c r="Q107" s="706">
        <v>3</v>
      </c>
      <c r="R107" s="706"/>
      <c r="S107" s="706">
        <v>3</v>
      </c>
      <c r="T107" s="706">
        <v>4</v>
      </c>
      <c r="U107" s="706"/>
      <c r="V107" s="706">
        <v>3</v>
      </c>
      <c r="W107" s="706">
        <v>3</v>
      </c>
      <c r="X107" s="706">
        <v>3</v>
      </c>
    </row>
    <row r="108" spans="1:29" s="69" customFormat="1" ht="16.5" thickBot="1" x14ac:dyDescent="0.3">
      <c r="A108" s="912" t="s">
        <v>158</v>
      </c>
      <c r="B108" s="912"/>
      <c r="C108" s="912"/>
      <c r="D108" s="912"/>
      <c r="E108" s="912"/>
      <c r="F108" s="912"/>
      <c r="G108" s="912"/>
      <c r="H108" s="912"/>
      <c r="I108" s="912"/>
      <c r="J108" s="912"/>
      <c r="K108" s="912"/>
      <c r="L108" s="912"/>
      <c r="M108" s="912"/>
      <c r="N108" s="682">
        <v>3</v>
      </c>
      <c r="O108" s="707"/>
      <c r="P108" s="708">
        <v>4</v>
      </c>
      <c r="Q108" s="708">
        <v>3</v>
      </c>
      <c r="R108" s="708"/>
      <c r="S108" s="708">
        <v>4</v>
      </c>
      <c r="T108" s="708">
        <v>2</v>
      </c>
      <c r="U108" s="708"/>
      <c r="V108" s="708">
        <v>3</v>
      </c>
      <c r="W108" s="708">
        <v>4</v>
      </c>
      <c r="X108" s="708">
        <v>2</v>
      </c>
    </row>
    <row r="109" spans="1:29" s="69" customFormat="1" ht="16.5" thickBot="1" x14ac:dyDescent="0.3">
      <c r="A109" s="912" t="s">
        <v>159</v>
      </c>
      <c r="B109" s="912"/>
      <c r="C109" s="912"/>
      <c r="D109" s="912"/>
      <c r="E109" s="912"/>
      <c r="F109" s="912"/>
      <c r="G109" s="912"/>
      <c r="H109" s="912"/>
      <c r="I109" s="912"/>
      <c r="J109" s="912"/>
      <c r="K109" s="912"/>
      <c r="L109" s="912"/>
      <c r="M109" s="912"/>
      <c r="N109" s="709"/>
      <c r="O109" s="710"/>
      <c r="P109" s="710"/>
      <c r="Q109" s="711"/>
      <c r="R109" s="711"/>
      <c r="S109" s="711"/>
      <c r="T109" s="711"/>
      <c r="U109" s="711"/>
      <c r="V109" s="711"/>
      <c r="W109" s="711"/>
      <c r="X109" s="711"/>
    </row>
    <row r="110" spans="1:29" s="69" customFormat="1" ht="16.5" thickBot="1" x14ac:dyDescent="0.3">
      <c r="A110" s="913" t="s">
        <v>160</v>
      </c>
      <c r="B110" s="913"/>
      <c r="C110" s="913"/>
      <c r="D110" s="913"/>
      <c r="E110" s="913"/>
      <c r="F110" s="913"/>
      <c r="G110" s="913"/>
      <c r="H110" s="913"/>
      <c r="I110" s="913"/>
      <c r="J110" s="913"/>
      <c r="K110" s="913"/>
      <c r="L110" s="913"/>
      <c r="M110" s="913"/>
      <c r="N110" s="712"/>
      <c r="O110" s="710"/>
      <c r="P110" s="710"/>
      <c r="Q110" s="713"/>
      <c r="R110" s="713"/>
      <c r="S110" s="714"/>
      <c r="T110" s="714">
        <v>1</v>
      </c>
      <c r="U110" s="713"/>
      <c r="V110" s="714">
        <v>1</v>
      </c>
      <c r="W110" s="714"/>
      <c r="X110" s="714">
        <v>1</v>
      </c>
    </row>
    <row r="111" spans="1:29" s="69" customFormat="1" ht="16.5" thickBot="1" x14ac:dyDescent="0.3">
      <c r="A111" s="914" t="s">
        <v>201</v>
      </c>
      <c r="B111" s="915"/>
      <c r="C111" s="915"/>
      <c r="D111" s="915"/>
      <c r="E111" s="915"/>
      <c r="F111" s="915"/>
      <c r="G111" s="915"/>
      <c r="H111" s="915"/>
      <c r="I111" s="915"/>
      <c r="J111" s="915"/>
      <c r="K111" s="915"/>
      <c r="L111" s="915"/>
      <c r="M111" s="916"/>
      <c r="N111" s="908" t="s">
        <v>200</v>
      </c>
      <c r="O111" s="909"/>
      <c r="P111" s="910"/>
      <c r="Q111" s="906">
        <f>G67/G105*100</f>
        <v>73.541666666666671</v>
      </c>
      <c r="R111" s="911"/>
      <c r="S111" s="907"/>
      <c r="T111" s="906" t="s">
        <v>43</v>
      </c>
      <c r="U111" s="911"/>
      <c r="V111" s="907"/>
      <c r="W111" s="906">
        <f>G104/G105*100</f>
        <v>26.458333333333332</v>
      </c>
      <c r="X111" s="907"/>
      <c r="Y111" s="183">
        <f>SUM(N111:X111)</f>
        <v>100</v>
      </c>
    </row>
    <row r="112" spans="1:29" s="69" customFormat="1" ht="16.5" thickBot="1" x14ac:dyDescent="0.3">
      <c r="A112" s="715"/>
      <c r="B112" s="715"/>
      <c r="C112" s="715"/>
      <c r="D112" s="715"/>
      <c r="E112" s="715"/>
      <c r="F112" s="715"/>
      <c r="G112" s="715"/>
      <c r="H112" s="715"/>
      <c r="I112" s="715"/>
      <c r="J112" s="715"/>
      <c r="K112" s="715"/>
      <c r="L112" s="715"/>
      <c r="M112" s="715"/>
      <c r="N112" s="716"/>
      <c r="O112" s="716"/>
      <c r="P112" s="717"/>
      <c r="Q112" s="649"/>
      <c r="R112" s="649"/>
      <c r="S112" s="718"/>
      <c r="T112" s="649"/>
      <c r="U112" s="649"/>
      <c r="V112" s="718"/>
      <c r="W112" s="649"/>
      <c r="X112" s="718"/>
      <c r="Y112" s="183"/>
    </row>
    <row r="113" spans="1:25" x14ac:dyDescent="0.25">
      <c r="A113" s="219" t="s">
        <v>278</v>
      </c>
      <c r="B113" s="719" t="s">
        <v>18</v>
      </c>
      <c r="C113" s="720"/>
      <c r="D113" s="721"/>
      <c r="E113" s="721"/>
      <c r="F113" s="722"/>
      <c r="G113" s="723">
        <f>G114+G115</f>
        <v>13.5</v>
      </c>
      <c r="H113" s="724">
        <f t="shared" ref="H113:M113" si="23">H114+H115</f>
        <v>405</v>
      </c>
      <c r="I113" s="723">
        <f t="shared" si="23"/>
        <v>264</v>
      </c>
      <c r="J113" s="725">
        <f t="shared" si="23"/>
        <v>4</v>
      </c>
      <c r="K113" s="726"/>
      <c r="L113" s="726">
        <f t="shared" si="23"/>
        <v>260</v>
      </c>
      <c r="M113" s="727">
        <f t="shared" si="23"/>
        <v>141</v>
      </c>
      <c r="N113" s="728"/>
      <c r="O113" s="729"/>
      <c r="P113" s="730"/>
      <c r="Q113" s="731"/>
      <c r="R113" s="729"/>
      <c r="S113" s="732"/>
      <c r="T113" s="728"/>
      <c r="U113" s="729"/>
      <c r="V113" s="730"/>
      <c r="W113" s="728"/>
      <c r="X113" s="730"/>
    </row>
    <row r="114" spans="1:25" x14ac:dyDescent="0.25">
      <c r="A114" s="220" t="s">
        <v>356</v>
      </c>
      <c r="B114" s="427" t="s">
        <v>18</v>
      </c>
      <c r="C114" s="440"/>
      <c r="D114" s="428" t="s">
        <v>357</v>
      </c>
      <c r="E114" s="416"/>
      <c r="F114" s="733"/>
      <c r="G114" s="734">
        <v>6.5</v>
      </c>
      <c r="H114" s="735">
        <f>G114*30</f>
        <v>195</v>
      </c>
      <c r="I114" s="458">
        <f>J114+K114+L114</f>
        <v>132</v>
      </c>
      <c r="J114" s="736">
        <v>4</v>
      </c>
      <c r="K114" s="630"/>
      <c r="L114" s="630">
        <v>128</v>
      </c>
      <c r="M114" s="737">
        <f>H114-I114</f>
        <v>63</v>
      </c>
      <c r="N114" s="425">
        <v>4</v>
      </c>
      <c r="O114" s="423">
        <v>4</v>
      </c>
      <c r="P114" s="424">
        <v>4</v>
      </c>
      <c r="Q114" s="422"/>
      <c r="R114" s="423"/>
      <c r="S114" s="466"/>
      <c r="T114" s="572"/>
      <c r="U114" s="573"/>
      <c r="V114" s="443"/>
      <c r="W114" s="572"/>
      <c r="X114" s="443"/>
    </row>
    <row r="115" spans="1:25" x14ac:dyDescent="0.25">
      <c r="A115" s="220" t="s">
        <v>358</v>
      </c>
      <c r="B115" s="427" t="s">
        <v>18</v>
      </c>
      <c r="C115" s="440"/>
      <c r="D115" s="415" t="s">
        <v>359</v>
      </c>
      <c r="E115" s="416"/>
      <c r="F115" s="733"/>
      <c r="G115" s="738">
        <v>7</v>
      </c>
      <c r="H115" s="739">
        <f>G115*30</f>
        <v>210</v>
      </c>
      <c r="I115" s="740">
        <f>J115+K115+L115</f>
        <v>132</v>
      </c>
      <c r="J115" s="64"/>
      <c r="K115" s="47"/>
      <c r="L115" s="47">
        <v>132</v>
      </c>
      <c r="M115" s="461">
        <f>H115-I115</f>
        <v>78</v>
      </c>
      <c r="N115" s="425"/>
      <c r="O115" s="423"/>
      <c r="P115" s="424"/>
      <c r="Q115" s="422">
        <v>4</v>
      </c>
      <c r="R115" s="423">
        <v>4</v>
      </c>
      <c r="S115" s="466">
        <v>4</v>
      </c>
      <c r="T115" s="572"/>
      <c r="U115" s="573"/>
      <c r="V115" s="443"/>
      <c r="W115" s="572"/>
      <c r="X115" s="443"/>
    </row>
    <row r="116" spans="1:25" x14ac:dyDescent="0.25">
      <c r="A116" s="220" t="s">
        <v>360</v>
      </c>
      <c r="B116" s="427" t="s">
        <v>18</v>
      </c>
      <c r="C116" s="440"/>
      <c r="D116" s="416" t="s">
        <v>163</v>
      </c>
      <c r="E116" s="429"/>
      <c r="F116" s="733"/>
      <c r="G116" s="738"/>
      <c r="H116" s="739"/>
      <c r="I116" s="741"/>
      <c r="J116" s="64"/>
      <c r="K116" s="47"/>
      <c r="L116" s="47"/>
      <c r="M116" s="461">
        <f>H116-I116</f>
        <v>0</v>
      </c>
      <c r="N116" s="425"/>
      <c r="O116" s="423"/>
      <c r="P116" s="424"/>
      <c r="Q116" s="422"/>
      <c r="R116" s="423"/>
      <c r="S116" s="466"/>
      <c r="T116" s="468" t="s">
        <v>121</v>
      </c>
      <c r="U116" s="575" t="s">
        <v>121</v>
      </c>
      <c r="V116" s="576" t="s">
        <v>121</v>
      </c>
      <c r="W116" s="468" t="s">
        <v>121</v>
      </c>
      <c r="X116" s="443"/>
    </row>
    <row r="117" spans="1:25" ht="47.25" x14ac:dyDescent="0.25">
      <c r="A117" s="438" t="s">
        <v>373</v>
      </c>
      <c r="B117" s="441" t="s">
        <v>374</v>
      </c>
      <c r="C117" s="440"/>
      <c r="D117" s="433"/>
      <c r="E117" s="434"/>
      <c r="F117" s="449"/>
      <c r="G117" s="452">
        <f>SUM(G118:G121)</f>
        <v>18</v>
      </c>
      <c r="H117" s="455">
        <f t="shared" ref="H117:M117" si="24">SUM(H118:H121)</f>
        <v>540</v>
      </c>
      <c r="I117" s="452">
        <f t="shared" si="24"/>
        <v>294</v>
      </c>
      <c r="J117" s="451">
        <f t="shared" si="24"/>
        <v>0</v>
      </c>
      <c r="K117" s="435">
        <f t="shared" si="24"/>
        <v>0</v>
      </c>
      <c r="L117" s="435">
        <f t="shared" si="24"/>
        <v>294</v>
      </c>
      <c r="M117" s="460">
        <f t="shared" si="24"/>
        <v>246</v>
      </c>
      <c r="N117" s="425"/>
      <c r="O117" s="436"/>
      <c r="P117" s="424"/>
      <c r="Q117" s="422"/>
      <c r="R117" s="436"/>
      <c r="S117" s="466"/>
      <c r="T117" s="468"/>
      <c r="U117" s="437"/>
      <c r="V117" s="437"/>
      <c r="W117" s="437"/>
      <c r="X117" s="443"/>
    </row>
    <row r="118" spans="1:25" x14ac:dyDescent="0.25">
      <c r="A118" s="220"/>
      <c r="B118" s="427" t="s">
        <v>375</v>
      </c>
      <c r="C118" s="146">
        <v>2</v>
      </c>
      <c r="D118" s="146" t="s">
        <v>278</v>
      </c>
      <c r="E118" s="434"/>
      <c r="F118" s="449"/>
      <c r="G118" s="453">
        <v>6</v>
      </c>
      <c r="H118" s="456">
        <f>G118*30</f>
        <v>180</v>
      </c>
      <c r="I118" s="458">
        <f>J118+K118+L118</f>
        <v>99</v>
      </c>
      <c r="J118" s="64"/>
      <c r="K118" s="47"/>
      <c r="L118" s="47">
        <v>99</v>
      </c>
      <c r="M118" s="461">
        <f>H118-I118</f>
        <v>81</v>
      </c>
      <c r="N118" s="425">
        <v>3</v>
      </c>
      <c r="O118" s="436">
        <v>3</v>
      </c>
      <c r="P118" s="424">
        <v>3</v>
      </c>
      <c r="Q118" s="422"/>
      <c r="R118" s="436"/>
      <c r="S118" s="466"/>
      <c r="T118" s="468"/>
      <c r="U118" s="437"/>
      <c r="V118" s="437"/>
      <c r="W118" s="437"/>
      <c r="X118" s="443"/>
    </row>
    <row r="119" spans="1:25" x14ac:dyDescent="0.25">
      <c r="A119" s="220"/>
      <c r="B119" s="427" t="s">
        <v>375</v>
      </c>
      <c r="C119" s="146">
        <v>4</v>
      </c>
      <c r="D119" s="146" t="s">
        <v>115</v>
      </c>
      <c r="E119" s="434"/>
      <c r="F119" s="449"/>
      <c r="G119" s="453">
        <v>6</v>
      </c>
      <c r="H119" s="456">
        <f>G119*30</f>
        <v>180</v>
      </c>
      <c r="I119" s="458">
        <f>J119+K119+L119</f>
        <v>99</v>
      </c>
      <c r="J119" s="64"/>
      <c r="K119" s="47"/>
      <c r="L119" s="47">
        <v>99</v>
      </c>
      <c r="M119" s="461">
        <f>H119-I119</f>
        <v>81</v>
      </c>
      <c r="N119" s="425"/>
      <c r="O119" s="436"/>
      <c r="P119" s="424"/>
      <c r="Q119" s="422">
        <v>3</v>
      </c>
      <c r="R119" s="436">
        <v>3</v>
      </c>
      <c r="S119" s="466">
        <v>3</v>
      </c>
      <c r="T119" s="468"/>
      <c r="U119" s="437"/>
      <c r="V119" s="437"/>
      <c r="W119" s="437"/>
      <c r="X119" s="443"/>
    </row>
    <row r="120" spans="1:25" s="69" customFormat="1" x14ac:dyDescent="0.25">
      <c r="A120" s="220"/>
      <c r="B120" s="427" t="s">
        <v>375</v>
      </c>
      <c r="C120" s="146">
        <v>6</v>
      </c>
      <c r="D120" s="146" t="s">
        <v>376</v>
      </c>
      <c r="E120" s="434"/>
      <c r="F120" s="449"/>
      <c r="G120" s="453">
        <v>4</v>
      </c>
      <c r="H120" s="456">
        <f>G120*30</f>
        <v>120</v>
      </c>
      <c r="I120" s="458">
        <f>J120+K120+L120</f>
        <v>66</v>
      </c>
      <c r="J120" s="64"/>
      <c r="K120" s="47"/>
      <c r="L120" s="47">
        <v>66</v>
      </c>
      <c r="M120" s="461">
        <f>H120-I120</f>
        <v>54</v>
      </c>
      <c r="N120" s="425"/>
      <c r="O120" s="436"/>
      <c r="P120" s="424"/>
      <c r="Q120" s="422"/>
      <c r="R120" s="436"/>
      <c r="S120" s="466"/>
      <c r="T120" s="468">
        <v>2</v>
      </c>
      <c r="U120" s="437">
        <v>2</v>
      </c>
      <c r="V120" s="437">
        <v>2</v>
      </c>
      <c r="W120" s="437"/>
      <c r="X120" s="443"/>
      <c r="Y120" s="183"/>
    </row>
    <row r="121" spans="1:25" s="69" customFormat="1" ht="16.5" thickBot="1" x14ac:dyDescent="0.3">
      <c r="A121" s="439"/>
      <c r="B121" s="442" t="s">
        <v>375</v>
      </c>
      <c r="C121" s="444">
        <v>7</v>
      </c>
      <c r="D121" s="444"/>
      <c r="E121" s="445"/>
      <c r="F121" s="450"/>
      <c r="G121" s="454">
        <v>2</v>
      </c>
      <c r="H121" s="457">
        <f>G121*30</f>
        <v>60</v>
      </c>
      <c r="I121" s="459">
        <f>J121+K121+L121</f>
        <v>30</v>
      </c>
      <c r="J121" s="66"/>
      <c r="K121" s="50"/>
      <c r="L121" s="50">
        <v>30</v>
      </c>
      <c r="M121" s="462">
        <f>H121-I121</f>
        <v>30</v>
      </c>
      <c r="N121" s="463"/>
      <c r="O121" s="446"/>
      <c r="P121" s="465"/>
      <c r="Q121" s="464"/>
      <c r="R121" s="446"/>
      <c r="S121" s="467"/>
      <c r="T121" s="469"/>
      <c r="U121" s="447"/>
      <c r="V121" s="447"/>
      <c r="W121" s="447">
        <v>2</v>
      </c>
      <c r="X121" s="448"/>
    </row>
    <row r="122" spans="1:25" s="69" customFormat="1" x14ac:dyDescent="0.25">
      <c r="A122" s="470"/>
      <c r="B122" s="471"/>
      <c r="C122" s="472"/>
      <c r="D122" s="472"/>
      <c r="E122" s="473"/>
      <c r="F122" s="474"/>
      <c r="G122" s="475"/>
      <c r="H122" s="52"/>
      <c r="I122" s="476"/>
      <c r="J122" s="52"/>
      <c r="K122" s="52"/>
      <c r="L122" s="52"/>
      <c r="M122" s="477"/>
      <c r="N122" s="478"/>
      <c r="O122" s="478"/>
      <c r="P122" s="478"/>
      <c r="Q122" s="478"/>
      <c r="R122" s="478"/>
      <c r="S122" s="478"/>
      <c r="T122" s="479"/>
      <c r="U122" s="479"/>
      <c r="V122" s="479"/>
      <c r="W122" s="479"/>
      <c r="X122" s="480"/>
    </row>
    <row r="123" spans="1:25" s="69" customFormat="1" x14ac:dyDescent="0.25">
      <c r="A123" s="470"/>
      <c r="B123" s="471"/>
      <c r="C123" s="472"/>
      <c r="D123" s="472"/>
      <c r="E123" s="473"/>
      <c r="F123" s="474"/>
      <c r="G123" s="475"/>
      <c r="H123" s="52"/>
      <c r="I123" s="476"/>
      <c r="J123" s="52"/>
      <c r="K123" s="52"/>
      <c r="L123" s="52"/>
      <c r="M123" s="477"/>
      <c r="N123" s="478"/>
      <c r="O123" s="478"/>
      <c r="P123" s="478"/>
      <c r="Q123" s="478"/>
      <c r="R123" s="478"/>
      <c r="S123" s="478"/>
      <c r="T123" s="479"/>
      <c r="U123" s="479"/>
      <c r="V123" s="479"/>
      <c r="W123" s="479"/>
      <c r="X123" s="480"/>
    </row>
    <row r="124" spans="1:25" s="69" customFormat="1" x14ac:dyDescent="0.25"/>
    <row r="125" spans="1:25" s="69" customFormat="1" x14ac:dyDescent="0.25">
      <c r="B125" s="742"/>
      <c r="C125" s="742"/>
      <c r="D125" s="742"/>
      <c r="E125" s="742"/>
      <c r="F125" s="742"/>
      <c r="G125" s="742"/>
      <c r="H125" s="742"/>
      <c r="I125" s="742"/>
      <c r="J125" s="742"/>
      <c r="K125" s="742"/>
    </row>
    <row r="126" spans="1:25" s="69" customFormat="1" x14ac:dyDescent="0.25">
      <c r="B126" s="742" t="s">
        <v>161</v>
      </c>
      <c r="C126" s="742"/>
      <c r="D126" s="901"/>
      <c r="E126" s="901"/>
      <c r="F126" s="902"/>
      <c r="G126" s="902"/>
      <c r="H126" s="742"/>
      <c r="I126" s="899" t="s">
        <v>162</v>
      </c>
      <c r="J126" s="900"/>
      <c r="K126" s="900"/>
    </row>
    <row r="127" spans="1:25" s="69" customFormat="1" x14ac:dyDescent="0.25"/>
    <row r="128" spans="1:25" s="69" customFormat="1" x14ac:dyDescent="0.25">
      <c r="B128" s="742" t="s">
        <v>232</v>
      </c>
      <c r="C128" s="742"/>
      <c r="D128" s="901"/>
      <c r="E128" s="901"/>
      <c r="F128" s="902"/>
      <c r="G128" s="902"/>
      <c r="H128" s="742"/>
      <c r="I128" s="899" t="s">
        <v>306</v>
      </c>
      <c r="J128" s="903"/>
      <c r="K128" s="903"/>
    </row>
    <row r="129" spans="1:13" s="69" customFormat="1" x14ac:dyDescent="0.25"/>
    <row r="130" spans="1:13" s="69" customFormat="1" x14ac:dyDescent="0.25">
      <c r="B130" s="742" t="s">
        <v>231</v>
      </c>
      <c r="C130" s="742"/>
      <c r="D130" s="901"/>
      <c r="E130" s="901"/>
      <c r="F130" s="902"/>
      <c r="G130" s="902"/>
      <c r="H130" s="742"/>
      <c r="I130" s="899" t="s">
        <v>306</v>
      </c>
      <c r="J130" s="903"/>
      <c r="K130" s="903"/>
    </row>
    <row r="131" spans="1:13" s="69" customFormat="1" x14ac:dyDescent="0.25">
      <c r="A131" s="530"/>
      <c r="B131" s="743"/>
      <c r="C131" s="898" t="s">
        <v>83</v>
      </c>
      <c r="D131" s="898"/>
      <c r="E131" s="898"/>
      <c r="F131" s="898"/>
      <c r="G131" s="898"/>
      <c r="H131" s="898"/>
      <c r="I131" s="898"/>
      <c r="J131" s="898"/>
      <c r="K131" s="898"/>
      <c r="L131" s="744"/>
      <c r="M131" s="744"/>
    </row>
  </sheetData>
  <mergeCells count="73">
    <mergeCell ref="A1:X1"/>
    <mergeCell ref="N4:P4"/>
    <mergeCell ref="Q4:S4"/>
    <mergeCell ref="T4:V4"/>
    <mergeCell ref="W4:X4"/>
    <mergeCell ref="H2:M2"/>
    <mergeCell ref="C3:C7"/>
    <mergeCell ref="I4:I7"/>
    <mergeCell ref="A2:A7"/>
    <mergeCell ref="B2:B7"/>
    <mergeCell ref="C2:F2"/>
    <mergeCell ref="E4:E7"/>
    <mergeCell ref="D3:D7"/>
    <mergeCell ref="M3:M7"/>
    <mergeCell ref="L4:L7"/>
    <mergeCell ref="I3:L3"/>
    <mergeCell ref="G2:G7"/>
    <mergeCell ref="A66:F66"/>
    <mergeCell ref="A68:X68"/>
    <mergeCell ref="A62:F62"/>
    <mergeCell ref="F4:F7"/>
    <mergeCell ref="J4:J7"/>
    <mergeCell ref="K4:K7"/>
    <mergeCell ref="N6:X6"/>
    <mergeCell ref="H3:H7"/>
    <mergeCell ref="N2:X3"/>
    <mergeCell ref="E3:F3"/>
    <mergeCell ref="A72:A73"/>
    <mergeCell ref="A9:X9"/>
    <mergeCell ref="A63:X63"/>
    <mergeCell ref="A69:X69"/>
    <mergeCell ref="A70:A71"/>
    <mergeCell ref="A67:F67"/>
    <mergeCell ref="A97:A98"/>
    <mergeCell ref="A10:X10"/>
    <mergeCell ref="A35:X35"/>
    <mergeCell ref="A80:A81"/>
    <mergeCell ref="A78:A79"/>
    <mergeCell ref="A76:A77"/>
    <mergeCell ref="A74:A75"/>
    <mergeCell ref="A34:B34"/>
    <mergeCell ref="A57:X57"/>
    <mergeCell ref="A56:F56"/>
    <mergeCell ref="A95:A96"/>
    <mergeCell ref="A82:F82"/>
    <mergeCell ref="A83:X83"/>
    <mergeCell ref="A89:A90"/>
    <mergeCell ref="A91:A92"/>
    <mergeCell ref="A93:A94"/>
    <mergeCell ref="A87:A88"/>
    <mergeCell ref="A84:A86"/>
    <mergeCell ref="I130:K130"/>
    <mergeCell ref="D126:G126"/>
    <mergeCell ref="W111:X111"/>
    <mergeCell ref="N111:P111"/>
    <mergeCell ref="Q111:S111"/>
    <mergeCell ref="T111:V111"/>
    <mergeCell ref="A107:M107"/>
    <mergeCell ref="A108:M108"/>
    <mergeCell ref="A110:M110"/>
    <mergeCell ref="A111:M111"/>
    <mergeCell ref="A109:M109"/>
    <mergeCell ref="A106:M106"/>
    <mergeCell ref="A105:F105"/>
    <mergeCell ref="A104:F104"/>
    <mergeCell ref="A103:F103"/>
    <mergeCell ref="A99:A100"/>
    <mergeCell ref="A101:A102"/>
    <mergeCell ref="C131:K131"/>
    <mergeCell ref="I126:K126"/>
    <mergeCell ref="D128:G128"/>
    <mergeCell ref="I128:K128"/>
    <mergeCell ref="D130:G130"/>
  </mergeCells>
  <phoneticPr fontId="36" type="noConversion"/>
  <pageMargins left="0.70866141732283472" right="0.70866141732283472" top="0.35433070866141736" bottom="0.55118110236220474" header="0.31496062992125984" footer="0.31496062992125984"/>
  <pageSetup paperSize="9" scale="65" orientation="landscape" r:id="rId1"/>
  <rowBreaks count="2" manualBreakCount="2">
    <brk id="46" max="16383" man="1"/>
    <brk id="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8"/>
  <sheetViews>
    <sheetView view="pageBreakPreview" topLeftCell="AE2" zoomScale="85" zoomScaleNormal="100" zoomScaleSheetLayoutView="75" workbookViewId="0">
      <selection activeCell="AG17" sqref="AG17"/>
    </sheetView>
  </sheetViews>
  <sheetFormatPr defaultRowHeight="15" x14ac:dyDescent="0.25"/>
  <cols>
    <col min="1" max="1" width="3.85546875" style="1" hidden="1" customWidth="1"/>
    <col min="2" max="2" width="4.5703125" style="1" hidden="1" customWidth="1"/>
    <col min="3" max="3" width="47.5703125" style="2" hidden="1" customWidth="1"/>
    <col min="4" max="4" width="0" style="3" hidden="1" customWidth="1"/>
    <col min="5" max="5" width="7.140625" style="3" hidden="1" customWidth="1"/>
    <col min="6" max="6" width="7.28515625" style="3" hidden="1" customWidth="1"/>
    <col min="7" max="9" width="4.42578125" style="3" hidden="1" customWidth="1"/>
    <col min="10" max="10" width="5.5703125" style="3" hidden="1" customWidth="1"/>
    <col min="11" max="11" width="7" style="3" hidden="1" customWidth="1"/>
    <col min="12" max="12" width="6.5703125" style="3" hidden="1" customWidth="1"/>
    <col min="13" max="13" width="0" style="3" hidden="1" customWidth="1"/>
    <col min="14" max="14" width="4.85546875" style="3" hidden="1" customWidth="1"/>
    <col min="15" max="15" width="4.42578125" style="3" hidden="1" customWidth="1"/>
    <col min="16" max="16" width="3.85546875" hidden="1" customWidth="1"/>
    <col min="17" max="17" width="4.5703125" hidden="1" customWidth="1"/>
    <col min="18" max="18" width="33.28515625" hidden="1" customWidth="1"/>
    <col min="19" max="19" width="0" hidden="1" customWidth="1"/>
    <col min="20" max="20" width="7.140625" hidden="1" customWidth="1"/>
    <col min="21" max="21" width="7.28515625" hidden="1" customWidth="1"/>
    <col min="22" max="24" width="4.42578125" hidden="1" customWidth="1"/>
    <col min="25" max="25" width="5.5703125" hidden="1" customWidth="1"/>
    <col min="26" max="26" width="7" hidden="1" customWidth="1"/>
    <col min="27" max="28" width="0" hidden="1" customWidth="1"/>
    <col min="29" max="30" width="0" style="3" hidden="1" customWidth="1"/>
    <col min="31" max="32" width="9.140625" style="3"/>
    <col min="33" max="33" width="41.5703125" style="3" customWidth="1"/>
    <col min="34" max="16384" width="9.140625" style="3"/>
  </cols>
  <sheetData>
    <row r="1" spans="1:44" ht="23.25" hidden="1" x14ac:dyDescent="0.35">
      <c r="C1" s="1009" t="s">
        <v>245</v>
      </c>
      <c r="D1" s="1009"/>
      <c r="E1" s="1009"/>
      <c r="F1" s="1009"/>
      <c r="G1" s="1009"/>
      <c r="H1" s="1009"/>
      <c r="I1" s="1009"/>
      <c r="J1" s="1009"/>
      <c r="K1" s="1009"/>
      <c r="L1" s="1009"/>
      <c r="M1" s="1009"/>
      <c r="N1" s="301"/>
      <c r="O1" s="30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G1" s="413"/>
    </row>
    <row r="2" spans="1:44" ht="20.25" x14ac:dyDescent="0.3">
      <c r="C2" s="412" t="s">
        <v>361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G2" s="412" t="s">
        <v>362</v>
      </c>
    </row>
    <row r="3" spans="1:44" ht="15" customHeight="1" x14ac:dyDescent="0.2">
      <c r="C3" s="2" t="s">
        <v>218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E3" s="1"/>
      <c r="AF3" s="1"/>
      <c r="AG3" s="2" t="s">
        <v>218</v>
      </c>
    </row>
    <row r="4" spans="1:44" ht="15" customHeight="1" x14ac:dyDescent="0.2">
      <c r="C4" s="1008" t="s">
        <v>0</v>
      </c>
      <c r="D4" s="1004" t="s">
        <v>1</v>
      </c>
      <c r="E4" s="1006" t="s">
        <v>2</v>
      </c>
      <c r="F4" s="1006"/>
      <c r="G4" s="1006"/>
      <c r="H4" s="1006"/>
      <c r="I4" s="1006"/>
      <c r="J4" s="858"/>
      <c r="K4" s="1004" t="s">
        <v>3</v>
      </c>
      <c r="L4" s="1004" t="s">
        <v>4</v>
      </c>
      <c r="M4" s="1004" t="s">
        <v>5</v>
      </c>
      <c r="N4" s="302"/>
      <c r="O4" s="30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E4" s="1"/>
      <c r="AF4" s="1"/>
      <c r="AG4" s="1008" t="s">
        <v>0</v>
      </c>
      <c r="AH4" s="1004" t="s">
        <v>1</v>
      </c>
      <c r="AI4" s="1006" t="s">
        <v>2</v>
      </c>
      <c r="AJ4" s="1006"/>
      <c r="AK4" s="1006"/>
      <c r="AL4" s="1006"/>
      <c r="AM4" s="1006"/>
      <c r="AN4" s="858"/>
      <c r="AO4" s="1004" t="s">
        <v>3</v>
      </c>
      <c r="AP4" s="1004" t="s">
        <v>4</v>
      </c>
      <c r="AQ4" s="1004" t="s">
        <v>5</v>
      </c>
      <c r="AR4" s="302"/>
    </row>
    <row r="5" spans="1:44" ht="15" customHeight="1" x14ac:dyDescent="0.2">
      <c r="C5" s="1008"/>
      <c r="D5" s="1004"/>
      <c r="E5" s="1004" t="s">
        <v>6</v>
      </c>
      <c r="F5" s="1005" t="s">
        <v>7</v>
      </c>
      <c r="G5" s="1005"/>
      <c r="H5" s="1005"/>
      <c r="I5" s="1005"/>
      <c r="J5" s="1004" t="s">
        <v>8</v>
      </c>
      <c r="K5" s="1004"/>
      <c r="L5" s="1004"/>
      <c r="M5" s="1004"/>
      <c r="N5" s="302"/>
      <c r="O5" s="30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E5" s="1"/>
      <c r="AF5" s="1"/>
      <c r="AG5" s="1008"/>
      <c r="AH5" s="1004"/>
      <c r="AI5" s="1004" t="s">
        <v>6</v>
      </c>
      <c r="AJ5" s="1005" t="s">
        <v>7</v>
      </c>
      <c r="AK5" s="1005"/>
      <c r="AL5" s="1005"/>
      <c r="AM5" s="1005"/>
      <c r="AN5" s="1004" t="s">
        <v>8</v>
      </c>
      <c r="AO5" s="1004"/>
      <c r="AP5" s="1004"/>
      <c r="AQ5" s="1004"/>
      <c r="AR5" s="302"/>
    </row>
    <row r="6" spans="1:44" ht="15" customHeight="1" x14ac:dyDescent="0.2">
      <c r="C6" s="1008"/>
      <c r="D6" s="1004"/>
      <c r="E6" s="858"/>
      <c r="F6" s="1004" t="s">
        <v>9</v>
      </c>
      <c r="G6" s="1006" t="s">
        <v>10</v>
      </c>
      <c r="H6" s="858"/>
      <c r="I6" s="858"/>
      <c r="J6" s="858"/>
      <c r="K6" s="1004"/>
      <c r="L6" s="1004"/>
      <c r="M6" s="1004"/>
      <c r="N6" s="302"/>
      <c r="O6" s="302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E6" s="1"/>
      <c r="AF6" s="1"/>
      <c r="AG6" s="1008"/>
      <c r="AH6" s="1004"/>
      <c r="AI6" s="858"/>
      <c r="AJ6" s="1004" t="s">
        <v>9</v>
      </c>
      <c r="AK6" s="1006" t="s">
        <v>10</v>
      </c>
      <c r="AL6" s="858"/>
      <c r="AM6" s="858"/>
      <c r="AN6" s="858"/>
      <c r="AO6" s="1004"/>
      <c r="AP6" s="1004"/>
      <c r="AQ6" s="1004"/>
      <c r="AR6" s="302"/>
    </row>
    <row r="7" spans="1:44" ht="12.75" customHeight="1" x14ac:dyDescent="0.2">
      <c r="C7" s="1008"/>
      <c r="D7" s="1004"/>
      <c r="E7" s="858"/>
      <c r="F7" s="1007"/>
      <c r="G7" s="1004" t="s">
        <v>11</v>
      </c>
      <c r="H7" s="1004" t="s">
        <v>12</v>
      </c>
      <c r="I7" s="1004" t="s">
        <v>13</v>
      </c>
      <c r="J7" s="858"/>
      <c r="K7" s="1004"/>
      <c r="L7" s="1004"/>
      <c r="M7" s="1004"/>
      <c r="N7" s="302"/>
      <c r="O7" s="30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E7" s="1"/>
      <c r="AF7" s="1"/>
      <c r="AG7" s="1008"/>
      <c r="AH7" s="1004"/>
      <c r="AI7" s="858"/>
      <c r="AJ7" s="1007"/>
      <c r="AK7" s="1004" t="s">
        <v>11</v>
      </c>
      <c r="AL7" s="1004" t="s">
        <v>12</v>
      </c>
      <c r="AM7" s="1004" t="s">
        <v>13</v>
      </c>
      <c r="AN7" s="858"/>
      <c r="AO7" s="1004"/>
      <c r="AP7" s="1004"/>
      <c r="AQ7" s="1004"/>
      <c r="AR7" s="302"/>
    </row>
    <row r="8" spans="1:44" ht="12.75" x14ac:dyDescent="0.2">
      <c r="C8" s="1008"/>
      <c r="D8" s="1004"/>
      <c r="E8" s="858"/>
      <c r="F8" s="1007"/>
      <c r="G8" s="1004"/>
      <c r="H8" s="1004"/>
      <c r="I8" s="1004"/>
      <c r="J8" s="858"/>
      <c r="K8" s="1004"/>
      <c r="L8" s="1004"/>
      <c r="M8" s="1004"/>
      <c r="N8" s="302"/>
      <c r="O8" s="30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E8" s="1"/>
      <c r="AF8" s="1"/>
      <c r="AG8" s="1008"/>
      <c r="AH8" s="1004"/>
      <c r="AI8" s="858"/>
      <c r="AJ8" s="1007"/>
      <c r="AK8" s="1004"/>
      <c r="AL8" s="1004"/>
      <c r="AM8" s="1004"/>
      <c r="AN8" s="858"/>
      <c r="AO8" s="1004"/>
      <c r="AP8" s="1004"/>
      <c r="AQ8" s="1004"/>
      <c r="AR8" s="302"/>
    </row>
    <row r="9" spans="1:44" ht="12.75" x14ac:dyDescent="0.2">
      <c r="C9" s="1008"/>
      <c r="D9" s="1004"/>
      <c r="E9" s="858"/>
      <c r="F9" s="1007"/>
      <c r="G9" s="1004"/>
      <c r="H9" s="1004"/>
      <c r="I9" s="1004"/>
      <c r="J9" s="858"/>
      <c r="K9" s="1004"/>
      <c r="L9" s="1004"/>
      <c r="M9" s="1004"/>
      <c r="N9" s="302"/>
      <c r="O9" s="30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E9" s="1"/>
      <c r="AF9" s="1"/>
      <c r="AG9" s="1008"/>
      <c r="AH9" s="1004"/>
      <c r="AI9" s="858"/>
      <c r="AJ9" s="1007"/>
      <c r="AK9" s="1004"/>
      <c r="AL9" s="1004"/>
      <c r="AM9" s="1004"/>
      <c r="AN9" s="858"/>
      <c r="AO9" s="1004"/>
      <c r="AP9" s="1004"/>
      <c r="AQ9" s="1004"/>
      <c r="AR9" s="302"/>
    </row>
    <row r="10" spans="1:44" ht="12.75" x14ac:dyDescent="0.2">
      <c r="C10" s="1008"/>
      <c r="D10" s="1004"/>
      <c r="E10" s="858"/>
      <c r="F10" s="1007"/>
      <c r="G10" s="1004"/>
      <c r="H10" s="1004"/>
      <c r="I10" s="1004"/>
      <c r="J10" s="858"/>
      <c r="K10" s="1004"/>
      <c r="L10" s="1004"/>
      <c r="M10" s="1004"/>
      <c r="N10" s="302"/>
      <c r="O10" s="30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E10" s="1"/>
      <c r="AF10" s="1"/>
      <c r="AG10" s="1008"/>
      <c r="AH10" s="1004"/>
      <c r="AI10" s="858"/>
      <c r="AJ10" s="1007"/>
      <c r="AK10" s="1004"/>
      <c r="AL10" s="1004"/>
      <c r="AM10" s="1004"/>
      <c r="AN10" s="858"/>
      <c r="AO10" s="1004"/>
      <c r="AP10" s="1004"/>
      <c r="AQ10" s="1004"/>
      <c r="AR10" s="302"/>
    </row>
    <row r="11" spans="1:44" x14ac:dyDescent="0.25">
      <c r="A11" s="1" t="s">
        <v>17</v>
      </c>
      <c r="B11" s="1" t="s">
        <v>15</v>
      </c>
      <c r="C11" s="4" t="s">
        <v>16</v>
      </c>
      <c r="D11" s="5">
        <v>3</v>
      </c>
      <c r="E11" s="6">
        <f t="shared" ref="E11:E16" si="0">D11*30</f>
        <v>90</v>
      </c>
      <c r="F11" s="6">
        <f t="shared" ref="F11:F16" si="1">G11+H11+I11</f>
        <v>45</v>
      </c>
      <c r="G11" s="6"/>
      <c r="H11" s="6"/>
      <c r="I11" s="6">
        <v>45</v>
      </c>
      <c r="J11" s="6">
        <f t="shared" ref="J11:J16" si="2">E11-F11</f>
        <v>45</v>
      </c>
      <c r="K11" s="7">
        <f t="shared" ref="K11:K16" si="3">F11/15</f>
        <v>3</v>
      </c>
      <c r="L11" s="6" t="s">
        <v>17</v>
      </c>
      <c r="M11" s="7">
        <f t="shared" ref="M11:M16" si="4">F11/E11*100</f>
        <v>50</v>
      </c>
      <c r="N11" s="303"/>
      <c r="O11" s="30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D11"/>
      <c r="AE11" s="1" t="s">
        <v>17</v>
      </c>
      <c r="AF11" s="1" t="s">
        <v>15</v>
      </c>
      <c r="AG11" s="4" t="s">
        <v>16</v>
      </c>
      <c r="AH11" s="5">
        <v>4</v>
      </c>
      <c r="AI11" s="481">
        <f t="shared" ref="AI11:AI16" si="5">AH11*30</f>
        <v>120</v>
      </c>
      <c r="AJ11" s="481">
        <f t="shared" ref="AJ11:AJ16" si="6">AK11+AL11+AM11</f>
        <v>45</v>
      </c>
      <c r="AK11" s="481"/>
      <c r="AL11" s="481"/>
      <c r="AM11" s="481">
        <v>45</v>
      </c>
      <c r="AN11" s="481">
        <f t="shared" ref="AN11:AN16" si="7">AI11-AJ11</f>
        <v>75</v>
      </c>
      <c r="AO11" s="482">
        <f t="shared" ref="AO11:AO16" si="8">AJ11/15</f>
        <v>3</v>
      </c>
      <c r="AP11" s="481" t="s">
        <v>17</v>
      </c>
      <c r="AQ11" s="482">
        <f t="shared" ref="AQ11:AQ16" si="9">AJ11/AI11*100</f>
        <v>37.5</v>
      </c>
      <c r="AR11" s="303"/>
    </row>
    <row r="12" spans="1:44" x14ac:dyDescent="0.25">
      <c r="A12" s="1" t="s">
        <v>17</v>
      </c>
      <c r="B12" s="1" t="s">
        <v>15</v>
      </c>
      <c r="C12" s="4" t="s">
        <v>234</v>
      </c>
      <c r="D12" s="7">
        <v>7</v>
      </c>
      <c r="E12" s="6">
        <f t="shared" si="0"/>
        <v>210</v>
      </c>
      <c r="F12" s="6">
        <f t="shared" si="1"/>
        <v>75</v>
      </c>
      <c r="G12" s="6">
        <v>45</v>
      </c>
      <c r="H12" s="6"/>
      <c r="I12" s="6">
        <v>30</v>
      </c>
      <c r="J12" s="6">
        <f t="shared" si="2"/>
        <v>135</v>
      </c>
      <c r="K12" s="7">
        <f t="shared" si="3"/>
        <v>5</v>
      </c>
      <c r="L12" s="6" t="s">
        <v>19</v>
      </c>
      <c r="M12" s="7">
        <f t="shared" si="4"/>
        <v>35.714285714285715</v>
      </c>
      <c r="N12" s="303"/>
      <c r="O12" s="30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/>
      <c r="AE12" s="1" t="s">
        <v>17</v>
      </c>
      <c r="AF12" s="1" t="s">
        <v>15</v>
      </c>
      <c r="AG12" s="4" t="s">
        <v>234</v>
      </c>
      <c r="AH12" s="482">
        <v>7</v>
      </c>
      <c r="AI12" s="481">
        <f t="shared" si="5"/>
        <v>210</v>
      </c>
      <c r="AJ12" s="481">
        <f t="shared" si="6"/>
        <v>75</v>
      </c>
      <c r="AK12" s="481">
        <v>45</v>
      </c>
      <c r="AL12" s="481"/>
      <c r="AM12" s="481">
        <v>30</v>
      </c>
      <c r="AN12" s="481">
        <f t="shared" si="7"/>
        <v>135</v>
      </c>
      <c r="AO12" s="482">
        <f t="shared" si="8"/>
        <v>5</v>
      </c>
      <c r="AP12" s="481" t="s">
        <v>19</v>
      </c>
      <c r="AQ12" s="482">
        <f t="shared" si="9"/>
        <v>35.714285714285715</v>
      </c>
      <c r="AR12" s="303"/>
    </row>
    <row r="13" spans="1:44" x14ac:dyDescent="0.25">
      <c r="A13" s="1" t="s">
        <v>17</v>
      </c>
      <c r="B13" s="1" t="s">
        <v>15</v>
      </c>
      <c r="C13" s="4" t="s">
        <v>20</v>
      </c>
      <c r="D13" s="7">
        <v>6</v>
      </c>
      <c r="E13" s="6">
        <f t="shared" si="0"/>
        <v>180</v>
      </c>
      <c r="F13" s="6">
        <f t="shared" si="1"/>
        <v>75</v>
      </c>
      <c r="G13" s="6">
        <v>30</v>
      </c>
      <c r="H13" s="6"/>
      <c r="I13" s="6">
        <v>45</v>
      </c>
      <c r="J13" s="6">
        <f t="shared" si="2"/>
        <v>105</v>
      </c>
      <c r="K13" s="7">
        <f t="shared" si="3"/>
        <v>5</v>
      </c>
      <c r="L13" s="6" t="s">
        <v>19</v>
      </c>
      <c r="M13" s="7">
        <f t="shared" si="4"/>
        <v>41.666666666666671</v>
      </c>
      <c r="N13" s="303"/>
      <c r="O13" s="30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D13"/>
      <c r="AE13" s="1" t="s">
        <v>17</v>
      </c>
      <c r="AF13" s="1" t="s">
        <v>15</v>
      </c>
      <c r="AG13" s="4" t="s">
        <v>20</v>
      </c>
      <c r="AH13" s="482">
        <v>6</v>
      </c>
      <c r="AI13" s="481">
        <f t="shared" si="5"/>
        <v>180</v>
      </c>
      <c r="AJ13" s="481">
        <f t="shared" si="6"/>
        <v>75</v>
      </c>
      <c r="AK13" s="481">
        <v>30</v>
      </c>
      <c r="AL13" s="481"/>
      <c r="AM13" s="481">
        <v>45</v>
      </c>
      <c r="AN13" s="481">
        <f t="shared" si="7"/>
        <v>105</v>
      </c>
      <c r="AO13" s="482">
        <f t="shared" si="8"/>
        <v>5</v>
      </c>
      <c r="AP13" s="481" t="s">
        <v>19</v>
      </c>
      <c r="AQ13" s="482">
        <f t="shared" si="9"/>
        <v>41.666666666666671</v>
      </c>
      <c r="AR13" s="303"/>
    </row>
    <row r="14" spans="1:44" x14ac:dyDescent="0.25">
      <c r="A14" s="1" t="s">
        <v>17</v>
      </c>
      <c r="B14" s="1" t="s">
        <v>15</v>
      </c>
      <c r="C14" s="4" t="s">
        <v>21</v>
      </c>
      <c r="D14" s="7">
        <v>5</v>
      </c>
      <c r="E14" s="6">
        <f t="shared" si="0"/>
        <v>150</v>
      </c>
      <c r="F14" s="6">
        <f t="shared" si="1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303"/>
      <c r="O14" s="30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D14"/>
      <c r="AE14" s="1" t="s">
        <v>17</v>
      </c>
      <c r="AF14" s="1" t="s">
        <v>15</v>
      </c>
      <c r="AG14" s="4" t="s">
        <v>21</v>
      </c>
      <c r="AH14" s="482">
        <v>6</v>
      </c>
      <c r="AI14" s="481">
        <f t="shared" si="5"/>
        <v>180</v>
      </c>
      <c r="AJ14" s="481">
        <f t="shared" si="6"/>
        <v>60</v>
      </c>
      <c r="AK14" s="481">
        <v>30</v>
      </c>
      <c r="AL14" s="481"/>
      <c r="AM14" s="481">
        <v>30</v>
      </c>
      <c r="AN14" s="481">
        <f t="shared" si="7"/>
        <v>120</v>
      </c>
      <c r="AO14" s="482">
        <f t="shared" si="8"/>
        <v>4</v>
      </c>
      <c r="AP14" s="481" t="s">
        <v>19</v>
      </c>
      <c r="AQ14" s="482">
        <f t="shared" si="9"/>
        <v>33.333333333333329</v>
      </c>
      <c r="AR14" s="303"/>
    </row>
    <row r="15" spans="1:44" x14ac:dyDescent="0.25">
      <c r="A15" s="1" t="s">
        <v>17</v>
      </c>
      <c r="B15" s="1" t="s">
        <v>15</v>
      </c>
      <c r="C15" s="4" t="s">
        <v>22</v>
      </c>
      <c r="D15" s="7">
        <v>5</v>
      </c>
      <c r="E15" s="6">
        <f t="shared" si="0"/>
        <v>150</v>
      </c>
      <c r="F15" s="6">
        <f t="shared" si="1"/>
        <v>60</v>
      </c>
      <c r="G15" s="6">
        <v>15</v>
      </c>
      <c r="H15" s="6">
        <v>45</v>
      </c>
      <c r="I15" s="6"/>
      <c r="J15" s="6">
        <f t="shared" si="2"/>
        <v>90</v>
      </c>
      <c r="K15" s="7">
        <f t="shared" si="3"/>
        <v>4</v>
      </c>
      <c r="L15" s="6" t="s">
        <v>28</v>
      </c>
      <c r="M15" s="7">
        <f t="shared" si="4"/>
        <v>40</v>
      </c>
      <c r="N15" s="303"/>
      <c r="O15" s="30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D15"/>
      <c r="AE15" s="1" t="s">
        <v>17</v>
      </c>
      <c r="AF15" s="1" t="s">
        <v>15</v>
      </c>
      <c r="AG15" s="4" t="s">
        <v>22</v>
      </c>
      <c r="AH15" s="482">
        <v>6</v>
      </c>
      <c r="AI15" s="481">
        <f t="shared" si="5"/>
        <v>180</v>
      </c>
      <c r="AJ15" s="481">
        <f t="shared" si="6"/>
        <v>60</v>
      </c>
      <c r="AK15" s="481">
        <v>15</v>
      </c>
      <c r="AL15" s="481">
        <v>45</v>
      </c>
      <c r="AM15" s="481"/>
      <c r="AN15" s="481">
        <f t="shared" si="7"/>
        <v>120</v>
      </c>
      <c r="AO15" s="482">
        <f t="shared" si="8"/>
        <v>4</v>
      </c>
      <c r="AP15" s="481" t="s">
        <v>28</v>
      </c>
      <c r="AQ15" s="482">
        <f t="shared" si="9"/>
        <v>33.333333333333329</v>
      </c>
      <c r="AR15" s="303"/>
    </row>
    <row r="16" spans="1:44" x14ac:dyDescent="0.25">
      <c r="A16" s="1" t="s">
        <v>17</v>
      </c>
      <c r="B16" s="1" t="s">
        <v>15</v>
      </c>
      <c r="C16" s="4" t="s">
        <v>254</v>
      </c>
      <c r="D16" s="7">
        <v>1</v>
      </c>
      <c r="E16" s="6">
        <f t="shared" si="0"/>
        <v>30</v>
      </c>
      <c r="F16" s="6">
        <f t="shared" si="1"/>
        <v>15</v>
      </c>
      <c r="G16" s="6">
        <v>8</v>
      </c>
      <c r="H16" s="6"/>
      <c r="I16" s="6">
        <v>7</v>
      </c>
      <c r="J16" s="6">
        <f t="shared" si="2"/>
        <v>15</v>
      </c>
      <c r="K16" s="7">
        <f t="shared" si="3"/>
        <v>1</v>
      </c>
      <c r="L16" s="6" t="s">
        <v>17</v>
      </c>
      <c r="M16" s="7">
        <f t="shared" si="4"/>
        <v>50</v>
      </c>
      <c r="N16" s="303"/>
      <c r="O16" s="30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D16"/>
      <c r="AE16" s="1" t="s">
        <v>17</v>
      </c>
      <c r="AF16" s="1" t="s">
        <v>15</v>
      </c>
      <c r="AG16" s="4" t="s">
        <v>364</v>
      </c>
      <c r="AH16" s="482">
        <v>1</v>
      </c>
      <c r="AI16" s="481">
        <f t="shared" si="5"/>
        <v>30</v>
      </c>
      <c r="AJ16" s="481">
        <f t="shared" si="6"/>
        <v>15</v>
      </c>
      <c r="AK16" s="481">
        <v>8</v>
      </c>
      <c r="AL16" s="481"/>
      <c r="AM16" s="481">
        <v>7</v>
      </c>
      <c r="AN16" s="481">
        <f t="shared" si="7"/>
        <v>15</v>
      </c>
      <c r="AO16" s="482">
        <f t="shared" si="8"/>
        <v>1</v>
      </c>
      <c r="AP16" s="481" t="s">
        <v>17</v>
      </c>
      <c r="AQ16" s="482">
        <f t="shared" si="9"/>
        <v>50</v>
      </c>
      <c r="AR16" s="303"/>
    </row>
    <row r="17" spans="1:44" x14ac:dyDescent="0.25">
      <c r="C17" s="8" t="s">
        <v>23</v>
      </c>
      <c r="D17" s="299">
        <f t="shared" ref="D17:K17" si="10">SUM(D11:D16)</f>
        <v>27</v>
      </c>
      <c r="E17" s="298">
        <f t="shared" si="10"/>
        <v>810</v>
      </c>
      <c r="F17" s="298">
        <f t="shared" si="10"/>
        <v>330</v>
      </c>
      <c r="G17" s="298">
        <f t="shared" si="10"/>
        <v>128</v>
      </c>
      <c r="H17" s="298">
        <f t="shared" si="10"/>
        <v>45</v>
      </c>
      <c r="I17" s="298">
        <f t="shared" si="10"/>
        <v>157</v>
      </c>
      <c r="J17" s="298">
        <f t="shared" si="10"/>
        <v>480</v>
      </c>
      <c r="K17" s="298">
        <f t="shared" si="10"/>
        <v>22</v>
      </c>
      <c r="L17" s="298"/>
      <c r="M17" s="298"/>
      <c r="N17" s="10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D17"/>
      <c r="AE17" s="1"/>
      <c r="AF17" s="1"/>
      <c r="AG17" s="8" t="s">
        <v>23</v>
      </c>
      <c r="AH17" s="299">
        <f t="shared" ref="AH17:AO17" si="11">SUM(AH11:AH16)</f>
        <v>30</v>
      </c>
      <c r="AI17" s="299">
        <f t="shared" si="11"/>
        <v>900</v>
      </c>
      <c r="AJ17" s="299">
        <f t="shared" si="11"/>
        <v>330</v>
      </c>
      <c r="AK17" s="299">
        <f t="shared" si="11"/>
        <v>128</v>
      </c>
      <c r="AL17" s="299">
        <f t="shared" si="11"/>
        <v>45</v>
      </c>
      <c r="AM17" s="299">
        <f t="shared" si="11"/>
        <v>157</v>
      </c>
      <c r="AN17" s="299">
        <f t="shared" si="11"/>
        <v>570</v>
      </c>
      <c r="AO17" s="299">
        <f t="shared" si="11"/>
        <v>22</v>
      </c>
      <c r="AP17" s="298"/>
      <c r="AQ17" s="298"/>
      <c r="AR17" s="10"/>
    </row>
    <row r="18" spans="1:44" x14ac:dyDescent="0.25">
      <c r="C18" s="9" t="s">
        <v>24</v>
      </c>
      <c r="D18" s="10">
        <f>30-D17</f>
        <v>3</v>
      </c>
      <c r="E18" s="10"/>
      <c r="F18" s="10"/>
      <c r="G18" s="10"/>
      <c r="H18" s="10"/>
      <c r="I18" s="10"/>
      <c r="J18" s="10"/>
      <c r="K18" s="10"/>
      <c r="L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D18"/>
      <c r="AP18" s="3" t="s">
        <v>378</v>
      </c>
    </row>
    <row r="19" spans="1:44" x14ac:dyDescent="0.25">
      <c r="AD19"/>
      <c r="AP19" s="3" t="s">
        <v>379</v>
      </c>
    </row>
    <row r="20" spans="1:44" x14ac:dyDescent="0.25">
      <c r="C20" s="2" t="s">
        <v>25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D20"/>
      <c r="AG20" s="2" t="s">
        <v>25</v>
      </c>
    </row>
    <row r="21" spans="1:44" ht="15" customHeight="1" x14ac:dyDescent="0.25">
      <c r="C21" s="1008" t="s">
        <v>0</v>
      </c>
      <c r="D21" s="1004" t="s">
        <v>1</v>
      </c>
      <c r="E21" s="1006" t="s">
        <v>2</v>
      </c>
      <c r="F21" s="1006"/>
      <c r="G21" s="1006"/>
      <c r="H21" s="1006"/>
      <c r="I21" s="1006"/>
      <c r="J21" s="858"/>
      <c r="K21" s="1004" t="s">
        <v>3</v>
      </c>
      <c r="L21" s="1004" t="s">
        <v>4</v>
      </c>
      <c r="M21" s="1004" t="s">
        <v>5</v>
      </c>
      <c r="N21" s="302"/>
      <c r="O21" s="302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D21"/>
      <c r="AG21" s="1008" t="s">
        <v>0</v>
      </c>
      <c r="AH21" s="1004" t="s">
        <v>1</v>
      </c>
      <c r="AI21" s="1006" t="s">
        <v>2</v>
      </c>
      <c r="AJ21" s="1006"/>
      <c r="AK21" s="1006"/>
      <c r="AL21" s="1006"/>
      <c r="AM21" s="1006"/>
      <c r="AN21" s="858"/>
      <c r="AO21" s="1004" t="s">
        <v>3</v>
      </c>
      <c r="AP21" s="1004" t="s">
        <v>4</v>
      </c>
      <c r="AQ21" s="1004" t="s">
        <v>5</v>
      </c>
      <c r="AR21" s="302"/>
    </row>
    <row r="22" spans="1:44" ht="15" customHeight="1" x14ac:dyDescent="0.25">
      <c r="C22" s="1008"/>
      <c r="D22" s="1004"/>
      <c r="E22" s="1004" t="s">
        <v>6</v>
      </c>
      <c r="F22" s="1005" t="s">
        <v>7</v>
      </c>
      <c r="G22" s="1005"/>
      <c r="H22" s="1005"/>
      <c r="I22" s="1005"/>
      <c r="J22" s="1004" t="s">
        <v>26</v>
      </c>
      <c r="K22" s="1004"/>
      <c r="L22" s="1004"/>
      <c r="M22" s="1004"/>
      <c r="N22" s="302"/>
      <c r="O22" s="302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D22"/>
      <c r="AG22" s="1008"/>
      <c r="AH22" s="1004"/>
      <c r="AI22" s="1004" t="s">
        <v>6</v>
      </c>
      <c r="AJ22" s="1005" t="s">
        <v>7</v>
      </c>
      <c r="AK22" s="1005"/>
      <c r="AL22" s="1005"/>
      <c r="AM22" s="1005"/>
      <c r="AN22" s="1004" t="s">
        <v>26</v>
      </c>
      <c r="AO22" s="1004"/>
      <c r="AP22" s="1004"/>
      <c r="AQ22" s="1004"/>
      <c r="AR22" s="302"/>
    </row>
    <row r="23" spans="1:44" ht="15" customHeight="1" x14ac:dyDescent="0.25">
      <c r="C23" s="1008"/>
      <c r="D23" s="1004"/>
      <c r="E23" s="858"/>
      <c r="F23" s="1004" t="s">
        <v>9</v>
      </c>
      <c r="G23" s="1006" t="s">
        <v>10</v>
      </c>
      <c r="H23" s="858"/>
      <c r="I23" s="858"/>
      <c r="J23" s="858"/>
      <c r="K23" s="1004"/>
      <c r="L23" s="1004"/>
      <c r="M23" s="1004"/>
      <c r="N23" s="302"/>
      <c r="O23" s="30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D23"/>
      <c r="AG23" s="1008"/>
      <c r="AH23" s="1004"/>
      <c r="AI23" s="858"/>
      <c r="AJ23" s="1004" t="s">
        <v>9</v>
      </c>
      <c r="AK23" s="1006" t="s">
        <v>10</v>
      </c>
      <c r="AL23" s="858"/>
      <c r="AM23" s="858"/>
      <c r="AN23" s="858"/>
      <c r="AO23" s="1004"/>
      <c r="AP23" s="1004"/>
      <c r="AQ23" s="1004"/>
      <c r="AR23" s="302"/>
    </row>
    <row r="24" spans="1:44" ht="15" customHeight="1" x14ac:dyDescent="0.25">
      <c r="C24" s="1008"/>
      <c r="D24" s="1004"/>
      <c r="E24" s="858"/>
      <c r="F24" s="1007"/>
      <c r="G24" s="1004" t="s">
        <v>11</v>
      </c>
      <c r="H24" s="1004" t="s">
        <v>12</v>
      </c>
      <c r="I24" s="1004" t="s">
        <v>13</v>
      </c>
      <c r="J24" s="858"/>
      <c r="K24" s="1004"/>
      <c r="L24" s="1004"/>
      <c r="M24" s="1004"/>
      <c r="N24" s="302"/>
      <c r="O24" s="302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D24"/>
      <c r="AG24" s="1008"/>
      <c r="AH24" s="1004"/>
      <c r="AI24" s="858"/>
      <c r="AJ24" s="1007"/>
      <c r="AK24" s="1004" t="s">
        <v>11</v>
      </c>
      <c r="AL24" s="1004" t="s">
        <v>12</v>
      </c>
      <c r="AM24" s="1004" t="s">
        <v>13</v>
      </c>
      <c r="AN24" s="858"/>
      <c r="AO24" s="1004"/>
      <c r="AP24" s="1004"/>
      <c r="AQ24" s="1004"/>
      <c r="AR24" s="302"/>
    </row>
    <row r="25" spans="1:44" x14ac:dyDescent="0.25">
      <c r="C25" s="1008"/>
      <c r="D25" s="1004"/>
      <c r="E25" s="858"/>
      <c r="F25" s="1007"/>
      <c r="G25" s="1004"/>
      <c r="H25" s="1004"/>
      <c r="I25" s="1004"/>
      <c r="J25" s="858"/>
      <c r="K25" s="1004"/>
      <c r="L25" s="1004"/>
      <c r="M25" s="1004"/>
      <c r="N25" s="302"/>
      <c r="O25" s="302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D25"/>
      <c r="AG25" s="1008"/>
      <c r="AH25" s="1004"/>
      <c r="AI25" s="858"/>
      <c r="AJ25" s="1007"/>
      <c r="AK25" s="1004"/>
      <c r="AL25" s="1004"/>
      <c r="AM25" s="1004"/>
      <c r="AN25" s="858"/>
      <c r="AO25" s="1004"/>
      <c r="AP25" s="1004"/>
      <c r="AQ25" s="1004"/>
      <c r="AR25" s="302"/>
    </row>
    <row r="26" spans="1:44" x14ac:dyDescent="0.25">
      <c r="C26" s="1008"/>
      <c r="D26" s="1004"/>
      <c r="E26" s="858"/>
      <c r="F26" s="1007"/>
      <c r="G26" s="1004"/>
      <c r="H26" s="1004"/>
      <c r="I26" s="1004"/>
      <c r="J26" s="858"/>
      <c r="K26" s="1004"/>
      <c r="L26" s="1004"/>
      <c r="M26" s="1004"/>
      <c r="N26" s="302"/>
      <c r="O26" s="302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D26"/>
      <c r="AG26" s="1008"/>
      <c r="AH26" s="1004"/>
      <c r="AI26" s="858"/>
      <c r="AJ26" s="1007"/>
      <c r="AK26" s="1004"/>
      <c r="AL26" s="1004"/>
      <c r="AM26" s="1004"/>
      <c r="AN26" s="858"/>
      <c r="AO26" s="1004"/>
      <c r="AP26" s="1004"/>
      <c r="AQ26" s="1004"/>
      <c r="AR26" s="302"/>
    </row>
    <row r="27" spans="1:44" ht="12.75" x14ac:dyDescent="0.2">
      <c r="C27" s="1008"/>
      <c r="D27" s="1004"/>
      <c r="E27" s="858"/>
      <c r="F27" s="1007"/>
      <c r="G27" s="1004"/>
      <c r="H27" s="1004"/>
      <c r="I27" s="1004"/>
      <c r="J27" s="858"/>
      <c r="K27" s="1004"/>
      <c r="L27" s="1004"/>
      <c r="M27" s="1004"/>
      <c r="N27" s="302"/>
      <c r="O27" s="302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G27" s="1008"/>
      <c r="AH27" s="1004"/>
      <c r="AI27" s="858"/>
      <c r="AJ27" s="1007"/>
      <c r="AK27" s="1004"/>
      <c r="AL27" s="1004"/>
      <c r="AM27" s="1004"/>
      <c r="AN27" s="858"/>
      <c r="AO27" s="1004"/>
      <c r="AP27" s="1004"/>
      <c r="AQ27" s="1004"/>
      <c r="AR27" s="302"/>
    </row>
    <row r="28" spans="1:44" x14ac:dyDescent="0.25">
      <c r="A28" s="1" t="s">
        <v>17</v>
      </c>
      <c r="B28" s="1" t="s">
        <v>15</v>
      </c>
      <c r="C28" s="4" t="s">
        <v>16</v>
      </c>
      <c r="D28" s="5">
        <v>3</v>
      </c>
      <c r="E28" s="6">
        <f>D28*30</f>
        <v>90</v>
      </c>
      <c r="F28" s="6">
        <f>G28+H28+I28</f>
        <v>36</v>
      </c>
      <c r="G28" s="6"/>
      <c r="H28" s="6"/>
      <c r="I28" s="6">
        <v>36</v>
      </c>
      <c r="J28" s="6">
        <f>E28-F28</f>
        <v>54</v>
      </c>
      <c r="K28" s="7">
        <f>F28/18</f>
        <v>2</v>
      </c>
      <c r="L28" s="6" t="s">
        <v>17</v>
      </c>
      <c r="M28" s="7">
        <f>F28/E28*100</f>
        <v>40</v>
      </c>
      <c r="N28" s="303"/>
      <c r="O28" s="30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D28"/>
      <c r="AE28" s="1" t="s">
        <v>17</v>
      </c>
      <c r="AF28" s="1" t="s">
        <v>15</v>
      </c>
      <c r="AG28" s="4" t="s">
        <v>16</v>
      </c>
      <c r="AH28" s="5">
        <v>3</v>
      </c>
      <c r="AI28" s="6">
        <f>AH28*30</f>
        <v>90</v>
      </c>
      <c r="AJ28" s="6">
        <f>AK28+AL28+AM28</f>
        <v>36</v>
      </c>
      <c r="AK28" s="6"/>
      <c r="AL28" s="6"/>
      <c r="AM28" s="6">
        <v>36</v>
      </c>
      <c r="AN28" s="6">
        <f>AI28-AJ28</f>
        <v>54</v>
      </c>
      <c r="AO28" s="7">
        <f>AJ28/18</f>
        <v>2</v>
      </c>
      <c r="AP28" s="6" t="s">
        <v>17</v>
      </c>
      <c r="AQ28" s="7">
        <f>AJ28/AI28*100</f>
        <v>40</v>
      </c>
      <c r="AR28" s="303"/>
    </row>
    <row r="29" spans="1:44" x14ac:dyDescent="0.25">
      <c r="A29" s="1" t="s">
        <v>17</v>
      </c>
      <c r="B29" s="1" t="s">
        <v>15</v>
      </c>
      <c r="C29" s="4" t="s">
        <v>18</v>
      </c>
      <c r="D29" s="7">
        <v>3.5</v>
      </c>
      <c r="E29" s="6">
        <f t="shared" ref="E29:E34" si="12">D29*30</f>
        <v>105</v>
      </c>
      <c r="F29" s="6">
        <f t="shared" ref="F29:F34" si="13">G29+H29+I29</f>
        <v>72</v>
      </c>
      <c r="G29" s="6"/>
      <c r="H29" s="6"/>
      <c r="I29" s="6">
        <v>72</v>
      </c>
      <c r="J29" s="6">
        <f t="shared" ref="J29:J34" si="14">E29-F29</f>
        <v>33</v>
      </c>
      <c r="K29" s="7">
        <f t="shared" ref="K29:K34" si="15">F29/18</f>
        <v>4</v>
      </c>
      <c r="L29" s="6" t="s">
        <v>17</v>
      </c>
      <c r="M29" s="7">
        <f t="shared" ref="M29:M34" si="16">F29/E29*100</f>
        <v>68.571428571428569</v>
      </c>
      <c r="N29" s="303"/>
      <c r="O29" s="30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D29"/>
      <c r="AE29" s="1" t="s">
        <v>17</v>
      </c>
      <c r="AF29" s="1" t="s">
        <v>15</v>
      </c>
      <c r="AG29" s="4" t="s">
        <v>372</v>
      </c>
      <c r="AH29" s="483">
        <v>3</v>
      </c>
      <c r="AI29" s="483">
        <f t="shared" ref="AI29:AI34" si="17">AH29*30</f>
        <v>90</v>
      </c>
      <c r="AJ29" s="483">
        <f t="shared" ref="AJ29:AJ34" si="18">AK29+AL29+AM29</f>
        <v>36</v>
      </c>
      <c r="AK29" s="483">
        <v>18</v>
      </c>
      <c r="AL29" s="483"/>
      <c r="AM29" s="483">
        <v>18</v>
      </c>
      <c r="AN29" s="483">
        <f t="shared" ref="AN29:AN34" si="19">AI29-AJ29</f>
        <v>54</v>
      </c>
      <c r="AO29" s="483">
        <v>2</v>
      </c>
      <c r="AP29" s="483" t="s">
        <v>28</v>
      </c>
      <c r="AQ29" s="483">
        <f t="shared" ref="AQ29:AQ34" si="20">AJ29/AI29*100</f>
        <v>40</v>
      </c>
      <c r="AR29" s="303"/>
    </row>
    <row r="30" spans="1:44" x14ac:dyDescent="0.25">
      <c r="A30" s="1" t="s">
        <v>17</v>
      </c>
      <c r="B30" s="1" t="s">
        <v>15</v>
      </c>
      <c r="C30" s="4" t="s">
        <v>315</v>
      </c>
      <c r="D30" s="7">
        <v>6</v>
      </c>
      <c r="E30" s="6">
        <f t="shared" si="12"/>
        <v>180</v>
      </c>
      <c r="F30" s="6">
        <f t="shared" si="13"/>
        <v>72</v>
      </c>
      <c r="G30" s="6">
        <v>36</v>
      </c>
      <c r="H30" s="6"/>
      <c r="I30" s="6">
        <v>36</v>
      </c>
      <c r="J30" s="6">
        <f t="shared" si="14"/>
        <v>108</v>
      </c>
      <c r="K30" s="7">
        <f t="shared" si="15"/>
        <v>4</v>
      </c>
      <c r="L30" s="6" t="s">
        <v>19</v>
      </c>
      <c r="M30" s="7">
        <f t="shared" si="16"/>
        <v>40</v>
      </c>
      <c r="N30" s="303"/>
      <c r="O30" s="30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D30"/>
      <c r="AE30" s="1" t="s">
        <v>17</v>
      </c>
      <c r="AF30" s="1" t="s">
        <v>15</v>
      </c>
      <c r="AG30" s="4" t="s">
        <v>315</v>
      </c>
      <c r="AH30" s="483">
        <v>6</v>
      </c>
      <c r="AI30" s="483">
        <f t="shared" si="17"/>
        <v>180</v>
      </c>
      <c r="AJ30" s="483">
        <f t="shared" si="18"/>
        <v>72</v>
      </c>
      <c r="AK30" s="483">
        <v>36</v>
      </c>
      <c r="AL30" s="483"/>
      <c r="AM30" s="483">
        <v>36</v>
      </c>
      <c r="AN30" s="483">
        <f t="shared" si="19"/>
        <v>108</v>
      </c>
      <c r="AO30" s="483">
        <f>AJ30/18</f>
        <v>4</v>
      </c>
      <c r="AP30" s="483" t="s">
        <v>19</v>
      </c>
      <c r="AQ30" s="483">
        <f t="shared" si="20"/>
        <v>40</v>
      </c>
      <c r="AR30" s="303"/>
    </row>
    <row r="31" spans="1:44" x14ac:dyDescent="0.25">
      <c r="A31" s="1" t="s">
        <v>17</v>
      </c>
      <c r="B31" s="1" t="s">
        <v>15</v>
      </c>
      <c r="C31" s="4" t="s">
        <v>280</v>
      </c>
      <c r="D31" s="7">
        <v>6</v>
      </c>
      <c r="E31" s="6">
        <f t="shared" si="12"/>
        <v>180</v>
      </c>
      <c r="F31" s="6">
        <f t="shared" si="13"/>
        <v>72</v>
      </c>
      <c r="G31" s="6">
        <v>36</v>
      </c>
      <c r="H31" s="6"/>
      <c r="I31" s="6">
        <v>36</v>
      </c>
      <c r="J31" s="6">
        <f t="shared" si="14"/>
        <v>108</v>
      </c>
      <c r="K31" s="7">
        <f t="shared" si="15"/>
        <v>4</v>
      </c>
      <c r="L31" s="6" t="s">
        <v>19</v>
      </c>
      <c r="M31" s="7">
        <f t="shared" si="16"/>
        <v>40</v>
      </c>
      <c r="N31" s="303"/>
      <c r="O31" s="30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D31"/>
      <c r="AE31" s="1" t="s">
        <v>17</v>
      </c>
      <c r="AF31" s="1" t="s">
        <v>15</v>
      </c>
      <c r="AG31" s="4" t="s">
        <v>280</v>
      </c>
      <c r="AH31" s="483">
        <v>6</v>
      </c>
      <c r="AI31" s="483">
        <f t="shared" si="17"/>
        <v>180</v>
      </c>
      <c r="AJ31" s="483">
        <f t="shared" si="18"/>
        <v>72</v>
      </c>
      <c r="AK31" s="483">
        <v>36</v>
      </c>
      <c r="AL31" s="483"/>
      <c r="AM31" s="483">
        <v>36</v>
      </c>
      <c r="AN31" s="483">
        <f t="shared" si="19"/>
        <v>108</v>
      </c>
      <c r="AO31" s="483">
        <f>AJ31/18</f>
        <v>4</v>
      </c>
      <c r="AP31" s="483" t="s">
        <v>19</v>
      </c>
      <c r="AQ31" s="483">
        <f t="shared" si="20"/>
        <v>40</v>
      </c>
      <c r="AR31" s="303"/>
    </row>
    <row r="32" spans="1:44" x14ac:dyDescent="0.25">
      <c r="A32" s="1" t="s">
        <v>17</v>
      </c>
      <c r="B32" s="1" t="s">
        <v>15</v>
      </c>
      <c r="C32" s="4" t="s">
        <v>29</v>
      </c>
      <c r="D32" s="7">
        <v>4</v>
      </c>
      <c r="E32" s="6">
        <f t="shared" si="12"/>
        <v>120</v>
      </c>
      <c r="F32" s="6">
        <f t="shared" si="13"/>
        <v>54</v>
      </c>
      <c r="G32" s="6">
        <v>18</v>
      </c>
      <c r="H32" s="6"/>
      <c r="I32" s="6">
        <v>36</v>
      </c>
      <c r="J32" s="6">
        <f t="shared" si="14"/>
        <v>66</v>
      </c>
      <c r="K32" s="7">
        <f t="shared" si="15"/>
        <v>3</v>
      </c>
      <c r="L32" s="6" t="s">
        <v>19</v>
      </c>
      <c r="M32" s="7">
        <f t="shared" si="16"/>
        <v>45</v>
      </c>
      <c r="N32" s="303"/>
      <c r="O32" s="30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D32"/>
      <c r="AE32" s="1" t="s">
        <v>17</v>
      </c>
      <c r="AF32" s="1" t="s">
        <v>15</v>
      </c>
      <c r="AG32" s="4" t="s">
        <v>29</v>
      </c>
      <c r="AH32" s="7">
        <v>4</v>
      </c>
      <c r="AI32" s="6">
        <f t="shared" si="17"/>
        <v>120</v>
      </c>
      <c r="AJ32" s="6">
        <f t="shared" si="18"/>
        <v>54</v>
      </c>
      <c r="AK32" s="6">
        <v>18</v>
      </c>
      <c r="AL32" s="6"/>
      <c r="AM32" s="6">
        <v>36</v>
      </c>
      <c r="AN32" s="6">
        <f t="shared" si="19"/>
        <v>66</v>
      </c>
      <c r="AO32" s="7">
        <f>AJ32/18</f>
        <v>3</v>
      </c>
      <c r="AP32" s="6" t="s">
        <v>19</v>
      </c>
      <c r="AQ32" s="7">
        <f t="shared" si="20"/>
        <v>45</v>
      </c>
      <c r="AR32" s="303"/>
    </row>
    <row r="33" spans="1:44" x14ac:dyDescent="0.25">
      <c r="A33" s="1" t="s">
        <v>17</v>
      </c>
      <c r="B33" s="1" t="s">
        <v>15</v>
      </c>
      <c r="C33" s="4" t="s">
        <v>236</v>
      </c>
      <c r="D33" s="7">
        <v>4.5</v>
      </c>
      <c r="E33" s="6">
        <f t="shared" si="12"/>
        <v>135</v>
      </c>
      <c r="F33" s="6">
        <f t="shared" si="13"/>
        <v>18</v>
      </c>
      <c r="G33" s="6"/>
      <c r="H33" s="6"/>
      <c r="I33" s="6">
        <v>18</v>
      </c>
      <c r="J33" s="6">
        <f t="shared" si="14"/>
        <v>117</v>
      </c>
      <c r="K33" s="7">
        <f t="shared" si="15"/>
        <v>1</v>
      </c>
      <c r="L33" s="6" t="s">
        <v>17</v>
      </c>
      <c r="M33" s="7">
        <f t="shared" si="16"/>
        <v>13.333333333333334</v>
      </c>
      <c r="N33" s="303"/>
      <c r="O33" s="30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D33"/>
      <c r="AE33" s="485" t="s">
        <v>380</v>
      </c>
      <c r="AF33" s="485" t="s">
        <v>15</v>
      </c>
      <c r="AG33" s="4" t="s">
        <v>236</v>
      </c>
      <c r="AH33" s="7">
        <v>4.5</v>
      </c>
      <c r="AI33" s="6">
        <f t="shared" si="17"/>
        <v>135</v>
      </c>
      <c r="AJ33" s="6">
        <f t="shared" si="18"/>
        <v>18</v>
      </c>
      <c r="AK33" s="6"/>
      <c r="AL33" s="6"/>
      <c r="AM33" s="6">
        <v>18</v>
      </c>
      <c r="AN33" s="6">
        <f t="shared" si="19"/>
        <v>117</v>
      </c>
      <c r="AO33" s="7">
        <f>AJ33/18</f>
        <v>1</v>
      </c>
      <c r="AP33" s="6" t="s">
        <v>17</v>
      </c>
      <c r="AQ33" s="7">
        <f t="shared" si="20"/>
        <v>13.333333333333334</v>
      </c>
      <c r="AR33" s="303"/>
    </row>
    <row r="34" spans="1:44" x14ac:dyDescent="0.25">
      <c r="A34" s="1" t="s">
        <v>17</v>
      </c>
      <c r="B34" s="1" t="s">
        <v>15</v>
      </c>
      <c r="C34" s="4" t="s">
        <v>31</v>
      </c>
      <c r="D34" s="7">
        <v>3</v>
      </c>
      <c r="E34" s="6">
        <f t="shared" si="12"/>
        <v>90</v>
      </c>
      <c r="F34" s="6">
        <f t="shared" si="13"/>
        <v>36</v>
      </c>
      <c r="G34" s="6">
        <v>18</v>
      </c>
      <c r="H34" s="6"/>
      <c r="I34" s="6">
        <v>18</v>
      </c>
      <c r="J34" s="6">
        <f t="shared" si="14"/>
        <v>54</v>
      </c>
      <c r="K34" s="7">
        <f t="shared" si="15"/>
        <v>2</v>
      </c>
      <c r="L34" s="6" t="s">
        <v>28</v>
      </c>
      <c r="M34" s="7">
        <f t="shared" si="16"/>
        <v>40</v>
      </c>
      <c r="N34" s="303"/>
      <c r="O34" s="30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D34"/>
      <c r="AE34" s="485" t="s">
        <v>17</v>
      </c>
      <c r="AF34" s="485" t="s">
        <v>15</v>
      </c>
      <c r="AG34" s="4" t="s">
        <v>31</v>
      </c>
      <c r="AH34" s="482">
        <v>3.5</v>
      </c>
      <c r="AI34" s="6">
        <f t="shared" si="17"/>
        <v>105</v>
      </c>
      <c r="AJ34" s="6">
        <f t="shared" si="18"/>
        <v>36</v>
      </c>
      <c r="AK34" s="6">
        <v>18</v>
      </c>
      <c r="AL34" s="6"/>
      <c r="AM34" s="6">
        <v>18</v>
      </c>
      <c r="AN34" s="6">
        <f t="shared" si="19"/>
        <v>69</v>
      </c>
      <c r="AO34" s="7">
        <f>AJ34/18</f>
        <v>2</v>
      </c>
      <c r="AP34" s="6" t="s">
        <v>28</v>
      </c>
      <c r="AQ34" s="7">
        <f t="shared" si="20"/>
        <v>34.285714285714285</v>
      </c>
      <c r="AR34" s="303"/>
    </row>
    <row r="35" spans="1:44" x14ac:dyDescent="0.25">
      <c r="C35" s="8" t="s">
        <v>23</v>
      </c>
      <c r="D35" s="299">
        <f t="shared" ref="D35:K35" si="21">SUM(D28:D34)</f>
        <v>30</v>
      </c>
      <c r="E35" s="298">
        <f t="shared" si="21"/>
        <v>900</v>
      </c>
      <c r="F35" s="298">
        <f t="shared" si="21"/>
        <v>360</v>
      </c>
      <c r="G35" s="298">
        <f t="shared" si="21"/>
        <v>108</v>
      </c>
      <c r="H35" s="298">
        <f t="shared" si="21"/>
        <v>0</v>
      </c>
      <c r="I35" s="298">
        <f t="shared" si="21"/>
        <v>252</v>
      </c>
      <c r="J35" s="298">
        <f t="shared" si="21"/>
        <v>540</v>
      </c>
      <c r="K35" s="298">
        <f t="shared" si="21"/>
        <v>20</v>
      </c>
      <c r="L35" s="298"/>
      <c r="M35" s="298"/>
      <c r="N35" s="10"/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D35"/>
      <c r="AG35" s="8" t="s">
        <v>23</v>
      </c>
      <c r="AH35" s="299">
        <f t="shared" ref="AH35:AO35" si="22">SUM(AH28:AH34)</f>
        <v>30</v>
      </c>
      <c r="AI35" s="299">
        <f t="shared" si="22"/>
        <v>900</v>
      </c>
      <c r="AJ35" s="299">
        <f t="shared" si="22"/>
        <v>324</v>
      </c>
      <c r="AK35" s="299">
        <f t="shared" si="22"/>
        <v>126</v>
      </c>
      <c r="AL35" s="299">
        <f t="shared" si="22"/>
        <v>0</v>
      </c>
      <c r="AM35" s="299">
        <f t="shared" si="22"/>
        <v>198</v>
      </c>
      <c r="AN35" s="299">
        <f t="shared" si="22"/>
        <v>576</v>
      </c>
      <c r="AO35" s="299">
        <f t="shared" si="22"/>
        <v>18</v>
      </c>
      <c r="AP35" s="298"/>
      <c r="AQ35" s="298"/>
      <c r="AR35" s="10"/>
    </row>
    <row r="36" spans="1:44" ht="12.75" x14ac:dyDescent="0.2">
      <c r="C36" s="9" t="s">
        <v>24</v>
      </c>
      <c r="D36" s="12">
        <f>30-D35</f>
        <v>0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P36" s="3" t="s">
        <v>378</v>
      </c>
    </row>
    <row r="37" spans="1:44" ht="12.75" x14ac:dyDescent="0.2">
      <c r="C37" s="9"/>
      <c r="D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P37" s="3" t="s">
        <v>381</v>
      </c>
    </row>
    <row r="38" spans="1:44" ht="12.75" x14ac:dyDescent="0.2">
      <c r="C38" s="9"/>
      <c r="D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44" ht="12.75" x14ac:dyDescent="0.2">
      <c r="C39" s="9"/>
      <c r="D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44" ht="12.75" x14ac:dyDescent="0.2">
      <c r="C40" s="9"/>
      <c r="D40" s="1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44" ht="12.75" x14ac:dyDescent="0.2">
      <c r="C41" s="2" t="s">
        <v>219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G41" s="2" t="s">
        <v>219</v>
      </c>
    </row>
    <row r="42" spans="1:44" ht="15" customHeight="1" x14ac:dyDescent="0.2">
      <c r="C42" s="1008" t="s">
        <v>0</v>
      </c>
      <c r="D42" s="1004" t="s">
        <v>1</v>
      </c>
      <c r="E42" s="1006" t="s">
        <v>2</v>
      </c>
      <c r="F42" s="1006"/>
      <c r="G42" s="1006"/>
      <c r="H42" s="1006"/>
      <c r="I42" s="1006"/>
      <c r="J42" s="858"/>
      <c r="K42" s="1004" t="s">
        <v>3</v>
      </c>
      <c r="L42" s="1004" t="s">
        <v>4</v>
      </c>
      <c r="M42" s="1004" t="s">
        <v>5</v>
      </c>
      <c r="N42" s="302"/>
      <c r="O42" s="30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G42" s="1008" t="s">
        <v>0</v>
      </c>
      <c r="AH42" s="1004" t="s">
        <v>1</v>
      </c>
      <c r="AI42" s="1006" t="s">
        <v>2</v>
      </c>
      <c r="AJ42" s="1006"/>
      <c r="AK42" s="1006"/>
      <c r="AL42" s="1006"/>
      <c r="AM42" s="1006"/>
      <c r="AN42" s="858"/>
      <c r="AO42" s="1004" t="s">
        <v>3</v>
      </c>
      <c r="AP42" s="1004" t="s">
        <v>4</v>
      </c>
      <c r="AQ42" s="1004" t="s">
        <v>5</v>
      </c>
      <c r="AR42" s="302"/>
    </row>
    <row r="43" spans="1:44" ht="15" customHeight="1" x14ac:dyDescent="0.2">
      <c r="C43" s="1008"/>
      <c r="D43" s="1004"/>
      <c r="E43" s="1004" t="s">
        <v>6</v>
      </c>
      <c r="F43" s="1005" t="s">
        <v>7</v>
      </c>
      <c r="G43" s="1005"/>
      <c r="H43" s="1005"/>
      <c r="I43" s="1005"/>
      <c r="J43" s="1004" t="s">
        <v>26</v>
      </c>
      <c r="K43" s="1004"/>
      <c r="L43" s="1004"/>
      <c r="M43" s="1004"/>
      <c r="N43" s="302"/>
      <c r="O43" s="30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G43" s="1008"/>
      <c r="AH43" s="1004"/>
      <c r="AI43" s="1004" t="s">
        <v>6</v>
      </c>
      <c r="AJ43" s="1005" t="s">
        <v>7</v>
      </c>
      <c r="AK43" s="1005"/>
      <c r="AL43" s="1005"/>
      <c r="AM43" s="1005"/>
      <c r="AN43" s="1004" t="s">
        <v>26</v>
      </c>
      <c r="AO43" s="1004"/>
      <c r="AP43" s="1004"/>
      <c r="AQ43" s="1004"/>
      <c r="AR43" s="302"/>
    </row>
    <row r="44" spans="1:44" ht="15" customHeight="1" x14ac:dyDescent="0.2">
      <c r="C44" s="1008"/>
      <c r="D44" s="1004"/>
      <c r="E44" s="858"/>
      <c r="F44" s="1004" t="s">
        <v>9</v>
      </c>
      <c r="G44" s="1006" t="s">
        <v>10</v>
      </c>
      <c r="H44" s="858"/>
      <c r="I44" s="858"/>
      <c r="J44" s="858"/>
      <c r="K44" s="1004"/>
      <c r="L44" s="1004"/>
      <c r="M44" s="1004"/>
      <c r="N44" s="302"/>
      <c r="O44" s="30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G44" s="1008"/>
      <c r="AH44" s="1004"/>
      <c r="AI44" s="858"/>
      <c r="AJ44" s="1004" t="s">
        <v>9</v>
      </c>
      <c r="AK44" s="1006" t="s">
        <v>10</v>
      </c>
      <c r="AL44" s="858"/>
      <c r="AM44" s="858"/>
      <c r="AN44" s="858"/>
      <c r="AO44" s="1004"/>
      <c r="AP44" s="1004"/>
      <c r="AQ44" s="1004"/>
      <c r="AR44" s="302"/>
    </row>
    <row r="45" spans="1:44" ht="15" customHeight="1" x14ac:dyDescent="0.2">
      <c r="C45" s="1008"/>
      <c r="D45" s="1004"/>
      <c r="E45" s="858"/>
      <c r="F45" s="1007"/>
      <c r="G45" s="1004" t="s">
        <v>11</v>
      </c>
      <c r="H45" s="1004" t="s">
        <v>12</v>
      </c>
      <c r="I45" s="1004" t="s">
        <v>13</v>
      </c>
      <c r="J45" s="858"/>
      <c r="K45" s="1004"/>
      <c r="L45" s="1004"/>
      <c r="M45" s="1004"/>
      <c r="N45" s="302"/>
      <c r="O45" s="30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G45" s="1008"/>
      <c r="AH45" s="1004"/>
      <c r="AI45" s="858"/>
      <c r="AJ45" s="1007"/>
      <c r="AK45" s="1004" t="s">
        <v>11</v>
      </c>
      <c r="AL45" s="1004" t="s">
        <v>12</v>
      </c>
      <c r="AM45" s="1004" t="s">
        <v>13</v>
      </c>
      <c r="AN45" s="858"/>
      <c r="AO45" s="1004"/>
      <c r="AP45" s="1004"/>
      <c r="AQ45" s="1004"/>
      <c r="AR45" s="302"/>
    </row>
    <row r="46" spans="1:44" ht="12.75" x14ac:dyDescent="0.2">
      <c r="C46" s="1008"/>
      <c r="D46" s="1004"/>
      <c r="E46" s="858"/>
      <c r="F46" s="1007"/>
      <c r="G46" s="1004"/>
      <c r="H46" s="1004"/>
      <c r="I46" s="1004"/>
      <c r="J46" s="858"/>
      <c r="K46" s="1004"/>
      <c r="L46" s="1004"/>
      <c r="M46" s="1004"/>
      <c r="N46" s="302"/>
      <c r="O46" s="30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G46" s="1008"/>
      <c r="AH46" s="1004"/>
      <c r="AI46" s="858"/>
      <c r="AJ46" s="1007"/>
      <c r="AK46" s="1004"/>
      <c r="AL46" s="1004"/>
      <c r="AM46" s="1004"/>
      <c r="AN46" s="858"/>
      <c r="AO46" s="1004"/>
      <c r="AP46" s="1004"/>
      <c r="AQ46" s="1004"/>
      <c r="AR46" s="302"/>
    </row>
    <row r="47" spans="1:44" ht="12.75" x14ac:dyDescent="0.2">
      <c r="C47" s="1008"/>
      <c r="D47" s="1004"/>
      <c r="E47" s="858"/>
      <c r="F47" s="1007"/>
      <c r="G47" s="1004"/>
      <c r="H47" s="1004"/>
      <c r="I47" s="1004"/>
      <c r="J47" s="858"/>
      <c r="K47" s="1004"/>
      <c r="L47" s="1004"/>
      <c r="M47" s="1004"/>
      <c r="N47" s="302"/>
      <c r="O47" s="30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G47" s="1008"/>
      <c r="AH47" s="1004"/>
      <c r="AI47" s="858"/>
      <c r="AJ47" s="1007"/>
      <c r="AK47" s="1004"/>
      <c r="AL47" s="1004"/>
      <c r="AM47" s="1004"/>
      <c r="AN47" s="858"/>
      <c r="AO47" s="1004"/>
      <c r="AP47" s="1004"/>
      <c r="AQ47" s="1004"/>
      <c r="AR47" s="302"/>
    </row>
    <row r="48" spans="1:44" ht="12.75" x14ac:dyDescent="0.2">
      <c r="C48" s="1008"/>
      <c r="D48" s="1004"/>
      <c r="E48" s="858"/>
      <c r="F48" s="1007"/>
      <c r="G48" s="1004"/>
      <c r="H48" s="1004"/>
      <c r="I48" s="1004"/>
      <c r="J48" s="858"/>
      <c r="K48" s="1004"/>
      <c r="L48" s="1004"/>
      <c r="M48" s="1004"/>
      <c r="N48" s="302"/>
      <c r="O48" s="30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G48" s="1008"/>
      <c r="AH48" s="1004"/>
      <c r="AI48" s="858"/>
      <c r="AJ48" s="1007"/>
      <c r="AK48" s="1004"/>
      <c r="AL48" s="1004"/>
      <c r="AM48" s="1004"/>
      <c r="AN48" s="858"/>
      <c r="AO48" s="1004"/>
      <c r="AP48" s="1004"/>
      <c r="AQ48" s="1004"/>
      <c r="AR48" s="302"/>
    </row>
    <row r="49" spans="1:44" ht="12.75" x14ac:dyDescent="0.2">
      <c r="A49" s="1" t="s">
        <v>17</v>
      </c>
      <c r="B49" s="1" t="s">
        <v>15</v>
      </c>
      <c r="C49" s="4" t="s">
        <v>32</v>
      </c>
      <c r="D49" s="5">
        <v>3</v>
      </c>
      <c r="E49" s="6">
        <f t="shared" ref="E49:E54" si="23">D49*30</f>
        <v>90</v>
      </c>
      <c r="F49" s="6">
        <f t="shared" ref="F49:F54" si="24">G49+H49+I49</f>
        <v>45</v>
      </c>
      <c r="G49" s="6"/>
      <c r="H49" s="6"/>
      <c r="I49" s="6">
        <v>45</v>
      </c>
      <c r="J49" s="6">
        <f t="shared" ref="J49:J54" si="25">E49-F49</f>
        <v>45</v>
      </c>
      <c r="K49" s="7">
        <f t="shared" ref="K49:K54" si="26">F49/15</f>
        <v>3</v>
      </c>
      <c r="L49" s="6" t="s">
        <v>17</v>
      </c>
      <c r="M49" s="7">
        <f t="shared" ref="M49:M54" si="27">F49/E49*100</f>
        <v>50</v>
      </c>
      <c r="N49" s="303"/>
      <c r="O49" s="30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E49" s="485" t="s">
        <v>17</v>
      </c>
      <c r="AF49" s="485" t="s">
        <v>15</v>
      </c>
      <c r="AG49" s="4" t="s">
        <v>32</v>
      </c>
      <c r="AH49" s="5">
        <v>4</v>
      </c>
      <c r="AI49" s="481">
        <f t="shared" ref="AI49:AI54" si="28">AH49*30</f>
        <v>120</v>
      </c>
      <c r="AJ49" s="481">
        <f t="shared" ref="AJ49:AJ54" si="29">AK49+AL49+AM49</f>
        <v>45</v>
      </c>
      <c r="AK49" s="481"/>
      <c r="AL49" s="481"/>
      <c r="AM49" s="481">
        <v>45</v>
      </c>
      <c r="AN49" s="481">
        <f t="shared" ref="AN49:AN54" si="30">AI49-AJ49</f>
        <v>75</v>
      </c>
      <c r="AO49" s="482">
        <f t="shared" ref="AO49:AO54" si="31">AJ49/15</f>
        <v>3</v>
      </c>
      <c r="AP49" s="481" t="s">
        <v>17</v>
      </c>
      <c r="AQ49" s="482">
        <f t="shared" ref="AQ49:AQ54" si="32">AJ49/AI49*100</f>
        <v>37.5</v>
      </c>
      <c r="AR49" s="303"/>
    </row>
    <row r="50" spans="1:44" ht="12.75" x14ac:dyDescent="0.2">
      <c r="A50" s="1" t="s">
        <v>17</v>
      </c>
      <c r="B50" s="1" t="s">
        <v>15</v>
      </c>
      <c r="C50" s="4" t="s">
        <v>314</v>
      </c>
      <c r="D50" s="7">
        <v>5</v>
      </c>
      <c r="E50" s="6">
        <f t="shared" si="23"/>
        <v>150</v>
      </c>
      <c r="F50" s="6">
        <f t="shared" si="24"/>
        <v>60</v>
      </c>
      <c r="G50" s="6">
        <v>30</v>
      </c>
      <c r="H50" s="6">
        <v>15</v>
      </c>
      <c r="I50" s="6">
        <v>15</v>
      </c>
      <c r="J50" s="6">
        <f t="shared" si="25"/>
        <v>90</v>
      </c>
      <c r="K50" s="7">
        <f t="shared" si="26"/>
        <v>4</v>
      </c>
      <c r="L50" s="6" t="s">
        <v>28</v>
      </c>
      <c r="M50" s="7">
        <f t="shared" si="27"/>
        <v>40</v>
      </c>
      <c r="N50" s="303"/>
      <c r="O50" s="30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E50" s="485" t="s">
        <v>17</v>
      </c>
      <c r="AF50" s="485" t="s">
        <v>15</v>
      </c>
      <c r="AG50" s="4" t="s">
        <v>314</v>
      </c>
      <c r="AH50" s="482">
        <v>6</v>
      </c>
      <c r="AI50" s="481">
        <f t="shared" si="28"/>
        <v>180</v>
      </c>
      <c r="AJ50" s="481">
        <f t="shared" si="29"/>
        <v>60</v>
      </c>
      <c r="AK50" s="481">
        <v>30</v>
      </c>
      <c r="AL50" s="484"/>
      <c r="AM50" s="481">
        <v>30</v>
      </c>
      <c r="AN50" s="481">
        <f t="shared" si="30"/>
        <v>120</v>
      </c>
      <c r="AO50" s="482">
        <f t="shared" si="31"/>
        <v>4</v>
      </c>
      <c r="AP50" s="481" t="s">
        <v>28</v>
      </c>
      <c r="AQ50" s="482">
        <f t="shared" si="32"/>
        <v>33.333333333333329</v>
      </c>
      <c r="AR50" s="303"/>
    </row>
    <row r="51" spans="1:44" ht="12.75" x14ac:dyDescent="0.2">
      <c r="A51" s="1" t="s">
        <v>17</v>
      </c>
      <c r="B51" s="1" t="s">
        <v>15</v>
      </c>
      <c r="C51" s="4" t="s">
        <v>39</v>
      </c>
      <c r="D51" s="7">
        <v>5</v>
      </c>
      <c r="E51" s="6">
        <f t="shared" si="23"/>
        <v>150</v>
      </c>
      <c r="F51" s="6">
        <f t="shared" si="24"/>
        <v>60</v>
      </c>
      <c r="G51" s="6">
        <v>30</v>
      </c>
      <c r="H51" s="6"/>
      <c r="I51" s="6">
        <v>30</v>
      </c>
      <c r="J51" s="6">
        <f t="shared" si="25"/>
        <v>90</v>
      </c>
      <c r="K51" s="7">
        <f t="shared" si="26"/>
        <v>4</v>
      </c>
      <c r="L51" s="6" t="s">
        <v>19</v>
      </c>
      <c r="M51" s="7">
        <f t="shared" si="27"/>
        <v>40</v>
      </c>
      <c r="N51" s="303"/>
      <c r="O51" s="30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D51" s="404"/>
      <c r="AE51" s="485" t="s">
        <v>13</v>
      </c>
      <c r="AF51" s="485" t="s">
        <v>15</v>
      </c>
      <c r="AG51" s="4" t="s">
        <v>39</v>
      </c>
      <c r="AH51" s="482">
        <v>5</v>
      </c>
      <c r="AI51" s="481">
        <f t="shared" si="28"/>
        <v>150</v>
      </c>
      <c r="AJ51" s="481">
        <f t="shared" si="29"/>
        <v>60</v>
      </c>
      <c r="AK51" s="481">
        <v>30</v>
      </c>
      <c r="AL51" s="481"/>
      <c r="AM51" s="481">
        <v>30</v>
      </c>
      <c r="AN51" s="481">
        <f t="shared" si="30"/>
        <v>90</v>
      </c>
      <c r="AO51" s="482">
        <f t="shared" si="31"/>
        <v>4</v>
      </c>
      <c r="AP51" s="481" t="s">
        <v>19</v>
      </c>
      <c r="AQ51" s="482">
        <f t="shared" si="32"/>
        <v>40</v>
      </c>
      <c r="AR51" s="303"/>
    </row>
    <row r="52" spans="1:44" ht="12.75" x14ac:dyDescent="0.2">
      <c r="A52" s="1" t="s">
        <v>13</v>
      </c>
      <c r="B52" s="1" t="s">
        <v>15</v>
      </c>
      <c r="C52" s="4" t="s">
        <v>138</v>
      </c>
      <c r="D52" s="7">
        <v>6</v>
      </c>
      <c r="E52" s="6">
        <f t="shared" si="23"/>
        <v>180</v>
      </c>
      <c r="F52" s="6">
        <f t="shared" si="24"/>
        <v>60</v>
      </c>
      <c r="G52" s="6">
        <v>30</v>
      </c>
      <c r="H52" s="6"/>
      <c r="I52" s="6">
        <v>30</v>
      </c>
      <c r="J52" s="6">
        <f t="shared" si="25"/>
        <v>120</v>
      </c>
      <c r="K52" s="7">
        <f t="shared" si="26"/>
        <v>4</v>
      </c>
      <c r="L52" s="6" t="s">
        <v>19</v>
      </c>
      <c r="M52" s="7">
        <f t="shared" si="27"/>
        <v>33.333333333333329</v>
      </c>
      <c r="N52" s="303"/>
      <c r="O52" s="30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E52" s="485" t="s">
        <v>13</v>
      </c>
      <c r="AF52" s="485" t="s">
        <v>15</v>
      </c>
      <c r="AG52" s="4" t="s">
        <v>138</v>
      </c>
      <c r="AH52" s="482">
        <v>6</v>
      </c>
      <c r="AI52" s="481">
        <f t="shared" si="28"/>
        <v>180</v>
      </c>
      <c r="AJ52" s="481">
        <f t="shared" si="29"/>
        <v>60</v>
      </c>
      <c r="AK52" s="481">
        <v>30</v>
      </c>
      <c r="AL52" s="481"/>
      <c r="AM52" s="481">
        <v>30</v>
      </c>
      <c r="AN52" s="481">
        <f t="shared" si="30"/>
        <v>120</v>
      </c>
      <c r="AO52" s="482">
        <f t="shared" si="31"/>
        <v>4</v>
      </c>
      <c r="AP52" s="481" t="s">
        <v>19</v>
      </c>
      <c r="AQ52" s="482">
        <f t="shared" si="32"/>
        <v>33.333333333333329</v>
      </c>
      <c r="AR52" s="303"/>
    </row>
    <row r="53" spans="1:44" ht="12.75" x14ac:dyDescent="0.2">
      <c r="A53" s="1" t="s">
        <v>17</v>
      </c>
      <c r="B53" s="1" t="s">
        <v>15</v>
      </c>
      <c r="C53" s="4" t="s">
        <v>34</v>
      </c>
      <c r="D53" s="7">
        <v>5</v>
      </c>
      <c r="E53" s="6">
        <f t="shared" si="23"/>
        <v>150</v>
      </c>
      <c r="F53" s="6">
        <f t="shared" si="24"/>
        <v>60</v>
      </c>
      <c r="G53" s="6">
        <v>30</v>
      </c>
      <c r="H53" s="6"/>
      <c r="I53" s="6">
        <v>30</v>
      </c>
      <c r="J53" s="6">
        <f t="shared" si="25"/>
        <v>90</v>
      </c>
      <c r="K53" s="7">
        <f t="shared" si="26"/>
        <v>4</v>
      </c>
      <c r="L53" s="6" t="s">
        <v>19</v>
      </c>
      <c r="M53" s="7">
        <f t="shared" si="27"/>
        <v>40</v>
      </c>
      <c r="N53" s="303"/>
      <c r="O53" s="30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E53" s="485" t="s">
        <v>17</v>
      </c>
      <c r="AF53" s="485" t="s">
        <v>15</v>
      </c>
      <c r="AG53" s="4" t="s">
        <v>34</v>
      </c>
      <c r="AH53" s="482">
        <v>5</v>
      </c>
      <c r="AI53" s="481">
        <f t="shared" si="28"/>
        <v>150</v>
      </c>
      <c r="AJ53" s="481">
        <f t="shared" si="29"/>
        <v>60</v>
      </c>
      <c r="AK53" s="481">
        <v>30</v>
      </c>
      <c r="AL53" s="481"/>
      <c r="AM53" s="481">
        <v>30</v>
      </c>
      <c r="AN53" s="481">
        <f t="shared" si="30"/>
        <v>90</v>
      </c>
      <c r="AO53" s="482">
        <f t="shared" si="31"/>
        <v>4</v>
      </c>
      <c r="AP53" s="481" t="s">
        <v>19</v>
      </c>
      <c r="AQ53" s="482">
        <f t="shared" si="32"/>
        <v>40</v>
      </c>
      <c r="AR53" s="303"/>
    </row>
    <row r="54" spans="1:44" ht="12.75" x14ac:dyDescent="0.2">
      <c r="A54" s="1" t="s">
        <v>17</v>
      </c>
      <c r="B54" s="1" t="s">
        <v>30</v>
      </c>
      <c r="C54" s="4" t="s">
        <v>209</v>
      </c>
      <c r="D54" s="7">
        <v>3</v>
      </c>
      <c r="E54" s="6">
        <f t="shared" si="23"/>
        <v>90</v>
      </c>
      <c r="F54" s="6">
        <f t="shared" si="24"/>
        <v>30</v>
      </c>
      <c r="G54" s="6">
        <v>15</v>
      </c>
      <c r="H54" s="6"/>
      <c r="I54" s="6">
        <v>15</v>
      </c>
      <c r="J54" s="6">
        <f t="shared" si="25"/>
        <v>60</v>
      </c>
      <c r="K54" s="7">
        <f t="shared" si="26"/>
        <v>2</v>
      </c>
      <c r="L54" s="6" t="s">
        <v>17</v>
      </c>
      <c r="M54" s="7">
        <f t="shared" si="27"/>
        <v>33.333333333333329</v>
      </c>
      <c r="N54" s="303"/>
      <c r="O54" s="30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E54" s="485" t="s">
        <v>17</v>
      </c>
      <c r="AF54" s="485" t="s">
        <v>30</v>
      </c>
      <c r="AG54" s="4" t="s">
        <v>209</v>
      </c>
      <c r="AH54" s="482">
        <v>4</v>
      </c>
      <c r="AI54" s="481">
        <f t="shared" si="28"/>
        <v>120</v>
      </c>
      <c r="AJ54" s="481">
        <f t="shared" si="29"/>
        <v>30</v>
      </c>
      <c r="AK54" s="481">
        <v>15</v>
      </c>
      <c r="AL54" s="481"/>
      <c r="AM54" s="481">
        <v>15</v>
      </c>
      <c r="AN54" s="481">
        <f t="shared" si="30"/>
        <v>90</v>
      </c>
      <c r="AO54" s="482">
        <f t="shared" si="31"/>
        <v>2</v>
      </c>
      <c r="AP54" s="481" t="s">
        <v>17</v>
      </c>
      <c r="AQ54" s="482">
        <f t="shared" si="32"/>
        <v>25</v>
      </c>
      <c r="AR54" s="303"/>
    </row>
    <row r="55" spans="1:44" ht="12.75" x14ac:dyDescent="0.2">
      <c r="C55" s="8" t="s">
        <v>23</v>
      </c>
      <c r="D55" s="299">
        <f t="shared" ref="D55:L55" si="33">SUM(D49:D54)</f>
        <v>27</v>
      </c>
      <c r="E55" s="298">
        <f t="shared" si="33"/>
        <v>810</v>
      </c>
      <c r="F55" s="298">
        <f t="shared" si="33"/>
        <v>315</v>
      </c>
      <c r="G55" s="298">
        <f t="shared" si="33"/>
        <v>135</v>
      </c>
      <c r="H55" s="298">
        <f t="shared" si="33"/>
        <v>15</v>
      </c>
      <c r="I55" s="298">
        <f t="shared" si="33"/>
        <v>165</v>
      </c>
      <c r="J55" s="298">
        <f t="shared" si="33"/>
        <v>495</v>
      </c>
      <c r="K55" s="298">
        <f t="shared" si="33"/>
        <v>21</v>
      </c>
      <c r="L55" s="298">
        <f t="shared" si="33"/>
        <v>0</v>
      </c>
      <c r="M55" s="298"/>
      <c r="N55" s="10"/>
      <c r="O55" s="10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G55" s="8" t="s">
        <v>23</v>
      </c>
      <c r="AH55" s="299">
        <f t="shared" ref="AH55:AP55" si="34">SUM(AH49:AH54)</f>
        <v>30</v>
      </c>
      <c r="AI55" s="298">
        <f t="shared" si="34"/>
        <v>900</v>
      </c>
      <c r="AJ55" s="298">
        <f t="shared" si="34"/>
        <v>315</v>
      </c>
      <c r="AK55" s="298">
        <f t="shared" si="34"/>
        <v>135</v>
      </c>
      <c r="AL55" s="298">
        <f t="shared" si="34"/>
        <v>0</v>
      </c>
      <c r="AM55" s="298">
        <f t="shared" si="34"/>
        <v>180</v>
      </c>
      <c r="AN55" s="298">
        <f t="shared" si="34"/>
        <v>585</v>
      </c>
      <c r="AO55" s="298">
        <f t="shared" si="34"/>
        <v>21</v>
      </c>
      <c r="AP55" s="298">
        <f t="shared" si="34"/>
        <v>0</v>
      </c>
      <c r="AQ55" s="298"/>
      <c r="AR55" s="10"/>
    </row>
    <row r="56" spans="1:44" ht="12.75" x14ac:dyDescent="0.2">
      <c r="C56" s="9" t="s">
        <v>24</v>
      </c>
      <c r="D56" s="10">
        <f>30-D55</f>
        <v>3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P56" s="3" t="s">
        <v>378</v>
      </c>
    </row>
    <row r="57" spans="1:44" ht="12.75" x14ac:dyDescent="0.2">
      <c r="C57" s="9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P57" s="3" t="s">
        <v>379</v>
      </c>
    </row>
    <row r="58" spans="1:44" ht="15" customHeight="1" x14ac:dyDescent="0.2">
      <c r="C58" s="2" t="s">
        <v>220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G58" s="2" t="s">
        <v>220</v>
      </c>
    </row>
    <row r="59" spans="1:44" ht="15" customHeight="1" x14ac:dyDescent="0.2">
      <c r="C59" s="1008" t="s">
        <v>0</v>
      </c>
      <c r="D59" s="1004" t="s">
        <v>1</v>
      </c>
      <c r="E59" s="1006" t="s">
        <v>2</v>
      </c>
      <c r="F59" s="1006"/>
      <c r="G59" s="1006"/>
      <c r="H59" s="1006"/>
      <c r="I59" s="1006"/>
      <c r="J59" s="858"/>
      <c r="K59" s="1004" t="s">
        <v>3</v>
      </c>
      <c r="L59" s="1004" t="s">
        <v>4</v>
      </c>
      <c r="M59" s="1004" t="s">
        <v>5</v>
      </c>
      <c r="N59" s="302"/>
      <c r="O59" s="30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G59" s="1008" t="s">
        <v>0</v>
      </c>
      <c r="AH59" s="1004" t="s">
        <v>1</v>
      </c>
      <c r="AI59" s="1006" t="s">
        <v>2</v>
      </c>
      <c r="AJ59" s="1006"/>
      <c r="AK59" s="1006"/>
      <c r="AL59" s="1006"/>
      <c r="AM59" s="1006"/>
      <c r="AN59" s="858"/>
      <c r="AO59" s="1004" t="s">
        <v>3</v>
      </c>
      <c r="AP59" s="1004" t="s">
        <v>4</v>
      </c>
      <c r="AQ59" s="1004" t="s">
        <v>5</v>
      </c>
      <c r="AR59" s="302"/>
    </row>
    <row r="60" spans="1:44" ht="15" customHeight="1" x14ac:dyDescent="0.2">
      <c r="C60" s="1008"/>
      <c r="D60" s="1004"/>
      <c r="E60" s="1004" t="s">
        <v>6</v>
      </c>
      <c r="F60" s="1005" t="s">
        <v>7</v>
      </c>
      <c r="G60" s="1005"/>
      <c r="H60" s="1005"/>
      <c r="I60" s="1005"/>
      <c r="J60" s="1004" t="s">
        <v>26</v>
      </c>
      <c r="K60" s="1004"/>
      <c r="L60" s="1004"/>
      <c r="M60" s="1004"/>
      <c r="N60" s="302"/>
      <c r="O60" s="30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G60" s="1008"/>
      <c r="AH60" s="1004"/>
      <c r="AI60" s="1004" t="s">
        <v>6</v>
      </c>
      <c r="AJ60" s="1005" t="s">
        <v>7</v>
      </c>
      <c r="AK60" s="1005"/>
      <c r="AL60" s="1005"/>
      <c r="AM60" s="1005"/>
      <c r="AN60" s="1004" t="s">
        <v>26</v>
      </c>
      <c r="AO60" s="1004"/>
      <c r="AP60" s="1004"/>
      <c r="AQ60" s="1004"/>
      <c r="AR60" s="302"/>
    </row>
    <row r="61" spans="1:44" ht="15" customHeight="1" x14ac:dyDescent="0.2">
      <c r="C61" s="1008"/>
      <c r="D61" s="1004"/>
      <c r="E61" s="858"/>
      <c r="F61" s="1004" t="s">
        <v>9</v>
      </c>
      <c r="G61" s="1006" t="s">
        <v>10</v>
      </c>
      <c r="H61" s="858"/>
      <c r="I61" s="858"/>
      <c r="J61" s="858"/>
      <c r="K61" s="1004"/>
      <c r="L61" s="1004"/>
      <c r="M61" s="1004"/>
      <c r="N61" s="302"/>
      <c r="O61" s="30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G61" s="1008"/>
      <c r="AH61" s="1004"/>
      <c r="AI61" s="858"/>
      <c r="AJ61" s="1004" t="s">
        <v>9</v>
      </c>
      <c r="AK61" s="1006" t="s">
        <v>10</v>
      </c>
      <c r="AL61" s="858"/>
      <c r="AM61" s="858"/>
      <c r="AN61" s="858"/>
      <c r="AO61" s="1004"/>
      <c r="AP61" s="1004"/>
      <c r="AQ61" s="1004"/>
      <c r="AR61" s="302"/>
    </row>
    <row r="62" spans="1:44" ht="12.75" customHeight="1" x14ac:dyDescent="0.2">
      <c r="C62" s="1008"/>
      <c r="D62" s="1004"/>
      <c r="E62" s="858"/>
      <c r="F62" s="1007"/>
      <c r="G62" s="1004" t="s">
        <v>11</v>
      </c>
      <c r="H62" s="1004" t="s">
        <v>12</v>
      </c>
      <c r="I62" s="1004" t="s">
        <v>13</v>
      </c>
      <c r="J62" s="858"/>
      <c r="K62" s="1004"/>
      <c r="L62" s="1004"/>
      <c r="M62" s="1004"/>
      <c r="N62" s="302"/>
      <c r="O62" s="302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G62" s="1008"/>
      <c r="AH62" s="1004"/>
      <c r="AI62" s="858"/>
      <c r="AJ62" s="1007"/>
      <c r="AK62" s="1004" t="s">
        <v>11</v>
      </c>
      <c r="AL62" s="1004" t="s">
        <v>12</v>
      </c>
      <c r="AM62" s="1004" t="s">
        <v>13</v>
      </c>
      <c r="AN62" s="858"/>
      <c r="AO62" s="1004"/>
      <c r="AP62" s="1004"/>
      <c r="AQ62" s="1004"/>
      <c r="AR62" s="302"/>
    </row>
    <row r="63" spans="1:44" ht="12.75" x14ac:dyDescent="0.2">
      <c r="C63" s="1008"/>
      <c r="D63" s="1004"/>
      <c r="E63" s="858"/>
      <c r="F63" s="1007"/>
      <c r="G63" s="1004"/>
      <c r="H63" s="1004"/>
      <c r="I63" s="1004"/>
      <c r="J63" s="858"/>
      <c r="K63" s="1004"/>
      <c r="L63" s="1004"/>
      <c r="M63" s="1004"/>
      <c r="N63" s="302"/>
      <c r="O63" s="302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G63" s="1008"/>
      <c r="AH63" s="1004"/>
      <c r="AI63" s="858"/>
      <c r="AJ63" s="1007"/>
      <c r="AK63" s="1004"/>
      <c r="AL63" s="1004"/>
      <c r="AM63" s="1004"/>
      <c r="AN63" s="858"/>
      <c r="AO63" s="1004"/>
      <c r="AP63" s="1004"/>
      <c r="AQ63" s="1004"/>
      <c r="AR63" s="302"/>
    </row>
    <row r="64" spans="1:44" ht="12.75" x14ac:dyDescent="0.2">
      <c r="C64" s="1008"/>
      <c r="D64" s="1004"/>
      <c r="E64" s="858"/>
      <c r="F64" s="1007"/>
      <c r="G64" s="1004"/>
      <c r="H64" s="1004"/>
      <c r="I64" s="1004"/>
      <c r="J64" s="858"/>
      <c r="K64" s="1004"/>
      <c r="L64" s="1004"/>
      <c r="M64" s="1004"/>
      <c r="N64" s="302"/>
      <c r="O64" s="302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G64" s="1008"/>
      <c r="AH64" s="1004"/>
      <c r="AI64" s="858"/>
      <c r="AJ64" s="1007"/>
      <c r="AK64" s="1004"/>
      <c r="AL64" s="1004"/>
      <c r="AM64" s="1004"/>
      <c r="AN64" s="858"/>
      <c r="AO64" s="1004"/>
      <c r="AP64" s="1004"/>
      <c r="AQ64" s="1004"/>
      <c r="AR64" s="302"/>
    </row>
    <row r="65" spans="1:44" ht="12.75" x14ac:dyDescent="0.2">
      <c r="C65" s="1008"/>
      <c r="D65" s="1004"/>
      <c r="E65" s="858"/>
      <c r="F65" s="1007"/>
      <c r="G65" s="1004"/>
      <c r="H65" s="1004"/>
      <c r="I65" s="1004"/>
      <c r="J65" s="858"/>
      <c r="K65" s="1004"/>
      <c r="L65" s="1004"/>
      <c r="M65" s="1004"/>
      <c r="N65" s="302"/>
      <c r="O65" s="302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G65" s="1008"/>
      <c r="AH65" s="1004"/>
      <c r="AI65" s="858"/>
      <c r="AJ65" s="1007"/>
      <c r="AK65" s="1004"/>
      <c r="AL65" s="1004"/>
      <c r="AM65" s="1004"/>
      <c r="AN65" s="858"/>
      <c r="AO65" s="1004"/>
      <c r="AP65" s="1004"/>
      <c r="AQ65" s="1004"/>
      <c r="AR65" s="302"/>
    </row>
    <row r="66" spans="1:44" ht="12.75" x14ac:dyDescent="0.2">
      <c r="A66" s="1" t="s">
        <v>13</v>
      </c>
      <c r="B66" s="1" t="s">
        <v>15</v>
      </c>
      <c r="C66" s="8" t="s">
        <v>257</v>
      </c>
      <c r="D66" s="5">
        <v>4.5</v>
      </c>
      <c r="E66" s="6">
        <f>D66*30</f>
        <v>135</v>
      </c>
      <c r="F66" s="6">
        <f>G66+H66+I66</f>
        <v>0</v>
      </c>
      <c r="G66" s="6"/>
      <c r="H66" s="6"/>
      <c r="I66" s="6"/>
      <c r="J66" s="6">
        <f>E66-F66</f>
        <v>135</v>
      </c>
      <c r="K66" s="7">
        <f>F66/18</f>
        <v>0</v>
      </c>
      <c r="L66" s="6" t="s">
        <v>28</v>
      </c>
      <c r="M66" s="7">
        <f>F66/E66*100</f>
        <v>0</v>
      </c>
      <c r="N66" s="303"/>
      <c r="O66" s="30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E66" s="485" t="s">
        <v>13</v>
      </c>
      <c r="AF66" s="485" t="s">
        <v>15</v>
      </c>
      <c r="AG66" s="8" t="s">
        <v>283</v>
      </c>
      <c r="AH66" s="5">
        <v>4.5</v>
      </c>
      <c r="AI66" s="6">
        <f>AH66*30</f>
        <v>135</v>
      </c>
      <c r="AJ66" s="6"/>
      <c r="AK66" s="6"/>
      <c r="AL66" s="6"/>
      <c r="AM66" s="6"/>
      <c r="AN66" s="6">
        <f>AI66-AJ66</f>
        <v>135</v>
      </c>
      <c r="AO66" s="7">
        <f>AJ66/18</f>
        <v>0</v>
      </c>
      <c r="AP66" s="6" t="s">
        <v>28</v>
      </c>
      <c r="AQ66" s="7">
        <f>AJ66/AI66*100</f>
        <v>0</v>
      </c>
      <c r="AR66" s="303"/>
    </row>
    <row r="67" spans="1:44" ht="12.75" x14ac:dyDescent="0.2">
      <c r="A67" s="1" t="s">
        <v>17</v>
      </c>
      <c r="B67" s="1" t="s">
        <v>15</v>
      </c>
      <c r="C67" s="4" t="s">
        <v>16</v>
      </c>
      <c r="D67" s="7">
        <v>4</v>
      </c>
      <c r="E67" s="6">
        <f t="shared" ref="E67:E72" si="35">D67*30</f>
        <v>120</v>
      </c>
      <c r="F67" s="6">
        <f t="shared" ref="F67:F72" si="36">G67+H67+I67</f>
        <v>54</v>
      </c>
      <c r="G67" s="6"/>
      <c r="H67" s="6"/>
      <c r="I67" s="6">
        <v>54</v>
      </c>
      <c r="J67" s="6">
        <f t="shared" ref="J67:J72" si="37">E67-F67</f>
        <v>66</v>
      </c>
      <c r="K67" s="7">
        <f t="shared" ref="K67:K72" si="38">F67/18</f>
        <v>3</v>
      </c>
      <c r="L67" s="6" t="s">
        <v>28</v>
      </c>
      <c r="M67" s="7">
        <f t="shared" ref="M67:M72" si="39">F67/E67*100</f>
        <v>45</v>
      </c>
      <c r="N67" s="303"/>
      <c r="O67" s="30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D67" s="405"/>
      <c r="AE67" s="485" t="s">
        <v>17</v>
      </c>
      <c r="AF67" s="485" t="s">
        <v>15</v>
      </c>
      <c r="AG67" s="4" t="s">
        <v>16</v>
      </c>
      <c r="AH67" s="7">
        <v>4</v>
      </c>
      <c r="AI67" s="6">
        <f t="shared" ref="AI67:AI72" si="40">AH67*30</f>
        <v>120</v>
      </c>
      <c r="AJ67" s="6">
        <f t="shared" ref="AJ67:AJ72" si="41">AK67+AL67+AM67</f>
        <v>54</v>
      </c>
      <c r="AK67" s="6"/>
      <c r="AL67" s="6"/>
      <c r="AM67" s="6">
        <v>54</v>
      </c>
      <c r="AN67" s="6">
        <f t="shared" ref="AN67:AN72" si="42">AI67-AJ67</f>
        <v>66</v>
      </c>
      <c r="AO67" s="7">
        <f t="shared" ref="AO67:AO72" si="43">AJ67/18</f>
        <v>3</v>
      </c>
      <c r="AP67" s="6" t="s">
        <v>28</v>
      </c>
      <c r="AQ67" s="7">
        <f t="shared" ref="AQ67:AQ72" si="44">AJ67/AI67*100</f>
        <v>45</v>
      </c>
      <c r="AR67" s="303"/>
    </row>
    <row r="68" spans="1:44" ht="12.75" x14ac:dyDescent="0.2">
      <c r="A68" s="1" t="s">
        <v>13</v>
      </c>
      <c r="B68" s="1" t="s">
        <v>15</v>
      </c>
      <c r="C68" s="11" t="s">
        <v>35</v>
      </c>
      <c r="D68" s="7">
        <v>4</v>
      </c>
      <c r="E68" s="6">
        <f t="shared" si="35"/>
        <v>120</v>
      </c>
      <c r="F68" s="6">
        <f t="shared" si="36"/>
        <v>54</v>
      </c>
      <c r="G68" s="6">
        <v>18</v>
      </c>
      <c r="H68" s="6"/>
      <c r="I68" s="6">
        <v>36</v>
      </c>
      <c r="J68" s="6">
        <f t="shared" si="37"/>
        <v>66</v>
      </c>
      <c r="K68" s="7">
        <f t="shared" si="38"/>
        <v>3</v>
      </c>
      <c r="L68" s="6" t="s">
        <v>19</v>
      </c>
      <c r="M68" s="7">
        <f t="shared" si="39"/>
        <v>45</v>
      </c>
      <c r="N68" s="303"/>
      <c r="O68" s="30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D68" s="405"/>
      <c r="AE68" s="485" t="s">
        <v>13</v>
      </c>
      <c r="AF68" s="485" t="s">
        <v>15</v>
      </c>
      <c r="AG68" s="11" t="s">
        <v>35</v>
      </c>
      <c r="AH68" s="7">
        <v>4</v>
      </c>
      <c r="AI68" s="6">
        <f t="shared" si="40"/>
        <v>120</v>
      </c>
      <c r="AJ68" s="6">
        <f t="shared" si="41"/>
        <v>54</v>
      </c>
      <c r="AK68" s="6">
        <v>18</v>
      </c>
      <c r="AL68" s="6"/>
      <c r="AM68" s="6">
        <v>36</v>
      </c>
      <c r="AN68" s="6">
        <f t="shared" si="42"/>
        <v>66</v>
      </c>
      <c r="AO68" s="7">
        <f t="shared" si="43"/>
        <v>3</v>
      </c>
      <c r="AP68" s="6" t="s">
        <v>19</v>
      </c>
      <c r="AQ68" s="7">
        <f t="shared" si="44"/>
        <v>45</v>
      </c>
      <c r="AR68" s="303"/>
    </row>
    <row r="69" spans="1:44" ht="12.75" x14ac:dyDescent="0.2">
      <c r="A69" s="1" t="s">
        <v>13</v>
      </c>
      <c r="B69" s="1" t="s">
        <v>15</v>
      </c>
      <c r="C69" s="4" t="s">
        <v>246</v>
      </c>
      <c r="D69" s="7">
        <v>5</v>
      </c>
      <c r="E69" s="6">
        <f t="shared" si="35"/>
        <v>150</v>
      </c>
      <c r="F69" s="6">
        <f t="shared" si="36"/>
        <v>72</v>
      </c>
      <c r="G69" s="6">
        <v>36</v>
      </c>
      <c r="H69" s="6"/>
      <c r="I69" s="6">
        <v>36</v>
      </c>
      <c r="J69" s="6">
        <f t="shared" si="37"/>
        <v>78</v>
      </c>
      <c r="K69" s="7">
        <f t="shared" si="38"/>
        <v>4</v>
      </c>
      <c r="L69" s="6" t="s">
        <v>19</v>
      </c>
      <c r="M69" s="7">
        <f t="shared" si="39"/>
        <v>48</v>
      </c>
      <c r="N69" s="303"/>
      <c r="O69" s="30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D69" s="405"/>
      <c r="AE69" s="485" t="s">
        <v>13</v>
      </c>
      <c r="AF69" s="485" t="s">
        <v>15</v>
      </c>
      <c r="AG69" s="4" t="s">
        <v>246</v>
      </c>
      <c r="AH69" s="7">
        <v>5</v>
      </c>
      <c r="AI69" s="6">
        <f t="shared" si="40"/>
        <v>150</v>
      </c>
      <c r="AJ69" s="6">
        <f t="shared" si="41"/>
        <v>72</v>
      </c>
      <c r="AK69" s="6">
        <v>36</v>
      </c>
      <c r="AL69" s="6"/>
      <c r="AM69" s="6">
        <v>36</v>
      </c>
      <c r="AN69" s="6">
        <f t="shared" si="42"/>
        <v>78</v>
      </c>
      <c r="AO69" s="7">
        <f t="shared" si="43"/>
        <v>4</v>
      </c>
      <c r="AP69" s="6" t="s">
        <v>19</v>
      </c>
      <c r="AQ69" s="7">
        <f t="shared" si="44"/>
        <v>48</v>
      </c>
      <c r="AR69" s="303"/>
    </row>
    <row r="70" spans="1:44" ht="12.75" x14ac:dyDescent="0.2">
      <c r="A70" s="1" t="s">
        <v>13</v>
      </c>
      <c r="B70" s="1" t="s">
        <v>15</v>
      </c>
      <c r="C70" s="4" t="s">
        <v>36</v>
      </c>
      <c r="D70" s="7">
        <v>4</v>
      </c>
      <c r="E70" s="6">
        <f t="shared" si="35"/>
        <v>120</v>
      </c>
      <c r="F70" s="6">
        <f t="shared" si="36"/>
        <v>54</v>
      </c>
      <c r="G70" s="6">
        <v>18</v>
      </c>
      <c r="H70" s="6"/>
      <c r="I70" s="6">
        <v>36</v>
      </c>
      <c r="J70" s="6">
        <f t="shared" si="37"/>
        <v>66</v>
      </c>
      <c r="K70" s="7">
        <f t="shared" si="38"/>
        <v>3</v>
      </c>
      <c r="L70" s="6" t="s">
        <v>19</v>
      </c>
      <c r="M70" s="7">
        <f t="shared" si="39"/>
        <v>45</v>
      </c>
      <c r="N70" s="303"/>
      <c r="O70" s="30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D70" s="405"/>
      <c r="AE70" s="485" t="s">
        <v>13</v>
      </c>
      <c r="AF70" s="485" t="s">
        <v>15</v>
      </c>
      <c r="AG70" s="4" t="s">
        <v>36</v>
      </c>
      <c r="AH70" s="7">
        <v>4</v>
      </c>
      <c r="AI70" s="6">
        <f t="shared" si="40"/>
        <v>120</v>
      </c>
      <c r="AJ70" s="6">
        <f t="shared" si="41"/>
        <v>54</v>
      </c>
      <c r="AK70" s="6">
        <v>18</v>
      </c>
      <c r="AL70" s="6"/>
      <c r="AM70" s="6">
        <v>36</v>
      </c>
      <c r="AN70" s="6">
        <f t="shared" si="42"/>
        <v>66</v>
      </c>
      <c r="AO70" s="7">
        <f t="shared" si="43"/>
        <v>3</v>
      </c>
      <c r="AP70" s="6" t="s">
        <v>19</v>
      </c>
      <c r="AQ70" s="7">
        <f t="shared" si="44"/>
        <v>45</v>
      </c>
      <c r="AR70" s="303"/>
    </row>
    <row r="71" spans="1:44" ht="12.75" x14ac:dyDescent="0.2">
      <c r="A71" s="1" t="s">
        <v>17</v>
      </c>
      <c r="B71" s="1" t="s">
        <v>30</v>
      </c>
      <c r="C71" s="4" t="s">
        <v>225</v>
      </c>
      <c r="D71" s="7">
        <v>3.5</v>
      </c>
      <c r="E71" s="6">
        <f t="shared" si="35"/>
        <v>105</v>
      </c>
      <c r="F71" s="6">
        <f t="shared" si="36"/>
        <v>36</v>
      </c>
      <c r="G71" s="6">
        <v>18</v>
      </c>
      <c r="H71" s="6"/>
      <c r="I71" s="6">
        <v>18</v>
      </c>
      <c r="J71" s="6">
        <f t="shared" si="37"/>
        <v>69</v>
      </c>
      <c r="K71" s="7">
        <f t="shared" si="38"/>
        <v>2</v>
      </c>
      <c r="L71" s="6" t="s">
        <v>17</v>
      </c>
      <c r="M71" s="7">
        <f t="shared" si="39"/>
        <v>34.285714285714285</v>
      </c>
      <c r="N71" s="303"/>
      <c r="O71" s="30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D71" s="405"/>
      <c r="AE71" s="485" t="s">
        <v>17</v>
      </c>
      <c r="AF71" s="485" t="s">
        <v>30</v>
      </c>
      <c r="AG71" s="4" t="s">
        <v>225</v>
      </c>
      <c r="AH71" s="7">
        <v>3.5</v>
      </c>
      <c r="AI71" s="6">
        <f t="shared" si="40"/>
        <v>105</v>
      </c>
      <c r="AJ71" s="6">
        <f t="shared" si="41"/>
        <v>36</v>
      </c>
      <c r="AK71" s="6">
        <v>18</v>
      </c>
      <c r="AL71" s="6"/>
      <c r="AM71" s="6">
        <v>18</v>
      </c>
      <c r="AN71" s="6">
        <f t="shared" si="42"/>
        <v>69</v>
      </c>
      <c r="AO71" s="7">
        <f t="shared" si="43"/>
        <v>2</v>
      </c>
      <c r="AP71" s="6" t="s">
        <v>17</v>
      </c>
      <c r="AQ71" s="7">
        <f t="shared" si="44"/>
        <v>34.285714285714285</v>
      </c>
      <c r="AR71" s="303"/>
    </row>
    <row r="72" spans="1:44" ht="25.5" x14ac:dyDescent="0.2">
      <c r="A72" s="1" t="s">
        <v>13</v>
      </c>
      <c r="B72" s="1" t="s">
        <v>15</v>
      </c>
      <c r="C72" s="4" t="s">
        <v>308</v>
      </c>
      <c r="D72" s="7">
        <v>1</v>
      </c>
      <c r="E72" s="6">
        <f t="shared" si="35"/>
        <v>30</v>
      </c>
      <c r="F72" s="6">
        <f t="shared" si="36"/>
        <v>15</v>
      </c>
      <c r="G72" s="6"/>
      <c r="H72" s="6"/>
      <c r="I72" s="6">
        <v>15</v>
      </c>
      <c r="J72" s="6">
        <f t="shared" si="37"/>
        <v>15</v>
      </c>
      <c r="K72" s="7">
        <f t="shared" si="38"/>
        <v>0.83333333333333337</v>
      </c>
      <c r="L72" s="6" t="s">
        <v>17</v>
      </c>
      <c r="M72" s="7">
        <f t="shared" si="39"/>
        <v>50</v>
      </c>
      <c r="N72" s="303"/>
      <c r="O72" s="30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E72" s="485" t="s">
        <v>13</v>
      </c>
      <c r="AF72" s="485" t="s">
        <v>15</v>
      </c>
      <c r="AG72" s="4" t="s">
        <v>316</v>
      </c>
      <c r="AH72" s="482">
        <v>5</v>
      </c>
      <c r="AI72" s="481">
        <f t="shared" si="40"/>
        <v>150</v>
      </c>
      <c r="AJ72" s="481">
        <f t="shared" si="41"/>
        <v>36</v>
      </c>
      <c r="AK72" s="481"/>
      <c r="AL72" s="481"/>
      <c r="AM72" s="481">
        <v>36</v>
      </c>
      <c r="AN72" s="481">
        <f t="shared" si="42"/>
        <v>114</v>
      </c>
      <c r="AO72" s="482">
        <f t="shared" si="43"/>
        <v>2</v>
      </c>
      <c r="AP72" s="481" t="s">
        <v>17</v>
      </c>
      <c r="AQ72" s="482">
        <f t="shared" si="44"/>
        <v>24</v>
      </c>
      <c r="AR72" s="303"/>
    </row>
    <row r="73" spans="1:44" ht="12.75" x14ac:dyDescent="0.2">
      <c r="C73" s="8" t="s">
        <v>23</v>
      </c>
      <c r="D73" s="299">
        <f t="shared" ref="D73:K73" si="45">SUM(D66:D72)</f>
        <v>26</v>
      </c>
      <c r="E73" s="298">
        <f t="shared" si="45"/>
        <v>780</v>
      </c>
      <c r="F73" s="298">
        <f t="shared" si="45"/>
        <v>285</v>
      </c>
      <c r="G73" s="298">
        <f t="shared" si="45"/>
        <v>90</v>
      </c>
      <c r="H73" s="298">
        <f t="shared" si="45"/>
        <v>0</v>
      </c>
      <c r="I73" s="298">
        <f t="shared" si="45"/>
        <v>195</v>
      </c>
      <c r="J73" s="298">
        <f t="shared" si="45"/>
        <v>495</v>
      </c>
      <c r="K73" s="298">
        <f t="shared" si="45"/>
        <v>15.833333333333334</v>
      </c>
      <c r="L73" s="298"/>
      <c r="M73" s="298"/>
      <c r="N73" s="10"/>
      <c r="O73" s="10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G73" s="8" t="s">
        <v>23</v>
      </c>
      <c r="AH73" s="299">
        <f t="shared" ref="AH73:AO73" si="46">SUM(AH66:AH72)</f>
        <v>30</v>
      </c>
      <c r="AI73" s="298">
        <f t="shared" si="46"/>
        <v>900</v>
      </c>
      <c r="AJ73" s="298">
        <f t="shared" si="46"/>
        <v>306</v>
      </c>
      <c r="AK73" s="298">
        <f t="shared" si="46"/>
        <v>90</v>
      </c>
      <c r="AL73" s="298">
        <f t="shared" si="46"/>
        <v>0</v>
      </c>
      <c r="AM73" s="298">
        <f t="shared" si="46"/>
        <v>216</v>
      </c>
      <c r="AN73" s="298">
        <f t="shared" si="46"/>
        <v>594</v>
      </c>
      <c r="AO73" s="298">
        <f t="shared" si="46"/>
        <v>17</v>
      </c>
      <c r="AP73" s="298"/>
      <c r="AQ73" s="298"/>
      <c r="AR73" s="10"/>
    </row>
    <row r="74" spans="1:44" ht="12.75" x14ac:dyDescent="0.2">
      <c r="C74" s="9" t="s">
        <v>24</v>
      </c>
      <c r="D74" s="12">
        <f>30-D73</f>
        <v>4</v>
      </c>
      <c r="E74" s="10"/>
      <c r="F74" s="10"/>
      <c r="G74" s="10"/>
      <c r="H74" s="10"/>
      <c r="I74" s="10"/>
      <c r="J74" s="10"/>
      <c r="K74" s="10"/>
      <c r="L74" s="10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P74" s="3" t="s">
        <v>378</v>
      </c>
    </row>
    <row r="75" spans="1:44" ht="12.75" x14ac:dyDescent="0.2">
      <c r="C75" s="9"/>
      <c r="D75" s="10"/>
      <c r="E75" s="10"/>
      <c r="F75" s="10"/>
      <c r="G75" s="10"/>
      <c r="H75" s="10"/>
      <c r="I75" s="10"/>
      <c r="J75" s="10"/>
      <c r="K75" s="10"/>
      <c r="L75" s="1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P75" s="3" t="s">
        <v>381</v>
      </c>
    </row>
    <row r="76" spans="1:44" ht="12.75" x14ac:dyDescent="0.2">
      <c r="C76" s="9"/>
      <c r="D76" s="10"/>
      <c r="E76" s="10"/>
      <c r="F76" s="10"/>
      <c r="G76" s="10"/>
      <c r="H76" s="10"/>
      <c r="I76" s="10"/>
      <c r="J76" s="10"/>
      <c r="K76" s="10"/>
      <c r="L76" s="1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44" ht="12.75" x14ac:dyDescent="0.2">
      <c r="C77" s="9"/>
      <c r="D77" s="10"/>
      <c r="E77" s="10"/>
      <c r="F77" s="10"/>
      <c r="G77" s="10"/>
      <c r="H77" s="10"/>
      <c r="I77" s="10"/>
      <c r="J77" s="10"/>
      <c r="K77" s="10"/>
      <c r="L77" s="1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44" ht="12.75" x14ac:dyDescent="0.2">
      <c r="C78" s="9"/>
      <c r="D78" s="10"/>
      <c r="E78" s="10"/>
      <c r="F78" s="10"/>
      <c r="G78" s="10"/>
      <c r="H78" s="10"/>
      <c r="I78" s="10"/>
      <c r="J78" s="10"/>
      <c r="K78" s="10"/>
      <c r="L78" s="1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44" ht="12.75" x14ac:dyDescent="0.2">
      <c r="C79" s="9"/>
      <c r="D79" s="10"/>
      <c r="E79" s="10"/>
      <c r="F79" s="10"/>
      <c r="G79" s="10"/>
      <c r="H79" s="10"/>
      <c r="I79" s="10"/>
      <c r="J79" s="10"/>
      <c r="K79" s="10"/>
      <c r="L79" s="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E79" s="1"/>
      <c r="AF79" s="1"/>
      <c r="AG79" s="9"/>
      <c r="AH79" s="10"/>
      <c r="AI79" s="10"/>
      <c r="AJ79" s="10"/>
      <c r="AK79" s="10"/>
      <c r="AL79" s="10"/>
      <c r="AM79" s="10"/>
      <c r="AN79" s="10"/>
      <c r="AO79" s="10"/>
      <c r="AP79" s="10"/>
    </row>
    <row r="80" spans="1:44" ht="15" customHeight="1" x14ac:dyDescent="0.2">
      <c r="C80" s="2" t="s">
        <v>221</v>
      </c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E80" s="1"/>
      <c r="AF80" s="1"/>
      <c r="AG80" s="2" t="s">
        <v>221</v>
      </c>
    </row>
    <row r="81" spans="1:43" ht="15" customHeight="1" x14ac:dyDescent="0.2">
      <c r="C81" s="1008" t="s">
        <v>0</v>
      </c>
      <c r="D81" s="1004" t="s">
        <v>1</v>
      </c>
      <c r="E81" s="1006" t="s">
        <v>2</v>
      </c>
      <c r="F81" s="1006"/>
      <c r="G81" s="1006"/>
      <c r="H81" s="1006"/>
      <c r="I81" s="1006"/>
      <c r="J81" s="858"/>
      <c r="K81" s="1004" t="s">
        <v>3</v>
      </c>
      <c r="L81" s="1004" t="s">
        <v>4</v>
      </c>
      <c r="M81" s="1004" t="s">
        <v>5</v>
      </c>
      <c r="N81" s="302"/>
      <c r="O81" s="302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E81" s="1"/>
      <c r="AF81" s="1"/>
      <c r="AG81" s="1008" t="s">
        <v>0</v>
      </c>
      <c r="AH81" s="1004" t="s">
        <v>1</v>
      </c>
      <c r="AI81" s="1006" t="s">
        <v>2</v>
      </c>
      <c r="AJ81" s="1006"/>
      <c r="AK81" s="1006"/>
      <c r="AL81" s="1006"/>
      <c r="AM81" s="1006"/>
      <c r="AN81" s="858"/>
      <c r="AO81" s="1004" t="s">
        <v>3</v>
      </c>
      <c r="AP81" s="1004" t="s">
        <v>4</v>
      </c>
      <c r="AQ81" s="1004" t="s">
        <v>5</v>
      </c>
    </row>
    <row r="82" spans="1:43" ht="15" customHeight="1" x14ac:dyDescent="0.2">
      <c r="C82" s="1008"/>
      <c r="D82" s="1004"/>
      <c r="E82" s="1004" t="s">
        <v>6</v>
      </c>
      <c r="F82" s="1005" t="s">
        <v>7</v>
      </c>
      <c r="G82" s="1005"/>
      <c r="H82" s="1005"/>
      <c r="I82" s="1005"/>
      <c r="J82" s="1004" t="s">
        <v>26</v>
      </c>
      <c r="K82" s="1004"/>
      <c r="L82" s="1004"/>
      <c r="M82" s="1004"/>
      <c r="N82" s="302"/>
      <c r="O82" s="302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E82" s="1"/>
      <c r="AF82" s="1"/>
      <c r="AG82" s="1008"/>
      <c r="AH82" s="1004"/>
      <c r="AI82" s="1004" t="s">
        <v>6</v>
      </c>
      <c r="AJ82" s="1005" t="s">
        <v>7</v>
      </c>
      <c r="AK82" s="1005"/>
      <c r="AL82" s="1005"/>
      <c r="AM82" s="1005"/>
      <c r="AN82" s="1004" t="s">
        <v>26</v>
      </c>
      <c r="AO82" s="1004"/>
      <c r="AP82" s="1004"/>
      <c r="AQ82" s="1004"/>
    </row>
    <row r="83" spans="1:43" ht="12.75" customHeight="1" x14ac:dyDescent="0.2">
      <c r="C83" s="1008"/>
      <c r="D83" s="1004"/>
      <c r="E83" s="858"/>
      <c r="F83" s="1004" t="s">
        <v>9</v>
      </c>
      <c r="G83" s="1006" t="s">
        <v>10</v>
      </c>
      <c r="H83" s="858"/>
      <c r="I83" s="858"/>
      <c r="J83" s="858"/>
      <c r="K83" s="1004"/>
      <c r="L83" s="1004"/>
      <c r="M83" s="1004"/>
      <c r="N83" s="302"/>
      <c r="O83" s="302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E83" s="1"/>
      <c r="AF83" s="1"/>
      <c r="AG83" s="1008"/>
      <c r="AH83" s="1004"/>
      <c r="AI83" s="858"/>
      <c r="AJ83" s="1004" t="s">
        <v>9</v>
      </c>
      <c r="AK83" s="1006" t="s">
        <v>10</v>
      </c>
      <c r="AL83" s="858"/>
      <c r="AM83" s="858"/>
      <c r="AN83" s="858"/>
      <c r="AO83" s="1004"/>
      <c r="AP83" s="1004"/>
      <c r="AQ83" s="1004"/>
    </row>
    <row r="84" spans="1:43" ht="12.75" customHeight="1" x14ac:dyDescent="0.2">
      <c r="C84" s="1008"/>
      <c r="D84" s="1004"/>
      <c r="E84" s="858"/>
      <c r="F84" s="1007"/>
      <c r="G84" s="1004" t="s">
        <v>11</v>
      </c>
      <c r="H84" s="1004" t="s">
        <v>12</v>
      </c>
      <c r="I84" s="1004" t="s">
        <v>13</v>
      </c>
      <c r="J84" s="858"/>
      <c r="K84" s="1004"/>
      <c r="L84" s="1004"/>
      <c r="M84" s="1004"/>
      <c r="N84" s="302"/>
      <c r="O84" s="302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E84" s="1"/>
      <c r="AF84" s="1"/>
      <c r="AG84" s="1008"/>
      <c r="AH84" s="1004"/>
      <c r="AI84" s="858"/>
      <c r="AJ84" s="1007"/>
      <c r="AK84" s="1004" t="s">
        <v>11</v>
      </c>
      <c r="AL84" s="1004" t="s">
        <v>12</v>
      </c>
      <c r="AM84" s="1004" t="s">
        <v>13</v>
      </c>
      <c r="AN84" s="858"/>
      <c r="AO84" s="1004"/>
      <c r="AP84" s="1004"/>
      <c r="AQ84" s="1004"/>
    </row>
    <row r="85" spans="1:43" ht="12.75" x14ac:dyDescent="0.2">
      <c r="C85" s="1008"/>
      <c r="D85" s="1004"/>
      <c r="E85" s="858"/>
      <c r="F85" s="1007"/>
      <c r="G85" s="1004"/>
      <c r="H85" s="1004"/>
      <c r="I85" s="1004"/>
      <c r="J85" s="858"/>
      <c r="K85" s="1004"/>
      <c r="L85" s="1004"/>
      <c r="M85" s="1004"/>
      <c r="N85" s="302"/>
      <c r="O85" s="302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E85" s="1"/>
      <c r="AF85" s="1"/>
      <c r="AG85" s="1008"/>
      <c r="AH85" s="1004"/>
      <c r="AI85" s="858"/>
      <c r="AJ85" s="1007"/>
      <c r="AK85" s="1004"/>
      <c r="AL85" s="1004"/>
      <c r="AM85" s="1004"/>
      <c r="AN85" s="858"/>
      <c r="AO85" s="1004"/>
      <c r="AP85" s="1004"/>
      <c r="AQ85" s="1004"/>
    </row>
    <row r="86" spans="1:43" ht="12.75" x14ac:dyDescent="0.2">
      <c r="C86" s="1008"/>
      <c r="D86" s="1004"/>
      <c r="E86" s="858"/>
      <c r="F86" s="1007"/>
      <c r="G86" s="1004"/>
      <c r="H86" s="1004"/>
      <c r="I86" s="1004"/>
      <c r="J86" s="858"/>
      <c r="K86" s="1004"/>
      <c r="L86" s="1004"/>
      <c r="M86" s="1004"/>
      <c r="N86" s="302"/>
      <c r="O86" s="302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E86" s="1"/>
      <c r="AF86" s="1"/>
      <c r="AG86" s="1008"/>
      <c r="AH86" s="1004"/>
      <c r="AI86" s="858"/>
      <c r="AJ86" s="1007"/>
      <c r="AK86" s="1004"/>
      <c r="AL86" s="1004"/>
      <c r="AM86" s="1004"/>
      <c r="AN86" s="858"/>
      <c r="AO86" s="1004"/>
      <c r="AP86" s="1004"/>
      <c r="AQ86" s="1004"/>
    </row>
    <row r="87" spans="1:43" ht="12.75" x14ac:dyDescent="0.2">
      <c r="C87" s="1008"/>
      <c r="D87" s="1004"/>
      <c r="E87" s="858"/>
      <c r="F87" s="1007"/>
      <c r="G87" s="1004"/>
      <c r="H87" s="1004"/>
      <c r="I87" s="1004"/>
      <c r="J87" s="858"/>
      <c r="K87" s="1004"/>
      <c r="L87" s="1004"/>
      <c r="M87" s="1004"/>
      <c r="N87" s="302"/>
      <c r="O87" s="302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E87" s="1"/>
      <c r="AF87" s="1"/>
      <c r="AG87" s="1008"/>
      <c r="AH87" s="1004"/>
      <c r="AI87" s="858"/>
      <c r="AJ87" s="1007"/>
      <c r="AK87" s="1004"/>
      <c r="AL87" s="1004"/>
      <c r="AM87" s="1004"/>
      <c r="AN87" s="858"/>
      <c r="AO87" s="1004"/>
      <c r="AP87" s="1004"/>
      <c r="AQ87" s="1004"/>
    </row>
    <row r="88" spans="1:43" ht="25.5" customHeight="1" x14ac:dyDescent="0.2">
      <c r="A88" s="1" t="s">
        <v>17</v>
      </c>
      <c r="B88" s="1" t="s">
        <v>30</v>
      </c>
      <c r="C88" s="4" t="s">
        <v>203</v>
      </c>
      <c r="D88" s="5">
        <v>3</v>
      </c>
      <c r="E88" s="6">
        <f t="shared" ref="E88:E94" si="47">D88*30</f>
        <v>90</v>
      </c>
      <c r="F88" s="6">
        <f t="shared" ref="F88:F94" si="48">G88+H88+I88</f>
        <v>45</v>
      </c>
      <c r="G88" s="6"/>
      <c r="H88" s="6"/>
      <c r="I88" s="6">
        <v>45</v>
      </c>
      <c r="J88" s="6">
        <f t="shared" ref="J88:J94" si="49">E88-F88</f>
        <v>45</v>
      </c>
      <c r="K88" s="7">
        <f t="shared" ref="K88:K93" si="50">F88/15</f>
        <v>3</v>
      </c>
      <c r="L88" s="6" t="s">
        <v>17</v>
      </c>
      <c r="M88" s="7">
        <f t="shared" ref="M88:M94" si="51">F88/E88*100</f>
        <v>50</v>
      </c>
      <c r="N88" s="303"/>
      <c r="O88" s="30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D88" s="406"/>
      <c r="AE88" s="1" t="s">
        <v>17</v>
      </c>
      <c r="AF88" s="1" t="s">
        <v>30</v>
      </c>
      <c r="AG88" s="4" t="s">
        <v>203</v>
      </c>
      <c r="AH88" s="5">
        <v>3</v>
      </c>
      <c r="AI88" s="6">
        <f t="shared" ref="AI88:AI94" si="52">AH88*30</f>
        <v>90</v>
      </c>
      <c r="AJ88" s="6">
        <f t="shared" ref="AJ88:AJ93" si="53">AK88+AL88+AM88</f>
        <v>45</v>
      </c>
      <c r="AK88" s="6"/>
      <c r="AL88" s="6"/>
      <c r="AM88" s="6">
        <v>45</v>
      </c>
      <c r="AN88" s="6">
        <f t="shared" ref="AN88:AN94" si="54">AI88-AJ88</f>
        <v>45</v>
      </c>
      <c r="AO88" s="7">
        <f t="shared" ref="AO88:AO93" si="55">AJ88/15</f>
        <v>3</v>
      </c>
      <c r="AP88" s="6" t="s">
        <v>17</v>
      </c>
      <c r="AQ88" s="7">
        <f t="shared" ref="AQ88:AQ94" si="56">AJ88/AI88*100</f>
        <v>50</v>
      </c>
    </row>
    <row r="89" spans="1:43" ht="12.75" x14ac:dyDescent="0.2">
      <c r="A89" s="1" t="s">
        <v>13</v>
      </c>
      <c r="B89" s="1" t="s">
        <v>15</v>
      </c>
      <c r="C89" s="4" t="s">
        <v>38</v>
      </c>
      <c r="D89" s="7">
        <v>6</v>
      </c>
      <c r="E89" s="6">
        <f t="shared" si="47"/>
        <v>180</v>
      </c>
      <c r="F89" s="6">
        <f t="shared" si="48"/>
        <v>60</v>
      </c>
      <c r="G89" s="6">
        <v>30</v>
      </c>
      <c r="H89" s="6"/>
      <c r="I89" s="6">
        <v>30</v>
      </c>
      <c r="J89" s="6">
        <f t="shared" si="49"/>
        <v>120</v>
      </c>
      <c r="K89" s="7">
        <f t="shared" si="50"/>
        <v>4</v>
      </c>
      <c r="L89" s="6" t="s">
        <v>19</v>
      </c>
      <c r="M89" s="7">
        <f t="shared" si="51"/>
        <v>33.333333333333329</v>
      </c>
      <c r="N89" s="303"/>
      <c r="O89" s="30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E89" s="1" t="s">
        <v>13</v>
      </c>
      <c r="AF89" s="1" t="s">
        <v>15</v>
      </c>
      <c r="AG89" s="4" t="s">
        <v>38</v>
      </c>
      <c r="AH89" s="7">
        <v>5</v>
      </c>
      <c r="AI89" s="6">
        <f t="shared" si="52"/>
        <v>150</v>
      </c>
      <c r="AJ89" s="6">
        <f t="shared" si="53"/>
        <v>60</v>
      </c>
      <c r="AK89" s="6">
        <v>30</v>
      </c>
      <c r="AL89" s="6"/>
      <c r="AM89" s="6">
        <v>30</v>
      </c>
      <c r="AN89" s="6">
        <f t="shared" si="54"/>
        <v>90</v>
      </c>
      <c r="AO89" s="7">
        <f t="shared" si="55"/>
        <v>4</v>
      </c>
      <c r="AP89" s="6" t="s">
        <v>19</v>
      </c>
      <c r="AQ89" s="7">
        <f t="shared" si="56"/>
        <v>40</v>
      </c>
    </row>
    <row r="90" spans="1:43" ht="12.75" x14ac:dyDescent="0.2">
      <c r="A90" s="1" t="s">
        <v>13</v>
      </c>
      <c r="B90" s="1" t="s">
        <v>15</v>
      </c>
      <c r="C90" s="4" t="s">
        <v>258</v>
      </c>
      <c r="D90" s="7">
        <v>5</v>
      </c>
      <c r="E90" s="6">
        <f t="shared" si="47"/>
        <v>150</v>
      </c>
      <c r="F90" s="6">
        <f t="shared" si="48"/>
        <v>60</v>
      </c>
      <c r="G90" s="6">
        <v>30</v>
      </c>
      <c r="H90" s="6"/>
      <c r="I90" s="6">
        <v>30</v>
      </c>
      <c r="J90" s="6">
        <f t="shared" si="49"/>
        <v>90</v>
      </c>
      <c r="K90" s="7">
        <f t="shared" si="50"/>
        <v>4</v>
      </c>
      <c r="L90" s="6" t="s">
        <v>19</v>
      </c>
      <c r="M90" s="7">
        <f t="shared" si="51"/>
        <v>40</v>
      </c>
      <c r="N90" s="303"/>
      <c r="O90" s="30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E90" s="1" t="s">
        <v>13</v>
      </c>
      <c r="AF90" s="1" t="s">
        <v>15</v>
      </c>
      <c r="AG90" s="4" t="s">
        <v>258</v>
      </c>
      <c r="AH90" s="7">
        <v>6</v>
      </c>
      <c r="AI90" s="6">
        <f t="shared" si="52"/>
        <v>180</v>
      </c>
      <c r="AJ90" s="6">
        <f t="shared" si="53"/>
        <v>60</v>
      </c>
      <c r="AK90" s="6">
        <v>30</v>
      </c>
      <c r="AL90" s="6"/>
      <c r="AM90" s="6">
        <v>30</v>
      </c>
      <c r="AN90" s="6">
        <f t="shared" si="54"/>
        <v>120</v>
      </c>
      <c r="AO90" s="7">
        <f t="shared" si="55"/>
        <v>4</v>
      </c>
      <c r="AP90" s="6" t="s">
        <v>19</v>
      </c>
      <c r="AQ90" s="7">
        <f t="shared" si="56"/>
        <v>33.333333333333329</v>
      </c>
    </row>
    <row r="91" spans="1:43" ht="12.75" x14ac:dyDescent="0.2">
      <c r="A91" s="1" t="s">
        <v>13</v>
      </c>
      <c r="B91" s="1" t="s">
        <v>15</v>
      </c>
      <c r="C91" s="4" t="s">
        <v>259</v>
      </c>
      <c r="D91" s="7">
        <v>4</v>
      </c>
      <c r="E91" s="6">
        <f t="shared" si="47"/>
        <v>120</v>
      </c>
      <c r="F91" s="6">
        <f t="shared" si="48"/>
        <v>45</v>
      </c>
      <c r="G91" s="6">
        <v>15</v>
      </c>
      <c r="H91" s="6"/>
      <c r="I91" s="6">
        <v>30</v>
      </c>
      <c r="J91" s="6">
        <f t="shared" si="49"/>
        <v>75</v>
      </c>
      <c r="K91" s="7">
        <f t="shared" si="50"/>
        <v>3</v>
      </c>
      <c r="L91" s="6" t="s">
        <v>28</v>
      </c>
      <c r="M91" s="7">
        <f t="shared" si="51"/>
        <v>37.5</v>
      </c>
      <c r="N91" s="303"/>
      <c r="O91" s="30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E91" s="1" t="s">
        <v>13</v>
      </c>
      <c r="AF91" s="1" t="s">
        <v>15</v>
      </c>
      <c r="AG91" s="4" t="s">
        <v>259</v>
      </c>
      <c r="AH91" s="7">
        <v>4</v>
      </c>
      <c r="AI91" s="6">
        <f t="shared" si="52"/>
        <v>120</v>
      </c>
      <c r="AJ91" s="6">
        <f t="shared" si="53"/>
        <v>45</v>
      </c>
      <c r="AK91" s="6">
        <v>15</v>
      </c>
      <c r="AL91" s="6"/>
      <c r="AM91" s="6">
        <v>30</v>
      </c>
      <c r="AN91" s="6">
        <f t="shared" si="54"/>
        <v>75</v>
      </c>
      <c r="AO91" s="7">
        <f t="shared" si="55"/>
        <v>3</v>
      </c>
      <c r="AP91" s="6" t="s">
        <v>19</v>
      </c>
      <c r="AQ91" s="7">
        <f t="shared" si="56"/>
        <v>37.5</v>
      </c>
    </row>
    <row r="92" spans="1:43" ht="12.75" x14ac:dyDescent="0.2">
      <c r="A92" s="1" t="s">
        <v>13</v>
      </c>
      <c r="B92" s="1" t="s">
        <v>30</v>
      </c>
      <c r="C92" s="272" t="s">
        <v>260</v>
      </c>
      <c r="D92" s="7">
        <v>5</v>
      </c>
      <c r="E92" s="6">
        <f t="shared" si="47"/>
        <v>150</v>
      </c>
      <c r="F92" s="6">
        <f t="shared" si="48"/>
        <v>60</v>
      </c>
      <c r="G92" s="6">
        <v>30</v>
      </c>
      <c r="H92" s="6"/>
      <c r="I92" s="6">
        <v>30</v>
      </c>
      <c r="J92" s="6">
        <f t="shared" si="49"/>
        <v>90</v>
      </c>
      <c r="K92" s="7">
        <f t="shared" si="50"/>
        <v>4</v>
      </c>
      <c r="L92" s="6" t="s">
        <v>28</v>
      </c>
      <c r="M92" s="7">
        <f t="shared" si="51"/>
        <v>40</v>
      </c>
      <c r="N92" s="303"/>
      <c r="O92" s="30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E92" s="1" t="s">
        <v>13</v>
      </c>
      <c r="AF92" s="1" t="s">
        <v>30</v>
      </c>
      <c r="AG92" s="272" t="s">
        <v>260</v>
      </c>
      <c r="AH92" s="7">
        <v>5</v>
      </c>
      <c r="AI92" s="6">
        <f t="shared" si="52"/>
        <v>150</v>
      </c>
      <c r="AJ92" s="6">
        <f t="shared" si="53"/>
        <v>60</v>
      </c>
      <c r="AK92" s="6">
        <v>30</v>
      </c>
      <c r="AL92" s="6"/>
      <c r="AM92" s="6">
        <v>30</v>
      </c>
      <c r="AN92" s="6">
        <f t="shared" si="54"/>
        <v>90</v>
      </c>
      <c r="AO92" s="7">
        <f t="shared" si="55"/>
        <v>4</v>
      </c>
      <c r="AP92" s="6" t="s">
        <v>17</v>
      </c>
      <c r="AQ92" s="7">
        <f t="shared" si="56"/>
        <v>40</v>
      </c>
    </row>
    <row r="93" spans="1:43" ht="12.75" x14ac:dyDescent="0.2">
      <c r="A93" s="1" t="s">
        <v>13</v>
      </c>
      <c r="B93" s="1" t="s">
        <v>15</v>
      </c>
      <c r="C93" s="11" t="s">
        <v>247</v>
      </c>
      <c r="D93" s="7">
        <v>6</v>
      </c>
      <c r="E93" s="6">
        <f t="shared" si="47"/>
        <v>180</v>
      </c>
      <c r="F93" s="6">
        <f t="shared" si="48"/>
        <v>60</v>
      </c>
      <c r="G93" s="6">
        <v>30</v>
      </c>
      <c r="H93" s="6"/>
      <c r="I93" s="6">
        <v>30</v>
      </c>
      <c r="J93" s="6">
        <f t="shared" si="49"/>
        <v>120</v>
      </c>
      <c r="K93" s="7">
        <f t="shared" si="50"/>
        <v>4</v>
      </c>
      <c r="L93" s="6" t="s">
        <v>19</v>
      </c>
      <c r="M93" s="7">
        <f t="shared" si="51"/>
        <v>33.333333333333329</v>
      </c>
      <c r="N93" s="303"/>
      <c r="O93" s="30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E93" s="1" t="s">
        <v>13</v>
      </c>
      <c r="AF93" s="1" t="s">
        <v>15</v>
      </c>
      <c r="AG93" s="11" t="s">
        <v>247</v>
      </c>
      <c r="AH93" s="7">
        <v>6</v>
      </c>
      <c r="AI93" s="6">
        <f t="shared" si="52"/>
        <v>180</v>
      </c>
      <c r="AJ93" s="6">
        <f t="shared" si="53"/>
        <v>60</v>
      </c>
      <c r="AK93" s="6">
        <v>30</v>
      </c>
      <c r="AL93" s="6"/>
      <c r="AM93" s="6">
        <v>30</v>
      </c>
      <c r="AN93" s="6">
        <f t="shared" si="54"/>
        <v>120</v>
      </c>
      <c r="AO93" s="7">
        <f t="shared" si="55"/>
        <v>4</v>
      </c>
      <c r="AP93" s="6" t="s">
        <v>19</v>
      </c>
      <c r="AQ93" s="7">
        <f t="shared" si="56"/>
        <v>33.333333333333329</v>
      </c>
    </row>
    <row r="94" spans="1:43" ht="12.75" x14ac:dyDescent="0.2">
      <c r="A94" s="1" t="s">
        <v>13</v>
      </c>
      <c r="B94" s="1" t="s">
        <v>15</v>
      </c>
      <c r="C94" s="4" t="s">
        <v>249</v>
      </c>
      <c r="D94" s="7">
        <v>1</v>
      </c>
      <c r="E94" s="6">
        <f t="shared" si="47"/>
        <v>30</v>
      </c>
      <c r="F94" s="6">
        <f t="shared" si="48"/>
        <v>0</v>
      </c>
      <c r="G94" s="6"/>
      <c r="H94" s="6"/>
      <c r="I94" s="6"/>
      <c r="J94" s="6">
        <f t="shared" si="49"/>
        <v>30</v>
      </c>
      <c r="K94" s="7">
        <f>F94/18</f>
        <v>0</v>
      </c>
      <c r="L94" s="6" t="s">
        <v>28</v>
      </c>
      <c r="M94" s="7">
        <f t="shared" si="51"/>
        <v>0</v>
      </c>
      <c r="N94" s="303"/>
      <c r="O94" s="30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E94" s="1" t="s">
        <v>13</v>
      </c>
      <c r="AF94" s="1" t="s">
        <v>15</v>
      </c>
      <c r="AG94" s="4" t="s">
        <v>249</v>
      </c>
      <c r="AH94" s="7">
        <v>1</v>
      </c>
      <c r="AI94" s="6">
        <f t="shared" si="52"/>
        <v>30</v>
      </c>
      <c r="AJ94" s="6"/>
      <c r="AK94" s="6"/>
      <c r="AL94" s="6"/>
      <c r="AM94" s="6"/>
      <c r="AN94" s="6">
        <f t="shared" si="54"/>
        <v>30</v>
      </c>
      <c r="AO94" s="7"/>
      <c r="AP94" s="6" t="s">
        <v>28</v>
      </c>
      <c r="AQ94" s="7">
        <f t="shared" si="56"/>
        <v>0</v>
      </c>
    </row>
    <row r="95" spans="1:43" ht="15" customHeight="1" x14ac:dyDescent="0.2">
      <c r="C95" s="8" t="s">
        <v>23</v>
      </c>
      <c r="D95" s="299">
        <f t="shared" ref="D95:M95" si="57">SUM(D88:D94)</f>
        <v>30</v>
      </c>
      <c r="E95" s="298">
        <f t="shared" si="57"/>
        <v>900</v>
      </c>
      <c r="F95" s="298">
        <f t="shared" si="57"/>
        <v>330</v>
      </c>
      <c r="G95" s="298">
        <f t="shared" si="57"/>
        <v>135</v>
      </c>
      <c r="H95" s="298">
        <f t="shared" si="57"/>
        <v>0</v>
      </c>
      <c r="I95" s="298">
        <f t="shared" si="57"/>
        <v>195</v>
      </c>
      <c r="J95" s="298">
        <f t="shared" si="57"/>
        <v>570</v>
      </c>
      <c r="K95" s="298">
        <f t="shared" si="57"/>
        <v>22</v>
      </c>
      <c r="L95" s="298">
        <f t="shared" si="57"/>
        <v>0</v>
      </c>
      <c r="M95" s="298">
        <f t="shared" si="57"/>
        <v>234.16666666666663</v>
      </c>
      <c r="N95" s="10"/>
      <c r="O95" s="10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E95" s="1"/>
      <c r="AF95" s="1"/>
      <c r="AG95" s="8" t="s">
        <v>23</v>
      </c>
      <c r="AH95" s="299">
        <f t="shared" ref="AH95:AQ95" si="58">SUM(AH88:AH94)</f>
        <v>30</v>
      </c>
      <c r="AI95" s="298">
        <f t="shared" si="58"/>
        <v>900</v>
      </c>
      <c r="AJ95" s="298">
        <f t="shared" si="58"/>
        <v>330</v>
      </c>
      <c r="AK95" s="298">
        <f t="shared" si="58"/>
        <v>135</v>
      </c>
      <c r="AL95" s="298">
        <f t="shared" si="58"/>
        <v>0</v>
      </c>
      <c r="AM95" s="298">
        <f t="shared" si="58"/>
        <v>195</v>
      </c>
      <c r="AN95" s="298">
        <f t="shared" si="58"/>
        <v>570</v>
      </c>
      <c r="AO95" s="298">
        <f t="shared" si="58"/>
        <v>22</v>
      </c>
      <c r="AP95" s="298">
        <f t="shared" si="58"/>
        <v>0</v>
      </c>
      <c r="AQ95" s="298">
        <f t="shared" si="58"/>
        <v>234.16666666666663</v>
      </c>
    </row>
    <row r="96" spans="1:43" ht="15" customHeight="1" x14ac:dyDescent="0.2">
      <c r="C96" s="9" t="s">
        <v>24</v>
      </c>
      <c r="D96" s="10">
        <f>30-D95</f>
        <v>0</v>
      </c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E96" s="1"/>
      <c r="AF96" s="1"/>
      <c r="AG96" s="9" t="s">
        <v>24</v>
      </c>
      <c r="AH96" s="10">
        <f>30-AH95</f>
        <v>0</v>
      </c>
      <c r="AP96" s="3" t="s">
        <v>382</v>
      </c>
    </row>
    <row r="97" spans="1:44" ht="15" customHeight="1" x14ac:dyDescent="0.2">
      <c r="C97" s="9"/>
      <c r="D97" s="10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E97" s="1"/>
      <c r="AF97" s="1"/>
      <c r="AG97" s="9"/>
      <c r="AH97" s="10"/>
      <c r="AP97" s="3" t="s">
        <v>383</v>
      </c>
    </row>
    <row r="98" spans="1:44" ht="15" customHeight="1" x14ac:dyDescent="0.2">
      <c r="C98" s="9"/>
      <c r="D98" s="1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E98" s="1"/>
      <c r="AF98" s="1"/>
      <c r="AG98" s="9"/>
      <c r="AH98" s="10"/>
      <c r="AP98" s="3" t="s">
        <v>384</v>
      </c>
    </row>
    <row r="99" spans="1:44" ht="12.75" x14ac:dyDescent="0.2">
      <c r="C99" s="2" t="s">
        <v>222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E99" s="1"/>
      <c r="AF99" s="1"/>
      <c r="AG99" s="2" t="s">
        <v>222</v>
      </c>
    </row>
    <row r="100" spans="1:44" ht="12.75" customHeight="1" x14ac:dyDescent="0.2">
      <c r="C100" s="1008" t="s">
        <v>0</v>
      </c>
      <c r="D100" s="1004" t="s">
        <v>1</v>
      </c>
      <c r="E100" s="1006" t="s">
        <v>2</v>
      </c>
      <c r="F100" s="1006"/>
      <c r="G100" s="1006"/>
      <c r="H100" s="1006"/>
      <c r="I100" s="1006"/>
      <c r="J100" s="858"/>
      <c r="K100" s="1004" t="s">
        <v>3</v>
      </c>
      <c r="L100" s="1004" t="s">
        <v>4</v>
      </c>
      <c r="M100" s="1004" t="s">
        <v>5</v>
      </c>
      <c r="N100" s="302"/>
      <c r="O100" s="302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E100" s="1"/>
      <c r="AF100" s="1"/>
      <c r="AG100" s="1008" t="s">
        <v>0</v>
      </c>
      <c r="AH100" s="1004" t="s">
        <v>1</v>
      </c>
      <c r="AI100" s="1006" t="s">
        <v>2</v>
      </c>
      <c r="AJ100" s="1006"/>
      <c r="AK100" s="1006"/>
      <c r="AL100" s="1006"/>
      <c r="AM100" s="1006"/>
      <c r="AN100" s="858"/>
      <c r="AO100" s="1004" t="s">
        <v>3</v>
      </c>
      <c r="AP100" s="1004" t="s">
        <v>4</v>
      </c>
      <c r="AQ100" s="1004" t="s">
        <v>5</v>
      </c>
    </row>
    <row r="101" spans="1:44" ht="12.75" customHeight="1" x14ac:dyDescent="0.2">
      <c r="C101" s="1008"/>
      <c r="D101" s="1004"/>
      <c r="E101" s="1004" t="s">
        <v>6</v>
      </c>
      <c r="F101" s="1005" t="s">
        <v>7</v>
      </c>
      <c r="G101" s="1005"/>
      <c r="H101" s="1005"/>
      <c r="I101" s="1005"/>
      <c r="J101" s="1004" t="s">
        <v>26</v>
      </c>
      <c r="K101" s="1004"/>
      <c r="L101" s="1004"/>
      <c r="M101" s="1004"/>
      <c r="N101" s="302"/>
      <c r="O101" s="302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E101" s="1"/>
      <c r="AF101" s="1"/>
      <c r="AG101" s="1008"/>
      <c r="AH101" s="1004"/>
      <c r="AI101" s="1004" t="s">
        <v>6</v>
      </c>
      <c r="AJ101" s="1005" t="s">
        <v>7</v>
      </c>
      <c r="AK101" s="1005"/>
      <c r="AL101" s="1005"/>
      <c r="AM101" s="1005"/>
      <c r="AN101" s="1004" t="s">
        <v>26</v>
      </c>
      <c r="AO101" s="1004"/>
      <c r="AP101" s="1004"/>
      <c r="AQ101" s="1004"/>
    </row>
    <row r="102" spans="1:44" ht="12.75" customHeight="1" x14ac:dyDescent="0.2">
      <c r="C102" s="1008"/>
      <c r="D102" s="1004"/>
      <c r="E102" s="858"/>
      <c r="F102" s="1004" t="s">
        <v>9</v>
      </c>
      <c r="G102" s="1006" t="s">
        <v>10</v>
      </c>
      <c r="H102" s="858"/>
      <c r="I102" s="858"/>
      <c r="J102" s="858"/>
      <c r="K102" s="1004"/>
      <c r="L102" s="1004"/>
      <c r="M102" s="1004"/>
      <c r="N102" s="302"/>
      <c r="O102" s="302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E102" s="1"/>
      <c r="AF102" s="1"/>
      <c r="AG102" s="1008"/>
      <c r="AH102" s="1004"/>
      <c r="AI102" s="858"/>
      <c r="AJ102" s="1004" t="s">
        <v>9</v>
      </c>
      <c r="AK102" s="1006" t="s">
        <v>10</v>
      </c>
      <c r="AL102" s="858"/>
      <c r="AM102" s="858"/>
      <c r="AN102" s="858"/>
      <c r="AO102" s="1004"/>
      <c r="AP102" s="1004"/>
      <c r="AQ102" s="1004"/>
    </row>
    <row r="103" spans="1:44" ht="12.75" customHeight="1" x14ac:dyDescent="0.2">
      <c r="C103" s="1008"/>
      <c r="D103" s="1004"/>
      <c r="E103" s="858"/>
      <c r="F103" s="1007"/>
      <c r="G103" s="1004" t="s">
        <v>11</v>
      </c>
      <c r="H103" s="1004" t="s">
        <v>12</v>
      </c>
      <c r="I103" s="1004" t="s">
        <v>13</v>
      </c>
      <c r="J103" s="858"/>
      <c r="K103" s="1004"/>
      <c r="L103" s="1004"/>
      <c r="M103" s="1004"/>
      <c r="N103" s="302"/>
      <c r="O103" s="302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E103" s="1"/>
      <c r="AF103" s="1"/>
      <c r="AG103" s="1008"/>
      <c r="AH103" s="1004"/>
      <c r="AI103" s="858"/>
      <c r="AJ103" s="1007"/>
      <c r="AK103" s="1004" t="s">
        <v>11</v>
      </c>
      <c r="AL103" s="1004" t="s">
        <v>12</v>
      </c>
      <c r="AM103" s="1004" t="s">
        <v>13</v>
      </c>
      <c r="AN103" s="858"/>
      <c r="AO103" s="1004"/>
      <c r="AP103" s="1004"/>
      <c r="AQ103" s="1004"/>
    </row>
    <row r="104" spans="1:44" ht="12.75" x14ac:dyDescent="0.2">
      <c r="C104" s="1008"/>
      <c r="D104" s="1004"/>
      <c r="E104" s="858"/>
      <c r="F104" s="1007"/>
      <c r="G104" s="1004"/>
      <c r="H104" s="1004"/>
      <c r="I104" s="1004"/>
      <c r="J104" s="858"/>
      <c r="K104" s="1004"/>
      <c r="L104" s="1004"/>
      <c r="M104" s="1004"/>
      <c r="N104" s="302"/>
      <c r="O104" s="302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E104" s="1"/>
      <c r="AF104" s="1"/>
      <c r="AG104" s="1008"/>
      <c r="AH104" s="1004"/>
      <c r="AI104" s="858"/>
      <c r="AJ104" s="1007"/>
      <c r="AK104" s="1004"/>
      <c r="AL104" s="1004"/>
      <c r="AM104" s="1004"/>
      <c r="AN104" s="858"/>
      <c r="AO104" s="1004"/>
      <c r="AP104" s="1004"/>
      <c r="AQ104" s="1004"/>
    </row>
    <row r="105" spans="1:44" ht="12.75" x14ac:dyDescent="0.2">
      <c r="C105" s="1008"/>
      <c r="D105" s="1004"/>
      <c r="E105" s="858"/>
      <c r="F105" s="1007"/>
      <c r="G105" s="1004"/>
      <c r="H105" s="1004"/>
      <c r="I105" s="1004"/>
      <c r="J105" s="858"/>
      <c r="K105" s="1004"/>
      <c r="L105" s="1004"/>
      <c r="M105" s="1004"/>
      <c r="N105" s="302"/>
      <c r="O105" s="302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E105" s="1"/>
      <c r="AF105" s="1"/>
      <c r="AG105" s="1008"/>
      <c r="AH105" s="1004"/>
      <c r="AI105" s="858"/>
      <c r="AJ105" s="1007"/>
      <c r="AK105" s="1004"/>
      <c r="AL105" s="1004"/>
      <c r="AM105" s="1004"/>
      <c r="AN105" s="858"/>
      <c r="AO105" s="1004"/>
      <c r="AP105" s="1004"/>
      <c r="AQ105" s="1004"/>
    </row>
    <row r="106" spans="1:44" ht="12.75" x14ac:dyDescent="0.2">
      <c r="C106" s="1008"/>
      <c r="D106" s="1004"/>
      <c r="E106" s="858"/>
      <c r="F106" s="1007"/>
      <c r="G106" s="1004"/>
      <c r="H106" s="1004"/>
      <c r="I106" s="1004"/>
      <c r="J106" s="858"/>
      <c r="K106" s="1004"/>
      <c r="L106" s="1004"/>
      <c r="M106" s="1004"/>
      <c r="N106" s="302"/>
      <c r="O106" s="302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E106" s="1"/>
      <c r="AF106" s="1"/>
      <c r="AG106" s="1008"/>
      <c r="AH106" s="1004"/>
      <c r="AI106" s="858"/>
      <c r="AJ106" s="1007"/>
      <c r="AK106" s="1004"/>
      <c r="AL106" s="1004"/>
      <c r="AM106" s="1004"/>
      <c r="AN106" s="858"/>
      <c r="AO106" s="1004"/>
      <c r="AP106" s="1004"/>
      <c r="AQ106" s="1004"/>
    </row>
    <row r="107" spans="1:44" ht="12.75" x14ac:dyDescent="0.2">
      <c r="A107" s="1" t="s">
        <v>13</v>
      </c>
      <c r="B107" s="1" t="s">
        <v>15</v>
      </c>
      <c r="C107" s="8" t="s">
        <v>261</v>
      </c>
      <c r="D107" s="5">
        <v>4.5</v>
      </c>
      <c r="E107" s="6">
        <f>D107*30</f>
        <v>135</v>
      </c>
      <c r="F107" s="6">
        <f>G107+H107+I107</f>
        <v>0</v>
      </c>
      <c r="G107" s="6"/>
      <c r="H107" s="6"/>
      <c r="I107" s="6"/>
      <c r="J107" s="6">
        <f>E107-F107</f>
        <v>135</v>
      </c>
      <c r="K107" s="7">
        <f>F107/18</f>
        <v>0</v>
      </c>
      <c r="L107" s="6" t="s">
        <v>28</v>
      </c>
      <c r="M107" s="7">
        <f>F107/E107*100</f>
        <v>0</v>
      </c>
      <c r="N107" s="303"/>
      <c r="O107" s="30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E107" s="1" t="s">
        <v>13</v>
      </c>
      <c r="AF107" s="1" t="s">
        <v>15</v>
      </c>
      <c r="AG107" s="8" t="s">
        <v>261</v>
      </c>
      <c r="AH107" s="5">
        <v>4.5</v>
      </c>
      <c r="AI107" s="6">
        <f>AH107*30</f>
        <v>135</v>
      </c>
      <c r="AJ107" s="6"/>
      <c r="AK107" s="6"/>
      <c r="AL107" s="6"/>
      <c r="AM107" s="6"/>
      <c r="AN107" s="6">
        <f>AI107-AJ107</f>
        <v>135</v>
      </c>
      <c r="AO107" s="7"/>
      <c r="AP107" s="6" t="s">
        <v>28</v>
      </c>
      <c r="AQ107" s="7">
        <f>AJ107/AI107*100</f>
        <v>0</v>
      </c>
    </row>
    <row r="108" spans="1:44" ht="25.5" x14ac:dyDescent="0.2">
      <c r="A108" s="1" t="s">
        <v>17</v>
      </c>
      <c r="B108" s="1" t="s">
        <v>30</v>
      </c>
      <c r="C108" s="4" t="s">
        <v>37</v>
      </c>
      <c r="D108" s="7">
        <v>4</v>
      </c>
      <c r="E108" s="6">
        <f t="shared" ref="E108:E113" si="59">D108*30</f>
        <v>120</v>
      </c>
      <c r="F108" s="6">
        <f t="shared" ref="F108:F113" si="60">G108+H108+I108</f>
        <v>54</v>
      </c>
      <c r="G108" s="6"/>
      <c r="H108" s="6"/>
      <c r="I108" s="6">
        <v>54</v>
      </c>
      <c r="J108" s="6">
        <f t="shared" ref="J108:J113" si="61">E108-F108</f>
        <v>66</v>
      </c>
      <c r="K108" s="7">
        <f t="shared" ref="K108:K113" si="62">F108/18</f>
        <v>3</v>
      </c>
      <c r="L108" s="6" t="s">
        <v>17</v>
      </c>
      <c r="M108" s="7">
        <f t="shared" ref="M108:M113" si="63">F108/E108*100</f>
        <v>45</v>
      </c>
      <c r="N108" s="303"/>
      <c r="O108" s="30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D108" s="406"/>
      <c r="AE108" s="1" t="s">
        <v>17</v>
      </c>
      <c r="AF108" s="1" t="s">
        <v>30</v>
      </c>
      <c r="AG108" s="4" t="s">
        <v>37</v>
      </c>
      <c r="AH108" s="7">
        <v>4</v>
      </c>
      <c r="AI108" s="6">
        <f t="shared" ref="AI108:AI113" si="64">AH108*30</f>
        <v>120</v>
      </c>
      <c r="AJ108" s="6">
        <f>AK108+AL108+AM108</f>
        <v>54</v>
      </c>
      <c r="AK108" s="6"/>
      <c r="AL108" s="6"/>
      <c r="AM108" s="6">
        <v>54</v>
      </c>
      <c r="AN108" s="6">
        <f t="shared" ref="AN108:AN113" si="65">AI108-AJ108</f>
        <v>66</v>
      </c>
      <c r="AO108" s="7">
        <f>AJ108/18</f>
        <v>3</v>
      </c>
      <c r="AP108" s="6" t="s">
        <v>17</v>
      </c>
      <c r="AQ108" s="7">
        <f>AJ108/AI108*100</f>
        <v>45</v>
      </c>
    </row>
    <row r="109" spans="1:44" ht="25.5" x14ac:dyDescent="0.2">
      <c r="A109" s="1" t="s">
        <v>13</v>
      </c>
      <c r="B109" s="1" t="s">
        <v>30</v>
      </c>
      <c r="C109" s="4" t="s">
        <v>310</v>
      </c>
      <c r="D109" s="7">
        <v>5</v>
      </c>
      <c r="E109" s="6">
        <f t="shared" si="59"/>
        <v>150</v>
      </c>
      <c r="F109" s="6">
        <f t="shared" si="60"/>
        <v>72</v>
      </c>
      <c r="G109" s="6">
        <v>36</v>
      </c>
      <c r="H109" s="6"/>
      <c r="I109" s="6">
        <v>36</v>
      </c>
      <c r="J109" s="6">
        <f t="shared" si="61"/>
        <v>78</v>
      </c>
      <c r="K109" s="7">
        <f t="shared" si="62"/>
        <v>4</v>
      </c>
      <c r="L109" s="6" t="s">
        <v>19</v>
      </c>
      <c r="M109" s="7">
        <f t="shared" si="63"/>
        <v>48</v>
      </c>
      <c r="N109" s="303"/>
      <c r="O109" s="30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E109" s="1" t="s">
        <v>13</v>
      </c>
      <c r="AF109" s="1" t="s">
        <v>30</v>
      </c>
      <c r="AG109" s="4" t="s">
        <v>310</v>
      </c>
      <c r="AH109" s="7">
        <v>5</v>
      </c>
      <c r="AI109" s="6">
        <f t="shared" si="64"/>
        <v>150</v>
      </c>
      <c r="AJ109" s="6">
        <f>AK109+AL109+AM109</f>
        <v>72</v>
      </c>
      <c r="AK109" s="6">
        <v>36</v>
      </c>
      <c r="AL109" s="6"/>
      <c r="AM109" s="6">
        <v>36</v>
      </c>
      <c r="AN109" s="6">
        <f t="shared" si="65"/>
        <v>78</v>
      </c>
      <c r="AO109" s="7">
        <f>AJ109/18</f>
        <v>4</v>
      </c>
      <c r="AP109" s="6" t="s">
        <v>19</v>
      </c>
      <c r="AQ109" s="7">
        <f>AJ109/AI109*100</f>
        <v>48</v>
      </c>
    </row>
    <row r="110" spans="1:44" ht="12.75" x14ac:dyDescent="0.2">
      <c r="A110" s="1" t="s">
        <v>13</v>
      </c>
      <c r="B110" s="1" t="s">
        <v>15</v>
      </c>
      <c r="C110" s="4" t="s">
        <v>263</v>
      </c>
      <c r="D110" s="7">
        <v>1</v>
      </c>
      <c r="E110" s="6">
        <f t="shared" si="59"/>
        <v>30</v>
      </c>
      <c r="F110" s="6"/>
      <c r="G110" s="6"/>
      <c r="H110" s="6"/>
      <c r="I110" s="6"/>
      <c r="J110" s="6">
        <f t="shared" si="61"/>
        <v>30</v>
      </c>
      <c r="K110" s="7"/>
      <c r="L110" s="6" t="s">
        <v>28</v>
      </c>
      <c r="M110" s="7"/>
      <c r="N110" s="303"/>
      <c r="O110" s="30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E110" s="1" t="s">
        <v>13</v>
      </c>
      <c r="AF110" s="1" t="s">
        <v>15</v>
      </c>
      <c r="AG110" s="4" t="s">
        <v>263</v>
      </c>
      <c r="AH110" s="7">
        <v>1</v>
      </c>
      <c r="AI110" s="6">
        <f t="shared" si="64"/>
        <v>30</v>
      </c>
      <c r="AJ110" s="6"/>
      <c r="AK110" s="6"/>
      <c r="AL110" s="6"/>
      <c r="AM110" s="6"/>
      <c r="AN110" s="6">
        <f t="shared" si="65"/>
        <v>30</v>
      </c>
      <c r="AO110" s="7"/>
      <c r="AP110" s="6" t="s">
        <v>28</v>
      </c>
      <c r="AQ110" s="7"/>
    </row>
    <row r="111" spans="1:44" ht="25.5" x14ac:dyDescent="0.2">
      <c r="A111" s="1" t="s">
        <v>13</v>
      </c>
      <c r="B111" s="1" t="s">
        <v>30</v>
      </c>
      <c r="C111" s="11" t="s">
        <v>253</v>
      </c>
      <c r="D111" s="7">
        <v>5</v>
      </c>
      <c r="E111" s="6">
        <f t="shared" si="59"/>
        <v>150</v>
      </c>
      <c r="F111" s="6">
        <f t="shared" si="60"/>
        <v>54</v>
      </c>
      <c r="G111" s="6">
        <v>18</v>
      </c>
      <c r="H111" s="6"/>
      <c r="I111" s="6">
        <v>36</v>
      </c>
      <c r="J111" s="6">
        <f t="shared" si="61"/>
        <v>96</v>
      </c>
      <c r="K111" s="7">
        <f t="shared" si="62"/>
        <v>3</v>
      </c>
      <c r="L111" s="6" t="s">
        <v>28</v>
      </c>
      <c r="M111" s="7">
        <f t="shared" si="63"/>
        <v>36</v>
      </c>
      <c r="N111" s="303"/>
      <c r="O111" s="30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E111" s="1" t="s">
        <v>13</v>
      </c>
      <c r="AF111" s="1" t="s">
        <v>30</v>
      </c>
      <c r="AG111" s="11" t="s">
        <v>253</v>
      </c>
      <c r="AH111" s="7">
        <v>5</v>
      </c>
      <c r="AI111" s="6">
        <f t="shared" si="64"/>
        <v>150</v>
      </c>
      <c r="AJ111" s="6">
        <f>AK111+AL111+AM111</f>
        <v>54</v>
      </c>
      <c r="AK111" s="6">
        <v>18</v>
      </c>
      <c r="AL111" s="6"/>
      <c r="AM111" s="6">
        <v>36</v>
      </c>
      <c r="AN111" s="6">
        <f t="shared" si="65"/>
        <v>96</v>
      </c>
      <c r="AO111" s="7">
        <f>AJ111/18</f>
        <v>3</v>
      </c>
      <c r="AP111" s="6" t="s">
        <v>28</v>
      </c>
      <c r="AQ111" s="7">
        <f>AJ111/AI111*100</f>
        <v>36</v>
      </c>
      <c r="AR111" s="3" t="s">
        <v>378</v>
      </c>
    </row>
    <row r="112" spans="1:44" ht="14.25" customHeight="1" x14ac:dyDescent="0.2">
      <c r="A112" s="1" t="s">
        <v>13</v>
      </c>
      <c r="B112" s="1" t="s">
        <v>15</v>
      </c>
      <c r="C112" s="11" t="s">
        <v>262</v>
      </c>
      <c r="D112" s="300">
        <v>5</v>
      </c>
      <c r="E112" s="6">
        <f t="shared" si="59"/>
        <v>150</v>
      </c>
      <c r="F112" s="6">
        <f t="shared" si="60"/>
        <v>72</v>
      </c>
      <c r="G112" s="6">
        <v>36</v>
      </c>
      <c r="H112" s="6"/>
      <c r="I112" s="6">
        <v>36</v>
      </c>
      <c r="J112" s="6">
        <f t="shared" si="61"/>
        <v>78</v>
      </c>
      <c r="K112" s="7">
        <f t="shared" si="62"/>
        <v>4</v>
      </c>
      <c r="L112" s="6" t="s">
        <v>19</v>
      </c>
      <c r="M112" s="7">
        <f t="shared" si="63"/>
        <v>48</v>
      </c>
      <c r="N112" s="303"/>
      <c r="O112" s="30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E112" s="1" t="s">
        <v>17</v>
      </c>
      <c r="AF112" s="1" t="s">
        <v>15</v>
      </c>
      <c r="AG112" s="11" t="s">
        <v>262</v>
      </c>
      <c r="AH112" s="300">
        <v>5</v>
      </c>
      <c r="AI112" s="6">
        <f t="shared" si="64"/>
        <v>150</v>
      </c>
      <c r="AJ112" s="6">
        <f>AK112+AL112+AM112</f>
        <v>72</v>
      </c>
      <c r="AK112" s="6">
        <v>36</v>
      </c>
      <c r="AL112" s="6"/>
      <c r="AM112" s="6">
        <v>36</v>
      </c>
      <c r="AN112" s="6">
        <f t="shared" si="65"/>
        <v>78</v>
      </c>
      <c r="AO112" s="7">
        <f>AJ112/18</f>
        <v>4</v>
      </c>
      <c r="AP112" s="6" t="s">
        <v>19</v>
      </c>
      <c r="AQ112" s="7">
        <f>AJ112/AI112*100</f>
        <v>48</v>
      </c>
      <c r="AR112" s="3" t="s">
        <v>379</v>
      </c>
    </row>
    <row r="113" spans="1:44" ht="15.75" customHeight="1" x14ac:dyDescent="0.2">
      <c r="A113" s="1" t="s">
        <v>13</v>
      </c>
      <c r="B113" s="1" t="s">
        <v>15</v>
      </c>
      <c r="C113" s="273" t="s">
        <v>309</v>
      </c>
      <c r="D113" s="7">
        <v>5.5</v>
      </c>
      <c r="E113" s="6">
        <f t="shared" si="59"/>
        <v>165</v>
      </c>
      <c r="F113" s="6">
        <f t="shared" si="60"/>
        <v>72</v>
      </c>
      <c r="G113" s="6">
        <v>36</v>
      </c>
      <c r="H113" s="6"/>
      <c r="I113" s="6">
        <v>36</v>
      </c>
      <c r="J113" s="6">
        <f t="shared" si="61"/>
        <v>93</v>
      </c>
      <c r="K113" s="7">
        <f t="shared" si="62"/>
        <v>4</v>
      </c>
      <c r="L113" s="6" t="s">
        <v>19</v>
      </c>
      <c r="M113" s="7">
        <f t="shared" si="63"/>
        <v>43.636363636363633</v>
      </c>
      <c r="N113" s="303"/>
      <c r="O113" s="30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E113" s="1" t="s">
        <v>17</v>
      </c>
      <c r="AF113" s="1" t="s">
        <v>15</v>
      </c>
      <c r="AG113" s="273" t="s">
        <v>309</v>
      </c>
      <c r="AH113" s="7">
        <v>5.5</v>
      </c>
      <c r="AI113" s="6">
        <f t="shared" si="64"/>
        <v>165</v>
      </c>
      <c r="AJ113" s="6">
        <f>AK113+AL113+AM113</f>
        <v>72</v>
      </c>
      <c r="AK113" s="6">
        <v>36</v>
      </c>
      <c r="AL113" s="6"/>
      <c r="AM113" s="6">
        <v>36</v>
      </c>
      <c r="AN113" s="6">
        <f t="shared" si="65"/>
        <v>93</v>
      </c>
      <c r="AO113" s="7">
        <f>AJ113/18</f>
        <v>4</v>
      </c>
      <c r="AP113" s="6" t="s">
        <v>19</v>
      </c>
      <c r="AQ113" s="7">
        <f>AJ113/AI113*100</f>
        <v>43.636363636363633</v>
      </c>
      <c r="AR113" s="3" t="s">
        <v>384</v>
      </c>
    </row>
    <row r="114" spans="1:44" ht="15" customHeight="1" x14ac:dyDescent="0.2">
      <c r="C114" s="8" t="s">
        <v>23</v>
      </c>
      <c r="D114" s="299">
        <f t="shared" ref="D114:K114" si="66">SUM(D107:D113)</f>
        <v>30</v>
      </c>
      <c r="E114" s="298">
        <f t="shared" si="66"/>
        <v>900</v>
      </c>
      <c r="F114" s="298">
        <f t="shared" si="66"/>
        <v>324</v>
      </c>
      <c r="G114" s="298">
        <f t="shared" si="66"/>
        <v>126</v>
      </c>
      <c r="H114" s="298">
        <f t="shared" si="66"/>
        <v>0</v>
      </c>
      <c r="I114" s="298">
        <f t="shared" si="66"/>
        <v>198</v>
      </c>
      <c r="J114" s="298">
        <f t="shared" si="66"/>
        <v>576</v>
      </c>
      <c r="K114" s="298">
        <f t="shared" si="66"/>
        <v>18</v>
      </c>
      <c r="L114" s="298"/>
      <c r="M114" s="298"/>
      <c r="N114" s="10"/>
      <c r="O114" s="10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E114" s="1"/>
      <c r="AF114" s="1"/>
      <c r="AG114" s="8" t="s">
        <v>23</v>
      </c>
      <c r="AH114" s="299">
        <f t="shared" ref="AH114:AO114" si="67">SUM(AH107:AH113)</f>
        <v>30</v>
      </c>
      <c r="AI114" s="298">
        <f t="shared" si="67"/>
        <v>900</v>
      </c>
      <c r="AJ114" s="298">
        <f t="shared" si="67"/>
        <v>324</v>
      </c>
      <c r="AK114" s="298">
        <f t="shared" si="67"/>
        <v>126</v>
      </c>
      <c r="AL114" s="298">
        <f t="shared" si="67"/>
        <v>0</v>
      </c>
      <c r="AM114" s="298">
        <f t="shared" si="67"/>
        <v>198</v>
      </c>
      <c r="AN114" s="298">
        <f t="shared" si="67"/>
        <v>576</v>
      </c>
      <c r="AO114" s="298">
        <f t="shared" si="67"/>
        <v>18</v>
      </c>
      <c r="AP114" s="298"/>
      <c r="AQ114" s="298"/>
    </row>
    <row r="115" spans="1:44" ht="15" customHeight="1" x14ac:dyDescent="0.2">
      <c r="C115" s="9" t="s">
        <v>24</v>
      </c>
      <c r="D115" s="10">
        <f>30-D114</f>
        <v>0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E115" s="1"/>
      <c r="AF115" s="1"/>
      <c r="AG115" s="9" t="s">
        <v>24</v>
      </c>
      <c r="AH115" s="10">
        <f>30-AH114</f>
        <v>0</v>
      </c>
      <c r="AI115" s="10"/>
      <c r="AJ115" s="10"/>
      <c r="AK115" s="10"/>
      <c r="AL115" s="10"/>
      <c r="AM115" s="10"/>
      <c r="AN115" s="10"/>
      <c r="AO115" s="10"/>
      <c r="AP115" s="10"/>
      <c r="AQ115" s="10"/>
    </row>
    <row r="116" spans="1:44" ht="12.75" x14ac:dyDescent="0.2">
      <c r="C116" s="2" t="s">
        <v>223</v>
      </c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E116" s="1"/>
      <c r="AF116" s="1"/>
      <c r="AG116" s="2" t="s">
        <v>223</v>
      </c>
    </row>
    <row r="117" spans="1:44" ht="12.75" customHeight="1" x14ac:dyDescent="0.2">
      <c r="C117" s="1008" t="s">
        <v>0</v>
      </c>
      <c r="D117" s="1004" t="s">
        <v>1</v>
      </c>
      <c r="E117" s="1006" t="s">
        <v>2</v>
      </c>
      <c r="F117" s="1006"/>
      <c r="G117" s="1006"/>
      <c r="H117" s="1006"/>
      <c r="I117" s="1006"/>
      <c r="J117" s="858"/>
      <c r="K117" s="1004" t="s">
        <v>3</v>
      </c>
      <c r="L117" s="1004" t="s">
        <v>4</v>
      </c>
      <c r="M117" s="1004" t="s">
        <v>5</v>
      </c>
      <c r="N117" s="302"/>
      <c r="O117" s="302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E117" s="1"/>
      <c r="AF117" s="1"/>
      <c r="AG117" s="1008" t="s">
        <v>0</v>
      </c>
      <c r="AH117" s="1004" t="s">
        <v>1</v>
      </c>
      <c r="AI117" s="1006" t="s">
        <v>2</v>
      </c>
      <c r="AJ117" s="1006"/>
      <c r="AK117" s="1006"/>
      <c r="AL117" s="1006"/>
      <c r="AM117" s="1006"/>
      <c r="AN117" s="858"/>
      <c r="AO117" s="1004" t="s">
        <v>3</v>
      </c>
      <c r="AP117" s="1004" t="s">
        <v>4</v>
      </c>
      <c r="AQ117" s="1004" t="s">
        <v>5</v>
      </c>
    </row>
    <row r="118" spans="1:44" ht="12.75" customHeight="1" x14ac:dyDescent="0.2">
      <c r="C118" s="1008"/>
      <c r="D118" s="1004"/>
      <c r="E118" s="1004" t="s">
        <v>6</v>
      </c>
      <c r="F118" s="1005" t="s">
        <v>7</v>
      </c>
      <c r="G118" s="1005"/>
      <c r="H118" s="1005"/>
      <c r="I118" s="1005"/>
      <c r="J118" s="1004" t="s">
        <v>26</v>
      </c>
      <c r="K118" s="1004"/>
      <c r="L118" s="1004"/>
      <c r="M118" s="1004"/>
      <c r="N118" s="302"/>
      <c r="O118" s="302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E118" s="1"/>
      <c r="AF118" s="1"/>
      <c r="AG118" s="1008"/>
      <c r="AH118" s="1004"/>
      <c r="AI118" s="1004" t="s">
        <v>6</v>
      </c>
      <c r="AJ118" s="1005" t="s">
        <v>7</v>
      </c>
      <c r="AK118" s="1005"/>
      <c r="AL118" s="1005"/>
      <c r="AM118" s="1005"/>
      <c r="AN118" s="1004" t="s">
        <v>26</v>
      </c>
      <c r="AO118" s="1004"/>
      <c r="AP118" s="1004"/>
      <c r="AQ118" s="1004"/>
    </row>
    <row r="119" spans="1:44" ht="12.75" customHeight="1" x14ac:dyDescent="0.2">
      <c r="C119" s="1008"/>
      <c r="D119" s="1004"/>
      <c r="E119" s="858"/>
      <c r="F119" s="1004" t="s">
        <v>9</v>
      </c>
      <c r="G119" s="1006" t="s">
        <v>10</v>
      </c>
      <c r="H119" s="858"/>
      <c r="I119" s="858"/>
      <c r="J119" s="858"/>
      <c r="K119" s="1004"/>
      <c r="L119" s="1004"/>
      <c r="M119" s="1004"/>
      <c r="N119" s="302"/>
      <c r="O119" s="302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E119" s="1"/>
      <c r="AF119" s="1"/>
      <c r="AG119" s="1008"/>
      <c r="AH119" s="1004"/>
      <c r="AI119" s="858"/>
      <c r="AJ119" s="1004" t="s">
        <v>9</v>
      </c>
      <c r="AK119" s="1006" t="s">
        <v>10</v>
      </c>
      <c r="AL119" s="858"/>
      <c r="AM119" s="858"/>
      <c r="AN119" s="858"/>
      <c r="AO119" s="1004"/>
      <c r="AP119" s="1004"/>
      <c r="AQ119" s="1004"/>
    </row>
    <row r="120" spans="1:44" ht="12.75" customHeight="1" x14ac:dyDescent="0.2">
      <c r="C120" s="1008"/>
      <c r="D120" s="1004"/>
      <c r="E120" s="858"/>
      <c r="F120" s="1007"/>
      <c r="G120" s="1004" t="s">
        <v>11</v>
      </c>
      <c r="H120" s="1004" t="s">
        <v>12</v>
      </c>
      <c r="I120" s="1004" t="s">
        <v>13</v>
      </c>
      <c r="J120" s="858"/>
      <c r="K120" s="1004"/>
      <c r="L120" s="1004"/>
      <c r="M120" s="1004"/>
      <c r="N120" s="302"/>
      <c r="O120" s="302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E120" s="1"/>
      <c r="AF120" s="1"/>
      <c r="AG120" s="1008"/>
      <c r="AH120" s="1004"/>
      <c r="AI120" s="858"/>
      <c r="AJ120" s="1007"/>
      <c r="AK120" s="1004" t="s">
        <v>11</v>
      </c>
      <c r="AL120" s="1004" t="s">
        <v>12</v>
      </c>
      <c r="AM120" s="1004" t="s">
        <v>13</v>
      </c>
      <c r="AN120" s="858"/>
      <c r="AO120" s="1004"/>
      <c r="AP120" s="1004"/>
      <c r="AQ120" s="1004"/>
    </row>
    <row r="121" spans="1:44" ht="12.75" x14ac:dyDescent="0.2">
      <c r="C121" s="1008"/>
      <c r="D121" s="1004"/>
      <c r="E121" s="858"/>
      <c r="F121" s="1007"/>
      <c r="G121" s="1004"/>
      <c r="H121" s="1004"/>
      <c r="I121" s="1004"/>
      <c r="J121" s="858"/>
      <c r="K121" s="1004"/>
      <c r="L121" s="1004"/>
      <c r="M121" s="1004"/>
      <c r="N121" s="302"/>
      <c r="O121" s="302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E121" s="1"/>
      <c r="AF121" s="1"/>
      <c r="AG121" s="1008"/>
      <c r="AH121" s="1004"/>
      <c r="AI121" s="858"/>
      <c r="AJ121" s="1007"/>
      <c r="AK121" s="1004"/>
      <c r="AL121" s="1004"/>
      <c r="AM121" s="1004"/>
      <c r="AN121" s="858"/>
      <c r="AO121" s="1004"/>
      <c r="AP121" s="1004"/>
      <c r="AQ121" s="1004"/>
    </row>
    <row r="122" spans="1:44" ht="12.75" x14ac:dyDescent="0.2">
      <c r="C122" s="1008"/>
      <c r="D122" s="1004"/>
      <c r="E122" s="858"/>
      <c r="F122" s="1007"/>
      <c r="G122" s="1004"/>
      <c r="H122" s="1004"/>
      <c r="I122" s="1004"/>
      <c r="J122" s="858"/>
      <c r="K122" s="1004"/>
      <c r="L122" s="1004"/>
      <c r="M122" s="1004"/>
      <c r="N122" s="302"/>
      <c r="O122" s="302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E122" s="1"/>
      <c r="AF122" s="1"/>
      <c r="AG122" s="1008"/>
      <c r="AH122" s="1004"/>
      <c r="AI122" s="858"/>
      <c r="AJ122" s="1007"/>
      <c r="AK122" s="1004"/>
      <c r="AL122" s="1004"/>
      <c r="AM122" s="1004"/>
      <c r="AN122" s="858"/>
      <c r="AO122" s="1004"/>
      <c r="AP122" s="1004"/>
      <c r="AQ122" s="1004"/>
    </row>
    <row r="123" spans="1:44" ht="27" customHeight="1" x14ac:dyDescent="0.2">
      <c r="C123" s="1008"/>
      <c r="D123" s="1004"/>
      <c r="E123" s="858"/>
      <c r="F123" s="1007"/>
      <c r="G123" s="1004"/>
      <c r="H123" s="1004"/>
      <c r="I123" s="1004"/>
      <c r="J123" s="858"/>
      <c r="K123" s="1004"/>
      <c r="L123" s="1004"/>
      <c r="M123" s="1004"/>
      <c r="N123" s="302"/>
      <c r="O123" s="302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E123" s="1"/>
      <c r="AF123" s="1"/>
      <c r="AG123" s="1008"/>
      <c r="AH123" s="1004"/>
      <c r="AI123" s="858"/>
      <c r="AJ123" s="1007"/>
      <c r="AK123" s="1004"/>
      <c r="AL123" s="1004"/>
      <c r="AM123" s="1004"/>
      <c r="AN123" s="858"/>
      <c r="AO123" s="1004"/>
      <c r="AP123" s="1004"/>
      <c r="AQ123" s="1004"/>
    </row>
    <row r="124" spans="1:44" ht="25.5" x14ac:dyDescent="0.2">
      <c r="A124" s="1" t="s">
        <v>17</v>
      </c>
      <c r="B124" s="1" t="s">
        <v>30</v>
      </c>
      <c r="C124" s="4" t="s">
        <v>204</v>
      </c>
      <c r="D124" s="5">
        <v>3</v>
      </c>
      <c r="E124" s="6">
        <f>D124*30</f>
        <v>90</v>
      </c>
      <c r="F124" s="6">
        <f>G124+H124+I124</f>
        <v>45</v>
      </c>
      <c r="G124" s="6"/>
      <c r="H124" s="6"/>
      <c r="I124" s="6">
        <v>45</v>
      </c>
      <c r="J124" s="6">
        <f>E124-F124</f>
        <v>45</v>
      </c>
      <c r="K124" s="7">
        <f t="shared" ref="K124:K130" si="68">F124/15</f>
        <v>3</v>
      </c>
      <c r="L124" s="6" t="s">
        <v>17</v>
      </c>
      <c r="M124" s="7">
        <f>F124/E124*100</f>
        <v>50</v>
      </c>
      <c r="N124" s="303"/>
      <c r="O124" s="30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D124" s="405"/>
      <c r="AE124" s="1" t="s">
        <v>17</v>
      </c>
      <c r="AF124" s="1" t="s">
        <v>30</v>
      </c>
      <c r="AG124" s="4" t="s">
        <v>204</v>
      </c>
      <c r="AH124" s="5">
        <v>3</v>
      </c>
      <c r="AI124" s="6">
        <f>AH124*30</f>
        <v>90</v>
      </c>
      <c r="AJ124" s="6">
        <f>AK124+AL124+AM124</f>
        <v>45</v>
      </c>
      <c r="AK124" s="6"/>
      <c r="AL124" s="6"/>
      <c r="AM124" s="6">
        <v>45</v>
      </c>
      <c r="AN124" s="6">
        <f>AI124-AJ124</f>
        <v>45</v>
      </c>
      <c r="AO124" s="7">
        <f t="shared" ref="AO124:AO130" si="69">AJ124/15</f>
        <v>3</v>
      </c>
      <c r="AP124" s="6" t="s">
        <v>17</v>
      </c>
      <c r="AQ124" s="7">
        <f>AJ124/AI124*100</f>
        <v>50</v>
      </c>
    </row>
    <row r="125" spans="1:44" ht="12.75" x14ac:dyDescent="0.2">
      <c r="A125" s="1" t="s">
        <v>13</v>
      </c>
      <c r="B125" s="1" t="s">
        <v>15</v>
      </c>
      <c r="C125" s="4" t="s">
        <v>248</v>
      </c>
      <c r="D125" s="7">
        <v>5</v>
      </c>
      <c r="E125" s="6">
        <f t="shared" ref="E125:E130" si="70">D125*30</f>
        <v>150</v>
      </c>
      <c r="F125" s="6">
        <f t="shared" ref="F125:F130" si="71">G125+H125+I125</f>
        <v>60</v>
      </c>
      <c r="G125" s="6">
        <v>30</v>
      </c>
      <c r="H125" s="6"/>
      <c r="I125" s="6">
        <v>30</v>
      </c>
      <c r="J125" s="6">
        <f t="shared" ref="J125:J130" si="72">E125-F125</f>
        <v>90</v>
      </c>
      <c r="K125" s="7">
        <f t="shared" si="68"/>
        <v>4</v>
      </c>
      <c r="L125" s="6" t="s">
        <v>19</v>
      </c>
      <c r="M125" s="7">
        <f t="shared" ref="M125:M130" si="73">F125/E125*100</f>
        <v>40</v>
      </c>
      <c r="N125" s="303"/>
      <c r="O125" s="30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D125" s="405"/>
      <c r="AE125" s="1" t="s">
        <v>13</v>
      </c>
      <c r="AF125" s="1" t="s">
        <v>15</v>
      </c>
      <c r="AG125" s="4" t="s">
        <v>248</v>
      </c>
      <c r="AH125" s="7">
        <v>5</v>
      </c>
      <c r="AI125" s="6">
        <f t="shared" ref="AI125:AI130" si="74">AH125*30</f>
        <v>150</v>
      </c>
      <c r="AJ125" s="6">
        <f t="shared" ref="AJ125:AJ130" si="75">AK125+AL125+AM125</f>
        <v>60</v>
      </c>
      <c r="AK125" s="6">
        <v>30</v>
      </c>
      <c r="AL125" s="6"/>
      <c r="AM125" s="6">
        <v>30</v>
      </c>
      <c r="AN125" s="6">
        <f t="shared" ref="AN125:AN130" si="76">AI125-AJ125</f>
        <v>90</v>
      </c>
      <c r="AO125" s="7">
        <f t="shared" si="69"/>
        <v>4</v>
      </c>
      <c r="AP125" s="6" t="s">
        <v>19</v>
      </c>
      <c r="AQ125" s="7">
        <f t="shared" ref="AQ125:AQ130" si="77">AJ125/AI125*100</f>
        <v>40</v>
      </c>
    </row>
    <row r="126" spans="1:44" ht="25.5" customHeight="1" x14ac:dyDescent="0.2">
      <c r="A126" s="1" t="s">
        <v>13</v>
      </c>
      <c r="B126" s="1" t="s">
        <v>30</v>
      </c>
      <c r="C126" s="11" t="s">
        <v>264</v>
      </c>
      <c r="D126" s="7">
        <v>5</v>
      </c>
      <c r="E126" s="6">
        <f t="shared" si="70"/>
        <v>150</v>
      </c>
      <c r="F126" s="6">
        <f t="shared" si="71"/>
        <v>60</v>
      </c>
      <c r="G126" s="6">
        <v>30</v>
      </c>
      <c r="H126" s="6"/>
      <c r="I126" s="6">
        <v>30</v>
      </c>
      <c r="J126" s="6">
        <f t="shared" si="72"/>
        <v>90</v>
      </c>
      <c r="K126" s="7">
        <f t="shared" si="68"/>
        <v>4</v>
      </c>
      <c r="L126" s="6" t="s">
        <v>19</v>
      </c>
      <c r="M126" s="7">
        <f t="shared" si="73"/>
        <v>40</v>
      </c>
      <c r="N126" s="303"/>
      <c r="O126" s="30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D126" s="405"/>
      <c r="AE126" s="1" t="s">
        <v>13</v>
      </c>
      <c r="AF126" s="1" t="s">
        <v>30</v>
      </c>
      <c r="AG126" s="11" t="s">
        <v>264</v>
      </c>
      <c r="AH126" s="7">
        <v>5</v>
      </c>
      <c r="AI126" s="6">
        <f t="shared" si="74"/>
        <v>150</v>
      </c>
      <c r="AJ126" s="6">
        <f t="shared" si="75"/>
        <v>60</v>
      </c>
      <c r="AK126" s="6">
        <v>30</v>
      </c>
      <c r="AL126" s="6"/>
      <c r="AM126" s="6">
        <v>30</v>
      </c>
      <c r="AN126" s="6">
        <f t="shared" si="76"/>
        <v>90</v>
      </c>
      <c r="AO126" s="7">
        <f t="shared" si="69"/>
        <v>4</v>
      </c>
      <c r="AP126" s="6" t="s">
        <v>19</v>
      </c>
      <c r="AQ126" s="7">
        <f t="shared" si="77"/>
        <v>40</v>
      </c>
    </row>
    <row r="127" spans="1:44" ht="15" customHeight="1" x14ac:dyDescent="0.2">
      <c r="A127" s="1" t="s">
        <v>13</v>
      </c>
      <c r="B127" s="1" t="s">
        <v>30</v>
      </c>
      <c r="C127" s="304" t="s">
        <v>265</v>
      </c>
      <c r="D127" s="7">
        <v>5</v>
      </c>
      <c r="E127" s="6">
        <f t="shared" si="70"/>
        <v>150</v>
      </c>
      <c r="F127" s="6">
        <f t="shared" si="71"/>
        <v>60</v>
      </c>
      <c r="G127" s="6">
        <v>30</v>
      </c>
      <c r="H127" s="6"/>
      <c r="I127" s="6">
        <v>30</v>
      </c>
      <c r="J127" s="6">
        <f t="shared" si="72"/>
        <v>90</v>
      </c>
      <c r="K127" s="7">
        <f t="shared" si="68"/>
        <v>4</v>
      </c>
      <c r="L127" s="6" t="s">
        <v>28</v>
      </c>
      <c r="M127" s="7">
        <f t="shared" si="73"/>
        <v>40</v>
      </c>
      <c r="N127" s="303"/>
      <c r="O127" s="30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D127" s="405"/>
      <c r="AE127" s="1" t="s">
        <v>13</v>
      </c>
      <c r="AF127" s="1" t="s">
        <v>30</v>
      </c>
      <c r="AG127" s="304" t="s">
        <v>265</v>
      </c>
      <c r="AH127" s="7">
        <v>5</v>
      </c>
      <c r="AI127" s="6">
        <f t="shared" si="74"/>
        <v>150</v>
      </c>
      <c r="AJ127" s="6">
        <f t="shared" si="75"/>
        <v>60</v>
      </c>
      <c r="AK127" s="6">
        <v>30</v>
      </c>
      <c r="AL127" s="6"/>
      <c r="AM127" s="6">
        <v>30</v>
      </c>
      <c r="AN127" s="6">
        <f t="shared" si="76"/>
        <v>90</v>
      </c>
      <c r="AO127" s="7">
        <f t="shared" si="69"/>
        <v>4</v>
      </c>
      <c r="AP127" s="6" t="s">
        <v>28</v>
      </c>
      <c r="AQ127" s="7">
        <f t="shared" si="77"/>
        <v>40</v>
      </c>
    </row>
    <row r="128" spans="1:44" ht="38.25" x14ac:dyDescent="0.2">
      <c r="A128" s="1" t="s">
        <v>13</v>
      </c>
      <c r="B128" s="1" t="s">
        <v>30</v>
      </c>
      <c r="C128" s="4" t="s">
        <v>311</v>
      </c>
      <c r="D128" s="7">
        <v>5</v>
      </c>
      <c r="E128" s="6">
        <f t="shared" si="70"/>
        <v>150</v>
      </c>
      <c r="F128" s="6">
        <f t="shared" si="71"/>
        <v>60</v>
      </c>
      <c r="G128" s="6">
        <v>30</v>
      </c>
      <c r="H128" s="6"/>
      <c r="I128" s="6">
        <v>30</v>
      </c>
      <c r="J128" s="6">
        <f t="shared" si="72"/>
        <v>90</v>
      </c>
      <c r="K128" s="7">
        <f t="shared" si="68"/>
        <v>4</v>
      </c>
      <c r="L128" s="6" t="s">
        <v>19</v>
      </c>
      <c r="M128" s="7">
        <f t="shared" si="73"/>
        <v>40</v>
      </c>
      <c r="N128" s="303"/>
      <c r="O128" s="30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D128" s="405"/>
      <c r="AE128" s="1" t="s">
        <v>13</v>
      </c>
      <c r="AF128" s="1" t="s">
        <v>30</v>
      </c>
      <c r="AG128" s="4" t="s">
        <v>311</v>
      </c>
      <c r="AH128" s="7">
        <v>5</v>
      </c>
      <c r="AI128" s="6">
        <f t="shared" si="74"/>
        <v>150</v>
      </c>
      <c r="AJ128" s="6">
        <f t="shared" si="75"/>
        <v>60</v>
      </c>
      <c r="AK128" s="6">
        <v>30</v>
      </c>
      <c r="AL128" s="6"/>
      <c r="AM128" s="6">
        <v>30</v>
      </c>
      <c r="AN128" s="6">
        <f t="shared" si="76"/>
        <v>90</v>
      </c>
      <c r="AO128" s="7">
        <f t="shared" si="69"/>
        <v>4</v>
      </c>
      <c r="AP128" s="6" t="s">
        <v>19</v>
      </c>
      <c r="AQ128" s="7">
        <f t="shared" si="77"/>
        <v>40</v>
      </c>
    </row>
    <row r="129" spans="1:44" ht="15" customHeight="1" x14ac:dyDescent="0.2">
      <c r="A129" s="1" t="s">
        <v>17</v>
      </c>
      <c r="B129" s="1" t="s">
        <v>15</v>
      </c>
      <c r="C129" s="11" t="s">
        <v>40</v>
      </c>
      <c r="D129" s="7">
        <v>3</v>
      </c>
      <c r="E129" s="6">
        <f t="shared" si="70"/>
        <v>90</v>
      </c>
      <c r="F129" s="6">
        <f t="shared" si="71"/>
        <v>30</v>
      </c>
      <c r="G129" s="6">
        <v>15</v>
      </c>
      <c r="H129" s="6"/>
      <c r="I129" s="6">
        <v>15</v>
      </c>
      <c r="J129" s="6">
        <f t="shared" si="72"/>
        <v>60</v>
      </c>
      <c r="K129" s="7">
        <f t="shared" si="68"/>
        <v>2</v>
      </c>
      <c r="L129" s="6" t="s">
        <v>28</v>
      </c>
      <c r="M129" s="7">
        <f t="shared" si="73"/>
        <v>33.333333333333329</v>
      </c>
      <c r="N129" s="303"/>
      <c r="O129" s="30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D129" s="405"/>
      <c r="AE129" s="1" t="s">
        <v>17</v>
      </c>
      <c r="AF129" s="1" t="s">
        <v>15</v>
      </c>
      <c r="AG129" s="11" t="s">
        <v>40</v>
      </c>
      <c r="AH129" s="7">
        <v>3</v>
      </c>
      <c r="AI129" s="6">
        <f t="shared" si="74"/>
        <v>90</v>
      </c>
      <c r="AJ129" s="6">
        <f t="shared" si="75"/>
        <v>30</v>
      </c>
      <c r="AK129" s="6">
        <v>15</v>
      </c>
      <c r="AL129" s="6"/>
      <c r="AM129" s="6">
        <v>15</v>
      </c>
      <c r="AN129" s="6">
        <f t="shared" si="76"/>
        <v>60</v>
      </c>
      <c r="AO129" s="7">
        <f t="shared" si="69"/>
        <v>2</v>
      </c>
      <c r="AP129" s="6" t="s">
        <v>28</v>
      </c>
      <c r="AQ129" s="7">
        <f t="shared" si="77"/>
        <v>33.333333333333329</v>
      </c>
      <c r="AR129" s="3" t="s">
        <v>378</v>
      </c>
    </row>
    <row r="130" spans="1:44" ht="24.75" customHeight="1" x14ac:dyDescent="0.2">
      <c r="A130" s="1" t="s">
        <v>13</v>
      </c>
      <c r="B130" s="1" t="s">
        <v>30</v>
      </c>
      <c r="C130" s="4" t="s">
        <v>266</v>
      </c>
      <c r="D130" s="7">
        <v>4</v>
      </c>
      <c r="E130" s="6">
        <f t="shared" si="70"/>
        <v>120</v>
      </c>
      <c r="F130" s="6">
        <f t="shared" si="71"/>
        <v>45</v>
      </c>
      <c r="G130" s="6">
        <v>15</v>
      </c>
      <c r="H130" s="6"/>
      <c r="I130" s="6">
        <v>30</v>
      </c>
      <c r="J130" s="6">
        <f t="shared" si="72"/>
        <v>75</v>
      </c>
      <c r="K130" s="7">
        <f t="shared" si="68"/>
        <v>3</v>
      </c>
      <c r="L130" s="6" t="s">
        <v>28</v>
      </c>
      <c r="M130" s="7">
        <f t="shared" si="73"/>
        <v>37.5</v>
      </c>
      <c r="N130" s="303"/>
      <c r="O130" s="30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D130" s="405"/>
      <c r="AE130" s="1" t="s">
        <v>13</v>
      </c>
      <c r="AF130" s="1" t="s">
        <v>30</v>
      </c>
      <c r="AG130" s="4" t="s">
        <v>266</v>
      </c>
      <c r="AH130" s="7">
        <v>4</v>
      </c>
      <c r="AI130" s="6">
        <f t="shared" si="74"/>
        <v>120</v>
      </c>
      <c r="AJ130" s="6">
        <f t="shared" si="75"/>
        <v>45</v>
      </c>
      <c r="AK130" s="6">
        <v>15</v>
      </c>
      <c r="AL130" s="6"/>
      <c r="AM130" s="6">
        <v>30</v>
      </c>
      <c r="AN130" s="6">
        <f t="shared" si="76"/>
        <v>75</v>
      </c>
      <c r="AO130" s="7">
        <f t="shared" si="69"/>
        <v>3</v>
      </c>
      <c r="AP130" s="6" t="s">
        <v>28</v>
      </c>
      <c r="AQ130" s="7">
        <f t="shared" si="77"/>
        <v>37.5</v>
      </c>
      <c r="AR130" s="3" t="s">
        <v>381</v>
      </c>
    </row>
    <row r="131" spans="1:44" ht="15" customHeight="1" x14ac:dyDescent="0.2">
      <c r="C131" s="8" t="s">
        <v>23</v>
      </c>
      <c r="D131" s="299">
        <f t="shared" ref="D131:M131" si="78">SUM(D124:D130)</f>
        <v>30</v>
      </c>
      <c r="E131" s="298">
        <f t="shared" si="78"/>
        <v>900</v>
      </c>
      <c r="F131" s="298">
        <f t="shared" si="78"/>
        <v>360</v>
      </c>
      <c r="G131" s="298">
        <f t="shared" si="78"/>
        <v>150</v>
      </c>
      <c r="H131" s="298">
        <f t="shared" si="78"/>
        <v>0</v>
      </c>
      <c r="I131" s="298">
        <f t="shared" si="78"/>
        <v>210</v>
      </c>
      <c r="J131" s="298">
        <f t="shared" si="78"/>
        <v>540</v>
      </c>
      <c r="K131" s="298">
        <f t="shared" si="78"/>
        <v>24</v>
      </c>
      <c r="L131" s="298">
        <f t="shared" si="78"/>
        <v>0</v>
      </c>
      <c r="M131" s="298">
        <f t="shared" si="78"/>
        <v>280.83333333333331</v>
      </c>
      <c r="N131" s="10"/>
      <c r="O131" s="10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D131" s="405"/>
      <c r="AE131" s="1"/>
      <c r="AF131" s="1"/>
      <c r="AG131" s="8" t="s">
        <v>23</v>
      </c>
      <c r="AH131" s="299">
        <f t="shared" ref="AH131:AQ131" si="79">SUM(AH124:AH130)</f>
        <v>30</v>
      </c>
      <c r="AI131" s="298">
        <f t="shared" si="79"/>
        <v>900</v>
      </c>
      <c r="AJ131" s="298">
        <f t="shared" si="79"/>
        <v>360</v>
      </c>
      <c r="AK131" s="298">
        <f t="shared" si="79"/>
        <v>150</v>
      </c>
      <c r="AL131" s="298">
        <f t="shared" si="79"/>
        <v>0</v>
      </c>
      <c r="AM131" s="298">
        <f t="shared" si="79"/>
        <v>210</v>
      </c>
      <c r="AN131" s="298">
        <f t="shared" si="79"/>
        <v>540</v>
      </c>
      <c r="AO131" s="298">
        <f t="shared" si="79"/>
        <v>24</v>
      </c>
      <c r="AP131" s="298">
        <f t="shared" si="79"/>
        <v>0</v>
      </c>
      <c r="AQ131" s="298">
        <f t="shared" si="79"/>
        <v>280.83333333333331</v>
      </c>
    </row>
    <row r="132" spans="1:44" ht="15" customHeight="1" x14ac:dyDescent="0.2">
      <c r="C132" s="9" t="s">
        <v>24</v>
      </c>
      <c r="D132" s="10">
        <f>30-D131</f>
        <v>0</v>
      </c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E132" s="1"/>
      <c r="AF132" s="1"/>
      <c r="AG132" s="9" t="s">
        <v>24</v>
      </c>
      <c r="AH132" s="10">
        <f>30-AH131</f>
        <v>0</v>
      </c>
    </row>
    <row r="133" spans="1:44" ht="12.75" x14ac:dyDescent="0.2">
      <c r="C133" s="2" t="s">
        <v>224</v>
      </c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E133" s="1"/>
      <c r="AF133" s="1"/>
      <c r="AG133" s="2" t="s">
        <v>224</v>
      </c>
    </row>
    <row r="134" spans="1:44" ht="12.75" customHeight="1" x14ac:dyDescent="0.2">
      <c r="C134" s="1008" t="s">
        <v>0</v>
      </c>
      <c r="D134" s="1004" t="s">
        <v>1</v>
      </c>
      <c r="E134" s="1006" t="s">
        <v>2</v>
      </c>
      <c r="F134" s="1006"/>
      <c r="G134" s="1006"/>
      <c r="H134" s="1006"/>
      <c r="I134" s="1006"/>
      <c r="J134" s="858"/>
      <c r="K134" s="1004" t="s">
        <v>3</v>
      </c>
      <c r="L134" s="1004" t="s">
        <v>4</v>
      </c>
      <c r="M134" s="1004" t="s">
        <v>5</v>
      </c>
      <c r="N134" s="302"/>
      <c r="O134" s="302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E134" s="1"/>
      <c r="AF134" s="1"/>
      <c r="AG134" s="1008" t="s">
        <v>0</v>
      </c>
      <c r="AH134" s="1004" t="s">
        <v>1</v>
      </c>
      <c r="AI134" s="1006" t="s">
        <v>2</v>
      </c>
      <c r="AJ134" s="1006"/>
      <c r="AK134" s="1006"/>
      <c r="AL134" s="1006"/>
      <c r="AM134" s="1006"/>
      <c r="AN134" s="858"/>
      <c r="AO134" s="1004" t="s">
        <v>3</v>
      </c>
      <c r="AP134" s="1004" t="s">
        <v>4</v>
      </c>
      <c r="AQ134" s="1004" t="s">
        <v>5</v>
      </c>
    </row>
    <row r="135" spans="1:44" ht="12.75" customHeight="1" x14ac:dyDescent="0.2">
      <c r="C135" s="1008"/>
      <c r="D135" s="1004"/>
      <c r="E135" s="1004" t="s">
        <v>6</v>
      </c>
      <c r="F135" s="1005" t="s">
        <v>7</v>
      </c>
      <c r="G135" s="1005"/>
      <c r="H135" s="1005"/>
      <c r="I135" s="1005"/>
      <c r="J135" s="1004" t="s">
        <v>26</v>
      </c>
      <c r="K135" s="1004"/>
      <c r="L135" s="1004"/>
      <c r="M135" s="1004"/>
      <c r="N135" s="302"/>
      <c r="O135" s="302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E135" s="1"/>
      <c r="AF135" s="1"/>
      <c r="AG135" s="1008"/>
      <c r="AH135" s="1004"/>
      <c r="AI135" s="1004" t="s">
        <v>6</v>
      </c>
      <c r="AJ135" s="1005" t="s">
        <v>7</v>
      </c>
      <c r="AK135" s="1005"/>
      <c r="AL135" s="1005"/>
      <c r="AM135" s="1005"/>
      <c r="AN135" s="1004" t="s">
        <v>26</v>
      </c>
      <c r="AO135" s="1004"/>
      <c r="AP135" s="1004"/>
      <c r="AQ135" s="1004"/>
    </row>
    <row r="136" spans="1:44" ht="12.75" customHeight="1" x14ac:dyDescent="0.2">
      <c r="C136" s="1008"/>
      <c r="D136" s="1004"/>
      <c r="E136" s="858"/>
      <c r="F136" s="1004" t="s">
        <v>9</v>
      </c>
      <c r="G136" s="1006" t="s">
        <v>10</v>
      </c>
      <c r="H136" s="858"/>
      <c r="I136" s="858"/>
      <c r="J136" s="858"/>
      <c r="K136" s="1004"/>
      <c r="L136" s="1004"/>
      <c r="M136" s="1004"/>
      <c r="N136" s="302"/>
      <c r="O136" s="302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E136" s="1"/>
      <c r="AF136" s="1"/>
      <c r="AG136" s="1008"/>
      <c r="AH136" s="1004"/>
      <c r="AI136" s="858"/>
      <c r="AJ136" s="1004" t="s">
        <v>9</v>
      </c>
      <c r="AK136" s="1006" t="s">
        <v>10</v>
      </c>
      <c r="AL136" s="858"/>
      <c r="AM136" s="858"/>
      <c r="AN136" s="858"/>
      <c r="AO136" s="1004"/>
      <c r="AP136" s="1004"/>
      <c r="AQ136" s="1004"/>
    </row>
    <row r="137" spans="1:44" ht="7.5" customHeight="1" x14ac:dyDescent="0.2">
      <c r="C137" s="1008"/>
      <c r="D137" s="1004"/>
      <c r="E137" s="858"/>
      <c r="F137" s="1007"/>
      <c r="G137" s="1004" t="s">
        <v>11</v>
      </c>
      <c r="H137" s="1004" t="s">
        <v>12</v>
      </c>
      <c r="I137" s="1004" t="s">
        <v>13</v>
      </c>
      <c r="J137" s="858"/>
      <c r="K137" s="1004"/>
      <c r="L137" s="1004"/>
      <c r="M137" s="1004"/>
      <c r="N137" s="302"/>
      <c r="O137" s="302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E137" s="1"/>
      <c r="AF137" s="1"/>
      <c r="AG137" s="1008"/>
      <c r="AH137" s="1004"/>
      <c r="AI137" s="858"/>
      <c r="AJ137" s="1007"/>
      <c r="AK137" s="1004" t="s">
        <v>11</v>
      </c>
      <c r="AL137" s="1004" t="s">
        <v>12</v>
      </c>
      <c r="AM137" s="1004" t="s">
        <v>13</v>
      </c>
      <c r="AN137" s="858"/>
      <c r="AO137" s="1004"/>
      <c r="AP137" s="1004"/>
      <c r="AQ137" s="1004"/>
    </row>
    <row r="138" spans="1:44" ht="7.5" customHeight="1" x14ac:dyDescent="0.2">
      <c r="C138" s="1008"/>
      <c r="D138" s="1004"/>
      <c r="E138" s="858"/>
      <c r="F138" s="1007"/>
      <c r="G138" s="1004"/>
      <c r="H138" s="1004"/>
      <c r="I138" s="1004"/>
      <c r="J138" s="858"/>
      <c r="K138" s="1004"/>
      <c r="L138" s="1004"/>
      <c r="M138" s="1004"/>
      <c r="N138" s="302"/>
      <c r="O138" s="302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E138" s="1"/>
      <c r="AF138" s="1"/>
      <c r="AG138" s="1008"/>
      <c r="AH138" s="1004"/>
      <c r="AI138" s="858"/>
      <c r="AJ138" s="1007"/>
      <c r="AK138" s="1004"/>
      <c r="AL138" s="1004"/>
      <c r="AM138" s="1004"/>
      <c r="AN138" s="858"/>
      <c r="AO138" s="1004"/>
      <c r="AP138" s="1004"/>
      <c r="AQ138" s="1004"/>
    </row>
    <row r="139" spans="1:44" ht="7.5" customHeight="1" x14ac:dyDescent="0.2">
      <c r="C139" s="1008"/>
      <c r="D139" s="1004"/>
      <c r="E139" s="858"/>
      <c r="F139" s="1007"/>
      <c r="G139" s="1004"/>
      <c r="H139" s="1004"/>
      <c r="I139" s="1004"/>
      <c r="J139" s="858"/>
      <c r="K139" s="1004"/>
      <c r="L139" s="1004"/>
      <c r="M139" s="1004"/>
      <c r="N139" s="302"/>
      <c r="O139" s="302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E139" s="1"/>
      <c r="AF139" s="1"/>
      <c r="AG139" s="1008"/>
      <c r="AH139" s="1004"/>
      <c r="AI139" s="858"/>
      <c r="AJ139" s="1007"/>
      <c r="AK139" s="1004"/>
      <c r="AL139" s="1004"/>
      <c r="AM139" s="1004"/>
      <c r="AN139" s="858"/>
      <c r="AO139" s="1004"/>
      <c r="AP139" s="1004"/>
      <c r="AQ139" s="1004"/>
    </row>
    <row r="140" spans="1:44" ht="7.5" customHeight="1" x14ac:dyDescent="0.2">
      <c r="C140" s="1008"/>
      <c r="D140" s="1004"/>
      <c r="E140" s="858"/>
      <c r="F140" s="1007"/>
      <c r="G140" s="1004"/>
      <c r="H140" s="1004"/>
      <c r="I140" s="1004"/>
      <c r="J140" s="858"/>
      <c r="K140" s="1004"/>
      <c r="L140" s="1004"/>
      <c r="M140" s="1004"/>
      <c r="N140" s="302"/>
      <c r="O140" s="302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E140" s="1"/>
      <c r="AF140" s="1"/>
      <c r="AG140" s="1008"/>
      <c r="AH140" s="1004"/>
      <c r="AI140" s="858"/>
      <c r="AJ140" s="1007"/>
      <c r="AK140" s="1004"/>
      <c r="AL140" s="1004"/>
      <c r="AM140" s="1004"/>
      <c r="AN140" s="858"/>
      <c r="AO140" s="1004"/>
      <c r="AP140" s="1004"/>
      <c r="AQ140" s="1004"/>
    </row>
    <row r="141" spans="1:44" ht="12.75" x14ac:dyDescent="0.2">
      <c r="A141" s="1" t="s">
        <v>13</v>
      </c>
      <c r="B141" s="1" t="s">
        <v>15</v>
      </c>
      <c r="C141" s="8" t="s">
        <v>154</v>
      </c>
      <c r="D141" s="5">
        <v>6</v>
      </c>
      <c r="E141" s="6">
        <f>D141*30</f>
        <v>180</v>
      </c>
      <c r="F141" s="6">
        <f>G141+H141+I141</f>
        <v>0</v>
      </c>
      <c r="G141" s="6"/>
      <c r="H141" s="6"/>
      <c r="I141" s="6"/>
      <c r="J141" s="6">
        <f>E141-F141</f>
        <v>180</v>
      </c>
      <c r="K141" s="7">
        <f>F141/13</f>
        <v>0</v>
      </c>
      <c r="L141" s="6" t="s">
        <v>28</v>
      </c>
      <c r="M141" s="7">
        <f>F141/E141*100</f>
        <v>0</v>
      </c>
      <c r="N141" s="303"/>
      <c r="O141" s="30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E141" s="1" t="s">
        <v>13</v>
      </c>
      <c r="AF141" s="1" t="s">
        <v>15</v>
      </c>
      <c r="AG141" s="11" t="s">
        <v>154</v>
      </c>
      <c r="AH141" s="5">
        <v>6</v>
      </c>
      <c r="AI141" s="6">
        <f>AH141*30</f>
        <v>180</v>
      </c>
      <c r="AJ141" s="6"/>
      <c r="AK141" s="6"/>
      <c r="AL141" s="6"/>
      <c r="AM141" s="6"/>
      <c r="AN141" s="6">
        <f>AI141-AJ141</f>
        <v>180</v>
      </c>
      <c r="AO141" s="7"/>
      <c r="AP141" s="6" t="s">
        <v>28</v>
      </c>
      <c r="AQ141" s="7"/>
    </row>
    <row r="142" spans="1:44" ht="12.75" x14ac:dyDescent="0.2">
      <c r="A142" s="1" t="s">
        <v>13</v>
      </c>
      <c r="B142" s="1" t="s">
        <v>15</v>
      </c>
      <c r="C142" s="4" t="s">
        <v>86</v>
      </c>
      <c r="D142" s="7">
        <v>3</v>
      </c>
      <c r="E142" s="6">
        <f t="shared" ref="E142:E148" si="80">D142*30</f>
        <v>90</v>
      </c>
      <c r="F142" s="6">
        <f t="shared" ref="F142:F148" si="81">G142+H142+I142</f>
        <v>0</v>
      </c>
      <c r="G142" s="6"/>
      <c r="H142" s="6"/>
      <c r="I142" s="6"/>
      <c r="J142" s="6">
        <f t="shared" ref="J142:J148" si="82">E142-F142</f>
        <v>90</v>
      </c>
      <c r="K142" s="7">
        <f t="shared" ref="K142:K148" si="83">F142/13</f>
        <v>0</v>
      </c>
      <c r="L142" s="6"/>
      <c r="M142" s="7">
        <f t="shared" ref="M142:M148" si="84">F142/E142*100</f>
        <v>0</v>
      </c>
      <c r="N142" s="303"/>
      <c r="O142" s="30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D142" s="405"/>
      <c r="AE142" s="1" t="s">
        <v>13</v>
      </c>
      <c r="AF142" s="1" t="s">
        <v>15</v>
      </c>
      <c r="AG142" s="11" t="s">
        <v>86</v>
      </c>
      <c r="AH142" s="7">
        <v>3</v>
      </c>
      <c r="AI142" s="6">
        <f t="shared" ref="AI142:AI148" si="85">AH142*30</f>
        <v>90</v>
      </c>
      <c r="AJ142" s="6"/>
      <c r="AK142" s="6"/>
      <c r="AL142" s="6"/>
      <c r="AM142" s="6"/>
      <c r="AN142" s="6">
        <f t="shared" ref="AN142:AN148" si="86">AI142-AJ142</f>
        <v>90</v>
      </c>
      <c r="AO142" s="7"/>
      <c r="AP142" s="6"/>
      <c r="AQ142" s="7"/>
    </row>
    <row r="143" spans="1:44" ht="12.75" x14ac:dyDescent="0.2">
      <c r="A143" s="1" t="s">
        <v>13</v>
      </c>
      <c r="B143" s="1" t="s">
        <v>15</v>
      </c>
      <c r="C143" s="4" t="s">
        <v>41</v>
      </c>
      <c r="D143" s="7">
        <v>3</v>
      </c>
      <c r="E143" s="6">
        <f t="shared" si="80"/>
        <v>90</v>
      </c>
      <c r="F143" s="6">
        <f t="shared" si="81"/>
        <v>0</v>
      </c>
      <c r="G143" s="6"/>
      <c r="H143" s="6"/>
      <c r="I143" s="6"/>
      <c r="J143" s="6">
        <f t="shared" si="82"/>
        <v>90</v>
      </c>
      <c r="K143" s="7">
        <f t="shared" si="83"/>
        <v>0</v>
      </c>
      <c r="L143" s="6"/>
      <c r="M143" s="7">
        <f t="shared" si="84"/>
        <v>0</v>
      </c>
      <c r="N143" s="303"/>
      <c r="O143" s="30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D143" s="405"/>
      <c r="AE143" s="1" t="s">
        <v>13</v>
      </c>
      <c r="AF143" s="1" t="s">
        <v>15</v>
      </c>
      <c r="AG143" s="11" t="s">
        <v>386</v>
      </c>
      <c r="AH143" s="7">
        <v>3</v>
      </c>
      <c r="AI143" s="6">
        <f t="shared" si="85"/>
        <v>90</v>
      </c>
      <c r="AJ143" s="6"/>
      <c r="AK143" s="6"/>
      <c r="AL143" s="6"/>
      <c r="AM143" s="6"/>
      <c r="AN143" s="6">
        <f t="shared" si="86"/>
        <v>90</v>
      </c>
      <c r="AO143" s="7"/>
      <c r="AP143" s="6"/>
      <c r="AQ143" s="7"/>
    </row>
    <row r="144" spans="1:44" ht="25.5" x14ac:dyDescent="0.2">
      <c r="A144" s="1" t="s">
        <v>17</v>
      </c>
      <c r="B144" s="1" t="s">
        <v>30</v>
      </c>
      <c r="C144" s="4" t="s">
        <v>235</v>
      </c>
      <c r="D144" s="7">
        <v>3</v>
      </c>
      <c r="E144" s="6">
        <f t="shared" si="80"/>
        <v>90</v>
      </c>
      <c r="F144" s="6">
        <f t="shared" si="81"/>
        <v>39</v>
      </c>
      <c r="G144" s="6"/>
      <c r="H144" s="6"/>
      <c r="I144" s="6">
        <v>39</v>
      </c>
      <c r="J144" s="6">
        <f t="shared" si="82"/>
        <v>51</v>
      </c>
      <c r="K144" s="7">
        <f t="shared" si="83"/>
        <v>3</v>
      </c>
      <c r="L144" s="6" t="s">
        <v>28</v>
      </c>
      <c r="M144" s="7">
        <f t="shared" si="84"/>
        <v>43.333333333333336</v>
      </c>
      <c r="N144" s="303"/>
      <c r="O144" s="30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D144" s="405"/>
      <c r="AE144" s="1" t="s">
        <v>17</v>
      </c>
      <c r="AF144" s="1" t="s">
        <v>30</v>
      </c>
      <c r="AG144" s="11" t="s">
        <v>235</v>
      </c>
      <c r="AH144" s="7">
        <v>3</v>
      </c>
      <c r="AI144" s="6">
        <f t="shared" si="85"/>
        <v>90</v>
      </c>
      <c r="AJ144" s="6">
        <f>AK144+AL144+AM144</f>
        <v>39</v>
      </c>
      <c r="AK144" s="6"/>
      <c r="AL144" s="6"/>
      <c r="AM144" s="6">
        <v>39</v>
      </c>
      <c r="AN144" s="6">
        <f t="shared" si="86"/>
        <v>51</v>
      </c>
      <c r="AO144" s="7">
        <f>AJ144/13</f>
        <v>3</v>
      </c>
      <c r="AP144" s="6" t="s">
        <v>28</v>
      </c>
      <c r="AQ144" s="7">
        <f>AJ144/AI144*100</f>
        <v>43.333333333333336</v>
      </c>
    </row>
    <row r="145" spans="1:44" ht="12.75" x14ac:dyDescent="0.2">
      <c r="A145" s="1" t="s">
        <v>13</v>
      </c>
      <c r="B145" s="1" t="s">
        <v>15</v>
      </c>
      <c r="C145" s="4" t="s">
        <v>250</v>
      </c>
      <c r="D145" s="7">
        <v>5</v>
      </c>
      <c r="E145" s="6">
        <f t="shared" si="80"/>
        <v>150</v>
      </c>
      <c r="F145" s="6">
        <f t="shared" si="81"/>
        <v>52</v>
      </c>
      <c r="G145" s="6">
        <v>26</v>
      </c>
      <c r="H145" s="6"/>
      <c r="I145" s="6">
        <v>26</v>
      </c>
      <c r="J145" s="6">
        <f t="shared" si="82"/>
        <v>98</v>
      </c>
      <c r="K145" s="7">
        <f t="shared" si="83"/>
        <v>4</v>
      </c>
      <c r="L145" s="6" t="s">
        <v>19</v>
      </c>
      <c r="M145" s="7">
        <f t="shared" si="84"/>
        <v>34.666666666666671</v>
      </c>
      <c r="N145" s="303"/>
      <c r="O145" s="30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E145" s="1" t="s">
        <v>13</v>
      </c>
      <c r="AF145" s="1" t="s">
        <v>15</v>
      </c>
      <c r="AG145" s="4" t="s">
        <v>250</v>
      </c>
      <c r="AH145" s="7">
        <v>5</v>
      </c>
      <c r="AI145" s="6">
        <f t="shared" si="85"/>
        <v>150</v>
      </c>
      <c r="AJ145" s="6">
        <f>AK145+AL145+AM145</f>
        <v>52</v>
      </c>
      <c r="AK145" s="6">
        <v>26</v>
      </c>
      <c r="AL145" s="6"/>
      <c r="AM145" s="6">
        <v>26</v>
      </c>
      <c r="AN145" s="6">
        <f t="shared" si="86"/>
        <v>98</v>
      </c>
      <c r="AO145" s="7">
        <f>AJ145/13</f>
        <v>4</v>
      </c>
      <c r="AP145" s="6" t="s">
        <v>19</v>
      </c>
      <c r="AQ145" s="7">
        <f>AJ145/AI145*100</f>
        <v>34.666666666666671</v>
      </c>
    </row>
    <row r="146" spans="1:44" ht="12.75" x14ac:dyDescent="0.2">
      <c r="A146" s="1" t="s">
        <v>13</v>
      </c>
      <c r="B146" s="1" t="s">
        <v>15</v>
      </c>
      <c r="C146" s="4" t="s">
        <v>252</v>
      </c>
      <c r="D146" s="7">
        <v>1</v>
      </c>
      <c r="E146" s="6">
        <f t="shared" si="80"/>
        <v>30</v>
      </c>
      <c r="F146" s="6"/>
      <c r="G146" s="6"/>
      <c r="H146" s="6"/>
      <c r="I146" s="6"/>
      <c r="J146" s="6">
        <f t="shared" si="82"/>
        <v>30</v>
      </c>
      <c r="K146" s="7"/>
      <c r="L146" s="6" t="s">
        <v>28</v>
      </c>
      <c r="M146" s="7"/>
      <c r="N146" s="303"/>
      <c r="O146" s="30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E146" s="1" t="s">
        <v>13</v>
      </c>
      <c r="AF146" s="1" t="s">
        <v>15</v>
      </c>
      <c r="AG146" s="4" t="s">
        <v>252</v>
      </c>
      <c r="AH146" s="7">
        <v>1</v>
      </c>
      <c r="AI146" s="6">
        <f t="shared" si="85"/>
        <v>30</v>
      </c>
      <c r="AJ146" s="6"/>
      <c r="AK146" s="6"/>
      <c r="AL146" s="6"/>
      <c r="AM146" s="6"/>
      <c r="AN146" s="6">
        <f t="shared" si="86"/>
        <v>30</v>
      </c>
      <c r="AO146" s="7"/>
      <c r="AP146" s="6" t="s">
        <v>28</v>
      </c>
      <c r="AQ146" s="7"/>
    </row>
    <row r="147" spans="1:44" ht="39" customHeight="1" x14ac:dyDescent="0.2">
      <c r="A147" s="1" t="s">
        <v>13</v>
      </c>
      <c r="B147" s="1" t="s">
        <v>30</v>
      </c>
      <c r="C147" s="4" t="s">
        <v>251</v>
      </c>
      <c r="D147" s="7">
        <v>4</v>
      </c>
      <c r="E147" s="6">
        <f t="shared" si="80"/>
        <v>120</v>
      </c>
      <c r="F147" s="6">
        <f t="shared" si="81"/>
        <v>52</v>
      </c>
      <c r="G147" s="6">
        <v>26</v>
      </c>
      <c r="H147" s="6">
        <v>26</v>
      </c>
      <c r="I147" s="6"/>
      <c r="J147" s="6">
        <f t="shared" si="82"/>
        <v>68</v>
      </c>
      <c r="K147" s="7">
        <f t="shared" si="83"/>
        <v>4</v>
      </c>
      <c r="L147" s="6" t="s">
        <v>19</v>
      </c>
      <c r="M147" s="7">
        <f t="shared" si="84"/>
        <v>43.333333333333336</v>
      </c>
      <c r="N147" s="303"/>
      <c r="O147" s="30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E147" s="1" t="s">
        <v>13</v>
      </c>
      <c r="AF147" s="1" t="s">
        <v>30</v>
      </c>
      <c r="AG147" s="4" t="s">
        <v>251</v>
      </c>
      <c r="AH147" s="7">
        <v>4</v>
      </c>
      <c r="AI147" s="6">
        <f t="shared" si="85"/>
        <v>120</v>
      </c>
      <c r="AJ147" s="6">
        <f>AK147+AL147+AM147</f>
        <v>52</v>
      </c>
      <c r="AK147" s="6">
        <v>26</v>
      </c>
      <c r="AL147" s="6">
        <v>26</v>
      </c>
      <c r="AM147" s="6"/>
      <c r="AN147" s="6">
        <f t="shared" si="86"/>
        <v>68</v>
      </c>
      <c r="AO147" s="7">
        <f>AJ147/13</f>
        <v>4</v>
      </c>
      <c r="AP147" s="6" t="s">
        <v>19</v>
      </c>
      <c r="AQ147" s="7">
        <f>AJ147/AI147*100</f>
        <v>43.333333333333336</v>
      </c>
      <c r="AR147" s="3" t="s">
        <v>378</v>
      </c>
    </row>
    <row r="148" spans="1:44" ht="26.25" customHeight="1" x14ac:dyDescent="0.2">
      <c r="A148" s="1" t="s">
        <v>13</v>
      </c>
      <c r="B148" s="1" t="s">
        <v>30</v>
      </c>
      <c r="C148" s="11" t="s">
        <v>267</v>
      </c>
      <c r="D148" s="7">
        <v>5</v>
      </c>
      <c r="E148" s="6">
        <f t="shared" si="80"/>
        <v>150</v>
      </c>
      <c r="F148" s="6">
        <f t="shared" si="81"/>
        <v>52</v>
      </c>
      <c r="G148" s="6">
        <v>26</v>
      </c>
      <c r="H148" s="6"/>
      <c r="I148" s="6">
        <v>26</v>
      </c>
      <c r="J148" s="6">
        <f t="shared" si="82"/>
        <v>98</v>
      </c>
      <c r="K148" s="7">
        <f t="shared" si="83"/>
        <v>4</v>
      </c>
      <c r="L148" s="6" t="s">
        <v>19</v>
      </c>
      <c r="M148" s="7">
        <f t="shared" si="84"/>
        <v>34.666666666666671</v>
      </c>
      <c r="N148" s="303"/>
      <c r="O148" s="30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E148" s="1" t="s">
        <v>13</v>
      </c>
      <c r="AF148" s="1" t="s">
        <v>30</v>
      </c>
      <c r="AG148" s="11" t="s">
        <v>267</v>
      </c>
      <c r="AH148" s="7">
        <v>5</v>
      </c>
      <c r="AI148" s="6">
        <f t="shared" si="85"/>
        <v>150</v>
      </c>
      <c r="AJ148" s="6">
        <f>AK148+AL148+AM148</f>
        <v>52</v>
      </c>
      <c r="AK148" s="6">
        <v>26</v>
      </c>
      <c r="AL148" s="6"/>
      <c r="AM148" s="6">
        <v>26</v>
      </c>
      <c r="AN148" s="6">
        <f t="shared" si="86"/>
        <v>98</v>
      </c>
      <c r="AO148" s="7">
        <f>AJ148/13</f>
        <v>4</v>
      </c>
      <c r="AP148" s="6" t="s">
        <v>19</v>
      </c>
      <c r="AQ148" s="7">
        <f>AJ148/AI148*100</f>
        <v>34.666666666666671</v>
      </c>
      <c r="AR148" s="3" t="s">
        <v>383</v>
      </c>
    </row>
    <row r="149" spans="1:44" ht="12.75" x14ac:dyDescent="0.2">
      <c r="C149" s="8" t="s">
        <v>23</v>
      </c>
      <c r="D149" s="299">
        <f t="shared" ref="D149:M149" si="87">SUM(D141:D148)</f>
        <v>30</v>
      </c>
      <c r="E149" s="298">
        <f t="shared" si="87"/>
        <v>900</v>
      </c>
      <c r="F149" s="298">
        <f t="shared" si="87"/>
        <v>195</v>
      </c>
      <c r="G149" s="298">
        <f t="shared" si="87"/>
        <v>78</v>
      </c>
      <c r="H149" s="298">
        <f t="shared" si="87"/>
        <v>26</v>
      </c>
      <c r="I149" s="298">
        <f t="shared" si="87"/>
        <v>91</v>
      </c>
      <c r="J149" s="298">
        <f t="shared" si="87"/>
        <v>705</v>
      </c>
      <c r="K149" s="298">
        <f t="shared" si="87"/>
        <v>15</v>
      </c>
      <c r="L149" s="298">
        <f t="shared" si="87"/>
        <v>0</v>
      </c>
      <c r="M149" s="298">
        <f t="shared" si="87"/>
        <v>156</v>
      </c>
      <c r="N149" s="10"/>
      <c r="O149" s="10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E149" s="1"/>
      <c r="AF149" s="1"/>
      <c r="AG149" s="8" t="s">
        <v>23</v>
      </c>
      <c r="AH149" s="299">
        <f t="shared" ref="AH149:AQ149" si="88">SUM(AH141:AH148)</f>
        <v>30</v>
      </c>
      <c r="AI149" s="298">
        <f t="shared" si="88"/>
        <v>900</v>
      </c>
      <c r="AJ149" s="298">
        <f t="shared" si="88"/>
        <v>195</v>
      </c>
      <c r="AK149" s="298">
        <f t="shared" si="88"/>
        <v>78</v>
      </c>
      <c r="AL149" s="298">
        <f t="shared" si="88"/>
        <v>26</v>
      </c>
      <c r="AM149" s="298">
        <f t="shared" si="88"/>
        <v>91</v>
      </c>
      <c r="AN149" s="298">
        <f t="shared" si="88"/>
        <v>705</v>
      </c>
      <c r="AO149" s="298">
        <f t="shared" si="88"/>
        <v>15</v>
      </c>
      <c r="AP149" s="298">
        <f t="shared" si="88"/>
        <v>0</v>
      </c>
      <c r="AQ149" s="298">
        <f t="shared" si="88"/>
        <v>156</v>
      </c>
      <c r="AR149" s="3" t="s">
        <v>384</v>
      </c>
    </row>
    <row r="150" spans="1:44" ht="12.75" x14ac:dyDescent="0.2">
      <c r="C150" s="9" t="s">
        <v>24</v>
      </c>
      <c r="D150" s="12">
        <f>30-D149</f>
        <v>0</v>
      </c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E150" s="1"/>
      <c r="AF150" s="1"/>
      <c r="AG150" s="9" t="s">
        <v>24</v>
      </c>
      <c r="AH150" s="12">
        <f>30-AH149</f>
        <v>0</v>
      </c>
    </row>
    <row r="151" spans="1:44" ht="12.75" x14ac:dyDescent="0.2"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E151" s="1"/>
      <c r="AF151" s="1"/>
      <c r="AG151" s="2"/>
    </row>
    <row r="152" spans="1:44" ht="12.75" x14ac:dyDescent="0.2">
      <c r="C152" s="2" t="s">
        <v>23</v>
      </c>
      <c r="D152" s="13">
        <f>D153+D154</f>
        <v>230</v>
      </c>
      <c r="E152" s="13">
        <f>E153+E154</f>
        <v>6900</v>
      </c>
      <c r="F152" s="14">
        <f>E152/$E$152*100</f>
        <v>100</v>
      </c>
      <c r="G152" s="15"/>
      <c r="H152" s="16"/>
      <c r="I152" s="16"/>
      <c r="J152" s="16"/>
      <c r="K152" s="16"/>
      <c r="L152" s="16"/>
      <c r="M152" s="3" t="s">
        <v>238</v>
      </c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44" ht="12.75" x14ac:dyDescent="0.2">
      <c r="B153" s="1" t="s">
        <v>15</v>
      </c>
      <c r="C153" s="2" t="s">
        <v>42</v>
      </c>
      <c r="D153" s="14">
        <f>SUMIF(B$11:B$148,B153,D$11:D$148)</f>
        <v>167.5</v>
      </c>
      <c r="E153" s="1">
        <f>D153*30</f>
        <v>5025</v>
      </c>
      <c r="F153" s="14">
        <f>E153/E$152*100</f>
        <v>72.826086956521735</v>
      </c>
      <c r="G153" s="1"/>
      <c r="I153" s="17"/>
      <c r="J153" s="17"/>
      <c r="K153" s="17"/>
      <c r="M153" s="3" t="s">
        <v>239</v>
      </c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44" ht="12.75" x14ac:dyDescent="0.2">
      <c r="B154" s="1" t="s">
        <v>30</v>
      </c>
      <c r="C154" s="2" t="s">
        <v>43</v>
      </c>
      <c r="D154" s="14">
        <f>SUMIF(B$11:B$148,B154,D$11:D$148)</f>
        <v>62.5</v>
      </c>
      <c r="E154" s="1">
        <f t="shared" ref="E154:E161" si="89">D154*30</f>
        <v>1875</v>
      </c>
      <c r="F154" s="274">
        <f>E154/E$152*100</f>
        <v>27.173913043478258</v>
      </c>
      <c r="G154" s="1"/>
      <c r="K154" s="17"/>
      <c r="L154" s="17"/>
      <c r="M154" s="3" t="s">
        <v>242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44" ht="12.75" x14ac:dyDescent="0.2">
      <c r="D155" s="1"/>
      <c r="E155" s="1"/>
      <c r="F155" s="1"/>
      <c r="G155" s="1"/>
      <c r="M155" s="3" t="s">
        <v>241</v>
      </c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44" ht="12.75" x14ac:dyDescent="0.2">
      <c r="C156" s="2" t="s">
        <v>205</v>
      </c>
      <c r="D156" s="18">
        <f>D157+D158</f>
        <v>101.5</v>
      </c>
      <c r="E156" s="18">
        <f>E157+E158</f>
        <v>3045</v>
      </c>
      <c r="F156" s="14">
        <f>E156/$E$156*100</f>
        <v>100</v>
      </c>
      <c r="G156" s="1"/>
      <c r="M156" s="3" t="s">
        <v>240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44" ht="12.75" x14ac:dyDescent="0.2">
      <c r="A157" s="1" t="s">
        <v>17</v>
      </c>
      <c r="B157" s="1" t="s">
        <v>15</v>
      </c>
      <c r="C157" s="2" t="s">
        <v>42</v>
      </c>
      <c r="D157" s="1">
        <f>SUMIFS(D$11:D$148,A$11:A$148,A157,B$11:B$148,B157)</f>
        <v>82</v>
      </c>
      <c r="E157" s="1">
        <f t="shared" si="89"/>
        <v>2460</v>
      </c>
      <c r="F157" s="14">
        <f>E157/E$156*100</f>
        <v>80.78817733990148</v>
      </c>
      <c r="G157" s="1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44" ht="12.75" x14ac:dyDescent="0.2">
      <c r="A158" s="1" t="s">
        <v>17</v>
      </c>
      <c r="B158" s="1" t="s">
        <v>30</v>
      </c>
      <c r="C158" s="2" t="s">
        <v>43</v>
      </c>
      <c r="D158" s="1">
        <f>SUMIFS(D$11:D$148,A$11:A$148,A158,B$11:B$148,B158)</f>
        <v>19.5</v>
      </c>
      <c r="E158" s="1">
        <f t="shared" si="89"/>
        <v>585</v>
      </c>
      <c r="F158" s="14">
        <f>E158/E$156*100</f>
        <v>19.21182266009852</v>
      </c>
      <c r="G158" s="1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44" ht="12.75" x14ac:dyDescent="0.2">
      <c r="C159" s="2" t="s">
        <v>206</v>
      </c>
      <c r="D159" s="18">
        <f>D160+D161</f>
        <v>128.5</v>
      </c>
      <c r="E159" s="18">
        <f>E160+E161</f>
        <v>3855</v>
      </c>
      <c r="F159" s="18">
        <f>E159/$E$159*100</f>
        <v>100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44" ht="12.75" x14ac:dyDescent="0.2">
      <c r="A160" s="1" t="s">
        <v>13</v>
      </c>
      <c r="B160" s="1" t="s">
        <v>15</v>
      </c>
      <c r="C160" s="2" t="s">
        <v>42</v>
      </c>
      <c r="D160" s="1">
        <f>SUMIFS(D$11:D$148,A$11:A$148,A160,B$11:B$148,B160)</f>
        <v>85.5</v>
      </c>
      <c r="E160" s="1">
        <f t="shared" si="89"/>
        <v>2565</v>
      </c>
      <c r="F160" s="3">
        <f>E160/E$159*100</f>
        <v>66.536964980544738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34" ht="12.75" x14ac:dyDescent="0.2">
      <c r="A161" s="1" t="s">
        <v>13</v>
      </c>
      <c r="B161" s="1" t="s">
        <v>30</v>
      </c>
      <c r="C161" s="2" t="s">
        <v>43</v>
      </c>
      <c r="D161" s="1">
        <f>SUMIFS(D$11:D$148,A$11:A$148,A161,B$11:B$148,B161)</f>
        <v>43</v>
      </c>
      <c r="E161" s="1">
        <f t="shared" si="89"/>
        <v>1290</v>
      </c>
      <c r="F161" s="3">
        <f>E161/E$159*100</f>
        <v>33.463035019455248</v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34" ht="15.75" x14ac:dyDescent="0.25">
      <c r="AD162" s="407"/>
      <c r="AE162" s="69"/>
      <c r="AF162" s="69"/>
      <c r="AG162" s="69" t="s">
        <v>354</v>
      </c>
      <c r="AH162" s="69" t="s">
        <v>355</v>
      </c>
    </row>
    <row r="163" spans="1:34" ht="15.75" x14ac:dyDescent="0.25">
      <c r="AD163" s="408"/>
      <c r="AE163" s="403"/>
      <c r="AG163" s="3">
        <f>SUMIF(AD$85:AD$113,AD163,D$85:D$113)</f>
        <v>0</v>
      </c>
      <c r="AH163" s="3">
        <f>SUMIF(AD$121:AD$149,AD163,D$121:D$149)</f>
        <v>0</v>
      </c>
    </row>
    <row r="164" spans="1:34" ht="15.75" x14ac:dyDescent="0.25">
      <c r="AD164" s="408"/>
      <c r="AE164" s="403"/>
      <c r="AG164" s="3">
        <f t="shared" ref="AG164:AG187" si="90">SUMIF(AD$85:AD$113,AD164,D$85:D$113)</f>
        <v>0</v>
      </c>
      <c r="AH164" s="3">
        <f t="shared" ref="AH164:AH187" si="91">SUMIF(AD$121:AD$149,AD164,D$121:D$149)</f>
        <v>0</v>
      </c>
    </row>
    <row r="165" spans="1:34" ht="15.75" x14ac:dyDescent="0.25">
      <c r="AD165" s="408"/>
      <c r="AE165" s="403"/>
      <c r="AG165" s="3">
        <f t="shared" si="90"/>
        <v>0</v>
      </c>
      <c r="AH165" s="3">
        <f t="shared" si="91"/>
        <v>0</v>
      </c>
    </row>
    <row r="166" spans="1:34" ht="15.75" x14ac:dyDescent="0.25">
      <c r="AD166" s="408"/>
      <c r="AE166" s="403"/>
      <c r="AG166" s="3">
        <f t="shared" si="90"/>
        <v>0</v>
      </c>
      <c r="AH166" s="3">
        <f t="shared" si="91"/>
        <v>0</v>
      </c>
    </row>
    <row r="167" spans="1:34" ht="15.75" x14ac:dyDescent="0.25">
      <c r="AD167" s="408"/>
      <c r="AE167" s="403"/>
      <c r="AG167" s="3">
        <f t="shared" si="90"/>
        <v>0</v>
      </c>
      <c r="AH167" s="3">
        <f t="shared" si="91"/>
        <v>0</v>
      </c>
    </row>
    <row r="168" spans="1:34" ht="15.75" x14ac:dyDescent="0.25">
      <c r="AD168" s="408"/>
      <c r="AE168" s="403"/>
      <c r="AG168" s="3">
        <f t="shared" si="90"/>
        <v>0</v>
      </c>
      <c r="AH168" s="3">
        <f t="shared" si="91"/>
        <v>0</v>
      </c>
    </row>
    <row r="169" spans="1:34" ht="15.75" x14ac:dyDescent="0.25">
      <c r="AD169" s="408"/>
      <c r="AE169" s="403"/>
      <c r="AG169" s="3">
        <f t="shared" si="90"/>
        <v>0</v>
      </c>
      <c r="AH169" s="3">
        <f t="shared" si="91"/>
        <v>0</v>
      </c>
    </row>
    <row r="170" spans="1:34" ht="15.75" x14ac:dyDescent="0.25">
      <c r="AD170" s="408"/>
      <c r="AE170" s="403"/>
      <c r="AG170" s="3">
        <f t="shared" si="90"/>
        <v>0</v>
      </c>
      <c r="AH170" s="3">
        <f t="shared" si="91"/>
        <v>0</v>
      </c>
    </row>
    <row r="171" spans="1:34" ht="15.75" x14ac:dyDescent="0.25">
      <c r="AD171" s="408"/>
      <c r="AE171" s="403"/>
      <c r="AG171" s="3">
        <f t="shared" si="90"/>
        <v>0</v>
      </c>
      <c r="AH171" s="3">
        <f t="shared" si="91"/>
        <v>0</v>
      </c>
    </row>
    <row r="172" spans="1:34" ht="15.75" x14ac:dyDescent="0.25">
      <c r="AD172" s="408"/>
      <c r="AE172" s="403"/>
      <c r="AG172" s="3">
        <f t="shared" si="90"/>
        <v>0</v>
      </c>
      <c r="AH172" s="3">
        <f t="shared" si="91"/>
        <v>0</v>
      </c>
    </row>
    <row r="173" spans="1:34" ht="15.75" x14ac:dyDescent="0.25">
      <c r="AD173" s="408"/>
      <c r="AE173" s="403"/>
      <c r="AG173" s="3">
        <f t="shared" si="90"/>
        <v>0</v>
      </c>
      <c r="AH173" s="3">
        <f t="shared" si="91"/>
        <v>0</v>
      </c>
    </row>
    <row r="174" spans="1:34" ht="15.75" x14ac:dyDescent="0.25">
      <c r="AD174" s="408"/>
      <c r="AE174" s="403"/>
      <c r="AG174" s="3">
        <f t="shared" si="90"/>
        <v>0</v>
      </c>
      <c r="AH174" s="3">
        <f t="shared" si="91"/>
        <v>0</v>
      </c>
    </row>
    <row r="175" spans="1:34" ht="15.75" x14ac:dyDescent="0.25">
      <c r="AD175" s="408"/>
      <c r="AE175" s="403"/>
      <c r="AG175" s="3">
        <f t="shared" si="90"/>
        <v>0</v>
      </c>
      <c r="AH175" s="3">
        <f t="shared" si="91"/>
        <v>0</v>
      </c>
    </row>
    <row r="176" spans="1:34" ht="15.75" x14ac:dyDescent="0.25">
      <c r="AD176" s="408"/>
      <c r="AE176" s="403"/>
      <c r="AG176" s="3">
        <f t="shared" si="90"/>
        <v>0</v>
      </c>
      <c r="AH176" s="3">
        <f t="shared" si="91"/>
        <v>0</v>
      </c>
    </row>
    <row r="177" spans="30:34" ht="15.75" x14ac:dyDescent="0.25">
      <c r="AD177" s="408"/>
      <c r="AE177" s="403"/>
      <c r="AG177" s="3">
        <f t="shared" si="90"/>
        <v>0</v>
      </c>
      <c r="AH177" s="3">
        <f t="shared" si="91"/>
        <v>0</v>
      </c>
    </row>
    <row r="178" spans="30:34" ht="15.75" x14ac:dyDescent="0.25">
      <c r="AD178" s="408"/>
      <c r="AE178" s="403"/>
      <c r="AG178" s="3">
        <f t="shared" si="90"/>
        <v>0</v>
      </c>
      <c r="AH178" s="3">
        <f t="shared" si="91"/>
        <v>0</v>
      </c>
    </row>
    <row r="179" spans="30:34" ht="15.75" x14ac:dyDescent="0.25">
      <c r="AD179" s="408"/>
      <c r="AE179" s="403"/>
      <c r="AG179" s="3">
        <f t="shared" si="90"/>
        <v>0</v>
      </c>
      <c r="AH179" s="3">
        <f t="shared" si="91"/>
        <v>0</v>
      </c>
    </row>
    <row r="180" spans="30:34" ht="15.75" x14ac:dyDescent="0.25">
      <c r="AD180" s="408"/>
      <c r="AE180" s="403"/>
      <c r="AG180" s="3">
        <f t="shared" si="90"/>
        <v>0</v>
      </c>
      <c r="AH180" s="3">
        <f>SUMIF(AD$121:AD$149,AD180,D$121:D$149)+0.3</f>
        <v>0.3</v>
      </c>
    </row>
    <row r="181" spans="30:34" ht="15.75" x14ac:dyDescent="0.25">
      <c r="AD181" s="408"/>
      <c r="AE181" s="403"/>
      <c r="AG181" s="3">
        <f t="shared" si="90"/>
        <v>0</v>
      </c>
      <c r="AH181" s="3">
        <f>SUMIF(AD$121:AD$149,AD181,D$121:D$149)+5.7</f>
        <v>5.7</v>
      </c>
    </row>
    <row r="182" spans="30:34" ht="15.75" x14ac:dyDescent="0.25">
      <c r="AD182" s="408"/>
      <c r="AE182" s="403"/>
      <c r="AG182" s="3">
        <f t="shared" si="90"/>
        <v>0</v>
      </c>
      <c r="AH182" s="3">
        <f t="shared" si="91"/>
        <v>0</v>
      </c>
    </row>
    <row r="183" spans="30:34" ht="15.75" x14ac:dyDescent="0.25">
      <c r="AD183" s="408"/>
      <c r="AE183" s="403"/>
      <c r="AG183" s="3">
        <f t="shared" si="90"/>
        <v>0</v>
      </c>
      <c r="AH183" s="3">
        <f t="shared" si="91"/>
        <v>0</v>
      </c>
    </row>
    <row r="184" spans="30:34" ht="15.75" x14ac:dyDescent="0.25">
      <c r="AD184" s="408"/>
      <c r="AE184" s="403"/>
      <c r="AG184" s="3">
        <f t="shared" si="90"/>
        <v>0</v>
      </c>
      <c r="AH184" s="3">
        <f t="shared" si="91"/>
        <v>0</v>
      </c>
    </row>
    <row r="185" spans="30:34" ht="15.75" x14ac:dyDescent="0.25">
      <c r="AD185" s="408"/>
      <c r="AE185" s="403"/>
      <c r="AG185" s="3">
        <f t="shared" si="90"/>
        <v>0</v>
      </c>
      <c r="AH185" s="3">
        <f t="shared" si="91"/>
        <v>0</v>
      </c>
    </row>
    <row r="186" spans="30:34" ht="15.75" x14ac:dyDescent="0.25">
      <c r="AD186" s="408"/>
      <c r="AE186" s="403"/>
      <c r="AG186" s="3">
        <f t="shared" si="90"/>
        <v>0</v>
      </c>
      <c r="AH186" s="3">
        <f t="shared" si="91"/>
        <v>0</v>
      </c>
    </row>
    <row r="187" spans="30:34" x14ac:dyDescent="0.25">
      <c r="AD187" s="409"/>
      <c r="AE187" s="403"/>
      <c r="AG187" s="3">
        <f t="shared" si="90"/>
        <v>0</v>
      </c>
      <c r="AH187" s="3">
        <f t="shared" si="91"/>
        <v>0</v>
      </c>
    </row>
    <row r="188" spans="30:34" x14ac:dyDescent="0.25">
      <c r="AD188" s="410"/>
      <c r="AE188" s="411"/>
      <c r="AF188" s="411"/>
      <c r="AG188" s="411">
        <f>SUM(AG163:AG187)</f>
        <v>0</v>
      </c>
      <c r="AH188" s="411">
        <f>SUM(AH163:AH187)</f>
        <v>6</v>
      </c>
    </row>
  </sheetData>
  <mergeCells count="225">
    <mergeCell ref="AJ102:AJ106"/>
    <mergeCell ref="AQ81:AQ87"/>
    <mergeCell ref="AP81:AP87"/>
    <mergeCell ref="AP100:AP106"/>
    <mergeCell ref="AQ100:AQ106"/>
    <mergeCell ref="AK137:AK140"/>
    <mergeCell ref="AL137:AL140"/>
    <mergeCell ref="AM103:AM106"/>
    <mergeCell ref="AO100:AO106"/>
    <mergeCell ref="AI100:AN100"/>
    <mergeCell ref="AM120:AM123"/>
    <mergeCell ref="AI101:AI106"/>
    <mergeCell ref="AJ101:AM101"/>
    <mergeCell ref="AK103:AK106"/>
    <mergeCell ref="AL103:AL106"/>
    <mergeCell ref="AK136:AM136"/>
    <mergeCell ref="AM137:AM140"/>
    <mergeCell ref="AI134:AN134"/>
    <mergeCell ref="AO134:AO140"/>
    <mergeCell ref="AP134:AP140"/>
    <mergeCell ref="AK120:AK123"/>
    <mergeCell ref="AL120:AL123"/>
    <mergeCell ref="AO117:AO123"/>
    <mergeCell ref="AP117:AP123"/>
    <mergeCell ref="AI117:AN117"/>
    <mergeCell ref="AI118:AI123"/>
    <mergeCell ref="AJ118:AM118"/>
    <mergeCell ref="AN118:AN123"/>
    <mergeCell ref="AJ119:AJ123"/>
    <mergeCell ref="AK119:AM119"/>
    <mergeCell ref="AQ134:AQ140"/>
    <mergeCell ref="AI135:AI140"/>
    <mergeCell ref="AJ135:AM135"/>
    <mergeCell ref="AN135:AN140"/>
    <mergeCell ref="AJ136:AJ140"/>
    <mergeCell ref="AO81:AO87"/>
    <mergeCell ref="AK83:AM83"/>
    <mergeCell ref="AK84:AK87"/>
    <mergeCell ref="AL84:AL87"/>
    <mergeCell ref="AM84:AM87"/>
    <mergeCell ref="AQ117:AQ123"/>
    <mergeCell ref="AN101:AN106"/>
    <mergeCell ref="C117:C123"/>
    <mergeCell ref="D117:D123"/>
    <mergeCell ref="E117:J117"/>
    <mergeCell ref="F118:I118"/>
    <mergeCell ref="E118:E123"/>
    <mergeCell ref="J118:J123"/>
    <mergeCell ref="F119:F123"/>
    <mergeCell ref="C81:C87"/>
    <mergeCell ref="F83:F87"/>
    <mergeCell ref="AJ82:AM82"/>
    <mergeCell ref="AN82:AN87"/>
    <mergeCell ref="AJ83:AJ87"/>
    <mergeCell ref="AI81:AN81"/>
    <mergeCell ref="G83:I83"/>
    <mergeCell ref="AK102:AM102"/>
    <mergeCell ref="C100:C106"/>
    <mergeCell ref="H120:H123"/>
    <mergeCell ref="C1:M1"/>
    <mergeCell ref="C21:C27"/>
    <mergeCell ref="D21:D27"/>
    <mergeCell ref="E21:J21"/>
    <mergeCell ref="I24:I27"/>
    <mergeCell ref="K21:K27"/>
    <mergeCell ref="L21:L27"/>
    <mergeCell ref="H7:H10"/>
    <mergeCell ref="F5:I5"/>
    <mergeCell ref="E4:J4"/>
    <mergeCell ref="L4:L10"/>
    <mergeCell ref="M4:M10"/>
    <mergeCell ref="K4:K10"/>
    <mergeCell ref="H24:H27"/>
    <mergeCell ref="F23:F27"/>
    <mergeCell ref="C4:C10"/>
    <mergeCell ref="D4:D10"/>
    <mergeCell ref="G6:I6"/>
    <mergeCell ref="G7:G10"/>
    <mergeCell ref="L42:L48"/>
    <mergeCell ref="K81:K87"/>
    <mergeCell ref="M42:M48"/>
    <mergeCell ref="AI82:AI87"/>
    <mergeCell ref="M59:M65"/>
    <mergeCell ref="AJ61:AJ65"/>
    <mergeCell ref="I7:I10"/>
    <mergeCell ref="AG81:AG87"/>
    <mergeCell ref="AH81:AH87"/>
    <mergeCell ref="M21:M27"/>
    <mergeCell ref="J22:J27"/>
    <mergeCell ref="G23:I23"/>
    <mergeCell ref="AI60:AI65"/>
    <mergeCell ref="AJ44:AJ48"/>
    <mergeCell ref="F61:F65"/>
    <mergeCell ref="E81:J81"/>
    <mergeCell ref="G102:I102"/>
    <mergeCell ref="G84:G87"/>
    <mergeCell ref="E5:E10"/>
    <mergeCell ref="F6:F10"/>
    <mergeCell ref="J5:J10"/>
    <mergeCell ref="E42:J42"/>
    <mergeCell ref="G24:G27"/>
    <mergeCell ref="E22:E27"/>
    <mergeCell ref="C134:C140"/>
    <mergeCell ref="D134:D140"/>
    <mergeCell ref="E134:J134"/>
    <mergeCell ref="F102:F106"/>
    <mergeCell ref="G120:G123"/>
    <mergeCell ref="J101:J106"/>
    <mergeCell ref="F136:F140"/>
    <mergeCell ref="E135:E140"/>
    <mergeCell ref="J43:J48"/>
    <mergeCell ref="F44:F48"/>
    <mergeCell ref="G45:G48"/>
    <mergeCell ref="F43:I43"/>
    <mergeCell ref="J82:J87"/>
    <mergeCell ref="G44:I44"/>
    <mergeCell ref="I45:I48"/>
    <mergeCell ref="D81:D87"/>
    <mergeCell ref="F82:I82"/>
    <mergeCell ref="H84:H87"/>
    <mergeCell ref="E82:E87"/>
    <mergeCell ref="I84:I87"/>
    <mergeCell ref="I103:I106"/>
    <mergeCell ref="E100:J100"/>
    <mergeCell ref="E101:E106"/>
    <mergeCell ref="H103:H106"/>
    <mergeCell ref="C59:C65"/>
    <mergeCell ref="D59:D65"/>
    <mergeCell ref="I62:I65"/>
    <mergeCell ref="F22:I22"/>
    <mergeCell ref="C42:C48"/>
    <mergeCell ref="M117:M123"/>
    <mergeCell ref="M100:M106"/>
    <mergeCell ref="M81:M87"/>
    <mergeCell ref="J60:J65"/>
    <mergeCell ref="E60:E65"/>
    <mergeCell ref="H45:H48"/>
    <mergeCell ref="H62:H65"/>
    <mergeCell ref="F101:I101"/>
    <mergeCell ref="D42:D48"/>
    <mergeCell ref="E43:E48"/>
    <mergeCell ref="K117:K123"/>
    <mergeCell ref="L117:L123"/>
    <mergeCell ref="K42:K48"/>
    <mergeCell ref="K59:K65"/>
    <mergeCell ref="L59:L65"/>
    <mergeCell ref="D100:D106"/>
    <mergeCell ref="G103:G106"/>
    <mergeCell ref="G62:G65"/>
    <mergeCell ref="E59:J59"/>
    <mergeCell ref="J135:J140"/>
    <mergeCell ref="AG117:AG123"/>
    <mergeCell ref="AH117:AH123"/>
    <mergeCell ref="AH59:AH65"/>
    <mergeCell ref="G119:I119"/>
    <mergeCell ref="AG100:AG106"/>
    <mergeCell ref="AH100:AH106"/>
    <mergeCell ref="L100:L106"/>
    <mergeCell ref="L81:L87"/>
    <mergeCell ref="M134:M140"/>
    <mergeCell ref="AG134:AG140"/>
    <mergeCell ref="AH134:AH140"/>
    <mergeCell ref="L134:L140"/>
    <mergeCell ref="K100:K106"/>
    <mergeCell ref="G137:G140"/>
    <mergeCell ref="H137:H140"/>
    <mergeCell ref="I137:I140"/>
    <mergeCell ref="K134:K140"/>
    <mergeCell ref="G136:I136"/>
    <mergeCell ref="F135:I135"/>
    <mergeCell ref="AG59:AG65"/>
    <mergeCell ref="G61:I61"/>
    <mergeCell ref="I120:I123"/>
    <mergeCell ref="F60:I60"/>
    <mergeCell ref="AG4:AG10"/>
    <mergeCell ref="AH4:AH10"/>
    <mergeCell ref="AJ22:AM22"/>
    <mergeCell ref="AI42:AN42"/>
    <mergeCell ref="AK7:AK10"/>
    <mergeCell ref="AG42:AG48"/>
    <mergeCell ref="AH42:AH48"/>
    <mergeCell ref="AI22:AI27"/>
    <mergeCell ref="AG21:AG27"/>
    <mergeCell ref="AI43:AI48"/>
    <mergeCell ref="AJ43:AM43"/>
    <mergeCell ref="AN43:AN48"/>
    <mergeCell ref="AL45:AL48"/>
    <mergeCell ref="AK24:AK27"/>
    <mergeCell ref="AL24:AL27"/>
    <mergeCell ref="AJ23:AJ27"/>
    <mergeCell ref="AH21:AH27"/>
    <mergeCell ref="AI21:AN21"/>
    <mergeCell ref="AM24:AM27"/>
    <mergeCell ref="AQ4:AQ10"/>
    <mergeCell ref="AI5:AI10"/>
    <mergeCell ref="AJ5:AM5"/>
    <mergeCell ref="AN5:AN10"/>
    <mergeCell ref="AJ6:AJ10"/>
    <mergeCell ref="AK6:AM6"/>
    <mergeCell ref="AP42:AP48"/>
    <mergeCell ref="AQ59:AQ65"/>
    <mergeCell ref="AM62:AM65"/>
    <mergeCell ref="AQ21:AQ27"/>
    <mergeCell ref="AP21:AP27"/>
    <mergeCell ref="AM45:AM48"/>
    <mergeCell ref="AO59:AO65"/>
    <mergeCell ref="AQ42:AQ48"/>
    <mergeCell ref="AO42:AO48"/>
    <mergeCell ref="AP59:AP65"/>
    <mergeCell ref="AK23:AM23"/>
    <mergeCell ref="AI4:AN4"/>
    <mergeCell ref="AN60:AN65"/>
    <mergeCell ref="AK61:AM61"/>
    <mergeCell ref="AP4:AP10"/>
    <mergeCell ref="AL7:AL10"/>
    <mergeCell ref="AO4:AO10"/>
    <mergeCell ref="AJ60:AM60"/>
    <mergeCell ref="AK62:AK65"/>
    <mergeCell ref="AL62:AL65"/>
    <mergeCell ref="AO21:AO27"/>
    <mergeCell ref="AM7:AM10"/>
    <mergeCell ref="AN22:AN27"/>
    <mergeCell ref="AK44:AM44"/>
    <mergeCell ref="AK45:AK48"/>
    <mergeCell ref="AI59:AN59"/>
  </mergeCells>
  <phoneticPr fontId="36" type="noConversion"/>
  <pageMargins left="0.70866141732283461" right="0.70866141732283461" top="0.39370078740157483" bottom="0.39370078740157483" header="0.31496062992125984" footer="0.31496062992125984"/>
  <pageSetup paperSize="9" scale="81" orientation="landscape" r:id="rId1"/>
  <rowBreaks count="3" manualBreakCount="3">
    <brk id="39" max="16383" man="1"/>
    <brk id="76" max="16383" man="1"/>
    <brk id="115" max="16383" man="1"/>
  </rowBreaks>
  <colBreaks count="2" manualBreakCount="2">
    <brk id="30" max="155" man="1"/>
    <brk id="44" max="15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zoomScale="60" zoomScaleNormal="50" workbookViewId="0">
      <selection activeCell="P9" sqref="P9:AL9"/>
    </sheetView>
  </sheetViews>
  <sheetFormatPr defaultColWidth="3.28515625" defaultRowHeight="15.75" x14ac:dyDescent="0.25"/>
  <cols>
    <col min="1" max="1" width="6.5703125" style="19" customWidth="1"/>
    <col min="2" max="2" width="5.140625" style="19" customWidth="1"/>
    <col min="3" max="3" width="4.42578125" style="19" customWidth="1"/>
    <col min="4" max="4" width="6.42578125" style="19" customWidth="1"/>
    <col min="5" max="5" width="4.28515625" style="19" customWidth="1"/>
    <col min="6" max="6" width="4.42578125" style="19" customWidth="1"/>
    <col min="7" max="7" width="3.7109375" style="19" customWidth="1"/>
    <col min="8" max="8" width="3.85546875" style="19" customWidth="1"/>
    <col min="9" max="9" width="4" style="19" customWidth="1"/>
    <col min="10" max="10" width="4.140625" style="19" customWidth="1"/>
    <col min="11" max="11" width="4.7109375" style="19" customWidth="1"/>
    <col min="12" max="12" width="4.85546875" style="19" customWidth="1"/>
    <col min="13" max="13" width="4" style="19" customWidth="1"/>
    <col min="14" max="14" width="5" style="19" customWidth="1"/>
    <col min="15" max="15" width="5.140625" style="19" customWidth="1"/>
    <col min="16" max="16" width="5.7109375" style="19" customWidth="1"/>
    <col min="17" max="18" width="4" style="19" customWidth="1"/>
    <col min="19" max="19" width="3.85546875" style="19" customWidth="1"/>
    <col min="20" max="20" width="4.85546875" style="19" customWidth="1"/>
    <col min="21" max="21" width="4.7109375" style="19" customWidth="1"/>
    <col min="22" max="22" width="6" style="19" customWidth="1"/>
    <col min="23" max="23" width="6.7109375" style="19" customWidth="1"/>
    <col min="24" max="24" width="6.140625" style="19" customWidth="1"/>
    <col min="25" max="25" width="7" style="19" customWidth="1"/>
    <col min="26" max="26" width="6.85546875" style="19" customWidth="1"/>
    <col min="27" max="27" width="6.7109375" style="19" customWidth="1"/>
    <col min="28" max="28" width="6" style="19" customWidth="1"/>
    <col min="29" max="29" width="7.5703125" style="19" customWidth="1"/>
    <col min="30" max="30" width="7.140625" style="19" customWidth="1"/>
    <col min="31" max="31" width="5.7109375" style="19" customWidth="1"/>
    <col min="32" max="32" width="7.42578125" style="19" customWidth="1"/>
    <col min="33" max="33" width="7" style="19" customWidth="1"/>
    <col min="34" max="34" width="7.42578125" style="19" customWidth="1"/>
    <col min="35" max="35" width="7.85546875" style="19" customWidth="1"/>
    <col min="36" max="36" width="8.140625" style="19" customWidth="1"/>
    <col min="37" max="37" width="7.85546875" style="19" customWidth="1"/>
    <col min="38" max="38" width="6.7109375" style="19" customWidth="1"/>
    <col min="39" max="39" width="6" style="19" customWidth="1"/>
    <col min="40" max="40" width="8.140625" style="19" customWidth="1"/>
    <col min="41" max="41" width="7.42578125" style="19" customWidth="1"/>
    <col min="42" max="42" width="5.140625" style="19" customWidth="1"/>
    <col min="43" max="43" width="4.5703125" style="19" customWidth="1"/>
    <col min="44" max="44" width="4.7109375" style="19" customWidth="1"/>
    <col min="45" max="45" width="3.85546875" style="19" customWidth="1"/>
    <col min="46" max="46" width="4.5703125" style="19" customWidth="1"/>
    <col min="47" max="47" width="5.42578125" style="19" customWidth="1"/>
    <col min="48" max="48" width="4.42578125" style="19" customWidth="1"/>
    <col min="49" max="49" width="6.7109375" style="19" customWidth="1"/>
    <col min="50" max="50" width="4.7109375" style="19" customWidth="1"/>
    <col min="51" max="51" width="5.42578125" style="19" customWidth="1"/>
    <col min="52" max="52" width="5.5703125" style="19" customWidth="1"/>
    <col min="53" max="53" width="4" style="19" customWidth="1"/>
    <col min="54" max="16384" width="3.28515625" style="19"/>
  </cols>
  <sheetData>
    <row r="1" spans="1:53" ht="33.75" customHeight="1" x14ac:dyDescent="0.4">
      <c r="A1" s="1011" t="s">
        <v>45</v>
      </c>
      <c r="B1" s="1011"/>
      <c r="C1" s="1011"/>
      <c r="D1" s="1011"/>
      <c r="E1" s="1011"/>
      <c r="F1" s="1011"/>
      <c r="G1" s="1011"/>
      <c r="H1" s="1011"/>
      <c r="I1" s="1011"/>
      <c r="J1" s="1011"/>
      <c r="K1" s="1011"/>
      <c r="L1" s="1011"/>
      <c r="M1" s="1011"/>
      <c r="N1" s="1011"/>
      <c r="O1" s="1011"/>
      <c r="P1" s="1046" t="s">
        <v>44</v>
      </c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6"/>
      <c r="AL1" s="1046"/>
      <c r="AM1" s="1046"/>
      <c r="AN1" s="30"/>
    </row>
    <row r="2" spans="1:53" ht="30" x14ac:dyDescent="0.4">
      <c r="A2" s="1011" t="s">
        <v>46</v>
      </c>
      <c r="B2" s="1011"/>
      <c r="C2" s="1011"/>
      <c r="D2" s="1011"/>
      <c r="E2" s="1011"/>
      <c r="F2" s="1011"/>
      <c r="G2" s="1011"/>
      <c r="H2" s="1011"/>
      <c r="I2" s="1011"/>
      <c r="J2" s="1011"/>
      <c r="K2" s="1011"/>
      <c r="L2" s="1011"/>
      <c r="M2" s="1011"/>
      <c r="N2" s="1011"/>
      <c r="O2" s="1011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</row>
    <row r="3" spans="1:53" ht="33" customHeight="1" x14ac:dyDescent="0.45">
      <c r="A3" s="1011" t="s">
        <v>78</v>
      </c>
      <c r="B3" s="1011"/>
      <c r="C3" s="1011"/>
      <c r="D3" s="1011"/>
      <c r="E3" s="1011"/>
      <c r="F3" s="1011"/>
      <c r="G3" s="1011"/>
      <c r="H3" s="1011"/>
      <c r="I3" s="1011"/>
      <c r="J3" s="1011"/>
      <c r="K3" s="1011"/>
      <c r="L3" s="1011"/>
      <c r="M3" s="1011"/>
      <c r="N3" s="1011"/>
      <c r="O3" s="1011"/>
      <c r="P3" s="1047" t="s">
        <v>47</v>
      </c>
      <c r="Q3" s="1047"/>
      <c r="R3" s="1047"/>
      <c r="S3" s="1047"/>
      <c r="T3" s="1047"/>
      <c r="U3" s="1047"/>
      <c r="V3" s="1047"/>
      <c r="W3" s="1047"/>
      <c r="X3" s="1047"/>
      <c r="Y3" s="1047"/>
      <c r="Z3" s="1047"/>
      <c r="AA3" s="1047"/>
      <c r="AB3" s="1047"/>
      <c r="AC3" s="1047"/>
      <c r="AD3" s="1047"/>
      <c r="AE3" s="1047"/>
      <c r="AF3" s="1047"/>
      <c r="AG3" s="1047"/>
      <c r="AH3" s="1047"/>
      <c r="AI3" s="1047"/>
      <c r="AJ3" s="1047"/>
      <c r="AK3" s="1047"/>
      <c r="AL3" s="1047"/>
      <c r="AM3" s="1047"/>
      <c r="AN3" s="859" t="s">
        <v>255</v>
      </c>
      <c r="AO3" s="859"/>
      <c r="AP3" s="859"/>
      <c r="AQ3" s="859"/>
      <c r="AR3" s="859"/>
      <c r="AS3" s="859"/>
      <c r="AT3" s="859"/>
      <c r="AU3" s="859"/>
      <c r="AV3" s="859"/>
      <c r="AW3" s="859"/>
      <c r="AX3" s="859"/>
      <c r="AY3" s="859"/>
      <c r="AZ3" s="859"/>
      <c r="BA3" s="859"/>
    </row>
    <row r="4" spans="1:53" ht="30.75" x14ac:dyDescent="0.45">
      <c r="A4" s="1010" t="s">
        <v>79</v>
      </c>
      <c r="B4" s="1011"/>
      <c r="C4" s="1011"/>
      <c r="D4" s="1011"/>
      <c r="E4" s="1011"/>
      <c r="F4" s="1011"/>
      <c r="G4" s="1011"/>
      <c r="H4" s="1011"/>
      <c r="I4" s="1011"/>
      <c r="J4" s="1011"/>
      <c r="K4" s="1011"/>
      <c r="L4" s="1011"/>
      <c r="M4" s="1011"/>
      <c r="N4" s="1011"/>
      <c r="O4" s="1011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859"/>
      <c r="AO4" s="859"/>
      <c r="AP4" s="859"/>
      <c r="AQ4" s="859"/>
      <c r="AR4" s="859"/>
      <c r="AS4" s="859"/>
      <c r="AT4" s="859"/>
      <c r="AU4" s="859"/>
      <c r="AV4" s="859"/>
      <c r="AW4" s="859"/>
      <c r="AX4" s="859"/>
      <c r="AY4" s="859"/>
      <c r="AZ4" s="859"/>
      <c r="BA4" s="859"/>
    </row>
    <row r="5" spans="1:53" ht="36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1013" t="s">
        <v>48</v>
      </c>
      <c r="Q5" s="1014"/>
      <c r="R5" s="1014"/>
      <c r="S5" s="1014"/>
      <c r="T5" s="1014"/>
      <c r="U5" s="1014"/>
      <c r="V5" s="1014"/>
      <c r="W5" s="1014"/>
      <c r="X5" s="1014"/>
      <c r="Y5" s="1014"/>
      <c r="Z5" s="1014"/>
      <c r="AA5" s="1014"/>
      <c r="AB5" s="1014"/>
      <c r="AC5" s="1014"/>
      <c r="AD5" s="1014"/>
      <c r="AE5" s="1014"/>
      <c r="AF5" s="1014"/>
      <c r="AG5" s="1014"/>
      <c r="AH5" s="1014"/>
      <c r="AI5" s="1014"/>
      <c r="AJ5" s="1014"/>
      <c r="AK5" s="1014"/>
      <c r="AL5" s="1014"/>
      <c r="AM5" s="1014"/>
    </row>
    <row r="6" spans="1:53" s="20" customFormat="1" ht="24.75" customHeight="1" x14ac:dyDescent="0.4">
      <c r="A6" s="1011" t="s">
        <v>80</v>
      </c>
      <c r="B6" s="1011"/>
      <c r="C6" s="1011"/>
      <c r="D6" s="1011"/>
      <c r="E6" s="1011"/>
      <c r="F6" s="1011"/>
      <c r="G6" s="1011"/>
      <c r="H6" s="1011"/>
      <c r="I6" s="1011"/>
      <c r="J6" s="1011"/>
      <c r="K6" s="1011"/>
      <c r="L6" s="1011"/>
      <c r="M6" s="1011"/>
      <c r="N6" s="1011"/>
      <c r="O6" s="1011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1015"/>
      <c r="AP6" s="1015"/>
      <c r="AQ6" s="1015"/>
      <c r="AR6" s="1015"/>
      <c r="AS6" s="1015"/>
      <c r="AT6" s="1015"/>
      <c r="AU6" s="1015"/>
      <c r="AV6" s="1015"/>
      <c r="AW6" s="1015"/>
      <c r="AX6" s="1015"/>
      <c r="AY6" s="1015"/>
      <c r="AZ6" s="1015"/>
      <c r="BA6" s="1015"/>
    </row>
    <row r="7" spans="1:53" s="20" customFormat="1" ht="27" customHeight="1" x14ac:dyDescent="0.4">
      <c r="A7" s="1011" t="s">
        <v>49</v>
      </c>
      <c r="B7" s="1011"/>
      <c r="C7" s="1011"/>
      <c r="D7" s="1011"/>
      <c r="E7" s="1011"/>
      <c r="F7" s="1011"/>
      <c r="G7" s="1011"/>
      <c r="H7" s="1011"/>
      <c r="I7" s="1011"/>
      <c r="J7" s="1011"/>
      <c r="K7" s="1011"/>
      <c r="L7" s="1011"/>
      <c r="M7" s="1011"/>
      <c r="N7" s="1011"/>
      <c r="O7" s="1011"/>
      <c r="P7" s="1012" t="s">
        <v>81</v>
      </c>
      <c r="Q7" s="1012"/>
      <c r="R7" s="1012"/>
      <c r="S7" s="1012"/>
      <c r="T7" s="1012"/>
      <c r="U7" s="1012"/>
      <c r="V7" s="1012"/>
      <c r="W7" s="1012"/>
      <c r="X7" s="1012"/>
      <c r="Y7" s="1012"/>
      <c r="Z7" s="1012"/>
      <c r="AA7" s="1012"/>
      <c r="AB7" s="1012"/>
      <c r="AC7" s="1012"/>
      <c r="AD7" s="1012"/>
      <c r="AE7" s="1012"/>
      <c r="AF7" s="1012"/>
      <c r="AG7" s="1012"/>
      <c r="AH7" s="1012"/>
      <c r="AI7" s="1012"/>
      <c r="AJ7" s="1012"/>
      <c r="AK7" s="1012"/>
      <c r="AL7" s="1012"/>
      <c r="AM7" s="35"/>
      <c r="AN7" s="1016" t="s">
        <v>317</v>
      </c>
      <c r="AO7" s="1017"/>
      <c r="AP7" s="1017"/>
      <c r="AQ7" s="1017"/>
      <c r="AR7" s="1017"/>
      <c r="AS7" s="1017"/>
      <c r="AT7" s="1017"/>
      <c r="AU7" s="1017"/>
      <c r="AV7" s="1017"/>
      <c r="AW7" s="1017"/>
      <c r="AX7" s="1017"/>
      <c r="AY7" s="1017"/>
      <c r="AZ7" s="1017"/>
      <c r="BA7" s="1017"/>
    </row>
    <row r="8" spans="1:53" s="20" customFormat="1" ht="27.75" customHeight="1" x14ac:dyDescent="0.4">
      <c r="P8" s="1012" t="s">
        <v>207</v>
      </c>
      <c r="Q8" s="1012"/>
      <c r="R8" s="1012"/>
      <c r="S8" s="1012"/>
      <c r="T8" s="1012"/>
      <c r="U8" s="1012"/>
      <c r="V8" s="1012"/>
      <c r="W8" s="1012"/>
      <c r="X8" s="1012"/>
      <c r="Y8" s="1012"/>
      <c r="Z8" s="1012"/>
      <c r="AA8" s="1012"/>
      <c r="AB8" s="1012"/>
      <c r="AC8" s="1012"/>
      <c r="AD8" s="1012"/>
      <c r="AE8" s="1012"/>
      <c r="AF8" s="1012"/>
      <c r="AG8" s="1012"/>
      <c r="AH8" s="1012"/>
      <c r="AI8" s="1012"/>
      <c r="AJ8" s="1012"/>
      <c r="AK8" s="1012"/>
      <c r="AL8" s="1012"/>
      <c r="AM8" s="35"/>
      <c r="AN8" s="1041" t="s">
        <v>318</v>
      </c>
      <c r="AO8" s="1041"/>
      <c r="AP8" s="1041"/>
      <c r="AQ8" s="1041"/>
      <c r="AR8" s="1041"/>
      <c r="AS8" s="1041"/>
      <c r="AT8" s="1041"/>
      <c r="AU8" s="1041"/>
      <c r="AV8" s="1041"/>
      <c r="AW8" s="1041"/>
      <c r="AX8" s="1041"/>
      <c r="AY8" s="1041"/>
      <c r="AZ8" s="1041"/>
      <c r="BA8" s="1041"/>
    </row>
    <row r="9" spans="1:53" s="20" customFormat="1" ht="27.75" customHeight="1" x14ac:dyDescent="0.4">
      <c r="P9" s="1012" t="s">
        <v>243</v>
      </c>
      <c r="Q9" s="1012"/>
      <c r="R9" s="1012"/>
      <c r="S9" s="1012"/>
      <c r="T9" s="1012"/>
      <c r="U9" s="1012"/>
      <c r="V9" s="1012"/>
      <c r="W9" s="1012"/>
      <c r="X9" s="1012"/>
      <c r="Y9" s="1012"/>
      <c r="Z9" s="1012"/>
      <c r="AA9" s="1012"/>
      <c r="AB9" s="1012"/>
      <c r="AC9" s="1012"/>
      <c r="AD9" s="1012"/>
      <c r="AE9" s="1012"/>
      <c r="AF9" s="1012"/>
      <c r="AG9" s="1012"/>
      <c r="AH9" s="1012"/>
      <c r="AI9" s="1012"/>
      <c r="AJ9" s="1012"/>
      <c r="AK9" s="1012"/>
      <c r="AL9" s="1012"/>
      <c r="AM9" s="35"/>
      <c r="AN9" s="1041"/>
      <c r="AO9" s="1041"/>
      <c r="AP9" s="1041"/>
      <c r="AQ9" s="1041"/>
      <c r="AR9" s="1041"/>
      <c r="AS9" s="1041"/>
      <c r="AT9" s="1041"/>
      <c r="AU9" s="1041"/>
      <c r="AV9" s="1041"/>
      <c r="AW9" s="1041"/>
      <c r="AX9" s="1041"/>
      <c r="AY9" s="1041"/>
      <c r="AZ9" s="1041"/>
      <c r="BA9" s="1041"/>
    </row>
    <row r="10" spans="1:53" s="20" customFormat="1" ht="27.75" customHeight="1" x14ac:dyDescent="0.35">
      <c r="P10" s="1028" t="s">
        <v>82</v>
      </c>
      <c r="Q10" s="1029"/>
      <c r="R10" s="1029"/>
      <c r="S10" s="1029"/>
      <c r="T10" s="1029"/>
      <c r="U10" s="1029"/>
      <c r="V10" s="1029"/>
      <c r="W10" s="1029"/>
      <c r="X10" s="1029"/>
      <c r="Y10" s="1029"/>
      <c r="Z10" s="1029"/>
      <c r="AA10" s="1029"/>
      <c r="AB10" s="1029"/>
      <c r="AC10" s="1029"/>
      <c r="AD10" s="1029"/>
      <c r="AE10" s="1029"/>
      <c r="AF10" s="1029"/>
      <c r="AG10" s="1029"/>
      <c r="AH10" s="1029"/>
      <c r="AI10" s="1029"/>
      <c r="AJ10" s="1029"/>
      <c r="AK10" s="1029"/>
      <c r="AL10" s="1030"/>
      <c r="AM10" s="1030"/>
      <c r="AN10" s="1041"/>
      <c r="AO10" s="1041"/>
      <c r="AP10" s="1041"/>
      <c r="AQ10" s="1041"/>
      <c r="AR10" s="1041"/>
      <c r="AS10" s="1041"/>
      <c r="AT10" s="1041"/>
      <c r="AU10" s="1041"/>
      <c r="AV10" s="1041"/>
      <c r="AW10" s="1041"/>
      <c r="AX10" s="1041"/>
      <c r="AY10" s="1041"/>
      <c r="AZ10" s="1041"/>
      <c r="BA10" s="1041"/>
    </row>
    <row r="11" spans="1:53" s="20" customFormat="1" ht="27.75" customHeight="1" x14ac:dyDescent="0.4">
      <c r="P11" s="1028" t="s">
        <v>244</v>
      </c>
      <c r="Q11" s="1028"/>
      <c r="R11" s="1028"/>
      <c r="S11" s="1028"/>
      <c r="T11" s="1028"/>
      <c r="U11" s="1028"/>
      <c r="V11" s="1028"/>
      <c r="W11" s="1028"/>
      <c r="X11" s="1028"/>
      <c r="Y11" s="1028"/>
      <c r="Z11" s="1028"/>
      <c r="AA11" s="1028"/>
      <c r="AB11" s="1028"/>
      <c r="AC11" s="1028"/>
      <c r="AD11" s="1028"/>
      <c r="AE11" s="1028"/>
      <c r="AF11" s="1028"/>
      <c r="AG11" s="1028"/>
      <c r="AH11" s="1028"/>
      <c r="AI11" s="1028"/>
      <c r="AJ11" s="1028"/>
      <c r="AK11" s="1028"/>
      <c r="AL11" s="1028"/>
      <c r="AM11" s="1028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</row>
    <row r="12" spans="1:53" s="20" customFormat="1" ht="27.75" customHeight="1" x14ac:dyDescent="0.4">
      <c r="P12" s="36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8"/>
      <c r="AM12" s="38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</row>
    <row r="13" spans="1:53" s="20" customFormat="1" ht="27.75" customHeight="1" x14ac:dyDescent="0.4">
      <c r="P13" s="36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8"/>
      <c r="AM13" s="38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</row>
    <row r="14" spans="1:53" s="20" customFormat="1" ht="18.75" x14ac:dyDescent="0.3"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</row>
    <row r="15" spans="1:53" s="20" customFormat="1" ht="22.5" x14ac:dyDescent="0.3">
      <c r="A15" s="1031" t="s">
        <v>50</v>
      </c>
      <c r="B15" s="1031"/>
      <c r="C15" s="1031"/>
      <c r="D15" s="1031"/>
      <c r="E15" s="1031"/>
      <c r="F15" s="1031"/>
      <c r="G15" s="1031"/>
      <c r="H15" s="1031"/>
      <c r="I15" s="1031"/>
      <c r="J15" s="1031"/>
      <c r="K15" s="1031"/>
      <c r="L15" s="1031"/>
      <c r="M15" s="1031"/>
      <c r="N15" s="1031"/>
      <c r="O15" s="1031"/>
      <c r="P15" s="1031"/>
      <c r="Q15" s="1031"/>
      <c r="R15" s="1031"/>
      <c r="S15" s="1031"/>
      <c r="T15" s="1031"/>
      <c r="U15" s="1031"/>
      <c r="V15" s="1031"/>
      <c r="W15" s="1031"/>
      <c r="X15" s="1031"/>
      <c r="Y15" s="1031"/>
      <c r="Z15" s="1031"/>
      <c r="AA15" s="1031"/>
      <c r="AB15" s="1031"/>
      <c r="AC15" s="1031"/>
      <c r="AD15" s="1031"/>
      <c r="AE15" s="1031"/>
      <c r="AF15" s="1031"/>
      <c r="AG15" s="1031"/>
      <c r="AH15" s="1031"/>
      <c r="AI15" s="1031"/>
      <c r="AJ15" s="1031"/>
      <c r="AK15" s="1031"/>
      <c r="AL15" s="1031"/>
      <c r="AM15" s="1031"/>
      <c r="AN15" s="1031"/>
      <c r="AO15" s="1031"/>
      <c r="AP15" s="1031"/>
      <c r="AQ15" s="1031"/>
      <c r="AR15" s="1031"/>
      <c r="AS15" s="1031"/>
      <c r="AT15" s="1031"/>
      <c r="AU15" s="1031"/>
      <c r="AV15" s="1031"/>
      <c r="AW15" s="1031"/>
      <c r="AX15" s="1031"/>
      <c r="AY15" s="1031"/>
      <c r="AZ15" s="1031"/>
      <c r="BA15" s="1031"/>
    </row>
    <row r="16" spans="1:53" s="20" customFormat="1" ht="19.5" thickBot="1" x14ac:dyDescent="0.3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</row>
    <row r="17" spans="1:53" ht="18" customHeight="1" x14ac:dyDescent="0.25">
      <c r="A17" s="1032" t="s">
        <v>51</v>
      </c>
      <c r="B17" s="1034" t="s">
        <v>52</v>
      </c>
      <c r="C17" s="1035"/>
      <c r="D17" s="1035"/>
      <c r="E17" s="1036"/>
      <c r="F17" s="1034" t="s">
        <v>53</v>
      </c>
      <c r="G17" s="1035"/>
      <c r="H17" s="1035"/>
      <c r="I17" s="1036"/>
      <c r="J17" s="1037" t="s">
        <v>54</v>
      </c>
      <c r="K17" s="1038"/>
      <c r="L17" s="1038"/>
      <c r="M17" s="1038"/>
      <c r="N17" s="1037" t="s">
        <v>55</v>
      </c>
      <c r="O17" s="1038"/>
      <c r="P17" s="1038"/>
      <c r="Q17" s="1038"/>
      <c r="R17" s="1039"/>
      <c r="S17" s="1037" t="s">
        <v>56</v>
      </c>
      <c r="T17" s="1040"/>
      <c r="U17" s="1040"/>
      <c r="V17" s="1040"/>
      <c r="W17" s="1039"/>
      <c r="X17" s="1037" t="s">
        <v>57</v>
      </c>
      <c r="Y17" s="1038"/>
      <c r="Z17" s="1038"/>
      <c r="AA17" s="1039"/>
      <c r="AB17" s="1034" t="s">
        <v>58</v>
      </c>
      <c r="AC17" s="1035"/>
      <c r="AD17" s="1035"/>
      <c r="AE17" s="1036"/>
      <c r="AF17" s="1034" t="s">
        <v>59</v>
      </c>
      <c r="AG17" s="1035"/>
      <c r="AH17" s="1035"/>
      <c r="AI17" s="1036"/>
      <c r="AJ17" s="1037" t="s">
        <v>60</v>
      </c>
      <c r="AK17" s="1040"/>
      <c r="AL17" s="1040"/>
      <c r="AM17" s="1040"/>
      <c r="AN17" s="1039"/>
      <c r="AO17" s="1037" t="s">
        <v>61</v>
      </c>
      <c r="AP17" s="1038"/>
      <c r="AQ17" s="1038"/>
      <c r="AR17" s="1038"/>
      <c r="AS17" s="1097" t="s">
        <v>62</v>
      </c>
      <c r="AT17" s="1098"/>
      <c r="AU17" s="1098"/>
      <c r="AV17" s="1098"/>
      <c r="AW17" s="1099"/>
      <c r="AX17" s="1037" t="s">
        <v>63</v>
      </c>
      <c r="AY17" s="1038"/>
      <c r="AZ17" s="1038"/>
      <c r="BA17" s="1039"/>
    </row>
    <row r="18" spans="1:53" s="1" customFormat="1" ht="20.25" customHeight="1" thickBot="1" x14ac:dyDescent="0.3">
      <c r="A18" s="1033"/>
      <c r="B18" s="39">
        <v>1</v>
      </c>
      <c r="C18" s="40">
        <v>2</v>
      </c>
      <c r="D18" s="40">
        <v>3</v>
      </c>
      <c r="E18" s="41">
        <v>4</v>
      </c>
      <c r="F18" s="39">
        <v>5</v>
      </c>
      <c r="G18" s="40">
        <v>6</v>
      </c>
      <c r="H18" s="40">
        <v>7</v>
      </c>
      <c r="I18" s="41">
        <v>8</v>
      </c>
      <c r="J18" s="39">
        <v>9</v>
      </c>
      <c r="K18" s="40">
        <v>10</v>
      </c>
      <c r="L18" s="40">
        <v>11</v>
      </c>
      <c r="M18" s="42">
        <v>12</v>
      </c>
      <c r="N18" s="39">
        <v>13</v>
      </c>
      <c r="O18" s="40">
        <v>14</v>
      </c>
      <c r="P18" s="40">
        <v>15</v>
      </c>
      <c r="Q18" s="40">
        <v>16</v>
      </c>
      <c r="R18" s="41">
        <v>17</v>
      </c>
      <c r="S18" s="39">
        <v>18</v>
      </c>
      <c r="T18" s="40">
        <v>19</v>
      </c>
      <c r="U18" s="40">
        <v>20</v>
      </c>
      <c r="V18" s="40">
        <v>21</v>
      </c>
      <c r="W18" s="41">
        <v>22</v>
      </c>
      <c r="X18" s="39">
        <v>23</v>
      </c>
      <c r="Y18" s="40">
        <v>24</v>
      </c>
      <c r="Z18" s="40">
        <v>25</v>
      </c>
      <c r="AA18" s="41">
        <v>26</v>
      </c>
      <c r="AB18" s="39">
        <v>27</v>
      </c>
      <c r="AC18" s="40">
        <v>28</v>
      </c>
      <c r="AD18" s="40">
        <v>29</v>
      </c>
      <c r="AE18" s="41">
        <v>30</v>
      </c>
      <c r="AF18" s="39">
        <v>31</v>
      </c>
      <c r="AG18" s="40">
        <v>32</v>
      </c>
      <c r="AH18" s="40">
        <v>33</v>
      </c>
      <c r="AI18" s="41">
        <v>34</v>
      </c>
      <c r="AJ18" s="39">
        <v>35</v>
      </c>
      <c r="AK18" s="40">
        <v>36</v>
      </c>
      <c r="AL18" s="40">
        <v>37</v>
      </c>
      <c r="AM18" s="40">
        <v>38</v>
      </c>
      <c r="AN18" s="41">
        <v>39</v>
      </c>
      <c r="AO18" s="39">
        <v>40</v>
      </c>
      <c r="AP18" s="40">
        <v>41</v>
      </c>
      <c r="AQ18" s="40">
        <v>42</v>
      </c>
      <c r="AR18" s="42">
        <v>43</v>
      </c>
      <c r="AS18" s="39">
        <v>44</v>
      </c>
      <c r="AT18" s="40">
        <v>45</v>
      </c>
      <c r="AU18" s="40">
        <v>46</v>
      </c>
      <c r="AV18" s="40">
        <v>47</v>
      </c>
      <c r="AW18" s="41">
        <v>48</v>
      </c>
      <c r="AX18" s="39">
        <v>49</v>
      </c>
      <c r="AY18" s="40">
        <v>50</v>
      </c>
      <c r="AZ18" s="40">
        <v>51</v>
      </c>
      <c r="BA18" s="41">
        <v>52</v>
      </c>
    </row>
    <row r="19" spans="1:53" ht="20.100000000000001" customHeight="1" x14ac:dyDescent="0.3">
      <c r="A19" s="67">
        <v>1</v>
      </c>
      <c r="B19" s="43" t="s">
        <v>64</v>
      </c>
      <c r="C19" s="44" t="s">
        <v>64</v>
      </c>
      <c r="D19" s="44" t="s">
        <v>64</v>
      </c>
      <c r="E19" s="45" t="s">
        <v>64</v>
      </c>
      <c r="F19" s="43" t="s">
        <v>64</v>
      </c>
      <c r="G19" s="44" t="s">
        <v>64</v>
      </c>
      <c r="H19" s="44" t="s">
        <v>64</v>
      </c>
      <c r="I19" s="45" t="s">
        <v>64</v>
      </c>
      <c r="J19" s="43" t="s">
        <v>64</v>
      </c>
      <c r="K19" s="44" t="s">
        <v>64</v>
      </c>
      <c r="L19" s="44" t="s">
        <v>64</v>
      </c>
      <c r="M19" s="45" t="s">
        <v>64</v>
      </c>
      <c r="N19" s="43" t="s">
        <v>64</v>
      </c>
      <c r="O19" s="44" t="s">
        <v>64</v>
      </c>
      <c r="P19" s="44" t="s">
        <v>64</v>
      </c>
      <c r="Q19" s="44" t="s">
        <v>14</v>
      </c>
      <c r="R19" s="45" t="s">
        <v>14</v>
      </c>
      <c r="S19" s="43" t="s">
        <v>65</v>
      </c>
      <c r="T19" s="44" t="s">
        <v>65</v>
      </c>
      <c r="U19" s="44" t="s">
        <v>64</v>
      </c>
      <c r="V19" s="44" t="s">
        <v>64</v>
      </c>
      <c r="W19" s="45" t="s">
        <v>64</v>
      </c>
      <c r="X19" s="43" t="s">
        <v>64</v>
      </c>
      <c r="Y19" s="44" t="s">
        <v>64</v>
      </c>
      <c r="Z19" s="44" t="s">
        <v>64</v>
      </c>
      <c r="AA19" s="45" t="s">
        <v>64</v>
      </c>
      <c r="AB19" s="43" t="s">
        <v>64</v>
      </c>
      <c r="AC19" s="44" t="s">
        <v>64</v>
      </c>
      <c r="AD19" s="44" t="s">
        <v>13</v>
      </c>
      <c r="AE19" s="60" t="s">
        <v>13</v>
      </c>
      <c r="AF19" s="43" t="s">
        <v>13</v>
      </c>
      <c r="AG19" s="44" t="s">
        <v>64</v>
      </c>
      <c r="AH19" s="44" t="s">
        <v>64</v>
      </c>
      <c r="AI19" s="45" t="s">
        <v>64</v>
      </c>
      <c r="AJ19" s="44" t="s">
        <v>64</v>
      </c>
      <c r="AK19" s="44" t="s">
        <v>64</v>
      </c>
      <c r="AL19" s="44" t="s">
        <v>64</v>
      </c>
      <c r="AM19" s="44" t="s">
        <v>64</v>
      </c>
      <c r="AN19" s="45" t="s">
        <v>64</v>
      </c>
      <c r="AO19" s="43" t="s">
        <v>64</v>
      </c>
      <c r="AP19" s="44" t="s">
        <v>14</v>
      </c>
      <c r="AQ19" s="44" t="s">
        <v>14</v>
      </c>
      <c r="AR19" s="45" t="s">
        <v>65</v>
      </c>
      <c r="AS19" s="43" t="s">
        <v>65</v>
      </c>
      <c r="AT19" s="44" t="s">
        <v>65</v>
      </c>
      <c r="AU19" s="44" t="s">
        <v>65</v>
      </c>
      <c r="AV19" s="44" t="s">
        <v>65</v>
      </c>
      <c r="AW19" s="45" t="s">
        <v>65</v>
      </c>
      <c r="AX19" s="63" t="s">
        <v>65</v>
      </c>
      <c r="AY19" s="44" t="s">
        <v>65</v>
      </c>
      <c r="AZ19" s="44" t="s">
        <v>65</v>
      </c>
      <c r="BA19" s="45" t="s">
        <v>65</v>
      </c>
    </row>
    <row r="20" spans="1:53" ht="20.100000000000001" customHeight="1" thickBot="1" x14ac:dyDescent="0.35">
      <c r="A20" s="68">
        <v>2</v>
      </c>
      <c r="B20" s="51" t="s">
        <v>64</v>
      </c>
      <c r="C20" s="50" t="s">
        <v>64</v>
      </c>
      <c r="D20" s="50" t="s">
        <v>64</v>
      </c>
      <c r="E20" s="65" t="s">
        <v>64</v>
      </c>
      <c r="F20" s="51" t="s">
        <v>64</v>
      </c>
      <c r="G20" s="50" t="s">
        <v>64</v>
      </c>
      <c r="H20" s="50" t="s">
        <v>64</v>
      </c>
      <c r="I20" s="65" t="s">
        <v>64</v>
      </c>
      <c r="J20" s="51" t="s">
        <v>64</v>
      </c>
      <c r="K20" s="50" t="s">
        <v>64</v>
      </c>
      <c r="L20" s="50" t="s">
        <v>64</v>
      </c>
      <c r="M20" s="65" t="s">
        <v>64</v>
      </c>
      <c r="N20" s="51" t="s">
        <v>64</v>
      </c>
      <c r="O20" s="50" t="s">
        <v>64</v>
      </c>
      <c r="P20" s="50" t="s">
        <v>64</v>
      </c>
      <c r="Q20" s="50" t="s">
        <v>14</v>
      </c>
      <c r="R20" s="65" t="s">
        <v>14</v>
      </c>
      <c r="S20" s="51" t="s">
        <v>65</v>
      </c>
      <c r="T20" s="50" t="s">
        <v>65</v>
      </c>
      <c r="U20" s="50" t="s">
        <v>64</v>
      </c>
      <c r="V20" s="50" t="s">
        <v>64</v>
      </c>
      <c r="W20" s="65" t="s">
        <v>64</v>
      </c>
      <c r="X20" s="51" t="s">
        <v>64</v>
      </c>
      <c r="Y20" s="50" t="s">
        <v>64</v>
      </c>
      <c r="Z20" s="50" t="s">
        <v>64</v>
      </c>
      <c r="AA20" s="62" t="s">
        <v>64</v>
      </c>
      <c r="AB20" s="51" t="s">
        <v>64</v>
      </c>
      <c r="AC20" s="50" t="s">
        <v>64</v>
      </c>
      <c r="AD20" s="50" t="s">
        <v>64</v>
      </c>
      <c r="AE20" s="62" t="s">
        <v>64</v>
      </c>
      <c r="AF20" s="51" t="s">
        <v>64</v>
      </c>
      <c r="AG20" s="50" t="s">
        <v>64</v>
      </c>
      <c r="AH20" s="50" t="s">
        <v>14</v>
      </c>
      <c r="AI20" s="62" t="s">
        <v>14</v>
      </c>
      <c r="AJ20" s="51" t="s">
        <v>13</v>
      </c>
      <c r="AK20" s="50" t="s">
        <v>13</v>
      </c>
      <c r="AL20" s="50" t="s">
        <v>13</v>
      </c>
      <c r="AM20" s="50" t="s">
        <v>13</v>
      </c>
      <c r="AN20" s="65" t="s">
        <v>216</v>
      </c>
      <c r="AO20" s="51" t="s">
        <v>216</v>
      </c>
      <c r="AP20" s="50" t="s">
        <v>66</v>
      </c>
      <c r="AQ20" s="50" t="s">
        <v>66</v>
      </c>
      <c r="AR20" s="65"/>
      <c r="AS20" s="343"/>
      <c r="AT20" s="344"/>
      <c r="AU20" s="50"/>
      <c r="AV20" s="50"/>
      <c r="AW20" s="65"/>
      <c r="AX20" s="345"/>
      <c r="AY20" s="50"/>
      <c r="AZ20" s="50"/>
      <c r="BA20" s="65"/>
    </row>
    <row r="21" spans="1:53" ht="19.5" customHeight="1" x14ac:dyDescent="0.3">
      <c r="A21" s="29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3"/>
      <c r="AG21" s="53"/>
      <c r="AH21" s="53"/>
      <c r="AI21" s="53"/>
      <c r="AJ21" s="52"/>
      <c r="AK21" s="52"/>
      <c r="AL21" s="52"/>
      <c r="AM21" s="52"/>
      <c r="AN21" s="52"/>
      <c r="AO21" s="52"/>
      <c r="AP21" s="52"/>
      <c r="AQ21" s="52"/>
      <c r="AR21" s="52"/>
      <c r="AS21" s="54"/>
      <c r="AT21" s="25"/>
      <c r="AU21" s="25"/>
      <c r="AV21" s="25"/>
      <c r="AW21" s="25"/>
      <c r="AX21" s="25"/>
      <c r="AY21" s="25"/>
      <c r="AZ21" s="25"/>
      <c r="BA21" s="25"/>
    </row>
    <row r="22" spans="1:53" ht="19.5" customHeight="1" x14ac:dyDescent="0.3">
      <c r="A22" s="29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3"/>
      <c r="AG22" s="53"/>
      <c r="AH22" s="53"/>
      <c r="AI22" s="53"/>
      <c r="AJ22" s="52"/>
      <c r="AK22" s="52"/>
      <c r="AL22" s="52"/>
      <c r="AM22" s="52"/>
      <c r="AN22" s="52"/>
      <c r="AO22" s="52"/>
      <c r="AP22" s="52"/>
      <c r="AQ22" s="52"/>
      <c r="AR22" s="52"/>
      <c r="AS22" s="54"/>
      <c r="AT22" s="25"/>
      <c r="AU22" s="25"/>
      <c r="AV22" s="25"/>
      <c r="AW22" s="25"/>
      <c r="AX22" s="25"/>
      <c r="AY22" s="25"/>
      <c r="AZ22" s="25"/>
      <c r="BA22" s="25"/>
    </row>
    <row r="23" spans="1:53" ht="19.5" customHeight="1" x14ac:dyDescent="0.3">
      <c r="A23" s="29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53"/>
      <c r="AI23" s="53"/>
      <c r="AJ23" s="52"/>
      <c r="AK23" s="52"/>
      <c r="AL23" s="52"/>
      <c r="AM23" s="52"/>
      <c r="AN23" s="52"/>
      <c r="AO23" s="52"/>
      <c r="AP23" s="52"/>
      <c r="AQ23" s="52"/>
      <c r="AR23" s="52"/>
      <c r="AS23" s="54"/>
      <c r="AT23" s="25"/>
      <c r="AU23" s="25"/>
      <c r="AV23" s="25"/>
      <c r="AW23" s="25"/>
      <c r="AX23" s="25"/>
      <c r="AY23" s="25"/>
      <c r="AZ23" s="25"/>
      <c r="BA23" s="25"/>
    </row>
    <row r="24" spans="1:53" ht="20.100000000000001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 t="s">
        <v>83</v>
      </c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</row>
    <row r="25" spans="1:53" s="22" customFormat="1" ht="21" customHeight="1" x14ac:dyDescent="0.3">
      <c r="A25" s="1050" t="s">
        <v>84</v>
      </c>
      <c r="B25" s="1050"/>
      <c r="C25" s="1050"/>
      <c r="D25" s="1050"/>
      <c r="E25" s="1050"/>
      <c r="F25" s="1050"/>
      <c r="G25" s="1050"/>
      <c r="H25" s="1050"/>
      <c r="I25" s="1050"/>
      <c r="J25" s="1051"/>
      <c r="K25" s="1051"/>
      <c r="L25" s="1051"/>
      <c r="M25" s="1051"/>
      <c r="N25" s="1051"/>
      <c r="O25" s="1051"/>
      <c r="P25" s="1051"/>
      <c r="Q25" s="1051"/>
      <c r="R25" s="1051"/>
      <c r="S25" s="1051"/>
      <c r="T25" s="1051"/>
      <c r="U25" s="1051"/>
      <c r="V25" s="1051"/>
      <c r="W25" s="1051"/>
      <c r="X25" s="1051"/>
      <c r="Y25" s="1051"/>
      <c r="Z25" s="1051"/>
      <c r="AA25" s="1051"/>
      <c r="AB25" s="1051"/>
      <c r="AC25" s="1051"/>
      <c r="AD25" s="1051"/>
      <c r="AE25" s="1051"/>
      <c r="AF25" s="1051"/>
      <c r="AG25" s="1051"/>
      <c r="AH25" s="1051"/>
      <c r="AI25" s="1051"/>
      <c r="AJ25" s="1051"/>
      <c r="AK25" s="1051"/>
      <c r="AL25" s="1051"/>
      <c r="AM25" s="1051"/>
      <c r="AN25" s="1051"/>
      <c r="AO25" s="1051"/>
      <c r="AP25" s="1051"/>
      <c r="AQ25" s="1051"/>
      <c r="AR25" s="1051"/>
      <c r="AS25" s="1051"/>
      <c r="AT25" s="1051"/>
      <c r="AU25" s="1051"/>
      <c r="AV25" s="55"/>
      <c r="AW25" s="55"/>
      <c r="AX25" s="55"/>
      <c r="AY25" s="55"/>
      <c r="AZ25" s="55"/>
      <c r="BA25" s="19"/>
    </row>
    <row r="26" spans="1:53" x14ac:dyDescent="0.25">
      <c r="AV26" s="55"/>
      <c r="AW26" s="55"/>
      <c r="AX26" s="55"/>
      <c r="AY26" s="55"/>
      <c r="AZ26" s="55"/>
    </row>
    <row r="27" spans="1:53" ht="21.75" customHeight="1" x14ac:dyDescent="0.3">
      <c r="A27" s="56" t="s">
        <v>88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1052" t="s">
        <v>90</v>
      </c>
      <c r="AB27" s="1052"/>
      <c r="AC27" s="1052"/>
      <c r="AD27" s="1052"/>
      <c r="AE27" s="1052"/>
      <c r="AF27" s="1052"/>
      <c r="AG27" s="1052"/>
      <c r="AH27" s="1052"/>
      <c r="AI27" s="1052"/>
      <c r="AJ27" s="1052"/>
      <c r="AK27" s="1052"/>
      <c r="AL27" s="1052"/>
      <c r="AM27" s="1052"/>
      <c r="AN27" s="56"/>
      <c r="AO27" s="1052" t="s">
        <v>89</v>
      </c>
      <c r="AP27" s="1052"/>
      <c r="AQ27" s="1052"/>
      <c r="AR27" s="1052"/>
      <c r="AS27" s="1052"/>
      <c r="AT27" s="1052"/>
      <c r="AU27" s="1052"/>
      <c r="AV27" s="1052"/>
      <c r="AW27" s="1052"/>
      <c r="AX27" s="1052"/>
      <c r="AY27" s="1052"/>
      <c r="AZ27" s="1052"/>
      <c r="BA27" s="1052"/>
    </row>
    <row r="28" spans="1:53" ht="11.25" customHeight="1" x14ac:dyDescent="0.3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0"/>
    </row>
    <row r="29" spans="1:53" ht="22.5" customHeight="1" x14ac:dyDescent="0.25">
      <c r="A29" s="1053" t="s">
        <v>51</v>
      </c>
      <c r="B29" s="1054"/>
      <c r="C29" s="1059" t="s">
        <v>67</v>
      </c>
      <c r="D29" s="1060"/>
      <c r="E29" s="1060"/>
      <c r="F29" s="1054"/>
      <c r="G29" s="1018" t="s">
        <v>85</v>
      </c>
      <c r="H29" s="1019"/>
      <c r="I29" s="1020"/>
      <c r="J29" s="1063" t="s">
        <v>68</v>
      </c>
      <c r="K29" s="1060"/>
      <c r="L29" s="1060"/>
      <c r="M29" s="1054"/>
      <c r="N29" s="1067" t="s">
        <v>69</v>
      </c>
      <c r="O29" s="1068"/>
      <c r="P29" s="1069"/>
      <c r="Q29" s="1063" t="s">
        <v>70</v>
      </c>
      <c r="R29" s="1077"/>
      <c r="S29" s="1078"/>
      <c r="T29" s="1063" t="s">
        <v>71</v>
      </c>
      <c r="U29" s="1060"/>
      <c r="V29" s="1054"/>
      <c r="W29" s="1063" t="s">
        <v>72</v>
      </c>
      <c r="X29" s="1060"/>
      <c r="Y29" s="1054"/>
      <c r="Z29" s="25"/>
      <c r="AA29" s="1027" t="s">
        <v>73</v>
      </c>
      <c r="AB29" s="1027"/>
      <c r="AC29" s="1027"/>
      <c r="AD29" s="1027"/>
      <c r="AE29" s="1027"/>
      <c r="AF29" s="1027"/>
      <c r="AG29" s="1027"/>
      <c r="AH29" s="1085" t="s">
        <v>74</v>
      </c>
      <c r="AI29" s="1085"/>
      <c r="AJ29" s="1085"/>
      <c r="AK29" s="1045" t="s">
        <v>75</v>
      </c>
      <c r="AL29" s="1045"/>
      <c r="AM29" s="1045"/>
      <c r="AN29" s="58"/>
      <c r="AO29" s="1045" t="s">
        <v>76</v>
      </c>
      <c r="AP29" s="1076"/>
      <c r="AQ29" s="1076"/>
      <c r="AR29" s="1076"/>
      <c r="AS29" s="1067" t="s">
        <v>77</v>
      </c>
      <c r="AT29" s="1068"/>
      <c r="AU29" s="1068"/>
      <c r="AV29" s="1068"/>
      <c r="AW29" s="1069"/>
      <c r="AX29" s="1085" t="s">
        <v>74</v>
      </c>
      <c r="AY29" s="1085"/>
      <c r="AZ29" s="1085"/>
      <c r="BA29" s="1086"/>
    </row>
    <row r="30" spans="1:53" ht="15.75" customHeight="1" x14ac:dyDescent="0.25">
      <c r="A30" s="1055"/>
      <c r="B30" s="1056"/>
      <c r="C30" s="1055"/>
      <c r="D30" s="1061"/>
      <c r="E30" s="1061"/>
      <c r="F30" s="1056"/>
      <c r="G30" s="1021"/>
      <c r="H30" s="1022"/>
      <c r="I30" s="1023"/>
      <c r="J30" s="1055"/>
      <c r="K30" s="1061"/>
      <c r="L30" s="1061"/>
      <c r="M30" s="1056"/>
      <c r="N30" s="1070"/>
      <c r="O30" s="1071"/>
      <c r="P30" s="1072"/>
      <c r="Q30" s="1079"/>
      <c r="R30" s="1051"/>
      <c r="S30" s="1080"/>
      <c r="T30" s="1055"/>
      <c r="U30" s="1061"/>
      <c r="V30" s="1056"/>
      <c r="W30" s="1055"/>
      <c r="X30" s="1061"/>
      <c r="Y30" s="1056"/>
      <c r="Z30" s="25"/>
      <c r="AA30" s="1027"/>
      <c r="AB30" s="1027"/>
      <c r="AC30" s="1027"/>
      <c r="AD30" s="1027"/>
      <c r="AE30" s="1027"/>
      <c r="AF30" s="1027"/>
      <c r="AG30" s="1027"/>
      <c r="AH30" s="1085"/>
      <c r="AI30" s="1085"/>
      <c r="AJ30" s="1085"/>
      <c r="AK30" s="1045"/>
      <c r="AL30" s="1045"/>
      <c r="AM30" s="1045"/>
      <c r="AN30" s="58"/>
      <c r="AO30" s="1076"/>
      <c r="AP30" s="1076"/>
      <c r="AQ30" s="1076"/>
      <c r="AR30" s="1076"/>
      <c r="AS30" s="1070"/>
      <c r="AT30" s="1071"/>
      <c r="AU30" s="1071"/>
      <c r="AV30" s="1071"/>
      <c r="AW30" s="1072"/>
      <c r="AX30" s="1085"/>
      <c r="AY30" s="1085"/>
      <c r="AZ30" s="1085"/>
      <c r="BA30" s="1086"/>
    </row>
    <row r="31" spans="1:53" ht="42" customHeight="1" x14ac:dyDescent="0.25">
      <c r="A31" s="1057"/>
      <c r="B31" s="1058"/>
      <c r="C31" s="1057"/>
      <c r="D31" s="1062"/>
      <c r="E31" s="1062"/>
      <c r="F31" s="1058"/>
      <c r="G31" s="1024"/>
      <c r="H31" s="1025"/>
      <c r="I31" s="1026"/>
      <c r="J31" s="1057"/>
      <c r="K31" s="1062"/>
      <c r="L31" s="1062"/>
      <c r="M31" s="1058"/>
      <c r="N31" s="1073"/>
      <c r="O31" s="1074"/>
      <c r="P31" s="1075"/>
      <c r="Q31" s="1081"/>
      <c r="R31" s="1082"/>
      <c r="S31" s="1083"/>
      <c r="T31" s="1057"/>
      <c r="U31" s="1062"/>
      <c r="V31" s="1058"/>
      <c r="W31" s="1057"/>
      <c r="X31" s="1062"/>
      <c r="Y31" s="1058"/>
      <c r="Z31" s="25"/>
      <c r="AA31" s="1027"/>
      <c r="AB31" s="1027"/>
      <c r="AC31" s="1027"/>
      <c r="AD31" s="1027"/>
      <c r="AE31" s="1027"/>
      <c r="AF31" s="1027"/>
      <c r="AG31" s="1027"/>
      <c r="AH31" s="1085"/>
      <c r="AI31" s="1085"/>
      <c r="AJ31" s="1085"/>
      <c r="AK31" s="1045"/>
      <c r="AL31" s="1045"/>
      <c r="AM31" s="1045"/>
      <c r="AN31" s="58"/>
      <c r="AO31" s="1076"/>
      <c r="AP31" s="1076"/>
      <c r="AQ31" s="1076"/>
      <c r="AR31" s="1076"/>
      <c r="AS31" s="1070"/>
      <c r="AT31" s="1071"/>
      <c r="AU31" s="1071"/>
      <c r="AV31" s="1071"/>
      <c r="AW31" s="1072"/>
      <c r="AX31" s="1085"/>
      <c r="AY31" s="1085"/>
      <c r="AZ31" s="1085"/>
      <c r="BA31" s="1086"/>
    </row>
    <row r="32" spans="1:53" ht="26.25" customHeight="1" x14ac:dyDescent="0.3">
      <c r="A32" s="1064">
        <v>1</v>
      </c>
      <c r="B32" s="1065"/>
      <c r="C32" s="754">
        <f>COUNTIF($B19:$AO19,$B$19)</f>
        <v>33</v>
      </c>
      <c r="D32" s="755"/>
      <c r="E32" s="755"/>
      <c r="F32" s="756"/>
      <c r="G32" s="754">
        <v>4</v>
      </c>
      <c r="H32" s="755"/>
      <c r="I32" s="756"/>
      <c r="J32" s="754">
        <v>3</v>
      </c>
      <c r="K32" s="755"/>
      <c r="L32" s="755"/>
      <c r="M32" s="756"/>
      <c r="N32" s="754"/>
      <c r="O32" s="755"/>
      <c r="P32" s="756"/>
      <c r="Q32" s="767"/>
      <c r="R32" s="768"/>
      <c r="S32" s="769"/>
      <c r="T32" s="754">
        <v>12</v>
      </c>
      <c r="U32" s="762"/>
      <c r="V32" s="766"/>
      <c r="W32" s="754">
        <f>C32+G32+J32+N32+Q32+T32</f>
        <v>52</v>
      </c>
      <c r="X32" s="762"/>
      <c r="Y32" s="763"/>
      <c r="Z32" s="25"/>
      <c r="AA32" s="1109" t="s">
        <v>319</v>
      </c>
      <c r="AB32" s="1109"/>
      <c r="AC32" s="1109"/>
      <c r="AD32" s="1109"/>
      <c r="AE32" s="1109"/>
      <c r="AF32" s="1109"/>
      <c r="AG32" s="1109"/>
      <c r="AH32" s="1084">
        <v>2</v>
      </c>
      <c r="AI32" s="1084"/>
      <c r="AJ32" s="1084"/>
      <c r="AK32" s="1084">
        <v>3</v>
      </c>
      <c r="AL32" s="1084"/>
      <c r="AM32" s="1084"/>
      <c r="AN32" s="58"/>
      <c r="AO32" s="1076"/>
      <c r="AP32" s="1076"/>
      <c r="AQ32" s="1076"/>
      <c r="AR32" s="1076"/>
      <c r="AS32" s="1073"/>
      <c r="AT32" s="1074"/>
      <c r="AU32" s="1074"/>
      <c r="AV32" s="1074"/>
      <c r="AW32" s="1075"/>
      <c r="AX32" s="1085"/>
      <c r="AY32" s="1085"/>
      <c r="AZ32" s="1085"/>
      <c r="BA32" s="1086"/>
    </row>
    <row r="33" spans="1:53" ht="27" customHeight="1" x14ac:dyDescent="0.3">
      <c r="A33" s="1048">
        <v>2</v>
      </c>
      <c r="B33" s="1049"/>
      <c r="C33" s="754">
        <v>28</v>
      </c>
      <c r="D33" s="755"/>
      <c r="E33" s="755"/>
      <c r="F33" s="756"/>
      <c r="G33" s="750">
        <v>4</v>
      </c>
      <c r="H33" s="751"/>
      <c r="I33" s="749"/>
      <c r="J33" s="750">
        <v>4</v>
      </c>
      <c r="K33" s="751"/>
      <c r="L33" s="751"/>
      <c r="M33" s="749"/>
      <c r="N33" s="750">
        <v>2</v>
      </c>
      <c r="O33" s="751"/>
      <c r="P33" s="749"/>
      <c r="Q33" s="831">
        <v>2</v>
      </c>
      <c r="R33" s="768"/>
      <c r="S33" s="769"/>
      <c r="T33" s="750">
        <v>2</v>
      </c>
      <c r="U33" s="760"/>
      <c r="V33" s="761"/>
      <c r="W33" s="754">
        <f>C33+G33+J33+N33+Q33+T33</f>
        <v>42</v>
      </c>
      <c r="X33" s="762"/>
      <c r="Y33" s="763"/>
      <c r="Z33" s="25"/>
      <c r="AA33" s="1066" t="s">
        <v>217</v>
      </c>
      <c r="AB33" s="1066"/>
      <c r="AC33" s="1066"/>
      <c r="AD33" s="1066"/>
      <c r="AE33" s="1066"/>
      <c r="AF33" s="1066"/>
      <c r="AG33" s="1066"/>
      <c r="AH33" s="1084">
        <v>4</v>
      </c>
      <c r="AI33" s="1084"/>
      <c r="AJ33" s="1084"/>
      <c r="AK33" s="1084">
        <v>4</v>
      </c>
      <c r="AL33" s="1084"/>
      <c r="AM33" s="1084"/>
      <c r="AN33" s="58"/>
      <c r="AO33" s="1087" t="s">
        <v>41</v>
      </c>
      <c r="AP33" s="1088"/>
      <c r="AQ33" s="1088"/>
      <c r="AR33" s="1089"/>
      <c r="AS33" s="796" t="s">
        <v>208</v>
      </c>
      <c r="AT33" s="796"/>
      <c r="AU33" s="796"/>
      <c r="AV33" s="796"/>
      <c r="AW33" s="796"/>
      <c r="AX33" s="1096">
        <v>4</v>
      </c>
      <c r="AY33" s="1096"/>
      <c r="AZ33" s="1096"/>
      <c r="BA33" s="1096"/>
    </row>
    <row r="34" spans="1:53" ht="21.75" customHeight="1" x14ac:dyDescent="0.3">
      <c r="A34" s="1048"/>
      <c r="B34" s="1049"/>
      <c r="C34" s="754"/>
      <c r="D34" s="755"/>
      <c r="E34" s="755"/>
      <c r="F34" s="756"/>
      <c r="G34" s="750"/>
      <c r="H34" s="751"/>
      <c r="I34" s="749"/>
      <c r="J34" s="750"/>
      <c r="K34" s="751"/>
      <c r="L34" s="751"/>
      <c r="M34" s="749"/>
      <c r="N34" s="750"/>
      <c r="O34" s="751"/>
      <c r="P34" s="749"/>
      <c r="Q34" s="767"/>
      <c r="R34" s="768"/>
      <c r="S34" s="769"/>
      <c r="T34" s="750"/>
      <c r="U34" s="760"/>
      <c r="V34" s="761"/>
      <c r="W34" s="754"/>
      <c r="X34" s="762"/>
      <c r="Y34" s="763"/>
      <c r="Z34" s="25"/>
      <c r="AA34" s="1066"/>
      <c r="AB34" s="1066"/>
      <c r="AC34" s="1066"/>
      <c r="AD34" s="1066"/>
      <c r="AE34" s="1066"/>
      <c r="AF34" s="1066"/>
      <c r="AG34" s="1066"/>
      <c r="AH34" s="1084"/>
      <c r="AI34" s="1084"/>
      <c r="AJ34" s="1084"/>
      <c r="AK34" s="1084"/>
      <c r="AL34" s="1084"/>
      <c r="AM34" s="1084"/>
      <c r="AN34" s="58"/>
      <c r="AO34" s="1090"/>
      <c r="AP34" s="1091"/>
      <c r="AQ34" s="1091"/>
      <c r="AR34" s="1092"/>
      <c r="AS34" s="796"/>
      <c r="AT34" s="796"/>
      <c r="AU34" s="796"/>
      <c r="AV34" s="796"/>
      <c r="AW34" s="796"/>
      <c r="AX34" s="1096"/>
      <c r="AY34" s="1096"/>
      <c r="AZ34" s="1096"/>
      <c r="BA34" s="1096"/>
    </row>
    <row r="35" spans="1:53" ht="25.5" customHeight="1" x14ac:dyDescent="0.3">
      <c r="A35" s="1048"/>
      <c r="B35" s="1049"/>
      <c r="C35" s="754"/>
      <c r="D35" s="755"/>
      <c r="E35" s="755"/>
      <c r="F35" s="756"/>
      <c r="G35" s="750"/>
      <c r="H35" s="751"/>
      <c r="I35" s="749"/>
      <c r="J35" s="750"/>
      <c r="K35" s="751"/>
      <c r="L35" s="751"/>
      <c r="M35" s="749"/>
      <c r="N35" s="750"/>
      <c r="O35" s="751"/>
      <c r="P35" s="749"/>
      <c r="Q35" s="831"/>
      <c r="R35" s="768"/>
      <c r="S35" s="769"/>
      <c r="T35" s="806"/>
      <c r="U35" s="760"/>
      <c r="V35" s="761"/>
      <c r="W35" s="754"/>
      <c r="X35" s="762"/>
      <c r="Y35" s="763"/>
      <c r="Z35" s="25"/>
      <c r="AA35" s="1109" t="s">
        <v>86</v>
      </c>
      <c r="AB35" s="1109"/>
      <c r="AC35" s="1109"/>
      <c r="AD35" s="1109"/>
      <c r="AE35" s="1109"/>
      <c r="AF35" s="1109"/>
      <c r="AG35" s="1109"/>
      <c r="AH35" s="1084">
        <v>4</v>
      </c>
      <c r="AI35" s="1084"/>
      <c r="AJ35" s="1084"/>
      <c r="AK35" s="1084">
        <v>2</v>
      </c>
      <c r="AL35" s="1084"/>
      <c r="AM35" s="1084"/>
      <c r="AN35" s="59"/>
      <c r="AO35" s="1090"/>
      <c r="AP35" s="1091"/>
      <c r="AQ35" s="1091"/>
      <c r="AR35" s="1092"/>
      <c r="AS35" s="796"/>
      <c r="AT35" s="796"/>
      <c r="AU35" s="796"/>
      <c r="AV35" s="796"/>
      <c r="AW35" s="796"/>
      <c r="AX35" s="1096"/>
      <c r="AY35" s="1096"/>
      <c r="AZ35" s="1096"/>
      <c r="BA35" s="1096"/>
    </row>
    <row r="36" spans="1:53" ht="34.5" customHeight="1" x14ac:dyDescent="0.25">
      <c r="A36" s="1100" t="s">
        <v>23</v>
      </c>
      <c r="B36" s="1101"/>
      <c r="C36" s="1102">
        <f>SUM(C32:F35)</f>
        <v>61</v>
      </c>
      <c r="D36" s="1103"/>
      <c r="E36" s="1103"/>
      <c r="F36" s="1104"/>
      <c r="G36" s="1042">
        <f>SUM(G32:I35)</f>
        <v>8</v>
      </c>
      <c r="H36" s="1105"/>
      <c r="I36" s="1101"/>
      <c r="J36" s="1106">
        <f>SUM(J32:M35)</f>
        <v>7</v>
      </c>
      <c r="K36" s="1107"/>
      <c r="L36" s="1107"/>
      <c r="M36" s="1108"/>
      <c r="N36" s="1106">
        <f>SUM(N32:P35)</f>
        <v>2</v>
      </c>
      <c r="O36" s="1107"/>
      <c r="P36" s="1108"/>
      <c r="Q36" s="1110">
        <f>SUM(Q32:S35)</f>
        <v>2</v>
      </c>
      <c r="R36" s="1111"/>
      <c r="S36" s="1112"/>
      <c r="T36" s="1042">
        <f>SUM(T32:V35)</f>
        <v>14</v>
      </c>
      <c r="U36" s="1043"/>
      <c r="V36" s="1044"/>
      <c r="W36" s="1042">
        <f>SUM(W32:Y35)</f>
        <v>94</v>
      </c>
      <c r="X36" s="1043"/>
      <c r="Y36" s="1044"/>
      <c r="Z36" s="25"/>
      <c r="AA36" s="1109"/>
      <c r="AB36" s="1109"/>
      <c r="AC36" s="1109"/>
      <c r="AD36" s="1109"/>
      <c r="AE36" s="1109"/>
      <c r="AF36" s="1109"/>
      <c r="AG36" s="1109"/>
      <c r="AH36" s="1084"/>
      <c r="AI36" s="1084"/>
      <c r="AJ36" s="1084"/>
      <c r="AK36" s="1084"/>
      <c r="AL36" s="1084"/>
      <c r="AM36" s="1084"/>
      <c r="AN36" s="26"/>
      <c r="AO36" s="1093"/>
      <c r="AP36" s="1094"/>
      <c r="AQ36" s="1094"/>
      <c r="AR36" s="1095"/>
      <c r="AS36" s="796"/>
      <c r="AT36" s="796"/>
      <c r="AU36" s="796"/>
      <c r="AV36" s="796"/>
      <c r="AW36" s="796"/>
      <c r="AX36" s="1096"/>
      <c r="AY36" s="1096"/>
      <c r="AZ36" s="1096"/>
      <c r="BA36" s="1096"/>
    </row>
  </sheetData>
  <mergeCells count="101">
    <mergeCell ref="N35:P35"/>
    <mergeCell ref="AS17:AW17"/>
    <mergeCell ref="A36:B36"/>
    <mergeCell ref="C36:F36"/>
    <mergeCell ref="G36:I36"/>
    <mergeCell ref="J36:M36"/>
    <mergeCell ref="AK35:AM36"/>
    <mergeCell ref="AH35:AJ36"/>
    <mergeCell ref="AA35:AG36"/>
    <mergeCell ref="A35:B35"/>
    <mergeCell ref="W34:Y34"/>
    <mergeCell ref="AH33:AJ34"/>
    <mergeCell ref="N36:P36"/>
    <mergeCell ref="Q36:S36"/>
    <mergeCell ref="C34:F34"/>
    <mergeCell ref="G34:I34"/>
    <mergeCell ref="J34:M34"/>
    <mergeCell ref="N34:P34"/>
    <mergeCell ref="G35:I35"/>
    <mergeCell ref="Q34:S34"/>
    <mergeCell ref="T29:V31"/>
    <mergeCell ref="W29:Y31"/>
    <mergeCell ref="AA32:AG32"/>
    <mergeCell ref="AA33:AG34"/>
    <mergeCell ref="T35:V35"/>
    <mergeCell ref="C35:F35"/>
    <mergeCell ref="AS29:AW32"/>
    <mergeCell ref="AO29:AR32"/>
    <mergeCell ref="AS33:AW36"/>
    <mergeCell ref="AO27:BA27"/>
    <mergeCell ref="G33:I33"/>
    <mergeCell ref="J33:M33"/>
    <mergeCell ref="N32:P32"/>
    <mergeCell ref="N33:P33"/>
    <mergeCell ref="T32:V32"/>
    <mergeCell ref="N29:P31"/>
    <mergeCell ref="Q29:S31"/>
    <mergeCell ref="Q33:S33"/>
    <mergeCell ref="AK33:AM34"/>
    <mergeCell ref="AX29:BA32"/>
    <mergeCell ref="T33:V33"/>
    <mergeCell ref="AO33:AR36"/>
    <mergeCell ref="AH32:AJ32"/>
    <mergeCell ref="AK32:AM32"/>
    <mergeCell ref="AH29:AJ31"/>
    <mergeCell ref="W35:Y35"/>
    <mergeCell ref="AX33:BA36"/>
    <mergeCell ref="W36:Y36"/>
    <mergeCell ref="W33:Y33"/>
    <mergeCell ref="J35:M35"/>
    <mergeCell ref="Q35:S35"/>
    <mergeCell ref="T36:V36"/>
    <mergeCell ref="AK29:AM31"/>
    <mergeCell ref="T34:V34"/>
    <mergeCell ref="A1:O1"/>
    <mergeCell ref="P1:AM1"/>
    <mergeCell ref="A2:O2"/>
    <mergeCell ref="A3:O3"/>
    <mergeCell ref="P3:AM3"/>
    <mergeCell ref="A34:B34"/>
    <mergeCell ref="A33:B33"/>
    <mergeCell ref="C33:F33"/>
    <mergeCell ref="A25:AU25"/>
    <mergeCell ref="AA27:AM27"/>
    <mergeCell ref="A29:B31"/>
    <mergeCell ref="C29:F31"/>
    <mergeCell ref="J29:M31"/>
    <mergeCell ref="Q32:S32"/>
    <mergeCell ref="A32:B32"/>
    <mergeCell ref="C32:F32"/>
    <mergeCell ref="G32:I32"/>
    <mergeCell ref="J32:M32"/>
    <mergeCell ref="G29:I31"/>
    <mergeCell ref="AA29:AG31"/>
    <mergeCell ref="P10:AM10"/>
    <mergeCell ref="A15:BA15"/>
    <mergeCell ref="A17:A18"/>
    <mergeCell ref="F17:I17"/>
    <mergeCell ref="J17:M17"/>
    <mergeCell ref="X17:AA17"/>
    <mergeCell ref="N17:R17"/>
    <mergeCell ref="B17:E17"/>
    <mergeCell ref="AO17:AR17"/>
    <mergeCell ref="AF17:AI17"/>
    <mergeCell ref="AJ17:AN17"/>
    <mergeCell ref="P11:AM11"/>
    <mergeCell ref="AN8:BA10"/>
    <mergeCell ref="P9:AL9"/>
    <mergeCell ref="S17:W17"/>
    <mergeCell ref="AB17:AE17"/>
    <mergeCell ref="AX17:BA17"/>
    <mergeCell ref="W32:Y32"/>
    <mergeCell ref="A4:O4"/>
    <mergeCell ref="P8:AL8"/>
    <mergeCell ref="P5:AM5"/>
    <mergeCell ref="A6:O6"/>
    <mergeCell ref="A7:O7"/>
    <mergeCell ref="P7:AL7"/>
    <mergeCell ref="AN3:BA4"/>
    <mergeCell ref="AO6:BA6"/>
    <mergeCell ref="AN7:BA7"/>
  </mergeCells>
  <phoneticPr fontId="36" type="noConversion"/>
  <pageMargins left="0.75" right="0.75" top="1" bottom="1" header="0.5" footer="0.5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view="pageBreakPreview" zoomScale="85" zoomScaleNormal="85" workbookViewId="0">
      <selection activeCell="B16" sqref="B16"/>
    </sheetView>
  </sheetViews>
  <sheetFormatPr defaultRowHeight="15.75" x14ac:dyDescent="0.25"/>
  <cols>
    <col min="1" max="1" width="11.28515625" style="188" customWidth="1"/>
    <col min="2" max="2" width="44.140625" style="189" customWidth="1"/>
    <col min="3" max="3" width="6.7109375" style="190" customWidth="1"/>
    <col min="4" max="4" width="12" style="191" customWidth="1"/>
    <col min="5" max="5" width="7.28515625" style="191" customWidth="1"/>
    <col min="6" max="6" width="6.42578125" style="190" customWidth="1"/>
    <col min="7" max="7" width="7.42578125" style="190" customWidth="1"/>
    <col min="8" max="8" width="9.85546875" style="190" customWidth="1"/>
    <col min="9" max="9" width="8.7109375" style="189" customWidth="1"/>
    <col min="10" max="10" width="8" style="189" customWidth="1"/>
    <col min="11" max="11" width="5.85546875" style="189" customWidth="1"/>
    <col min="12" max="12" width="7.85546875" style="189" customWidth="1"/>
    <col min="13" max="13" width="8.85546875" style="189" customWidth="1"/>
    <col min="14" max="21" width="3.85546875" style="189" customWidth="1"/>
    <col min="22" max="23" width="4" style="189" customWidth="1"/>
    <col min="24" max="28" width="0" style="111" hidden="1" customWidth="1"/>
    <col min="29" max="16384" width="9.140625" style="111"/>
  </cols>
  <sheetData>
    <row r="1" spans="1:28" s="69" customFormat="1" ht="18.75" thickBot="1" x14ac:dyDescent="0.3">
      <c r="A1" s="1113" t="s">
        <v>91</v>
      </c>
      <c r="B1" s="1114"/>
      <c r="C1" s="1114"/>
      <c r="D1" s="1114"/>
      <c r="E1" s="1114"/>
      <c r="F1" s="1114"/>
      <c r="G1" s="1114"/>
      <c r="H1" s="1114"/>
      <c r="I1" s="1114"/>
      <c r="J1" s="1114"/>
      <c r="K1" s="1114"/>
      <c r="L1" s="1114"/>
      <c r="M1" s="1114"/>
      <c r="N1" s="1114"/>
      <c r="O1" s="1114"/>
      <c r="P1" s="1114"/>
      <c r="Q1" s="1114"/>
      <c r="R1" s="1114"/>
      <c r="S1" s="1114"/>
      <c r="T1" s="1114"/>
      <c r="U1" s="1114"/>
      <c r="V1" s="1114"/>
      <c r="W1" s="1115"/>
    </row>
    <row r="2" spans="1:28" s="69" customFormat="1" x14ac:dyDescent="0.25">
      <c r="A2" s="1116" t="s">
        <v>269</v>
      </c>
      <c r="B2" s="1119" t="s">
        <v>92</v>
      </c>
      <c r="C2" s="1122" t="s">
        <v>93</v>
      </c>
      <c r="D2" s="1123"/>
      <c r="E2" s="1123"/>
      <c r="F2" s="1124"/>
      <c r="G2" s="1125" t="s">
        <v>94</v>
      </c>
      <c r="H2" s="1159" t="s">
        <v>95</v>
      </c>
      <c r="I2" s="1160"/>
      <c r="J2" s="1160"/>
      <c r="K2" s="1160"/>
      <c r="L2" s="1160"/>
      <c r="M2" s="1161"/>
      <c r="N2" s="1134" t="s">
        <v>270</v>
      </c>
      <c r="O2" s="1135"/>
      <c r="P2" s="1135"/>
      <c r="Q2" s="1135"/>
      <c r="R2" s="1135"/>
      <c r="S2" s="1135"/>
      <c r="T2" s="1135"/>
      <c r="U2" s="1135"/>
      <c r="V2" s="1135"/>
      <c r="W2" s="1136"/>
    </row>
    <row r="3" spans="1:28" s="69" customFormat="1" ht="16.5" thickBot="1" x14ac:dyDescent="0.3">
      <c r="A3" s="1117"/>
      <c r="B3" s="1120"/>
      <c r="C3" s="1173" t="s">
        <v>96</v>
      </c>
      <c r="D3" s="1144" t="s">
        <v>97</v>
      </c>
      <c r="E3" s="1140" t="s">
        <v>98</v>
      </c>
      <c r="F3" s="1141"/>
      <c r="G3" s="1126"/>
      <c r="H3" s="1131" t="s">
        <v>6</v>
      </c>
      <c r="I3" s="1146" t="s">
        <v>99</v>
      </c>
      <c r="J3" s="1147"/>
      <c r="K3" s="1147"/>
      <c r="L3" s="1148"/>
      <c r="M3" s="1175" t="s">
        <v>100</v>
      </c>
      <c r="N3" s="1137"/>
      <c r="O3" s="1138"/>
      <c r="P3" s="1138"/>
      <c r="Q3" s="1138"/>
      <c r="R3" s="1138"/>
      <c r="S3" s="1138"/>
      <c r="T3" s="1138"/>
      <c r="U3" s="1138"/>
      <c r="V3" s="1138"/>
      <c r="W3" s="1139"/>
    </row>
    <row r="4" spans="1:28" s="69" customFormat="1" ht="16.5" thickBot="1" x14ac:dyDescent="0.3">
      <c r="A4" s="1117"/>
      <c r="B4" s="1120"/>
      <c r="C4" s="1173"/>
      <c r="D4" s="1144"/>
      <c r="E4" s="1144" t="s">
        <v>101</v>
      </c>
      <c r="F4" s="1142" t="s">
        <v>102</v>
      </c>
      <c r="G4" s="1126"/>
      <c r="H4" s="1132"/>
      <c r="I4" s="1162" t="s">
        <v>23</v>
      </c>
      <c r="J4" s="1162" t="s">
        <v>27</v>
      </c>
      <c r="K4" s="1162" t="s">
        <v>103</v>
      </c>
      <c r="L4" s="1162" t="s">
        <v>104</v>
      </c>
      <c r="M4" s="1176"/>
      <c r="N4" s="1128" t="s">
        <v>105</v>
      </c>
      <c r="O4" s="1129"/>
      <c r="P4" s="1130"/>
      <c r="Q4" s="1128" t="s">
        <v>106</v>
      </c>
      <c r="R4" s="1129"/>
      <c r="S4" s="1128"/>
      <c r="T4" s="1129"/>
      <c r="U4" s="1130"/>
      <c r="V4" s="1128"/>
      <c r="W4" s="1130"/>
    </row>
    <row r="5" spans="1:28" s="69" customFormat="1" ht="16.5" thickBot="1" x14ac:dyDescent="0.3">
      <c r="A5" s="1117"/>
      <c r="B5" s="1120"/>
      <c r="C5" s="1173"/>
      <c r="D5" s="1144"/>
      <c r="E5" s="1144"/>
      <c r="F5" s="1142"/>
      <c r="G5" s="1126"/>
      <c r="H5" s="1132"/>
      <c r="I5" s="1163"/>
      <c r="J5" s="1163"/>
      <c r="K5" s="1163"/>
      <c r="L5" s="1163"/>
      <c r="M5" s="1176"/>
      <c r="N5" s="242">
        <v>1</v>
      </c>
      <c r="O5" s="310" t="s">
        <v>271</v>
      </c>
      <c r="P5" s="311" t="s">
        <v>272</v>
      </c>
      <c r="Q5" s="242">
        <v>3</v>
      </c>
      <c r="R5" s="346">
        <v>4</v>
      </c>
      <c r="S5" s="312"/>
      <c r="T5" s="310"/>
      <c r="U5" s="243"/>
      <c r="V5" s="242"/>
      <c r="W5" s="243"/>
    </row>
    <row r="6" spans="1:28" s="69" customFormat="1" ht="16.5" thickBot="1" x14ac:dyDescent="0.3">
      <c r="A6" s="1117"/>
      <c r="B6" s="1120"/>
      <c r="C6" s="1173"/>
      <c r="D6" s="1144"/>
      <c r="E6" s="1144"/>
      <c r="F6" s="1142"/>
      <c r="G6" s="1126"/>
      <c r="H6" s="1132"/>
      <c r="I6" s="1163"/>
      <c r="J6" s="1163"/>
      <c r="K6" s="1163"/>
      <c r="L6" s="1163"/>
      <c r="M6" s="1177"/>
      <c r="N6" s="1165" t="s">
        <v>277</v>
      </c>
      <c r="O6" s="1166"/>
      <c r="P6" s="1167"/>
      <c r="Q6" s="1167"/>
      <c r="R6" s="1167"/>
      <c r="S6" s="1167"/>
      <c r="T6" s="1167"/>
      <c r="U6" s="1167"/>
      <c r="V6" s="1167"/>
      <c r="W6" s="1168"/>
    </row>
    <row r="7" spans="1:28" s="69" customFormat="1" ht="25.5" customHeight="1" thickBot="1" x14ac:dyDescent="0.3">
      <c r="A7" s="1118"/>
      <c r="B7" s="1121"/>
      <c r="C7" s="1174"/>
      <c r="D7" s="1145"/>
      <c r="E7" s="1145"/>
      <c r="F7" s="1143"/>
      <c r="G7" s="1127"/>
      <c r="H7" s="1133"/>
      <c r="I7" s="1164"/>
      <c r="J7" s="1164"/>
      <c r="K7" s="1164"/>
      <c r="L7" s="1164"/>
      <c r="M7" s="1178"/>
      <c r="N7" s="242">
        <v>15</v>
      </c>
      <c r="O7" s="310">
        <v>9</v>
      </c>
      <c r="P7" s="243">
        <v>9</v>
      </c>
      <c r="Q7" s="242">
        <v>15</v>
      </c>
      <c r="R7" s="310">
        <v>13</v>
      </c>
      <c r="S7" s="242"/>
      <c r="T7" s="310"/>
      <c r="U7" s="243"/>
      <c r="V7" s="242"/>
      <c r="W7" s="243"/>
    </row>
    <row r="8" spans="1:28" s="69" customFormat="1" ht="16.5" thickBot="1" x14ac:dyDescent="0.3">
      <c r="A8" s="70">
        <v>1</v>
      </c>
      <c r="B8" s="192">
        <v>2</v>
      </c>
      <c r="C8" s="71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  <c r="J8" s="70">
        <v>10</v>
      </c>
      <c r="K8" s="70">
        <v>11</v>
      </c>
      <c r="L8" s="70">
        <v>12</v>
      </c>
      <c r="M8" s="241">
        <v>13</v>
      </c>
      <c r="N8" s="242">
        <v>14</v>
      </c>
      <c r="O8" s="244">
        <v>15</v>
      </c>
      <c r="P8" s="242">
        <v>16</v>
      </c>
      <c r="Q8" s="244">
        <v>17</v>
      </c>
      <c r="R8" s="242">
        <v>18</v>
      </c>
      <c r="S8" s="242"/>
      <c r="T8" s="244"/>
      <c r="U8" s="242"/>
      <c r="V8" s="244"/>
      <c r="W8" s="192"/>
      <c r="X8" s="71">
        <v>25</v>
      </c>
      <c r="Y8" s="70">
        <v>26</v>
      </c>
      <c r="Z8" s="241">
        <v>27</v>
      </c>
      <c r="AA8" s="70">
        <v>28</v>
      </c>
      <c r="AB8" s="241">
        <v>29</v>
      </c>
    </row>
    <row r="9" spans="1:28" s="69" customFormat="1" ht="16.5" thickBot="1" x14ac:dyDescent="0.3">
      <c r="A9" s="1169" t="s">
        <v>109</v>
      </c>
      <c r="B9" s="1170"/>
      <c r="C9" s="1171"/>
      <c r="D9" s="1171"/>
      <c r="E9" s="1171"/>
      <c r="F9" s="1171"/>
      <c r="G9" s="1171"/>
      <c r="H9" s="1171"/>
      <c r="I9" s="1171"/>
      <c r="J9" s="1171"/>
      <c r="K9" s="1171"/>
      <c r="L9" s="1171"/>
      <c r="M9" s="1171"/>
      <c r="N9" s="1170"/>
      <c r="O9" s="1170"/>
      <c r="P9" s="1170"/>
      <c r="Q9" s="1170"/>
      <c r="R9" s="1170"/>
      <c r="S9" s="1170"/>
      <c r="T9" s="1170"/>
      <c r="U9" s="1170"/>
      <c r="V9" s="1170"/>
      <c r="W9" s="1172"/>
    </row>
    <row r="10" spans="1:28" s="69" customFormat="1" ht="16.5" thickBot="1" x14ac:dyDescent="0.3">
      <c r="A10" s="1157" t="s">
        <v>110</v>
      </c>
      <c r="B10" s="1155"/>
      <c r="C10" s="1155"/>
      <c r="D10" s="1155"/>
      <c r="E10" s="1155"/>
      <c r="F10" s="1155"/>
      <c r="G10" s="1155"/>
      <c r="H10" s="1155"/>
      <c r="I10" s="1155"/>
      <c r="J10" s="1155"/>
      <c r="K10" s="1155"/>
      <c r="L10" s="1155"/>
      <c r="M10" s="1155"/>
      <c r="N10" s="1155"/>
      <c r="O10" s="1155"/>
      <c r="P10" s="1155"/>
      <c r="Q10" s="1155"/>
      <c r="R10" s="1155"/>
      <c r="S10" s="1155"/>
      <c r="T10" s="1155"/>
      <c r="U10" s="1155"/>
      <c r="V10" s="1155"/>
      <c r="W10" s="1158"/>
    </row>
    <row r="11" spans="1:28" s="83" customFormat="1" x14ac:dyDescent="0.25">
      <c r="A11" s="305" t="s">
        <v>111</v>
      </c>
      <c r="B11" s="72" t="s">
        <v>16</v>
      </c>
      <c r="C11" s="73"/>
      <c r="D11" s="74"/>
      <c r="E11" s="75"/>
      <c r="F11" s="76"/>
      <c r="G11" s="77">
        <v>3</v>
      </c>
      <c r="H11" s="78">
        <f>G11*30</f>
        <v>90</v>
      </c>
      <c r="I11" s="79">
        <f>J11+K11+L11</f>
        <v>39</v>
      </c>
      <c r="J11" s="80"/>
      <c r="K11" s="80"/>
      <c r="L11" s="80">
        <v>39</v>
      </c>
      <c r="M11" s="225">
        <f>H11-I11</f>
        <v>51</v>
      </c>
      <c r="N11" s="201"/>
      <c r="O11" s="313"/>
      <c r="P11" s="82"/>
      <c r="Q11" s="81"/>
      <c r="R11" s="313">
        <v>3</v>
      </c>
      <c r="S11" s="81"/>
      <c r="T11" s="313"/>
      <c r="U11" s="82"/>
      <c r="V11" s="81"/>
      <c r="W11" s="82"/>
    </row>
    <row r="12" spans="1:28" s="83" customFormat="1" x14ac:dyDescent="0.25">
      <c r="A12" s="113" t="s">
        <v>117</v>
      </c>
      <c r="B12" s="389" t="s">
        <v>18</v>
      </c>
      <c r="C12" s="94"/>
      <c r="D12" s="95"/>
      <c r="E12" s="95"/>
      <c r="F12" s="96"/>
      <c r="G12" s="99">
        <f>G13+G14+G15</f>
        <v>6.5</v>
      </c>
      <c r="H12" s="347">
        <f t="shared" ref="H12:M12" si="0">H13+H14+H15</f>
        <v>195</v>
      </c>
      <c r="I12" s="100">
        <f t="shared" si="0"/>
        <v>132</v>
      </c>
      <c r="J12" s="101"/>
      <c r="K12" s="101"/>
      <c r="L12" s="101">
        <f t="shared" si="0"/>
        <v>132</v>
      </c>
      <c r="M12" s="168">
        <f t="shared" si="0"/>
        <v>63</v>
      </c>
      <c r="N12" s="203"/>
      <c r="O12" s="315"/>
      <c r="P12" s="98"/>
      <c r="Q12" s="97"/>
      <c r="R12" s="315"/>
      <c r="S12" s="97"/>
      <c r="T12" s="315"/>
      <c r="U12" s="98"/>
      <c r="V12" s="97"/>
      <c r="W12" s="98"/>
    </row>
    <row r="13" spans="1:28" x14ac:dyDescent="0.25">
      <c r="A13" s="102" t="s">
        <v>118</v>
      </c>
      <c r="B13" s="103" t="s">
        <v>18</v>
      </c>
      <c r="C13" s="94"/>
      <c r="D13" s="104">
        <v>1</v>
      </c>
      <c r="E13" s="105"/>
      <c r="F13" s="106"/>
      <c r="G13" s="107">
        <v>3</v>
      </c>
      <c r="H13" s="108">
        <f>G13*30</f>
        <v>90</v>
      </c>
      <c r="I13" s="87">
        <f>J13+K13+L13</f>
        <v>60</v>
      </c>
      <c r="J13" s="48"/>
      <c r="K13" s="48"/>
      <c r="L13" s="48">
        <v>60</v>
      </c>
      <c r="M13" s="267">
        <f t="shared" ref="M13:M18" si="1">H13-I13</f>
        <v>30</v>
      </c>
      <c r="N13" s="202">
        <v>4</v>
      </c>
      <c r="O13" s="314"/>
      <c r="P13" s="90"/>
      <c r="Q13" s="89"/>
      <c r="R13" s="314"/>
      <c r="S13" s="109"/>
      <c r="T13" s="316"/>
      <c r="U13" s="110"/>
      <c r="V13" s="109"/>
      <c r="W13" s="110"/>
    </row>
    <row r="14" spans="1:28" x14ac:dyDescent="0.25">
      <c r="A14" s="102" t="s">
        <v>119</v>
      </c>
      <c r="B14" s="103" t="s">
        <v>18</v>
      </c>
      <c r="C14" s="94"/>
      <c r="D14" s="85" t="s">
        <v>181</v>
      </c>
      <c r="E14" s="105"/>
      <c r="F14" s="106"/>
      <c r="G14" s="107">
        <v>3.5</v>
      </c>
      <c r="H14" s="108">
        <f>G14*30</f>
        <v>105</v>
      </c>
      <c r="I14" s="87">
        <f>J14+K14+L14</f>
        <v>72</v>
      </c>
      <c r="J14" s="48"/>
      <c r="K14" s="48"/>
      <c r="L14" s="48">
        <v>72</v>
      </c>
      <c r="M14" s="267">
        <f t="shared" si="1"/>
        <v>33</v>
      </c>
      <c r="N14" s="202"/>
      <c r="O14" s="314">
        <v>4</v>
      </c>
      <c r="P14" s="90">
        <v>4</v>
      </c>
      <c r="Q14" s="89"/>
      <c r="R14" s="314"/>
      <c r="S14" s="109"/>
      <c r="T14" s="316"/>
      <c r="U14" s="110"/>
      <c r="V14" s="109"/>
      <c r="W14" s="110"/>
    </row>
    <row r="15" spans="1:28" x14ac:dyDescent="0.25">
      <c r="A15" s="102" t="s">
        <v>120</v>
      </c>
      <c r="B15" s="103" t="s">
        <v>18</v>
      </c>
      <c r="C15" s="94"/>
      <c r="D15" s="104" t="s">
        <v>320</v>
      </c>
      <c r="E15" s="112"/>
      <c r="F15" s="106"/>
      <c r="G15" s="107"/>
      <c r="H15" s="108"/>
      <c r="I15" s="87"/>
      <c r="J15" s="48"/>
      <c r="K15" s="48"/>
      <c r="L15" s="48"/>
      <c r="M15" s="267">
        <f t="shared" si="1"/>
        <v>0</v>
      </c>
      <c r="N15" s="202"/>
      <c r="O15" s="314"/>
      <c r="P15" s="90"/>
      <c r="Q15" s="89" t="s">
        <v>121</v>
      </c>
      <c r="R15" s="314"/>
      <c r="S15" s="109"/>
      <c r="T15" s="316"/>
      <c r="U15" s="110"/>
      <c r="V15" s="109"/>
      <c r="W15" s="110"/>
    </row>
    <row r="16" spans="1:28" s="83" customFormat="1" ht="69.75" customHeight="1" x14ac:dyDescent="0.25">
      <c r="A16" s="113" t="s">
        <v>122</v>
      </c>
      <c r="B16" s="348" t="s">
        <v>321</v>
      </c>
      <c r="C16" s="84"/>
      <c r="D16" s="91" t="s">
        <v>182</v>
      </c>
      <c r="E16" s="92"/>
      <c r="F16" s="115"/>
      <c r="G16" s="116">
        <v>6</v>
      </c>
      <c r="H16" s="117">
        <f>G16*30</f>
        <v>180</v>
      </c>
      <c r="I16" s="84">
        <f>J16+L16</f>
        <v>60</v>
      </c>
      <c r="J16" s="193">
        <v>30</v>
      </c>
      <c r="K16" s="193"/>
      <c r="L16" s="193">
        <v>30</v>
      </c>
      <c r="M16" s="123">
        <f t="shared" si="1"/>
        <v>120</v>
      </c>
      <c r="N16" s="202">
        <v>3</v>
      </c>
      <c r="O16" s="314"/>
      <c r="P16" s="90"/>
      <c r="Q16" s="89"/>
      <c r="R16" s="314"/>
      <c r="S16" s="89"/>
      <c r="T16" s="314"/>
      <c r="U16" s="90"/>
      <c r="V16" s="89"/>
      <c r="W16" s="119"/>
    </row>
    <row r="17" spans="1:28" s="83" customFormat="1" ht="31.5" x14ac:dyDescent="0.25">
      <c r="A17" s="113" t="s">
        <v>279</v>
      </c>
      <c r="B17" s="114" t="s">
        <v>322</v>
      </c>
      <c r="C17" s="84"/>
      <c r="D17" s="91" t="s">
        <v>182</v>
      </c>
      <c r="E17" s="92"/>
      <c r="F17" s="115"/>
      <c r="G17" s="116">
        <v>4</v>
      </c>
      <c r="H17" s="117">
        <f>G17*30</f>
        <v>120</v>
      </c>
      <c r="I17" s="84">
        <f>J17+L17</f>
        <v>60</v>
      </c>
      <c r="J17" s="193">
        <v>30</v>
      </c>
      <c r="K17" s="193"/>
      <c r="L17" s="193">
        <v>30</v>
      </c>
      <c r="M17" s="123">
        <f t="shared" si="1"/>
        <v>60</v>
      </c>
      <c r="N17" s="202">
        <v>4</v>
      </c>
      <c r="O17" s="314"/>
      <c r="P17" s="90"/>
      <c r="Q17" s="89"/>
      <c r="R17" s="314"/>
      <c r="S17" s="89"/>
      <c r="T17" s="314"/>
      <c r="U17" s="90"/>
      <c r="V17" s="89"/>
      <c r="W17" s="119"/>
    </row>
    <row r="18" spans="1:28" s="83" customFormat="1" ht="32.25" thickBot="1" x14ac:dyDescent="0.3">
      <c r="A18" s="113" t="s">
        <v>123</v>
      </c>
      <c r="B18" s="114" t="s">
        <v>40</v>
      </c>
      <c r="C18" s="84"/>
      <c r="D18" s="193" t="s">
        <v>226</v>
      </c>
      <c r="E18" s="118"/>
      <c r="F18" s="120"/>
      <c r="G18" s="116">
        <v>3</v>
      </c>
      <c r="H18" s="197">
        <f>G18*30</f>
        <v>90</v>
      </c>
      <c r="I18" s="349">
        <f>J18+L18</f>
        <v>22</v>
      </c>
      <c r="J18" s="195">
        <v>15</v>
      </c>
      <c r="K18" s="195">
        <v>8</v>
      </c>
      <c r="L18" s="195">
        <v>7</v>
      </c>
      <c r="M18" s="196">
        <f t="shared" si="1"/>
        <v>68</v>
      </c>
      <c r="N18" s="202"/>
      <c r="O18" s="314"/>
      <c r="P18" s="119"/>
      <c r="Q18" s="89">
        <v>2</v>
      </c>
      <c r="R18" s="314"/>
      <c r="S18" s="89"/>
      <c r="T18" s="314"/>
      <c r="U18" s="90"/>
      <c r="V18" s="89"/>
      <c r="W18" s="90"/>
    </row>
    <row r="19" spans="1:28" s="69" customFormat="1" ht="16.5" thickBot="1" x14ac:dyDescent="0.3">
      <c r="A19" s="893" t="s">
        <v>129</v>
      </c>
      <c r="B19" s="895"/>
      <c r="C19" s="309"/>
      <c r="D19" s="198"/>
      <c r="E19" s="308"/>
      <c r="F19" s="308"/>
      <c r="G19" s="199">
        <f t="shared" ref="G19:M19" si="2">SUM(G16:G18)+G12+G11</f>
        <v>22.5</v>
      </c>
      <c r="H19" s="200">
        <f t="shared" si="2"/>
        <v>675</v>
      </c>
      <c r="I19" s="200">
        <f t="shared" si="2"/>
        <v>313</v>
      </c>
      <c r="J19" s="200">
        <f t="shared" si="2"/>
        <v>75</v>
      </c>
      <c r="K19" s="200">
        <f t="shared" si="2"/>
        <v>8</v>
      </c>
      <c r="L19" s="200">
        <f t="shared" si="2"/>
        <v>238</v>
      </c>
      <c r="M19" s="200">
        <f t="shared" si="2"/>
        <v>362</v>
      </c>
      <c r="N19" s="200">
        <f t="shared" ref="N19:AB19" si="3">SUM(N11:N18)</f>
        <v>11</v>
      </c>
      <c r="O19" s="200">
        <f t="shared" si="3"/>
        <v>4</v>
      </c>
      <c r="P19" s="200">
        <f t="shared" si="3"/>
        <v>4</v>
      </c>
      <c r="Q19" s="200">
        <f t="shared" si="3"/>
        <v>2</v>
      </c>
      <c r="R19" s="200">
        <f t="shared" si="3"/>
        <v>3</v>
      </c>
      <c r="S19" s="200">
        <f t="shared" si="3"/>
        <v>0</v>
      </c>
      <c r="T19" s="200">
        <f t="shared" si="3"/>
        <v>0</v>
      </c>
      <c r="U19" s="200">
        <f t="shared" si="3"/>
        <v>0</v>
      </c>
      <c r="V19" s="200">
        <f t="shared" si="3"/>
        <v>0</v>
      </c>
      <c r="W19" s="200">
        <f t="shared" si="3"/>
        <v>0</v>
      </c>
      <c r="X19" s="350">
        <f t="shared" si="3"/>
        <v>0</v>
      </c>
      <c r="Y19" s="200">
        <f t="shared" si="3"/>
        <v>0</v>
      </c>
      <c r="Z19" s="200">
        <f t="shared" si="3"/>
        <v>0</v>
      </c>
      <c r="AA19" s="200">
        <f t="shared" si="3"/>
        <v>0</v>
      </c>
      <c r="AB19" s="200">
        <f t="shared" si="3"/>
        <v>0</v>
      </c>
    </row>
    <row r="20" spans="1:28" ht="16.5" customHeight="1" thickBot="1" x14ac:dyDescent="0.3">
      <c r="A20" s="1187" t="s">
        <v>130</v>
      </c>
      <c r="B20" s="924"/>
      <c r="C20" s="924"/>
      <c r="D20" s="924"/>
      <c r="E20" s="924"/>
      <c r="F20" s="924"/>
      <c r="G20" s="924"/>
      <c r="H20" s="924"/>
      <c r="I20" s="924"/>
      <c r="J20" s="924"/>
      <c r="K20" s="924"/>
      <c r="L20" s="924"/>
      <c r="M20" s="924"/>
      <c r="N20" s="925"/>
      <c r="O20" s="925"/>
      <c r="P20" s="925"/>
      <c r="Q20" s="925"/>
      <c r="R20" s="925"/>
      <c r="S20" s="925"/>
      <c r="T20" s="925"/>
      <c r="U20" s="925"/>
      <c r="V20" s="925"/>
      <c r="W20" s="1188"/>
    </row>
    <row r="21" spans="1:28" ht="16.5" customHeight="1" x14ac:dyDescent="0.25">
      <c r="A21" s="219" t="s">
        <v>131</v>
      </c>
      <c r="B21" s="390" t="s">
        <v>258</v>
      </c>
      <c r="C21" s="207" t="s">
        <v>278</v>
      </c>
      <c r="D21" s="204"/>
      <c r="E21" s="351"/>
      <c r="F21" s="208"/>
      <c r="G21" s="352">
        <v>5</v>
      </c>
      <c r="H21" s="353">
        <f>G21*30</f>
        <v>150</v>
      </c>
      <c r="I21" s="73">
        <f>J21+L21</f>
        <v>60</v>
      </c>
      <c r="J21" s="205">
        <v>30</v>
      </c>
      <c r="K21" s="205"/>
      <c r="L21" s="205">
        <v>30</v>
      </c>
      <c r="M21" s="230">
        <f>H21-I21</f>
        <v>90</v>
      </c>
      <c r="N21" s="354">
        <v>4</v>
      </c>
      <c r="O21" s="355"/>
      <c r="P21" s="356"/>
      <c r="Q21" s="276"/>
      <c r="R21" s="319"/>
      <c r="S21" s="276"/>
      <c r="T21" s="319"/>
      <c r="U21" s="356"/>
      <c r="V21" s="357"/>
      <c r="W21" s="356"/>
    </row>
    <row r="22" spans="1:28" x14ac:dyDescent="0.25">
      <c r="A22" s="221" t="s">
        <v>168</v>
      </c>
      <c r="B22" s="114" t="s">
        <v>247</v>
      </c>
      <c r="C22" s="84"/>
      <c r="D22" s="193"/>
      <c r="E22" s="118"/>
      <c r="F22" s="120"/>
      <c r="G22" s="116">
        <f>G23+G24</f>
        <v>6</v>
      </c>
      <c r="H22" s="117">
        <f>H23+H24</f>
        <v>180</v>
      </c>
      <c r="I22" s="84">
        <f>I23+I24</f>
        <v>60</v>
      </c>
      <c r="J22" s="193">
        <f>J23+J24</f>
        <v>30</v>
      </c>
      <c r="K22" s="193"/>
      <c r="L22" s="193">
        <f>L23+L24</f>
        <v>30</v>
      </c>
      <c r="M22" s="123">
        <f>M23+M24</f>
        <v>120</v>
      </c>
      <c r="N22" s="89"/>
      <c r="O22" s="314"/>
      <c r="P22" s="119"/>
      <c r="Q22" s="89"/>
      <c r="R22" s="314"/>
      <c r="S22" s="89"/>
      <c r="T22" s="314"/>
      <c r="U22" s="90"/>
      <c r="V22" s="89"/>
      <c r="W22" s="90"/>
    </row>
    <row r="23" spans="1:28" x14ac:dyDescent="0.25">
      <c r="A23" s="358" t="s">
        <v>323</v>
      </c>
      <c r="B23" s="391" t="s">
        <v>247</v>
      </c>
      <c r="C23" s="87">
        <v>1</v>
      </c>
      <c r="D23" s="88"/>
      <c r="E23" s="359"/>
      <c r="F23" s="360"/>
      <c r="G23" s="361">
        <v>5</v>
      </c>
      <c r="H23" s="86">
        <f t="shared" ref="H23:H28" si="4">G23*30</f>
        <v>150</v>
      </c>
      <c r="I23" s="87">
        <f>J23+L23</f>
        <v>60</v>
      </c>
      <c r="J23" s="88">
        <v>30</v>
      </c>
      <c r="K23" s="88"/>
      <c r="L23" s="88">
        <v>30</v>
      </c>
      <c r="M23" s="167">
        <f t="shared" ref="M23:M28" si="5">H23-I23</f>
        <v>90</v>
      </c>
      <c r="N23" s="89">
        <v>4</v>
      </c>
      <c r="O23" s="314"/>
      <c r="P23" s="119"/>
      <c r="Q23" s="89"/>
      <c r="R23" s="314"/>
      <c r="S23" s="89"/>
      <c r="T23" s="314"/>
      <c r="U23" s="90"/>
      <c r="V23" s="89"/>
      <c r="W23" s="90"/>
    </row>
    <row r="24" spans="1:28" x14ac:dyDescent="0.25">
      <c r="A24" s="358" t="s">
        <v>324</v>
      </c>
      <c r="B24" s="391" t="s">
        <v>263</v>
      </c>
      <c r="C24" s="87"/>
      <c r="D24" s="88"/>
      <c r="E24" s="359"/>
      <c r="F24" s="362" t="s">
        <v>181</v>
      </c>
      <c r="G24" s="361">
        <v>1</v>
      </c>
      <c r="H24" s="86">
        <f t="shared" si="4"/>
        <v>30</v>
      </c>
      <c r="I24" s="87">
        <f>J24+L24</f>
        <v>0</v>
      </c>
      <c r="J24" s="88"/>
      <c r="K24" s="88"/>
      <c r="L24" s="88"/>
      <c r="M24" s="167">
        <f t="shared" si="5"/>
        <v>30</v>
      </c>
      <c r="N24" s="89"/>
      <c r="O24" s="314"/>
      <c r="P24" s="119"/>
      <c r="Q24" s="89"/>
      <c r="R24" s="314"/>
      <c r="S24" s="89"/>
      <c r="T24" s="314"/>
      <c r="U24" s="90"/>
      <c r="V24" s="89"/>
      <c r="W24" s="90"/>
    </row>
    <row r="25" spans="1:28" s="83" customFormat="1" x14ac:dyDescent="0.25">
      <c r="A25" s="222" t="s">
        <v>169</v>
      </c>
      <c r="B25" s="392" t="s">
        <v>262</v>
      </c>
      <c r="C25" s="122">
        <v>2</v>
      </c>
      <c r="D25" s="193"/>
      <c r="E25" s="118"/>
      <c r="F25" s="123"/>
      <c r="G25" s="125">
        <v>4</v>
      </c>
      <c r="H25" s="117">
        <f t="shared" si="4"/>
        <v>120</v>
      </c>
      <c r="I25" s="84">
        <f>J25+K25+L25</f>
        <v>54</v>
      </c>
      <c r="J25" s="193">
        <v>36</v>
      </c>
      <c r="K25" s="193"/>
      <c r="L25" s="193">
        <v>18</v>
      </c>
      <c r="M25" s="123">
        <f t="shared" si="5"/>
        <v>66</v>
      </c>
      <c r="N25" s="87"/>
      <c r="O25" s="317">
        <v>3</v>
      </c>
      <c r="P25" s="167">
        <v>3</v>
      </c>
      <c r="Q25" s="87"/>
      <c r="R25" s="317"/>
      <c r="S25" s="87"/>
      <c r="T25" s="317"/>
      <c r="U25" s="167"/>
      <c r="V25" s="87"/>
      <c r="W25" s="167"/>
    </row>
    <row r="26" spans="1:28" ht="31.5" x14ac:dyDescent="0.25">
      <c r="A26" s="221" t="s">
        <v>170</v>
      </c>
      <c r="B26" s="393" t="s">
        <v>229</v>
      </c>
      <c r="C26" s="122">
        <v>2</v>
      </c>
      <c r="D26" s="193"/>
      <c r="E26" s="118"/>
      <c r="F26" s="123"/>
      <c r="G26" s="116">
        <v>5</v>
      </c>
      <c r="H26" s="117">
        <f t="shared" si="4"/>
        <v>150</v>
      </c>
      <c r="I26" s="84">
        <f>J26+K26+L26</f>
        <v>72</v>
      </c>
      <c r="J26" s="193">
        <v>36</v>
      </c>
      <c r="K26" s="193"/>
      <c r="L26" s="193">
        <v>36</v>
      </c>
      <c r="M26" s="123">
        <f t="shared" si="5"/>
        <v>78</v>
      </c>
      <c r="N26" s="87"/>
      <c r="O26" s="317">
        <v>4</v>
      </c>
      <c r="P26" s="167">
        <v>4</v>
      </c>
      <c r="Q26" s="87"/>
      <c r="R26" s="317"/>
      <c r="S26" s="87"/>
      <c r="T26" s="317"/>
      <c r="U26" s="167"/>
      <c r="V26" s="87"/>
      <c r="W26" s="167"/>
    </row>
    <row r="27" spans="1:28" ht="31.5" x14ac:dyDescent="0.25">
      <c r="A27" s="221" t="s">
        <v>171</v>
      </c>
      <c r="B27" s="121" t="s">
        <v>325</v>
      </c>
      <c r="C27" s="122"/>
      <c r="D27" s="193" t="s">
        <v>181</v>
      </c>
      <c r="E27" s="118"/>
      <c r="F27" s="123"/>
      <c r="G27" s="116">
        <v>4</v>
      </c>
      <c r="H27" s="117">
        <f t="shared" si="4"/>
        <v>120</v>
      </c>
      <c r="I27" s="84">
        <f>J27+K27+L27</f>
        <v>54</v>
      </c>
      <c r="J27" s="193">
        <v>36</v>
      </c>
      <c r="K27" s="193"/>
      <c r="L27" s="193">
        <v>18</v>
      </c>
      <c r="M27" s="123">
        <f t="shared" si="5"/>
        <v>66</v>
      </c>
      <c r="N27" s="87"/>
      <c r="O27" s="317">
        <v>3</v>
      </c>
      <c r="P27" s="167">
        <v>3</v>
      </c>
      <c r="Q27" s="87"/>
      <c r="R27" s="317"/>
      <c r="S27" s="87"/>
      <c r="T27" s="317"/>
      <c r="U27" s="167"/>
      <c r="V27" s="87"/>
      <c r="W27" s="167"/>
    </row>
    <row r="28" spans="1:28" x14ac:dyDescent="0.25">
      <c r="A28" s="221" t="s">
        <v>172</v>
      </c>
      <c r="B28" s="394" t="s">
        <v>248</v>
      </c>
      <c r="C28" s="84">
        <v>3</v>
      </c>
      <c r="D28" s="193"/>
      <c r="E28" s="118"/>
      <c r="F28" s="120"/>
      <c r="G28" s="116">
        <v>6</v>
      </c>
      <c r="H28" s="117">
        <f t="shared" si="4"/>
        <v>180</v>
      </c>
      <c r="I28" s="84">
        <f>J28+K28+L28</f>
        <v>60</v>
      </c>
      <c r="J28" s="193">
        <v>30</v>
      </c>
      <c r="K28" s="193"/>
      <c r="L28" s="193">
        <v>30</v>
      </c>
      <c r="M28" s="123">
        <f t="shared" si="5"/>
        <v>120</v>
      </c>
      <c r="N28" s="89"/>
      <c r="O28" s="314"/>
      <c r="P28" s="93"/>
      <c r="Q28" s="89">
        <v>4</v>
      </c>
      <c r="R28" s="314"/>
      <c r="S28" s="89"/>
      <c r="T28" s="314"/>
      <c r="U28" s="90"/>
      <c r="V28" s="89"/>
      <c r="W28" s="90"/>
    </row>
    <row r="29" spans="1:28" x14ac:dyDescent="0.25">
      <c r="A29" s="221" t="s">
        <v>173</v>
      </c>
      <c r="B29" s="394" t="s">
        <v>250</v>
      </c>
      <c r="C29" s="84"/>
      <c r="D29" s="193"/>
      <c r="E29" s="118"/>
      <c r="F29" s="120"/>
      <c r="G29" s="116">
        <f t="shared" ref="G29:M29" si="6">G30+G31</f>
        <v>6</v>
      </c>
      <c r="H29" s="277">
        <f t="shared" si="6"/>
        <v>180</v>
      </c>
      <c r="I29" s="126">
        <f t="shared" si="6"/>
        <v>65</v>
      </c>
      <c r="J29" s="307">
        <f t="shared" si="6"/>
        <v>26</v>
      </c>
      <c r="K29" s="307">
        <f t="shared" si="6"/>
        <v>0</v>
      </c>
      <c r="L29" s="307">
        <f t="shared" si="6"/>
        <v>39</v>
      </c>
      <c r="M29" s="278">
        <f t="shared" si="6"/>
        <v>115</v>
      </c>
      <c r="N29" s="89"/>
      <c r="O29" s="314"/>
      <c r="P29" s="93"/>
      <c r="Q29" s="89"/>
      <c r="R29" s="314"/>
      <c r="S29" s="89"/>
      <c r="T29" s="314"/>
      <c r="U29" s="90"/>
      <c r="V29" s="89"/>
      <c r="W29" s="90"/>
    </row>
    <row r="30" spans="1:28" x14ac:dyDescent="0.25">
      <c r="A30" s="220" t="s">
        <v>326</v>
      </c>
      <c r="B30" s="395" t="s">
        <v>250</v>
      </c>
      <c r="C30" s="397">
        <v>4</v>
      </c>
      <c r="D30" s="147"/>
      <c r="E30" s="147"/>
      <c r="F30" s="210"/>
      <c r="G30" s="127">
        <v>5</v>
      </c>
      <c r="H30" s="86">
        <f>G30*30</f>
        <v>150</v>
      </c>
      <c r="I30" s="87">
        <f>J30+K30+L30</f>
        <v>65</v>
      </c>
      <c r="J30" s="88">
        <v>26</v>
      </c>
      <c r="K30" s="88"/>
      <c r="L30" s="88">
        <v>39</v>
      </c>
      <c r="M30" s="167">
        <f>H30-I30</f>
        <v>85</v>
      </c>
      <c r="N30" s="156"/>
      <c r="O30" s="321"/>
      <c r="P30" s="157"/>
      <c r="Q30" s="156"/>
      <c r="R30" s="321">
        <v>5</v>
      </c>
      <c r="S30" s="156"/>
      <c r="T30" s="321"/>
      <c r="U30" s="157"/>
      <c r="V30" s="158"/>
      <c r="W30" s="157"/>
    </row>
    <row r="31" spans="1:28" ht="19.5" customHeight="1" thickBot="1" x14ac:dyDescent="0.3">
      <c r="A31" s="363" t="s">
        <v>327</v>
      </c>
      <c r="B31" s="396" t="s">
        <v>252</v>
      </c>
      <c r="C31" s="364"/>
      <c r="D31" s="365"/>
      <c r="E31" s="365"/>
      <c r="F31" s="366" t="s">
        <v>180</v>
      </c>
      <c r="G31" s="367">
        <v>1</v>
      </c>
      <c r="H31" s="368">
        <f>G31*30</f>
        <v>30</v>
      </c>
      <c r="I31" s="369">
        <f>J31+K31+L31</f>
        <v>0</v>
      </c>
      <c r="J31" s="365"/>
      <c r="K31" s="365"/>
      <c r="L31" s="365"/>
      <c r="M31" s="366">
        <f>H31-I31</f>
        <v>30</v>
      </c>
      <c r="N31" s="369"/>
      <c r="O31" s="370"/>
      <c r="P31" s="366"/>
      <c r="Q31" s="369"/>
      <c r="R31" s="370"/>
      <c r="S31" s="369"/>
      <c r="T31" s="370"/>
      <c r="U31" s="366"/>
      <c r="V31" s="369"/>
      <c r="W31" s="366"/>
    </row>
    <row r="32" spans="1:28" ht="16.5" thickBot="1" x14ac:dyDescent="0.3">
      <c r="A32" s="1189" t="s">
        <v>192</v>
      </c>
      <c r="B32" s="1190"/>
      <c r="C32" s="1190"/>
      <c r="D32" s="1190"/>
      <c r="E32" s="1190"/>
      <c r="F32" s="1191"/>
      <c r="G32" s="131">
        <f>SUM(G21:G31)-G23-G24-G30-G31</f>
        <v>36</v>
      </c>
      <c r="H32" s="132">
        <f t="shared" ref="H32:M32" si="7">SUM(H21:H31)-H23-H24-H30-H31</f>
        <v>1080</v>
      </c>
      <c r="I32" s="132">
        <f t="shared" si="7"/>
        <v>425</v>
      </c>
      <c r="J32" s="132">
        <f t="shared" si="7"/>
        <v>224</v>
      </c>
      <c r="K32" s="132">
        <f t="shared" si="7"/>
        <v>0</v>
      </c>
      <c r="L32" s="132">
        <f t="shared" si="7"/>
        <v>201</v>
      </c>
      <c r="M32" s="132">
        <f t="shared" si="7"/>
        <v>655</v>
      </c>
      <c r="N32" s="132">
        <f t="shared" ref="N32:AB32" si="8">SUM(N21:N31)</f>
        <v>8</v>
      </c>
      <c r="O32" s="132">
        <f t="shared" si="8"/>
        <v>10</v>
      </c>
      <c r="P32" s="132">
        <f t="shared" si="8"/>
        <v>10</v>
      </c>
      <c r="Q32" s="132">
        <f t="shared" si="8"/>
        <v>4</v>
      </c>
      <c r="R32" s="132">
        <f t="shared" si="8"/>
        <v>5</v>
      </c>
      <c r="S32" s="132">
        <f t="shared" si="8"/>
        <v>0</v>
      </c>
      <c r="T32" s="132">
        <f t="shared" si="8"/>
        <v>0</v>
      </c>
      <c r="U32" s="132">
        <f t="shared" si="8"/>
        <v>0</v>
      </c>
      <c r="V32" s="132">
        <f t="shared" si="8"/>
        <v>0</v>
      </c>
      <c r="W32" s="132">
        <f t="shared" si="8"/>
        <v>0</v>
      </c>
      <c r="X32" s="371">
        <f t="shared" si="8"/>
        <v>0</v>
      </c>
      <c r="Y32" s="132">
        <f t="shared" si="8"/>
        <v>0</v>
      </c>
      <c r="Z32" s="132">
        <f t="shared" si="8"/>
        <v>0</v>
      </c>
      <c r="AA32" s="132">
        <f t="shared" si="8"/>
        <v>0</v>
      </c>
      <c r="AB32" s="132">
        <f t="shared" si="8"/>
        <v>0</v>
      </c>
    </row>
    <row r="33" spans="1:28" ht="16.5" thickBot="1" x14ac:dyDescent="0.3">
      <c r="A33" s="1194" t="s">
        <v>193</v>
      </c>
      <c r="B33" s="1195"/>
      <c r="C33" s="1195"/>
      <c r="D33" s="1195"/>
      <c r="E33" s="1195"/>
      <c r="F33" s="1195"/>
      <c r="G33" s="1195"/>
      <c r="H33" s="1195"/>
      <c r="I33" s="1196"/>
      <c r="J33" s="1196"/>
      <c r="K33" s="1196"/>
      <c r="L33" s="1196"/>
      <c r="M33" s="1196"/>
      <c r="N33" s="1195"/>
      <c r="O33" s="1195"/>
      <c r="P33" s="1195"/>
      <c r="Q33" s="1195"/>
      <c r="R33" s="1195"/>
      <c r="S33" s="1195"/>
      <c r="T33" s="1195"/>
      <c r="U33" s="1195"/>
      <c r="V33" s="1195"/>
      <c r="W33" s="1197"/>
    </row>
    <row r="34" spans="1:28" s="69" customFormat="1" x14ac:dyDescent="0.25">
      <c r="A34" s="305" t="s">
        <v>151</v>
      </c>
      <c r="B34" s="260" t="s">
        <v>328</v>
      </c>
      <c r="C34" s="172"/>
      <c r="D34" s="173">
        <v>2</v>
      </c>
      <c r="E34" s="173"/>
      <c r="F34" s="174"/>
      <c r="G34" s="226">
        <v>4.5</v>
      </c>
      <c r="H34" s="322">
        <f>G34*30</f>
        <v>135</v>
      </c>
      <c r="I34" s="73">
        <f>J34+K34+L34</f>
        <v>0</v>
      </c>
      <c r="J34" s="229"/>
      <c r="K34" s="229"/>
      <c r="L34" s="229"/>
      <c r="M34" s="230">
        <f>H34-I34</f>
        <v>135</v>
      </c>
      <c r="N34" s="223"/>
      <c r="O34" s="323"/>
      <c r="P34" s="170"/>
      <c r="Q34" s="171"/>
      <c r="R34" s="324"/>
      <c r="S34" s="171"/>
      <c r="T34" s="324"/>
      <c r="U34" s="170"/>
      <c r="V34" s="171"/>
      <c r="W34" s="170"/>
    </row>
    <row r="35" spans="1:28" s="69" customFormat="1" ht="16.5" thickBot="1" x14ac:dyDescent="0.3">
      <c r="A35" s="124" t="s">
        <v>152</v>
      </c>
      <c r="B35" s="261" t="s">
        <v>154</v>
      </c>
      <c r="C35" s="262"/>
      <c r="D35" s="263" t="s">
        <v>180</v>
      </c>
      <c r="E35" s="263"/>
      <c r="F35" s="264"/>
      <c r="G35" s="227">
        <v>6</v>
      </c>
      <c r="H35" s="325">
        <f>G35*30</f>
        <v>180</v>
      </c>
      <c r="I35" s="130">
        <f>J35+K35+L35</f>
        <v>0</v>
      </c>
      <c r="J35" s="128"/>
      <c r="K35" s="128"/>
      <c r="L35" s="128"/>
      <c r="M35" s="129">
        <f>H35-I35</f>
        <v>180</v>
      </c>
      <c r="N35" s="224"/>
      <c r="O35" s="326"/>
      <c r="P35" s="168"/>
      <c r="Q35" s="175"/>
      <c r="R35" s="326"/>
      <c r="S35" s="175"/>
      <c r="T35" s="326"/>
      <c r="U35" s="168"/>
      <c r="V35" s="175"/>
      <c r="W35" s="168"/>
    </row>
    <row r="36" spans="1:28" s="69" customFormat="1" ht="16.5" thickBot="1" x14ac:dyDescent="0.3">
      <c r="A36" s="1198" t="s">
        <v>194</v>
      </c>
      <c r="B36" s="1196"/>
      <c r="C36" s="1196"/>
      <c r="D36" s="1196"/>
      <c r="E36" s="1196"/>
      <c r="F36" s="1199"/>
      <c r="G36" s="265">
        <f t="shared" ref="G36:W36" si="9">SUM(G34:G35)</f>
        <v>10.5</v>
      </c>
      <c r="H36" s="266">
        <f t="shared" si="9"/>
        <v>315</v>
      </c>
      <c r="I36" s="327">
        <f t="shared" si="9"/>
        <v>0</v>
      </c>
      <c r="J36" s="327">
        <f t="shared" si="9"/>
        <v>0</v>
      </c>
      <c r="K36" s="327">
        <f t="shared" si="9"/>
        <v>0</v>
      </c>
      <c r="L36" s="327">
        <f t="shared" si="9"/>
        <v>0</v>
      </c>
      <c r="M36" s="327">
        <f t="shared" si="9"/>
        <v>315</v>
      </c>
      <c r="N36" s="266">
        <f t="shared" si="9"/>
        <v>0</v>
      </c>
      <c r="O36" s="266">
        <f t="shared" si="9"/>
        <v>0</v>
      </c>
      <c r="P36" s="266">
        <f t="shared" si="9"/>
        <v>0</v>
      </c>
      <c r="Q36" s="266">
        <f t="shared" si="9"/>
        <v>0</v>
      </c>
      <c r="R36" s="266">
        <f t="shared" si="9"/>
        <v>0</v>
      </c>
      <c r="S36" s="266">
        <f t="shared" si="9"/>
        <v>0</v>
      </c>
      <c r="T36" s="266">
        <f t="shared" si="9"/>
        <v>0</v>
      </c>
      <c r="U36" s="266">
        <f t="shared" si="9"/>
        <v>0</v>
      </c>
      <c r="V36" s="266">
        <f t="shared" si="9"/>
        <v>0</v>
      </c>
      <c r="W36" s="266">
        <f t="shared" si="9"/>
        <v>0</v>
      </c>
    </row>
    <row r="37" spans="1:28" ht="16.5" thickBot="1" x14ac:dyDescent="0.3">
      <c r="A37" s="1198" t="s">
        <v>195</v>
      </c>
      <c r="B37" s="1196"/>
      <c r="C37" s="1196"/>
      <c r="D37" s="1196"/>
      <c r="E37" s="1196"/>
      <c r="F37" s="1196"/>
      <c r="G37" s="1196"/>
      <c r="H37" s="1196"/>
      <c r="I37" s="1196"/>
      <c r="J37" s="1196"/>
      <c r="K37" s="1196"/>
      <c r="L37" s="1196"/>
      <c r="M37" s="1196"/>
      <c r="N37" s="1196"/>
      <c r="O37" s="1196"/>
      <c r="P37" s="1196"/>
      <c r="Q37" s="1196"/>
      <c r="R37" s="1196"/>
      <c r="S37" s="1196"/>
      <c r="T37" s="1196"/>
      <c r="U37" s="1196"/>
      <c r="V37" s="1196"/>
      <c r="W37" s="1199"/>
    </row>
    <row r="38" spans="1:28" s="69" customFormat="1" x14ac:dyDescent="0.25">
      <c r="A38" s="279" t="s">
        <v>155</v>
      </c>
      <c r="B38" s="280" t="s">
        <v>86</v>
      </c>
      <c r="C38" s="176"/>
      <c r="D38" s="177"/>
      <c r="E38" s="177"/>
      <c r="F38" s="284"/>
      <c r="G38" s="287">
        <v>3</v>
      </c>
      <c r="H38" s="290">
        <f>G38*30</f>
        <v>90</v>
      </c>
      <c r="I38" s="228">
        <f>J38+K38+L38</f>
        <v>0</v>
      </c>
      <c r="J38" s="178"/>
      <c r="K38" s="178"/>
      <c r="L38" s="178"/>
      <c r="M38" s="230">
        <f>H38-I38</f>
        <v>90</v>
      </c>
      <c r="N38" s="328"/>
      <c r="O38" s="329"/>
      <c r="P38" s="296"/>
      <c r="Q38" s="180"/>
      <c r="R38" s="329"/>
      <c r="S38" s="180"/>
      <c r="T38" s="329"/>
      <c r="U38" s="296"/>
      <c r="V38" s="180"/>
      <c r="W38" s="179"/>
    </row>
    <row r="39" spans="1:28" s="69" customFormat="1" ht="32.25" thickBot="1" x14ac:dyDescent="0.3">
      <c r="A39" s="283" t="s">
        <v>212</v>
      </c>
      <c r="B39" s="372" t="s">
        <v>282</v>
      </c>
      <c r="C39" s="281">
        <v>4</v>
      </c>
      <c r="D39" s="282"/>
      <c r="E39" s="282"/>
      <c r="F39" s="285"/>
      <c r="G39" s="288">
        <v>3</v>
      </c>
      <c r="H39" s="291">
        <f>G39*30</f>
        <v>90</v>
      </c>
      <c r="I39" s="292">
        <f>J39+K39+L39</f>
        <v>0</v>
      </c>
      <c r="J39" s="293"/>
      <c r="K39" s="293"/>
      <c r="L39" s="293"/>
      <c r="M39" s="330">
        <f>H39-I39</f>
        <v>90</v>
      </c>
      <c r="N39" s="331"/>
      <c r="O39" s="332"/>
      <c r="P39" s="297"/>
      <c r="Q39" s="294"/>
      <c r="R39" s="332"/>
      <c r="S39" s="294"/>
      <c r="T39" s="332"/>
      <c r="U39" s="297"/>
      <c r="V39" s="294"/>
      <c r="W39" s="295"/>
    </row>
    <row r="40" spans="1:28" s="69" customFormat="1" ht="16.5" thickBot="1" x14ac:dyDescent="0.3">
      <c r="A40" s="1200" t="s">
        <v>196</v>
      </c>
      <c r="B40" s="1201"/>
      <c r="C40" s="1201"/>
      <c r="D40" s="1201"/>
      <c r="E40" s="1201"/>
      <c r="F40" s="1202"/>
      <c r="G40" s="286">
        <f>SUM(G38:G39)</f>
        <v>6</v>
      </c>
      <c r="H40" s="289">
        <f>SUM(H38:H39)</f>
        <v>180</v>
      </c>
      <c r="I40" s="289">
        <f t="shared" ref="I40:W40" si="10">I38</f>
        <v>0</v>
      </c>
      <c r="J40" s="289">
        <f t="shared" si="10"/>
        <v>0</v>
      </c>
      <c r="K40" s="289">
        <f t="shared" si="10"/>
        <v>0</v>
      </c>
      <c r="L40" s="289">
        <f t="shared" si="10"/>
        <v>0</v>
      </c>
      <c r="M40" s="289">
        <f>SUM(M38:M39)</f>
        <v>180</v>
      </c>
      <c r="N40" s="289">
        <f t="shared" si="10"/>
        <v>0</v>
      </c>
      <c r="O40" s="289">
        <f t="shared" si="10"/>
        <v>0</v>
      </c>
      <c r="P40" s="289">
        <f t="shared" si="10"/>
        <v>0</v>
      </c>
      <c r="Q40" s="289">
        <f t="shared" si="10"/>
        <v>0</v>
      </c>
      <c r="R40" s="289">
        <f t="shared" si="10"/>
        <v>0</v>
      </c>
      <c r="S40" s="289">
        <f t="shared" si="10"/>
        <v>0</v>
      </c>
      <c r="T40" s="289">
        <f t="shared" si="10"/>
        <v>0</v>
      </c>
      <c r="U40" s="289">
        <f t="shared" si="10"/>
        <v>0</v>
      </c>
      <c r="V40" s="289">
        <f t="shared" si="10"/>
        <v>0</v>
      </c>
      <c r="W40" s="373">
        <f t="shared" si="10"/>
        <v>0</v>
      </c>
    </row>
    <row r="41" spans="1:28" ht="16.5" thickBot="1" x14ac:dyDescent="0.3">
      <c r="A41" s="1203" t="s">
        <v>197</v>
      </c>
      <c r="B41" s="1204"/>
      <c r="C41" s="1204"/>
      <c r="D41" s="1204"/>
      <c r="E41" s="1204"/>
      <c r="F41" s="1204"/>
      <c r="G41" s="133">
        <f>G40+G36+G32+G19</f>
        <v>75</v>
      </c>
      <c r="H41" s="134">
        <f>H40+H36+H32+H19</f>
        <v>2250</v>
      </c>
      <c r="I41" s="134">
        <f t="shared" ref="I41:W41" si="11">I32+I19+I36+I40</f>
        <v>738</v>
      </c>
      <c r="J41" s="134">
        <f t="shared" si="11"/>
        <v>299</v>
      </c>
      <c r="K41" s="134">
        <f t="shared" si="11"/>
        <v>8</v>
      </c>
      <c r="L41" s="134">
        <f t="shared" si="11"/>
        <v>439</v>
      </c>
      <c r="M41" s="134">
        <f t="shared" si="11"/>
        <v>1512</v>
      </c>
      <c r="N41" s="134">
        <f t="shared" si="11"/>
        <v>19</v>
      </c>
      <c r="O41" s="134">
        <f t="shared" si="11"/>
        <v>14</v>
      </c>
      <c r="P41" s="134">
        <f t="shared" si="11"/>
        <v>14</v>
      </c>
      <c r="Q41" s="134">
        <f t="shared" si="11"/>
        <v>6</v>
      </c>
      <c r="R41" s="134">
        <f t="shared" si="11"/>
        <v>8</v>
      </c>
      <c r="S41" s="134">
        <f t="shared" si="11"/>
        <v>0</v>
      </c>
      <c r="T41" s="134">
        <f t="shared" si="11"/>
        <v>0</v>
      </c>
      <c r="U41" s="134">
        <f t="shared" si="11"/>
        <v>0</v>
      </c>
      <c r="V41" s="134">
        <f t="shared" si="11"/>
        <v>0</v>
      </c>
      <c r="W41" s="134">
        <f t="shared" si="11"/>
        <v>0</v>
      </c>
      <c r="X41" s="69">
        <f>30*G41</f>
        <v>2250</v>
      </c>
    </row>
    <row r="42" spans="1:28" x14ac:dyDescent="0.25">
      <c r="A42" s="1183" t="s">
        <v>132</v>
      </c>
      <c r="B42" s="1184"/>
      <c r="C42" s="1184"/>
      <c r="D42" s="1184"/>
      <c r="E42" s="1184"/>
      <c r="F42" s="1184"/>
      <c r="G42" s="1184"/>
      <c r="H42" s="1184"/>
      <c r="I42" s="1184"/>
      <c r="J42" s="1184"/>
      <c r="K42" s="1184"/>
      <c r="L42" s="1184"/>
      <c r="M42" s="1184"/>
      <c r="N42" s="1184"/>
      <c r="O42" s="1184"/>
      <c r="P42" s="1184"/>
      <c r="Q42" s="1184"/>
      <c r="R42" s="1184"/>
      <c r="S42" s="1184"/>
      <c r="T42" s="1184"/>
      <c r="U42" s="1184"/>
      <c r="V42" s="1184"/>
      <c r="W42" s="1185"/>
    </row>
    <row r="43" spans="1:28" ht="16.5" thickBot="1" x14ac:dyDescent="0.3">
      <c r="A43" s="1186" t="s">
        <v>133</v>
      </c>
      <c r="B43" s="1154"/>
      <c r="C43" s="1154"/>
      <c r="D43" s="1154"/>
      <c r="E43" s="1154"/>
      <c r="F43" s="1154"/>
      <c r="G43" s="1154"/>
      <c r="H43" s="1154"/>
      <c r="I43" s="1154"/>
      <c r="J43" s="1154"/>
      <c r="K43" s="1154"/>
      <c r="L43" s="1154"/>
      <c r="M43" s="1154"/>
      <c r="N43" s="1154"/>
      <c r="O43" s="1154"/>
      <c r="P43" s="1154"/>
      <c r="Q43" s="1154"/>
      <c r="R43" s="1154"/>
      <c r="S43" s="1154"/>
      <c r="T43" s="1154"/>
      <c r="U43" s="1154"/>
      <c r="V43" s="1154"/>
      <c r="W43" s="1156"/>
    </row>
    <row r="44" spans="1:28" x14ac:dyDescent="0.25">
      <c r="A44" s="1192" t="s">
        <v>134</v>
      </c>
      <c r="B44" s="231" t="s">
        <v>136</v>
      </c>
      <c r="C44" s="135"/>
      <c r="D44" s="166">
        <v>1</v>
      </c>
      <c r="E44" s="166"/>
      <c r="F44" s="233"/>
      <c r="G44" s="169">
        <v>3</v>
      </c>
      <c r="H44" s="374">
        <f>G44*30</f>
        <v>90</v>
      </c>
      <c r="I44" s="234">
        <f>J44+K44+L44</f>
        <v>30</v>
      </c>
      <c r="J44" s="235">
        <v>15</v>
      </c>
      <c r="K44" s="235"/>
      <c r="L44" s="235">
        <v>15</v>
      </c>
      <c r="M44" s="237">
        <f>H44-I44</f>
        <v>60</v>
      </c>
      <c r="N44" s="135">
        <v>2</v>
      </c>
      <c r="O44" s="333"/>
      <c r="P44" s="233"/>
      <c r="Q44" s="135"/>
      <c r="R44" s="333"/>
      <c r="S44" s="135"/>
      <c r="T44" s="333"/>
      <c r="U44" s="233"/>
      <c r="V44" s="135"/>
      <c r="W44" s="233"/>
    </row>
    <row r="45" spans="1:28" ht="16.5" thickBot="1" x14ac:dyDescent="0.3">
      <c r="A45" s="1193"/>
      <c r="B45" s="375" t="s">
        <v>183</v>
      </c>
      <c r="C45" s="376"/>
      <c r="D45" s="377"/>
      <c r="E45" s="377"/>
      <c r="F45" s="378"/>
      <c r="G45" s="236"/>
      <c r="H45" s="379"/>
      <c r="I45" s="238"/>
      <c r="J45" s="239"/>
      <c r="K45" s="239"/>
      <c r="L45" s="239"/>
      <c r="M45" s="240"/>
      <c r="N45" s="376"/>
      <c r="O45" s="380"/>
      <c r="P45" s="378"/>
      <c r="Q45" s="376"/>
      <c r="R45" s="380"/>
      <c r="S45" s="376"/>
      <c r="T45" s="380"/>
      <c r="U45" s="378"/>
      <c r="V45" s="376"/>
      <c r="W45" s="378"/>
    </row>
    <row r="46" spans="1:28" ht="16.5" thickBot="1" x14ac:dyDescent="0.3">
      <c r="A46" s="1150" t="s">
        <v>137</v>
      </c>
      <c r="B46" s="1151"/>
      <c r="C46" s="1151"/>
      <c r="D46" s="1151"/>
      <c r="E46" s="1151"/>
      <c r="F46" s="1152"/>
      <c r="G46" s="139">
        <f t="shared" ref="G46:AB46" si="12">SUM(G44:G45)</f>
        <v>3</v>
      </c>
      <c r="H46" s="140">
        <f t="shared" si="12"/>
        <v>90</v>
      </c>
      <c r="I46" s="140">
        <f t="shared" si="12"/>
        <v>30</v>
      </c>
      <c r="J46" s="140">
        <f t="shared" si="12"/>
        <v>15</v>
      </c>
      <c r="K46" s="140">
        <f t="shared" si="12"/>
        <v>0</v>
      </c>
      <c r="L46" s="140">
        <f t="shared" si="12"/>
        <v>15</v>
      </c>
      <c r="M46" s="140">
        <f t="shared" si="12"/>
        <v>60</v>
      </c>
      <c r="N46" s="140">
        <f t="shared" si="12"/>
        <v>2</v>
      </c>
      <c r="O46" s="140">
        <f t="shared" si="12"/>
        <v>0</v>
      </c>
      <c r="P46" s="140">
        <f t="shared" si="12"/>
        <v>0</v>
      </c>
      <c r="Q46" s="140">
        <f t="shared" si="12"/>
        <v>0</v>
      </c>
      <c r="R46" s="140">
        <f t="shared" si="12"/>
        <v>0</v>
      </c>
      <c r="S46" s="140">
        <f t="shared" si="12"/>
        <v>0</v>
      </c>
      <c r="T46" s="140">
        <f t="shared" si="12"/>
        <v>0</v>
      </c>
      <c r="U46" s="140">
        <f t="shared" si="12"/>
        <v>0</v>
      </c>
      <c r="V46" s="140">
        <f t="shared" si="12"/>
        <v>0</v>
      </c>
      <c r="W46" s="140">
        <f t="shared" si="12"/>
        <v>0</v>
      </c>
      <c r="X46" s="336">
        <f t="shared" si="12"/>
        <v>0</v>
      </c>
      <c r="Y46" s="140">
        <f t="shared" si="12"/>
        <v>0</v>
      </c>
      <c r="Z46" s="140">
        <f t="shared" si="12"/>
        <v>0</v>
      </c>
      <c r="AA46" s="140">
        <f t="shared" si="12"/>
        <v>0</v>
      </c>
      <c r="AB46" s="140">
        <f t="shared" si="12"/>
        <v>0</v>
      </c>
    </row>
    <row r="47" spans="1:28" ht="16.5" thickBot="1" x14ac:dyDescent="0.3">
      <c r="A47" s="1153" t="s">
        <v>215</v>
      </c>
      <c r="B47" s="1154"/>
      <c r="C47" s="1154"/>
      <c r="D47" s="1154"/>
      <c r="E47" s="1154"/>
      <c r="F47" s="1154"/>
      <c r="G47" s="1154"/>
      <c r="H47" s="1154"/>
      <c r="I47" s="1155"/>
      <c r="J47" s="1155"/>
      <c r="K47" s="1155"/>
      <c r="L47" s="1155"/>
      <c r="M47" s="1155"/>
      <c r="N47" s="1154"/>
      <c r="O47" s="1154"/>
      <c r="P47" s="1154"/>
      <c r="Q47" s="1154"/>
      <c r="R47" s="1154"/>
      <c r="S47" s="1154"/>
      <c r="T47" s="1154"/>
      <c r="U47" s="1154"/>
      <c r="V47" s="1154"/>
      <c r="W47" s="1156"/>
    </row>
    <row r="48" spans="1:28" x14ac:dyDescent="0.25">
      <c r="A48" s="1205" t="s">
        <v>143</v>
      </c>
      <c r="B48" s="398" t="s">
        <v>343</v>
      </c>
      <c r="C48" s="141">
        <v>1</v>
      </c>
      <c r="D48" s="141"/>
      <c r="E48" s="141"/>
      <c r="F48" s="141"/>
      <c r="G48" s="142">
        <v>4</v>
      </c>
      <c r="H48" s="248">
        <f>G48*30</f>
        <v>120</v>
      </c>
      <c r="I48" s="255">
        <f>J48+L48+K48</f>
        <v>45</v>
      </c>
      <c r="J48" s="162">
        <v>30</v>
      </c>
      <c r="K48" s="162"/>
      <c r="L48" s="162">
        <v>15</v>
      </c>
      <c r="M48" s="256">
        <f>H48-I48</f>
        <v>75</v>
      </c>
      <c r="N48" s="143">
        <v>3</v>
      </c>
      <c r="O48" s="334"/>
      <c r="P48" s="144"/>
      <c r="Q48" s="255"/>
      <c r="R48" s="381"/>
      <c r="S48" s="143"/>
      <c r="T48" s="334"/>
      <c r="U48" s="144"/>
      <c r="V48" s="145"/>
      <c r="W48" s="144"/>
    </row>
    <row r="49" spans="1:23" ht="16.5" customHeight="1" x14ac:dyDescent="0.25">
      <c r="A49" s="1149"/>
      <c r="B49" s="399" t="s">
        <v>292</v>
      </c>
      <c r="C49" s="146"/>
      <c r="D49" s="147"/>
      <c r="E49" s="148"/>
      <c r="F49" s="149"/>
      <c r="G49" s="152"/>
      <c r="H49" s="249"/>
      <c r="I49" s="257"/>
      <c r="J49" s="245"/>
      <c r="K49" s="245">
        <f>SUM(K50:K55)</f>
        <v>0</v>
      </c>
      <c r="L49" s="245"/>
      <c r="M49" s="246"/>
      <c r="N49" s="161"/>
      <c r="O49" s="335"/>
      <c r="P49" s="150"/>
      <c r="Q49" s="163"/>
      <c r="R49" s="382"/>
      <c r="S49" s="161"/>
      <c r="T49" s="335"/>
      <c r="U49" s="150"/>
      <c r="V49" s="163"/>
      <c r="W49" s="150"/>
    </row>
    <row r="50" spans="1:23" x14ac:dyDescent="0.25">
      <c r="A50" s="1149" t="s">
        <v>144</v>
      </c>
      <c r="B50" s="395" t="s">
        <v>344</v>
      </c>
      <c r="C50" s="146">
        <v>2</v>
      </c>
      <c r="D50" s="147"/>
      <c r="E50" s="148"/>
      <c r="F50" s="149"/>
      <c r="G50" s="152">
        <v>4</v>
      </c>
      <c r="H50" s="250">
        <f t="shared" ref="H50:H60" si="13">G50*30</f>
        <v>120</v>
      </c>
      <c r="I50" s="258">
        <f>J50+L50+K50</f>
        <v>54</v>
      </c>
      <c r="J50" s="153">
        <v>36</v>
      </c>
      <c r="K50" s="154"/>
      <c r="L50" s="154">
        <v>18</v>
      </c>
      <c r="M50" s="155">
        <f t="shared" ref="M50:M60" si="14">H50-I50</f>
        <v>66</v>
      </c>
      <c r="N50" s="158"/>
      <c r="O50" s="321">
        <v>3</v>
      </c>
      <c r="P50" s="157">
        <v>3</v>
      </c>
      <c r="Q50" s="156"/>
      <c r="R50" s="383"/>
      <c r="S50" s="158"/>
      <c r="T50" s="321"/>
      <c r="U50" s="157"/>
      <c r="V50" s="156"/>
      <c r="W50" s="150"/>
    </row>
    <row r="51" spans="1:23" x14ac:dyDescent="0.25">
      <c r="A51" s="1149"/>
      <c r="B51" s="399" t="s">
        <v>312</v>
      </c>
      <c r="C51" s="146"/>
      <c r="D51" s="147"/>
      <c r="E51" s="148"/>
      <c r="F51" s="149"/>
      <c r="G51" s="152"/>
      <c r="H51" s="250"/>
      <c r="I51" s="258"/>
      <c r="J51" s="153"/>
      <c r="K51" s="154"/>
      <c r="L51" s="154"/>
      <c r="M51" s="155"/>
      <c r="N51" s="158"/>
      <c r="O51" s="321"/>
      <c r="P51" s="157"/>
      <c r="Q51" s="156"/>
      <c r="R51" s="383"/>
      <c r="S51" s="158"/>
      <c r="T51" s="321"/>
      <c r="U51" s="157"/>
      <c r="V51" s="156"/>
      <c r="W51" s="150"/>
    </row>
    <row r="52" spans="1:23" x14ac:dyDescent="0.25">
      <c r="A52" s="1149" t="s">
        <v>145</v>
      </c>
      <c r="B52" s="395" t="s">
        <v>352</v>
      </c>
      <c r="C52" s="146"/>
      <c r="D52" s="147" t="s">
        <v>329</v>
      </c>
      <c r="E52" s="148"/>
      <c r="F52" s="149"/>
      <c r="G52" s="152">
        <v>4</v>
      </c>
      <c r="H52" s="250">
        <f>G52*30</f>
        <v>120</v>
      </c>
      <c r="I52" s="258">
        <f>J52+L52+K52</f>
        <v>54</v>
      </c>
      <c r="J52" s="153">
        <v>36</v>
      </c>
      <c r="K52" s="154"/>
      <c r="L52" s="154">
        <v>18</v>
      </c>
      <c r="M52" s="155">
        <f>H52-I52</f>
        <v>66</v>
      </c>
      <c r="N52" s="158"/>
      <c r="O52" s="321">
        <v>3</v>
      </c>
      <c r="P52" s="157">
        <v>3</v>
      </c>
      <c r="Q52" s="156"/>
      <c r="R52" s="383"/>
      <c r="S52" s="158"/>
      <c r="T52" s="321"/>
      <c r="U52" s="157"/>
      <c r="V52" s="156"/>
      <c r="W52" s="150"/>
    </row>
    <row r="53" spans="1:23" ht="31.5" x14ac:dyDescent="0.25">
      <c r="A53" s="1149"/>
      <c r="B53" s="395" t="s">
        <v>353</v>
      </c>
      <c r="C53" s="146"/>
      <c r="D53" s="147"/>
      <c r="E53" s="148"/>
      <c r="F53" s="149"/>
      <c r="G53" s="152"/>
      <c r="H53" s="250"/>
      <c r="I53" s="258"/>
      <c r="J53" s="153"/>
      <c r="K53" s="154"/>
      <c r="L53" s="154"/>
      <c r="M53" s="155"/>
      <c r="N53" s="158"/>
      <c r="O53" s="321"/>
      <c r="P53" s="157"/>
      <c r="Q53" s="156"/>
      <c r="R53" s="383"/>
      <c r="S53" s="158"/>
      <c r="T53" s="321"/>
      <c r="U53" s="157"/>
      <c r="V53" s="156"/>
      <c r="W53" s="150"/>
    </row>
    <row r="54" spans="1:23" x14ac:dyDescent="0.25">
      <c r="A54" s="1149" t="s">
        <v>146</v>
      </c>
      <c r="B54" s="400" t="s">
        <v>345</v>
      </c>
      <c r="C54" s="146"/>
      <c r="D54" s="147" t="s">
        <v>115</v>
      </c>
      <c r="E54" s="148"/>
      <c r="F54" s="149"/>
      <c r="G54" s="152">
        <v>4</v>
      </c>
      <c r="H54" s="250">
        <f t="shared" si="13"/>
        <v>120</v>
      </c>
      <c r="I54" s="258">
        <f>J54+L54+K54</f>
        <v>45</v>
      </c>
      <c r="J54" s="153">
        <v>30</v>
      </c>
      <c r="K54" s="154"/>
      <c r="L54" s="154">
        <v>15</v>
      </c>
      <c r="M54" s="155">
        <f t="shared" si="14"/>
        <v>75</v>
      </c>
      <c r="N54" s="158"/>
      <c r="O54" s="321"/>
      <c r="P54" s="159"/>
      <c r="Q54" s="156">
        <v>3</v>
      </c>
      <c r="R54" s="383"/>
      <c r="S54" s="158"/>
      <c r="T54" s="321"/>
      <c r="U54" s="157"/>
      <c r="V54" s="156"/>
      <c r="W54" s="150"/>
    </row>
    <row r="55" spans="1:23" x14ac:dyDescent="0.25">
      <c r="A55" s="1149"/>
      <c r="B55" s="400" t="s">
        <v>296</v>
      </c>
      <c r="C55" s="146"/>
      <c r="D55" s="147"/>
      <c r="E55" s="148"/>
      <c r="F55" s="149"/>
      <c r="G55" s="152"/>
      <c r="H55" s="250"/>
      <c r="I55" s="258"/>
      <c r="J55" s="153"/>
      <c r="K55" s="154"/>
      <c r="L55" s="154"/>
      <c r="M55" s="160"/>
      <c r="N55" s="158"/>
      <c r="O55" s="321"/>
      <c r="P55" s="159"/>
      <c r="Q55" s="156"/>
      <c r="R55" s="383"/>
      <c r="S55" s="158"/>
      <c r="T55" s="321"/>
      <c r="U55" s="157"/>
      <c r="V55" s="156"/>
      <c r="W55" s="150"/>
    </row>
    <row r="56" spans="1:23" ht="31.5" x14ac:dyDescent="0.25">
      <c r="A56" s="1149" t="s">
        <v>147</v>
      </c>
      <c r="B56" s="395" t="s">
        <v>299</v>
      </c>
      <c r="C56" s="146">
        <v>3</v>
      </c>
      <c r="D56" s="147"/>
      <c r="E56" s="148"/>
      <c r="F56" s="148"/>
      <c r="G56" s="152">
        <v>4</v>
      </c>
      <c r="H56" s="251">
        <f t="shared" si="13"/>
        <v>120</v>
      </c>
      <c r="I56" s="258">
        <f>J56+L56+K56</f>
        <v>45</v>
      </c>
      <c r="J56" s="153">
        <v>30</v>
      </c>
      <c r="K56" s="154"/>
      <c r="L56" s="154">
        <v>15</v>
      </c>
      <c r="M56" s="155">
        <f t="shared" si="14"/>
        <v>75</v>
      </c>
      <c r="N56" s="158"/>
      <c r="O56" s="321"/>
      <c r="P56" s="159"/>
      <c r="Q56" s="156">
        <v>3</v>
      </c>
      <c r="R56" s="383"/>
      <c r="S56" s="158"/>
      <c r="T56" s="321"/>
      <c r="U56" s="157"/>
      <c r="V56" s="156"/>
      <c r="W56" s="150"/>
    </row>
    <row r="57" spans="1:23" ht="31.5" x14ac:dyDescent="0.25">
      <c r="A57" s="1149"/>
      <c r="B57" s="395" t="s">
        <v>313</v>
      </c>
      <c r="C57" s="146"/>
      <c r="D57" s="147"/>
      <c r="E57" s="148"/>
      <c r="F57" s="148"/>
      <c r="G57" s="152"/>
      <c r="H57" s="249"/>
      <c r="I57" s="257"/>
      <c r="J57" s="245"/>
      <c r="K57" s="245"/>
      <c r="L57" s="245"/>
      <c r="M57" s="247"/>
      <c r="N57" s="158"/>
      <c r="O57" s="321"/>
      <c r="P57" s="159"/>
      <c r="Q57" s="156"/>
      <c r="R57" s="383"/>
      <c r="S57" s="158"/>
      <c r="T57" s="321"/>
      <c r="U57" s="157"/>
      <c r="V57" s="156"/>
      <c r="W57" s="150"/>
    </row>
    <row r="58" spans="1:23" x14ac:dyDescent="0.25">
      <c r="A58" s="1149" t="s">
        <v>148</v>
      </c>
      <c r="B58" s="401" t="s">
        <v>346</v>
      </c>
      <c r="C58" s="146"/>
      <c r="D58" s="147" t="s">
        <v>226</v>
      </c>
      <c r="E58" s="148"/>
      <c r="F58" s="149"/>
      <c r="G58" s="152">
        <v>4</v>
      </c>
      <c r="H58" s="251">
        <f t="shared" si="13"/>
        <v>120</v>
      </c>
      <c r="I58" s="258">
        <f>J58+L58</f>
        <v>45</v>
      </c>
      <c r="J58" s="153">
        <v>15</v>
      </c>
      <c r="K58" s="154"/>
      <c r="L58" s="154">
        <v>30</v>
      </c>
      <c r="M58" s="155">
        <f t="shared" si="14"/>
        <v>75</v>
      </c>
      <c r="N58" s="158"/>
      <c r="O58" s="321"/>
      <c r="P58" s="159"/>
      <c r="Q58" s="156">
        <v>3</v>
      </c>
      <c r="R58" s="383"/>
      <c r="S58" s="158"/>
      <c r="T58" s="321"/>
      <c r="U58" s="157"/>
      <c r="V58" s="156"/>
      <c r="W58" s="157"/>
    </row>
    <row r="59" spans="1:23" x14ac:dyDescent="0.25">
      <c r="A59" s="1149"/>
      <c r="B59" s="401" t="s">
        <v>298</v>
      </c>
      <c r="C59" s="146"/>
      <c r="D59" s="147"/>
      <c r="E59" s="148"/>
      <c r="F59" s="149"/>
      <c r="G59" s="152"/>
      <c r="H59" s="252"/>
      <c r="I59" s="258"/>
      <c r="J59" s="153"/>
      <c r="K59" s="154"/>
      <c r="L59" s="154"/>
      <c r="M59" s="155"/>
      <c r="N59" s="158"/>
      <c r="O59" s="321"/>
      <c r="P59" s="159"/>
      <c r="Q59" s="156"/>
      <c r="R59" s="383"/>
      <c r="S59" s="158"/>
      <c r="T59" s="321"/>
      <c r="U59" s="157"/>
      <c r="V59" s="156"/>
      <c r="W59" s="157"/>
    </row>
    <row r="60" spans="1:23" ht="31.5" x14ac:dyDescent="0.25">
      <c r="A60" s="1149" t="s">
        <v>149</v>
      </c>
      <c r="B60" s="395" t="s">
        <v>347</v>
      </c>
      <c r="C60" s="146"/>
      <c r="D60" s="154">
        <v>3</v>
      </c>
      <c r="E60" s="149"/>
      <c r="F60" s="148"/>
      <c r="G60" s="152">
        <v>4</v>
      </c>
      <c r="H60" s="250">
        <f t="shared" si="13"/>
        <v>120</v>
      </c>
      <c r="I60" s="258">
        <f>J60+L60+K60</f>
        <v>45</v>
      </c>
      <c r="J60" s="153">
        <v>30</v>
      </c>
      <c r="K60" s="154"/>
      <c r="L60" s="154">
        <v>15</v>
      </c>
      <c r="M60" s="155">
        <f t="shared" si="14"/>
        <v>75</v>
      </c>
      <c r="N60" s="158"/>
      <c r="O60" s="321"/>
      <c r="P60" s="159"/>
      <c r="Q60" s="156">
        <v>3</v>
      </c>
      <c r="R60" s="383"/>
      <c r="S60" s="158"/>
      <c r="T60" s="321"/>
      <c r="U60" s="157"/>
      <c r="V60" s="156"/>
      <c r="W60" s="157"/>
    </row>
    <row r="61" spans="1:23" x14ac:dyDescent="0.25">
      <c r="A61" s="1149"/>
      <c r="B61" s="395" t="s">
        <v>230</v>
      </c>
      <c r="C61" s="146"/>
      <c r="D61" s="154"/>
      <c r="E61" s="149"/>
      <c r="F61" s="148"/>
      <c r="G61" s="152"/>
      <c r="H61" s="253"/>
      <c r="I61" s="259"/>
      <c r="J61" s="254"/>
      <c r="K61" s="254"/>
      <c r="L61" s="254"/>
      <c r="M61" s="247"/>
      <c r="N61" s="158"/>
      <c r="O61" s="321"/>
      <c r="P61" s="159"/>
      <c r="Q61" s="156"/>
      <c r="R61" s="383"/>
      <c r="S61" s="158"/>
      <c r="T61" s="321"/>
      <c r="U61" s="157"/>
      <c r="V61" s="156"/>
      <c r="W61" s="157"/>
    </row>
    <row r="62" spans="1:23" x14ac:dyDescent="0.25">
      <c r="A62" s="1149" t="s">
        <v>150</v>
      </c>
      <c r="B62" s="400" t="s">
        <v>348</v>
      </c>
      <c r="C62" s="146">
        <v>3</v>
      </c>
      <c r="D62" s="154"/>
      <c r="E62" s="149"/>
      <c r="F62" s="148"/>
      <c r="G62" s="152">
        <v>5</v>
      </c>
      <c r="H62" s="250">
        <f>G62*30</f>
        <v>150</v>
      </c>
      <c r="I62" s="258">
        <f>J62+L62+K62</f>
        <v>60</v>
      </c>
      <c r="J62" s="153">
        <v>30</v>
      </c>
      <c r="K62" s="154"/>
      <c r="L62" s="154">
        <v>30</v>
      </c>
      <c r="M62" s="155">
        <f>H62-I62</f>
        <v>90</v>
      </c>
      <c r="N62" s="158"/>
      <c r="O62" s="321"/>
      <c r="P62" s="159"/>
      <c r="Q62" s="156">
        <v>4</v>
      </c>
      <c r="R62" s="383"/>
      <c r="S62" s="158"/>
      <c r="T62" s="321"/>
      <c r="U62" s="157"/>
      <c r="V62" s="156"/>
      <c r="W62" s="157"/>
    </row>
    <row r="63" spans="1:23" ht="31.5" x14ac:dyDescent="0.25">
      <c r="A63" s="1149"/>
      <c r="B63" s="400" t="s">
        <v>294</v>
      </c>
      <c r="C63" s="146"/>
      <c r="D63" s="154"/>
      <c r="E63" s="149"/>
      <c r="F63" s="148"/>
      <c r="G63" s="152"/>
      <c r="H63" s="253"/>
      <c r="I63" s="259"/>
      <c r="J63" s="254"/>
      <c r="K63" s="254"/>
      <c r="L63" s="254"/>
      <c r="M63" s="247"/>
      <c r="N63" s="158"/>
      <c r="O63" s="321"/>
      <c r="P63" s="159"/>
      <c r="Q63" s="156"/>
      <c r="R63" s="383"/>
      <c r="S63" s="158"/>
      <c r="T63" s="321"/>
      <c r="U63" s="157"/>
      <c r="V63" s="156"/>
      <c r="W63" s="157"/>
    </row>
    <row r="64" spans="1:23" ht="31.5" x14ac:dyDescent="0.25">
      <c r="A64" s="1149" t="s">
        <v>301</v>
      </c>
      <c r="B64" s="395" t="s">
        <v>349</v>
      </c>
      <c r="C64" s="146">
        <v>4</v>
      </c>
      <c r="D64" s="154"/>
      <c r="E64" s="149"/>
      <c r="F64" s="148"/>
      <c r="G64" s="152">
        <v>5</v>
      </c>
      <c r="H64" s="250">
        <f>G64*30</f>
        <v>150</v>
      </c>
      <c r="I64" s="258">
        <f>J64+L64+K64</f>
        <v>52</v>
      </c>
      <c r="J64" s="153">
        <v>26</v>
      </c>
      <c r="K64" s="154">
        <v>26</v>
      </c>
      <c r="L64" s="154"/>
      <c r="M64" s="155">
        <f>H64-I64</f>
        <v>98</v>
      </c>
      <c r="N64" s="158"/>
      <c r="O64" s="321"/>
      <c r="P64" s="159"/>
      <c r="Q64" s="156"/>
      <c r="R64" s="383">
        <v>4</v>
      </c>
      <c r="S64" s="158"/>
      <c r="T64" s="321"/>
      <c r="U64" s="157"/>
      <c r="V64" s="156"/>
      <c r="W64" s="157"/>
    </row>
    <row r="65" spans="1:28" ht="31.5" x14ac:dyDescent="0.25">
      <c r="A65" s="1149"/>
      <c r="B65" s="395" t="s">
        <v>303</v>
      </c>
      <c r="C65" s="146"/>
      <c r="D65" s="154"/>
      <c r="E65" s="149"/>
      <c r="F65" s="148"/>
      <c r="G65" s="152"/>
      <c r="H65" s="253"/>
      <c r="I65" s="259"/>
      <c r="J65" s="254"/>
      <c r="K65" s="254"/>
      <c r="L65" s="254"/>
      <c r="M65" s="247"/>
      <c r="N65" s="158"/>
      <c r="O65" s="321"/>
      <c r="P65" s="159"/>
      <c r="Q65" s="156"/>
      <c r="R65" s="383"/>
      <c r="S65" s="158"/>
      <c r="T65" s="321"/>
      <c r="U65" s="157"/>
      <c r="V65" s="156"/>
      <c r="W65" s="157"/>
    </row>
    <row r="66" spans="1:28" x14ac:dyDescent="0.25">
      <c r="A66" s="1149" t="s">
        <v>330</v>
      </c>
      <c r="B66" s="400" t="s">
        <v>350</v>
      </c>
      <c r="C66" s="146">
        <v>4</v>
      </c>
      <c r="D66" s="154"/>
      <c r="E66" s="149"/>
      <c r="F66" s="148"/>
      <c r="G66" s="152">
        <v>4</v>
      </c>
      <c r="H66" s="251">
        <f>G66*30</f>
        <v>120</v>
      </c>
      <c r="I66" s="258">
        <f>J66+L66+K66</f>
        <v>52</v>
      </c>
      <c r="J66" s="153">
        <v>26</v>
      </c>
      <c r="K66" s="154"/>
      <c r="L66" s="154">
        <v>26</v>
      </c>
      <c r="M66" s="155">
        <f>H66-I66</f>
        <v>68</v>
      </c>
      <c r="N66" s="158"/>
      <c r="O66" s="321"/>
      <c r="P66" s="159"/>
      <c r="Q66" s="156"/>
      <c r="R66" s="383">
        <v>4</v>
      </c>
      <c r="S66" s="158"/>
      <c r="T66" s="321"/>
      <c r="U66" s="157"/>
      <c r="V66" s="156"/>
      <c r="W66" s="157"/>
    </row>
    <row r="67" spans="1:28" ht="16.5" thickBot="1" x14ac:dyDescent="0.3">
      <c r="A67" s="1212"/>
      <c r="B67" s="402" t="s">
        <v>305</v>
      </c>
      <c r="C67" s="146"/>
      <c r="D67" s="154"/>
      <c r="E67" s="149"/>
      <c r="F67" s="148"/>
      <c r="G67" s="152"/>
      <c r="H67" s="251"/>
      <c r="I67" s="258"/>
      <c r="J67" s="153"/>
      <c r="K67" s="154"/>
      <c r="L67" s="154"/>
      <c r="M67" s="155"/>
      <c r="N67" s="158"/>
      <c r="O67" s="321"/>
      <c r="P67" s="159"/>
      <c r="Q67" s="384"/>
      <c r="R67" s="385"/>
      <c r="S67" s="158"/>
      <c r="T67" s="321"/>
      <c r="U67" s="157"/>
      <c r="V67" s="156"/>
      <c r="W67" s="157"/>
    </row>
    <row r="68" spans="1:28" ht="16.5" thickBot="1" x14ac:dyDescent="0.3">
      <c r="A68" s="1150" t="s">
        <v>191</v>
      </c>
      <c r="B68" s="1190"/>
      <c r="C68" s="1190"/>
      <c r="D68" s="1190"/>
      <c r="E68" s="1190"/>
      <c r="F68" s="1191"/>
      <c r="G68" s="131">
        <f t="shared" ref="G68:AB68" si="15">SUM(G48:G67)</f>
        <v>42</v>
      </c>
      <c r="H68" s="132">
        <f t="shared" si="15"/>
        <v>1260</v>
      </c>
      <c r="I68" s="132">
        <f t="shared" si="15"/>
        <v>497</v>
      </c>
      <c r="J68" s="132">
        <f t="shared" si="15"/>
        <v>289</v>
      </c>
      <c r="K68" s="132">
        <f t="shared" si="15"/>
        <v>26</v>
      </c>
      <c r="L68" s="132">
        <f t="shared" si="15"/>
        <v>182</v>
      </c>
      <c r="M68" s="132">
        <f t="shared" si="15"/>
        <v>763</v>
      </c>
      <c r="N68" s="132">
        <f t="shared" si="15"/>
        <v>3</v>
      </c>
      <c r="O68" s="132">
        <f t="shared" si="15"/>
        <v>6</v>
      </c>
      <c r="P68" s="132">
        <f t="shared" si="15"/>
        <v>6</v>
      </c>
      <c r="Q68" s="132">
        <f t="shared" si="15"/>
        <v>16</v>
      </c>
      <c r="R68" s="132">
        <f t="shared" si="15"/>
        <v>8</v>
      </c>
      <c r="S68" s="132">
        <f t="shared" si="15"/>
        <v>0</v>
      </c>
      <c r="T68" s="132">
        <f t="shared" si="15"/>
        <v>0</v>
      </c>
      <c r="U68" s="132">
        <f t="shared" si="15"/>
        <v>0</v>
      </c>
      <c r="V68" s="132">
        <f t="shared" si="15"/>
        <v>0</v>
      </c>
      <c r="W68" s="132">
        <f t="shared" si="15"/>
        <v>0</v>
      </c>
      <c r="X68" s="371">
        <f t="shared" si="15"/>
        <v>0</v>
      </c>
      <c r="Y68" s="132">
        <f t="shared" si="15"/>
        <v>0</v>
      </c>
      <c r="Z68" s="132">
        <f t="shared" si="15"/>
        <v>0</v>
      </c>
      <c r="AA68" s="132">
        <f t="shared" si="15"/>
        <v>0</v>
      </c>
      <c r="AB68" s="132">
        <f t="shared" si="15"/>
        <v>0</v>
      </c>
    </row>
    <row r="69" spans="1:28" ht="16.5" thickBot="1" x14ac:dyDescent="0.3">
      <c r="A69" s="1222" t="s">
        <v>198</v>
      </c>
      <c r="B69" s="1223"/>
      <c r="C69" s="1223"/>
      <c r="D69" s="1223"/>
      <c r="E69" s="1223"/>
      <c r="F69" s="1224"/>
      <c r="G69" s="164">
        <f t="shared" ref="G69:AB69" si="16">G68+G46</f>
        <v>45</v>
      </c>
      <c r="H69" s="165">
        <f t="shared" si="16"/>
        <v>1350</v>
      </c>
      <c r="I69" s="165">
        <f t="shared" si="16"/>
        <v>527</v>
      </c>
      <c r="J69" s="165">
        <f t="shared" si="16"/>
        <v>304</v>
      </c>
      <c r="K69" s="165">
        <f t="shared" si="16"/>
        <v>26</v>
      </c>
      <c r="L69" s="165">
        <f t="shared" si="16"/>
        <v>197</v>
      </c>
      <c r="M69" s="165">
        <f t="shared" si="16"/>
        <v>823</v>
      </c>
      <c r="N69" s="132">
        <f t="shared" si="16"/>
        <v>5</v>
      </c>
      <c r="O69" s="132">
        <f t="shared" si="16"/>
        <v>6</v>
      </c>
      <c r="P69" s="132">
        <f t="shared" si="16"/>
        <v>6</v>
      </c>
      <c r="Q69" s="132">
        <f t="shared" si="16"/>
        <v>16</v>
      </c>
      <c r="R69" s="132">
        <f t="shared" si="16"/>
        <v>8</v>
      </c>
      <c r="S69" s="132">
        <f t="shared" si="16"/>
        <v>0</v>
      </c>
      <c r="T69" s="132">
        <f t="shared" si="16"/>
        <v>0</v>
      </c>
      <c r="U69" s="132">
        <f t="shared" si="16"/>
        <v>0</v>
      </c>
      <c r="V69" s="132">
        <f t="shared" si="16"/>
        <v>0</v>
      </c>
      <c r="W69" s="132">
        <f t="shared" si="16"/>
        <v>0</v>
      </c>
      <c r="X69" s="371">
        <f t="shared" si="16"/>
        <v>0</v>
      </c>
      <c r="Y69" s="132">
        <f t="shared" si="16"/>
        <v>0</v>
      </c>
      <c r="Z69" s="132">
        <f t="shared" si="16"/>
        <v>0</v>
      </c>
      <c r="AA69" s="132">
        <f t="shared" si="16"/>
        <v>0</v>
      </c>
      <c r="AB69" s="132">
        <f t="shared" si="16"/>
        <v>0</v>
      </c>
    </row>
    <row r="70" spans="1:28" s="69" customFormat="1" ht="16.5" thickBot="1" x14ac:dyDescent="0.3">
      <c r="A70" s="1220" t="s">
        <v>199</v>
      </c>
      <c r="B70" s="1220"/>
      <c r="C70" s="1220"/>
      <c r="D70" s="1220"/>
      <c r="E70" s="1220"/>
      <c r="F70" s="1220"/>
      <c r="G70" s="164">
        <f t="shared" ref="G70:M70" si="17">G69+G41</f>
        <v>120</v>
      </c>
      <c r="H70" s="165">
        <f t="shared" si="17"/>
        <v>3600</v>
      </c>
      <c r="I70" s="165">
        <f>I69+I41</f>
        <v>1265</v>
      </c>
      <c r="J70" s="165">
        <f t="shared" si="17"/>
        <v>603</v>
      </c>
      <c r="K70" s="165">
        <f t="shared" si="17"/>
        <v>34</v>
      </c>
      <c r="L70" s="165">
        <f t="shared" si="17"/>
        <v>636</v>
      </c>
      <c r="M70" s="165">
        <f t="shared" si="17"/>
        <v>2335</v>
      </c>
      <c r="N70" s="132">
        <f t="shared" ref="N70:W70" si="18">N41+N69</f>
        <v>24</v>
      </c>
      <c r="O70" s="132">
        <f t="shared" si="18"/>
        <v>20</v>
      </c>
      <c r="P70" s="132">
        <f t="shared" si="18"/>
        <v>20</v>
      </c>
      <c r="Q70" s="132">
        <f t="shared" si="18"/>
        <v>22</v>
      </c>
      <c r="R70" s="132">
        <f t="shared" si="18"/>
        <v>16</v>
      </c>
      <c r="S70" s="132">
        <f t="shared" si="18"/>
        <v>0</v>
      </c>
      <c r="T70" s="132">
        <f t="shared" si="18"/>
        <v>0</v>
      </c>
      <c r="U70" s="132">
        <f t="shared" si="18"/>
        <v>0</v>
      </c>
      <c r="V70" s="132">
        <f t="shared" si="18"/>
        <v>0</v>
      </c>
      <c r="W70" s="132">
        <f t="shared" si="18"/>
        <v>0</v>
      </c>
      <c r="Z70" s="181">
        <v>22</v>
      </c>
      <c r="AA70" s="181">
        <v>22</v>
      </c>
      <c r="AB70" s="181">
        <v>22</v>
      </c>
    </row>
    <row r="71" spans="1:28" s="69" customFormat="1" ht="16.5" thickBot="1" x14ac:dyDescent="0.3">
      <c r="A71" s="1211" t="s">
        <v>156</v>
      </c>
      <c r="B71" s="1211"/>
      <c r="C71" s="1211"/>
      <c r="D71" s="1211"/>
      <c r="E71" s="1211"/>
      <c r="F71" s="1211"/>
      <c r="G71" s="1211"/>
      <c r="H71" s="1211"/>
      <c r="I71" s="1211"/>
      <c r="J71" s="1211"/>
      <c r="K71" s="1211"/>
      <c r="L71" s="1211"/>
      <c r="M71" s="1211"/>
      <c r="N71" s="132">
        <f>N70</f>
        <v>24</v>
      </c>
      <c r="O71" s="132">
        <f t="shared" ref="O71:AB71" si="19">O70</f>
        <v>20</v>
      </c>
      <c r="P71" s="132">
        <f t="shared" si="19"/>
        <v>20</v>
      </c>
      <c r="Q71" s="132">
        <f t="shared" si="19"/>
        <v>22</v>
      </c>
      <c r="R71" s="132">
        <f t="shared" si="19"/>
        <v>16</v>
      </c>
      <c r="S71" s="132">
        <f t="shared" si="19"/>
        <v>0</v>
      </c>
      <c r="T71" s="132">
        <f t="shared" si="19"/>
        <v>0</v>
      </c>
      <c r="U71" s="132">
        <f t="shared" si="19"/>
        <v>0</v>
      </c>
      <c r="V71" s="132">
        <f t="shared" si="19"/>
        <v>0</v>
      </c>
      <c r="W71" s="132">
        <f t="shared" si="19"/>
        <v>0</v>
      </c>
      <c r="X71" s="371">
        <f t="shared" si="19"/>
        <v>0</v>
      </c>
      <c r="Y71" s="132">
        <f t="shared" si="19"/>
        <v>0</v>
      </c>
      <c r="Z71" s="132">
        <f t="shared" si="19"/>
        <v>22</v>
      </c>
      <c r="AA71" s="132">
        <f t="shared" si="19"/>
        <v>22</v>
      </c>
      <c r="AB71" s="132">
        <f t="shared" si="19"/>
        <v>22</v>
      </c>
    </row>
    <row r="72" spans="1:28" s="69" customFormat="1" ht="16.5" thickBot="1" x14ac:dyDescent="0.3">
      <c r="A72" s="1216" t="s">
        <v>157</v>
      </c>
      <c r="B72" s="1216"/>
      <c r="C72" s="1216"/>
      <c r="D72" s="1216"/>
      <c r="E72" s="1216"/>
      <c r="F72" s="1216"/>
      <c r="G72" s="1216"/>
      <c r="H72" s="1216"/>
      <c r="I72" s="1216"/>
      <c r="J72" s="1216"/>
      <c r="K72" s="1216"/>
      <c r="L72" s="1216"/>
      <c r="M72" s="1216"/>
      <c r="N72" s="132">
        <v>3</v>
      </c>
      <c r="O72" s="336"/>
      <c r="P72" s="268">
        <v>3</v>
      </c>
      <c r="Q72" s="268">
        <v>3</v>
      </c>
      <c r="R72" s="268">
        <v>3</v>
      </c>
      <c r="S72" s="268"/>
      <c r="T72" s="268"/>
      <c r="U72" s="268"/>
      <c r="V72" s="268"/>
      <c r="W72" s="268"/>
    </row>
    <row r="73" spans="1:28" s="69" customFormat="1" ht="16.5" thickBot="1" x14ac:dyDescent="0.3">
      <c r="A73" s="1216" t="s">
        <v>158</v>
      </c>
      <c r="B73" s="1216"/>
      <c r="C73" s="1216"/>
      <c r="D73" s="1216"/>
      <c r="E73" s="1216"/>
      <c r="F73" s="1216"/>
      <c r="G73" s="1216"/>
      <c r="H73" s="1216"/>
      <c r="I73" s="1216"/>
      <c r="J73" s="1216"/>
      <c r="K73" s="1216"/>
      <c r="L73" s="1216"/>
      <c r="M73" s="1216"/>
      <c r="N73" s="134">
        <v>4</v>
      </c>
      <c r="O73" s="337"/>
      <c r="P73" s="338">
        <v>4</v>
      </c>
      <c r="Q73" s="338">
        <v>4</v>
      </c>
      <c r="R73" s="338">
        <v>2</v>
      </c>
      <c r="S73" s="338"/>
      <c r="T73" s="338"/>
      <c r="U73" s="338"/>
      <c r="V73" s="338"/>
      <c r="W73" s="338"/>
    </row>
    <row r="74" spans="1:28" s="69" customFormat="1" ht="16.5" thickBot="1" x14ac:dyDescent="0.3">
      <c r="A74" s="1216" t="s">
        <v>159</v>
      </c>
      <c r="B74" s="1216"/>
      <c r="C74" s="1216"/>
      <c r="D74" s="1216"/>
      <c r="E74" s="1216"/>
      <c r="F74" s="1216"/>
      <c r="G74" s="1216"/>
      <c r="H74" s="1216"/>
      <c r="I74" s="1216"/>
      <c r="J74" s="1216"/>
      <c r="K74" s="1216"/>
      <c r="L74" s="1216"/>
      <c r="M74" s="1216"/>
      <c r="N74" s="339"/>
      <c r="O74" s="340"/>
      <c r="P74" s="340"/>
      <c r="Q74" s="341"/>
      <c r="R74" s="341"/>
      <c r="S74" s="341"/>
      <c r="T74" s="341"/>
      <c r="U74" s="341"/>
      <c r="V74" s="341"/>
      <c r="W74" s="341"/>
    </row>
    <row r="75" spans="1:28" s="69" customFormat="1" ht="16.5" thickBot="1" x14ac:dyDescent="0.3">
      <c r="A75" s="1221" t="s">
        <v>160</v>
      </c>
      <c r="B75" s="1221"/>
      <c r="C75" s="1221"/>
      <c r="D75" s="1221"/>
      <c r="E75" s="1221"/>
      <c r="F75" s="1221"/>
      <c r="G75" s="1221"/>
      <c r="H75" s="1221"/>
      <c r="I75" s="1221"/>
      <c r="J75" s="1221"/>
      <c r="K75" s="1221"/>
      <c r="L75" s="1221"/>
      <c r="M75" s="1221"/>
      <c r="N75" s="342"/>
      <c r="O75" s="340"/>
      <c r="P75" s="386">
        <v>1</v>
      </c>
      <c r="Q75" s="182"/>
      <c r="R75" s="271">
        <v>1</v>
      </c>
      <c r="S75" s="271"/>
      <c r="T75" s="182"/>
      <c r="U75" s="271"/>
      <c r="V75" s="271"/>
      <c r="W75" s="271"/>
    </row>
    <row r="76" spans="1:28" s="69" customFormat="1" ht="16.5" thickBot="1" x14ac:dyDescent="0.3">
      <c r="A76" s="1217" t="s">
        <v>201</v>
      </c>
      <c r="B76" s="1218"/>
      <c r="C76" s="1218"/>
      <c r="D76" s="1218"/>
      <c r="E76" s="1218"/>
      <c r="F76" s="1218"/>
      <c r="G76" s="1218"/>
      <c r="H76" s="1218"/>
      <c r="I76" s="1218"/>
      <c r="J76" s="1218"/>
      <c r="K76" s="1218"/>
      <c r="L76" s="1218"/>
      <c r="M76" s="1219"/>
      <c r="N76" s="1213" t="s">
        <v>200</v>
      </c>
      <c r="O76" s="1214"/>
      <c r="P76" s="1215"/>
      <c r="Q76" s="1208">
        <f>G41/G70*100</f>
        <v>62.5</v>
      </c>
      <c r="R76" s="1210"/>
      <c r="S76" s="1208" t="s">
        <v>43</v>
      </c>
      <c r="T76" s="1210"/>
      <c r="U76" s="1209"/>
      <c r="V76" s="1208">
        <f>G69/G70*100</f>
        <v>37.5</v>
      </c>
      <c r="W76" s="1209"/>
      <c r="X76" s="183">
        <f>SUM(N76:W76)</f>
        <v>100</v>
      </c>
    </row>
    <row r="77" spans="1:28" s="69" customFormat="1" x14ac:dyDescent="0.25">
      <c r="A77" s="184"/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269"/>
      <c r="O77" s="269"/>
      <c r="P77" s="269"/>
      <c r="Q77" s="270"/>
      <c r="R77" s="270"/>
      <c r="S77" s="269"/>
      <c r="T77" s="269"/>
      <c r="U77" s="269"/>
      <c r="V77" s="269"/>
      <c r="W77" s="269"/>
    </row>
    <row r="78" spans="1:28" s="69" customFormat="1" x14ac:dyDescent="0.25">
      <c r="A78" s="185"/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</row>
    <row r="79" spans="1:28" s="69" customFormat="1" x14ac:dyDescent="0.25">
      <c r="A79" s="185"/>
      <c r="B79" s="306"/>
      <c r="C79" s="306"/>
      <c r="D79" s="306"/>
      <c r="E79" s="306"/>
      <c r="F79" s="306"/>
      <c r="G79" s="306"/>
      <c r="H79" s="306"/>
      <c r="I79" s="306"/>
      <c r="J79" s="306"/>
      <c r="K79" s="306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</row>
    <row r="80" spans="1:28" s="69" customFormat="1" x14ac:dyDescent="0.25">
      <c r="A80" s="185"/>
      <c r="B80" s="306" t="s">
        <v>161</v>
      </c>
      <c r="C80" s="306"/>
      <c r="D80" s="1179"/>
      <c r="E80" s="1179"/>
      <c r="F80" s="1180"/>
      <c r="G80" s="1180"/>
      <c r="H80" s="306"/>
      <c r="I80" s="1181" t="s">
        <v>162</v>
      </c>
      <c r="J80" s="1182"/>
      <c r="K80" s="1182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</row>
    <row r="81" spans="1:23" s="69" customFormat="1" x14ac:dyDescent="0.25">
      <c r="A81" s="185"/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</row>
    <row r="82" spans="1:23" s="69" customFormat="1" x14ac:dyDescent="0.25">
      <c r="A82" s="185"/>
      <c r="B82" s="306" t="s">
        <v>232</v>
      </c>
      <c r="C82" s="306"/>
      <c r="D82" s="1179"/>
      <c r="E82" s="1179"/>
      <c r="F82" s="1180"/>
      <c r="G82" s="1180"/>
      <c r="H82" s="306"/>
      <c r="I82" s="1181" t="s">
        <v>306</v>
      </c>
      <c r="J82" s="1207"/>
      <c r="K82" s="1207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</row>
    <row r="83" spans="1:23" s="69" customFormat="1" x14ac:dyDescent="0.25">
      <c r="A83" s="185"/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</row>
    <row r="84" spans="1:23" s="69" customFormat="1" x14ac:dyDescent="0.25">
      <c r="A84" s="185"/>
      <c r="B84" s="306" t="s">
        <v>231</v>
      </c>
      <c r="C84" s="306"/>
      <c r="D84" s="1179"/>
      <c r="E84" s="1179"/>
      <c r="F84" s="1180"/>
      <c r="G84" s="1180"/>
      <c r="H84" s="306"/>
      <c r="I84" s="1181" t="s">
        <v>306</v>
      </c>
      <c r="J84" s="1207"/>
      <c r="K84" s="1207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</row>
    <row r="85" spans="1:23" s="69" customFormat="1" x14ac:dyDescent="0.25">
      <c r="A85" s="71"/>
      <c r="B85" s="186"/>
      <c r="C85" s="1206" t="s">
        <v>83</v>
      </c>
      <c r="D85" s="1206"/>
      <c r="E85" s="1206"/>
      <c r="F85" s="1206"/>
      <c r="G85" s="1206"/>
      <c r="H85" s="1206"/>
      <c r="I85" s="1206"/>
      <c r="J85" s="1206"/>
      <c r="K85" s="1206"/>
      <c r="L85" s="187"/>
      <c r="M85" s="187"/>
      <c r="N85" s="185"/>
      <c r="O85" s="185"/>
      <c r="P85" s="185"/>
      <c r="Q85" s="185"/>
      <c r="R85" s="185"/>
      <c r="S85" s="185"/>
      <c r="T85" s="185"/>
      <c r="U85" s="185"/>
      <c r="V85" s="185"/>
      <c r="W85" s="185"/>
    </row>
  </sheetData>
  <mergeCells count="69">
    <mergeCell ref="A56:A57"/>
    <mergeCell ref="A72:M72"/>
    <mergeCell ref="A73:M73"/>
    <mergeCell ref="A76:M76"/>
    <mergeCell ref="A70:F70"/>
    <mergeCell ref="A58:A59"/>
    <mergeCell ref="A60:A61"/>
    <mergeCell ref="A62:A63"/>
    <mergeCell ref="A64:A65"/>
    <mergeCell ref="A75:M75"/>
    <mergeCell ref="A69:F69"/>
    <mergeCell ref="A74:M74"/>
    <mergeCell ref="V76:W76"/>
    <mergeCell ref="S76:U76"/>
    <mergeCell ref="A71:M71"/>
    <mergeCell ref="A66:A67"/>
    <mergeCell ref="A68:F68"/>
    <mergeCell ref="Q76:R76"/>
    <mergeCell ref="N76:P76"/>
    <mergeCell ref="C85:K85"/>
    <mergeCell ref="D82:G82"/>
    <mergeCell ref="I82:K82"/>
    <mergeCell ref="D84:G84"/>
    <mergeCell ref="I84:K84"/>
    <mergeCell ref="D80:G80"/>
    <mergeCell ref="I80:K80"/>
    <mergeCell ref="A19:B19"/>
    <mergeCell ref="A42:W42"/>
    <mergeCell ref="A43:W43"/>
    <mergeCell ref="A20:W20"/>
    <mergeCell ref="A32:F32"/>
    <mergeCell ref="A44:A45"/>
    <mergeCell ref="A54:A55"/>
    <mergeCell ref="A52:A53"/>
    <mergeCell ref="A33:W33"/>
    <mergeCell ref="A36:F36"/>
    <mergeCell ref="A37:W37"/>
    <mergeCell ref="A40:F40"/>
    <mergeCell ref="A41:F41"/>
    <mergeCell ref="A48:A49"/>
    <mergeCell ref="A50:A51"/>
    <mergeCell ref="A46:F46"/>
    <mergeCell ref="A47:W47"/>
    <mergeCell ref="A10:W10"/>
    <mergeCell ref="H2:M2"/>
    <mergeCell ref="K4:K7"/>
    <mergeCell ref="N6:W6"/>
    <mergeCell ref="E4:E7"/>
    <mergeCell ref="I4:I7"/>
    <mergeCell ref="J4:J7"/>
    <mergeCell ref="A9:W9"/>
    <mergeCell ref="L4:L7"/>
    <mergeCell ref="Q4:R4"/>
    <mergeCell ref="V4:W4"/>
    <mergeCell ref="C3:C7"/>
    <mergeCell ref="M3:M7"/>
    <mergeCell ref="A1:W1"/>
    <mergeCell ref="A2:A7"/>
    <mergeCell ref="B2:B7"/>
    <mergeCell ref="C2:F2"/>
    <mergeCell ref="G2:G7"/>
    <mergeCell ref="N4:P4"/>
    <mergeCell ref="H3:H7"/>
    <mergeCell ref="N2:W3"/>
    <mergeCell ref="E3:F3"/>
    <mergeCell ref="F4:F7"/>
    <mergeCell ref="D3:D7"/>
    <mergeCell ref="S4:U4"/>
    <mergeCell ref="I3:L3"/>
  </mergeCells>
  <phoneticPr fontId="36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6"/>
  <sheetViews>
    <sheetView view="pageBreakPreview" topLeftCell="A49" zoomScaleNormal="100" workbookViewId="0">
      <selection activeCell="C55" sqref="C55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6.14062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6.7109375" style="3" customWidth="1"/>
    <col min="15" max="15" width="3.85546875" customWidth="1"/>
    <col min="16" max="16" width="7" customWidth="1"/>
    <col min="17" max="17" width="47.57031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ht="15.75" x14ac:dyDescent="0.3">
      <c r="C1" s="1225" t="s">
        <v>341</v>
      </c>
      <c r="D1" s="1009"/>
      <c r="E1" s="1009"/>
      <c r="F1" s="1009"/>
      <c r="G1" s="1009"/>
      <c r="H1" s="1009"/>
      <c r="I1" s="1009"/>
      <c r="J1" s="1009"/>
      <c r="K1" s="1009"/>
      <c r="L1" s="1009"/>
      <c r="M1" s="1009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x14ac:dyDescent="0.25">
      <c r="C2" s="2" t="s">
        <v>218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x14ac:dyDescent="0.25">
      <c r="C3" s="1008" t="s">
        <v>0</v>
      </c>
      <c r="D3" s="1004" t="s">
        <v>1</v>
      </c>
      <c r="E3" s="1006" t="s">
        <v>2</v>
      </c>
      <c r="F3" s="1006"/>
      <c r="G3" s="1006"/>
      <c r="H3" s="1006"/>
      <c r="I3" s="1006"/>
      <c r="J3" s="858"/>
      <c r="K3" s="1004" t="s">
        <v>3</v>
      </c>
      <c r="L3" s="1004" t="s">
        <v>4</v>
      </c>
      <c r="M3" s="1004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x14ac:dyDescent="0.25">
      <c r="C4" s="1008"/>
      <c r="D4" s="1004"/>
      <c r="E4" s="1004" t="s">
        <v>6</v>
      </c>
      <c r="F4" s="1005" t="s">
        <v>7</v>
      </c>
      <c r="G4" s="1005"/>
      <c r="H4" s="1005"/>
      <c r="I4" s="1005"/>
      <c r="J4" s="1004" t="s">
        <v>8</v>
      </c>
      <c r="K4" s="1004"/>
      <c r="L4" s="1004"/>
      <c r="M4" s="1004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x14ac:dyDescent="0.25">
      <c r="C5" s="1008"/>
      <c r="D5" s="1004"/>
      <c r="E5" s="858"/>
      <c r="F5" s="1004" t="s">
        <v>9</v>
      </c>
      <c r="G5" s="1006" t="s">
        <v>10</v>
      </c>
      <c r="H5" s="858"/>
      <c r="I5" s="858"/>
      <c r="J5" s="858"/>
      <c r="K5" s="1004"/>
      <c r="L5" s="1004"/>
      <c r="M5" s="1004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x14ac:dyDescent="0.25">
      <c r="C6" s="1008"/>
      <c r="D6" s="1004"/>
      <c r="E6" s="858"/>
      <c r="F6" s="1007"/>
      <c r="G6" s="1004" t="s">
        <v>11</v>
      </c>
      <c r="H6" s="1004" t="s">
        <v>12</v>
      </c>
      <c r="I6" s="1004" t="s">
        <v>13</v>
      </c>
      <c r="J6" s="858"/>
      <c r="K6" s="1004"/>
      <c r="L6" s="1004"/>
      <c r="M6" s="100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1008"/>
      <c r="D7" s="1004"/>
      <c r="E7" s="858"/>
      <c r="F7" s="1007"/>
      <c r="G7" s="1004"/>
      <c r="H7" s="1004"/>
      <c r="I7" s="1004"/>
      <c r="J7" s="858"/>
      <c r="K7" s="1004"/>
      <c r="L7" s="1004"/>
      <c r="M7" s="1004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1008"/>
      <c r="D8" s="1004"/>
      <c r="E8" s="858"/>
      <c r="F8" s="1007"/>
      <c r="G8" s="1004"/>
      <c r="H8" s="1004"/>
      <c r="I8" s="1004"/>
      <c r="J8" s="858"/>
      <c r="K8" s="1004"/>
      <c r="L8" s="1004"/>
      <c r="M8" s="1004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x14ac:dyDescent="0.25">
      <c r="C9" s="1008"/>
      <c r="D9" s="1004"/>
      <c r="E9" s="858"/>
      <c r="F9" s="1007"/>
      <c r="G9" s="1004"/>
      <c r="H9" s="1004"/>
      <c r="I9" s="1004"/>
      <c r="J9" s="858"/>
      <c r="K9" s="1004"/>
      <c r="L9" s="1004"/>
      <c r="M9" s="1004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4" t="s">
        <v>18</v>
      </c>
      <c r="D10" s="5">
        <v>3</v>
      </c>
      <c r="E10" s="6">
        <f>D10*30</f>
        <v>90</v>
      </c>
      <c r="F10" s="6">
        <f t="shared" ref="F10:F16" si="0">G10+H10+I10</f>
        <v>60</v>
      </c>
      <c r="G10" s="6"/>
      <c r="H10" s="6"/>
      <c r="I10" s="6">
        <v>60</v>
      </c>
      <c r="J10" s="6">
        <f>E10-F10</f>
        <v>30</v>
      </c>
      <c r="K10" s="7">
        <f>F10/15</f>
        <v>4</v>
      </c>
      <c r="L10" s="6" t="s">
        <v>17</v>
      </c>
      <c r="M10" s="7">
        <f>F10/E10*100</f>
        <v>66.666666666666657</v>
      </c>
      <c r="N10" s="3" t="s">
        <v>331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t="38.25" x14ac:dyDescent="0.25">
      <c r="A11" s="1" t="s">
        <v>17</v>
      </c>
      <c r="B11" s="1" t="s">
        <v>15</v>
      </c>
      <c r="C11" s="387" t="s">
        <v>321</v>
      </c>
      <c r="D11" s="7">
        <v>6</v>
      </c>
      <c r="E11" s="6">
        <f t="shared" ref="E11:E16" si="1">D11*30</f>
        <v>180</v>
      </c>
      <c r="F11" s="6">
        <f t="shared" si="0"/>
        <v>60</v>
      </c>
      <c r="G11" s="6">
        <v>30</v>
      </c>
      <c r="H11" s="6"/>
      <c r="I11" s="6">
        <v>30</v>
      </c>
      <c r="J11" s="6">
        <f t="shared" ref="J11:J16" si="2">E11-F11</f>
        <v>120</v>
      </c>
      <c r="K11" s="7">
        <f t="shared" ref="K11:K16" si="3">F11/15</f>
        <v>4</v>
      </c>
      <c r="L11" s="6" t="s">
        <v>28</v>
      </c>
      <c r="M11" s="7">
        <f t="shared" ref="M11:M16" si="4">F11/E11*100</f>
        <v>33.333333333333329</v>
      </c>
      <c r="N11" s="3" t="s">
        <v>242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4" t="s">
        <v>315</v>
      </c>
      <c r="D12" s="7">
        <v>4</v>
      </c>
      <c r="E12" s="6">
        <f t="shared" si="1"/>
        <v>120</v>
      </c>
      <c r="F12" s="6">
        <f t="shared" si="0"/>
        <v>60</v>
      </c>
      <c r="G12" s="6">
        <v>30</v>
      </c>
      <c r="H12" s="6"/>
      <c r="I12" s="6">
        <v>30</v>
      </c>
      <c r="J12" s="6">
        <f t="shared" si="2"/>
        <v>60</v>
      </c>
      <c r="K12" s="7">
        <f t="shared" si="3"/>
        <v>4</v>
      </c>
      <c r="L12" s="6" t="s">
        <v>28</v>
      </c>
      <c r="M12" s="7">
        <f t="shared" si="4"/>
        <v>50</v>
      </c>
      <c r="N12" s="3" t="s">
        <v>332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13</v>
      </c>
      <c r="B13" s="1" t="s">
        <v>30</v>
      </c>
      <c r="C13" s="272" t="s">
        <v>260</v>
      </c>
      <c r="D13" s="7">
        <v>4</v>
      </c>
      <c r="E13" s="6">
        <f t="shared" si="1"/>
        <v>120</v>
      </c>
      <c r="F13" s="6">
        <f t="shared" si="0"/>
        <v>45</v>
      </c>
      <c r="G13" s="6">
        <v>30</v>
      </c>
      <c r="H13" s="6"/>
      <c r="I13" s="6">
        <v>15</v>
      </c>
      <c r="J13" s="6">
        <f t="shared" si="2"/>
        <v>75</v>
      </c>
      <c r="K13" s="7">
        <f t="shared" si="3"/>
        <v>3</v>
      </c>
      <c r="L13" s="6" t="s">
        <v>19</v>
      </c>
      <c r="M13" s="7">
        <f t="shared" si="4"/>
        <v>37.5</v>
      </c>
      <c r="N13" s="3" t="s">
        <v>339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13</v>
      </c>
      <c r="B14" s="1" t="s">
        <v>15</v>
      </c>
      <c r="C14" s="11" t="s">
        <v>247</v>
      </c>
      <c r="D14" s="7">
        <v>5</v>
      </c>
      <c r="E14" s="6">
        <f t="shared" si="1"/>
        <v>150</v>
      </c>
      <c r="F14" s="6">
        <f t="shared" si="0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3" t="s">
        <v>339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30</v>
      </c>
      <c r="C15" s="4" t="s">
        <v>333</v>
      </c>
      <c r="D15" s="7">
        <v>3</v>
      </c>
      <c r="E15" s="6">
        <f t="shared" si="1"/>
        <v>90</v>
      </c>
      <c r="F15" s="6">
        <f t="shared" si="0"/>
        <v>30</v>
      </c>
      <c r="G15" s="6">
        <v>15</v>
      </c>
      <c r="H15" s="6"/>
      <c r="I15" s="6">
        <v>15</v>
      </c>
      <c r="J15" s="6">
        <f t="shared" si="2"/>
        <v>60</v>
      </c>
      <c r="K15" s="7">
        <f t="shared" si="3"/>
        <v>2</v>
      </c>
      <c r="L15" s="6" t="s">
        <v>17</v>
      </c>
      <c r="M15" s="7">
        <f t="shared" si="4"/>
        <v>33.333333333333329</v>
      </c>
      <c r="N15" s="3" t="s">
        <v>240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13</v>
      </c>
      <c r="B16" s="1" t="s">
        <v>15</v>
      </c>
      <c r="C16" s="4" t="s">
        <v>258</v>
      </c>
      <c r="D16" s="7">
        <v>5</v>
      </c>
      <c r="E16" s="6">
        <f t="shared" si="1"/>
        <v>150</v>
      </c>
      <c r="F16" s="6">
        <f t="shared" si="0"/>
        <v>60</v>
      </c>
      <c r="G16" s="6">
        <v>30</v>
      </c>
      <c r="H16" s="6"/>
      <c r="I16" s="6">
        <v>30</v>
      </c>
      <c r="J16" s="6">
        <f t="shared" si="2"/>
        <v>90</v>
      </c>
      <c r="K16" s="7">
        <f t="shared" si="3"/>
        <v>4</v>
      </c>
      <c r="L16" s="6" t="s">
        <v>19</v>
      </c>
      <c r="M16" s="7">
        <f t="shared" si="4"/>
        <v>40</v>
      </c>
      <c r="N16" s="3" t="s">
        <v>339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8" t="s">
        <v>23</v>
      </c>
      <c r="D17" s="299">
        <f t="shared" ref="D17:K17" si="5">SUM(D10:D16)</f>
        <v>30</v>
      </c>
      <c r="E17" s="298">
        <f t="shared" si="5"/>
        <v>900</v>
      </c>
      <c r="F17" s="298">
        <f t="shared" si="5"/>
        <v>375</v>
      </c>
      <c r="G17" s="298">
        <f t="shared" si="5"/>
        <v>165</v>
      </c>
      <c r="H17" s="298">
        <f t="shared" si="5"/>
        <v>0</v>
      </c>
      <c r="I17" s="298">
        <f t="shared" si="5"/>
        <v>210</v>
      </c>
      <c r="J17" s="298">
        <f t="shared" si="5"/>
        <v>525</v>
      </c>
      <c r="K17" s="298">
        <f t="shared" si="5"/>
        <v>25</v>
      </c>
      <c r="L17" s="298"/>
      <c r="M17" s="298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9" t="s">
        <v>24</v>
      </c>
      <c r="D18" s="12">
        <f>30-D17</f>
        <v>0</v>
      </c>
      <c r="E18" s="10"/>
      <c r="F18" s="10"/>
      <c r="G18" s="10"/>
      <c r="H18" s="10"/>
      <c r="I18" s="10"/>
      <c r="J18" s="10"/>
      <c r="K18" s="10"/>
      <c r="L18" s="10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C19" s="9"/>
      <c r="D19" s="10"/>
      <c r="E19" s="10"/>
      <c r="F19" s="10"/>
      <c r="G19" s="10"/>
      <c r="H19" s="10"/>
      <c r="I19" s="10"/>
      <c r="J19" s="10"/>
      <c r="K19" s="10"/>
      <c r="L19" s="10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x14ac:dyDescent="0.25">
      <c r="C20" s="2" t="s">
        <v>25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x14ac:dyDescent="0.25">
      <c r="C21" s="1008" t="s">
        <v>0</v>
      </c>
      <c r="D21" s="1004" t="s">
        <v>1</v>
      </c>
      <c r="E21" s="1006" t="s">
        <v>2</v>
      </c>
      <c r="F21" s="1006"/>
      <c r="G21" s="1006"/>
      <c r="H21" s="1006"/>
      <c r="I21" s="1006"/>
      <c r="J21" s="858"/>
      <c r="K21" s="1004" t="s">
        <v>3</v>
      </c>
      <c r="L21" s="1004" t="s">
        <v>4</v>
      </c>
      <c r="M21" s="1004" t="s">
        <v>5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x14ac:dyDescent="0.25">
      <c r="C22" s="1008"/>
      <c r="D22" s="1004"/>
      <c r="E22" s="1004" t="s">
        <v>6</v>
      </c>
      <c r="F22" s="1005" t="s">
        <v>7</v>
      </c>
      <c r="G22" s="1005"/>
      <c r="H22" s="1005"/>
      <c r="I22" s="1005"/>
      <c r="J22" s="1004" t="s">
        <v>26</v>
      </c>
      <c r="K22" s="1004"/>
      <c r="L22" s="1004"/>
      <c r="M22" s="1004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5">
      <c r="C23" s="1008"/>
      <c r="D23" s="1004"/>
      <c r="E23" s="858"/>
      <c r="F23" s="1004" t="s">
        <v>9</v>
      </c>
      <c r="G23" s="1006" t="s">
        <v>10</v>
      </c>
      <c r="H23" s="858"/>
      <c r="I23" s="858"/>
      <c r="J23" s="858"/>
      <c r="K23" s="1004"/>
      <c r="L23" s="1004"/>
      <c r="M23" s="1004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1008"/>
      <c r="D24" s="1004"/>
      <c r="E24" s="858"/>
      <c r="F24" s="1007"/>
      <c r="G24" s="1226" t="s">
        <v>27</v>
      </c>
      <c r="H24" s="1226" t="s">
        <v>334</v>
      </c>
      <c r="I24" s="1226" t="s">
        <v>335</v>
      </c>
      <c r="J24" s="858"/>
      <c r="K24" s="1004"/>
      <c r="L24" s="1004"/>
      <c r="M24" s="1004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1008"/>
      <c r="D25" s="1004"/>
      <c r="E25" s="858"/>
      <c r="F25" s="1007"/>
      <c r="G25" s="1226"/>
      <c r="H25" s="1226"/>
      <c r="I25" s="1226"/>
      <c r="J25" s="858"/>
      <c r="K25" s="1004"/>
      <c r="L25" s="1004"/>
      <c r="M25" s="1004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C26" s="1008"/>
      <c r="D26" s="1004"/>
      <c r="E26" s="858"/>
      <c r="F26" s="1007"/>
      <c r="G26" s="1226"/>
      <c r="H26" s="1226"/>
      <c r="I26" s="1226"/>
      <c r="J26" s="858"/>
      <c r="K26" s="1004"/>
      <c r="L26" s="1004"/>
      <c r="M26" s="1004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C27" s="1008"/>
      <c r="D27" s="1004"/>
      <c r="E27" s="858"/>
      <c r="F27" s="1007"/>
      <c r="G27" s="1226"/>
      <c r="H27" s="1226"/>
      <c r="I27" s="1226"/>
      <c r="J27" s="858"/>
      <c r="K27" s="1004"/>
      <c r="L27" s="1004"/>
      <c r="M27" s="1004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A28" s="1" t="s">
        <v>17</v>
      </c>
      <c r="B28" s="1" t="s">
        <v>15</v>
      </c>
      <c r="C28" s="4" t="s">
        <v>18</v>
      </c>
      <c r="D28" s="5">
        <v>3.5</v>
      </c>
      <c r="E28" s="6">
        <f>D28*30</f>
        <v>105</v>
      </c>
      <c r="F28" s="6">
        <f>G28+H28+I28</f>
        <v>72</v>
      </c>
      <c r="G28" s="6"/>
      <c r="H28" s="6"/>
      <c r="I28" s="6">
        <v>72</v>
      </c>
      <c r="J28" s="6">
        <f>E28-F28</f>
        <v>33</v>
      </c>
      <c r="K28" s="7">
        <f>F28/18</f>
        <v>4</v>
      </c>
      <c r="L28" s="6" t="s">
        <v>28</v>
      </c>
      <c r="M28" s="7">
        <f>F28/E28*100</f>
        <v>68.571428571428569</v>
      </c>
      <c r="N28" s="3" t="s">
        <v>331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13</v>
      </c>
      <c r="B29" s="1" t="s">
        <v>15</v>
      </c>
      <c r="C29" s="4" t="s">
        <v>328</v>
      </c>
      <c r="D29" s="7">
        <v>4.5</v>
      </c>
      <c r="E29" s="6">
        <f t="shared" ref="E29:E35" si="6">D29*30</f>
        <v>135</v>
      </c>
      <c r="F29" s="6">
        <f t="shared" ref="F29:F35" si="7">G29+H29+I29</f>
        <v>0</v>
      </c>
      <c r="G29" s="6"/>
      <c r="H29" s="6"/>
      <c r="I29" s="6"/>
      <c r="J29" s="6">
        <f t="shared" ref="J29:J35" si="8">E29-F29</f>
        <v>135</v>
      </c>
      <c r="K29" s="7">
        <f t="shared" ref="K29:K35" si="9">F29/18</f>
        <v>0</v>
      </c>
      <c r="L29" s="6" t="s">
        <v>28</v>
      </c>
      <c r="M29" s="7">
        <f t="shared" ref="M29:M35" si="10">F29/E29*100</f>
        <v>0</v>
      </c>
      <c r="N29" s="3" t="s">
        <v>339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ht="26.25" x14ac:dyDescent="0.25">
      <c r="A30" s="1" t="s">
        <v>13</v>
      </c>
      <c r="B30" s="1" t="s">
        <v>30</v>
      </c>
      <c r="C30" s="4" t="s">
        <v>310</v>
      </c>
      <c r="D30" s="7">
        <v>4</v>
      </c>
      <c r="E30" s="6">
        <f t="shared" si="6"/>
        <v>120</v>
      </c>
      <c r="F30" s="6">
        <f t="shared" si="7"/>
        <v>54</v>
      </c>
      <c r="G30" s="6">
        <v>36</v>
      </c>
      <c r="H30" s="6"/>
      <c r="I30" s="6">
        <v>18</v>
      </c>
      <c r="J30" s="6">
        <f t="shared" si="8"/>
        <v>66</v>
      </c>
      <c r="K30" s="7">
        <f t="shared" si="9"/>
        <v>3</v>
      </c>
      <c r="L30" s="6" t="s">
        <v>19</v>
      </c>
      <c r="M30" s="7">
        <f t="shared" si="10"/>
        <v>45</v>
      </c>
      <c r="N30" s="3" t="s">
        <v>339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13</v>
      </c>
      <c r="B31" s="1" t="s">
        <v>15</v>
      </c>
      <c r="C31" s="11" t="s">
        <v>262</v>
      </c>
      <c r="D31" s="7">
        <v>4</v>
      </c>
      <c r="E31" s="6">
        <f t="shared" si="6"/>
        <v>120</v>
      </c>
      <c r="F31" s="6">
        <f t="shared" si="7"/>
        <v>54</v>
      </c>
      <c r="G31" s="6">
        <v>36</v>
      </c>
      <c r="H31" s="6"/>
      <c r="I31" s="6">
        <v>18</v>
      </c>
      <c r="J31" s="6">
        <f t="shared" si="8"/>
        <v>66</v>
      </c>
      <c r="K31" s="7">
        <f t="shared" si="9"/>
        <v>3</v>
      </c>
      <c r="L31" s="6" t="s">
        <v>19</v>
      </c>
      <c r="M31" s="7">
        <f t="shared" si="10"/>
        <v>45</v>
      </c>
      <c r="N31" s="3" t="s">
        <v>339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13</v>
      </c>
      <c r="B32" s="1" t="s">
        <v>15</v>
      </c>
      <c r="C32" s="273" t="s">
        <v>309</v>
      </c>
      <c r="D32" s="7">
        <v>5</v>
      </c>
      <c r="E32" s="6">
        <f t="shared" si="6"/>
        <v>150</v>
      </c>
      <c r="F32" s="6">
        <f t="shared" si="7"/>
        <v>72</v>
      </c>
      <c r="G32" s="6">
        <v>36</v>
      </c>
      <c r="H32" s="6"/>
      <c r="I32" s="6">
        <v>36</v>
      </c>
      <c r="J32" s="6">
        <f t="shared" si="8"/>
        <v>78</v>
      </c>
      <c r="K32" s="7">
        <f t="shared" si="9"/>
        <v>4</v>
      </c>
      <c r="L32" s="6" t="s">
        <v>19</v>
      </c>
      <c r="M32" s="7">
        <f t="shared" si="10"/>
        <v>48</v>
      </c>
      <c r="N32" s="3" t="s">
        <v>339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1" t="s">
        <v>13</v>
      </c>
      <c r="B33" s="1" t="s">
        <v>15</v>
      </c>
      <c r="C33" s="4" t="s">
        <v>263</v>
      </c>
      <c r="D33" s="7">
        <v>1</v>
      </c>
      <c r="E33" s="6">
        <f t="shared" si="6"/>
        <v>30</v>
      </c>
      <c r="F33" s="6">
        <f t="shared" si="7"/>
        <v>0</v>
      </c>
      <c r="G33" s="6"/>
      <c r="H33" s="6"/>
      <c r="I33" s="6"/>
      <c r="J33" s="6">
        <f t="shared" si="8"/>
        <v>30</v>
      </c>
      <c r="K33" s="7">
        <f t="shared" si="9"/>
        <v>0</v>
      </c>
      <c r="L33" s="6" t="s">
        <v>28</v>
      </c>
      <c r="M33" s="7">
        <f t="shared" si="10"/>
        <v>0</v>
      </c>
      <c r="N33" s="3" t="s">
        <v>339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A34" s="1" t="s">
        <v>13</v>
      </c>
      <c r="B34" s="1" t="s">
        <v>15</v>
      </c>
      <c r="C34" s="4" t="s">
        <v>325</v>
      </c>
      <c r="D34" s="7">
        <v>4</v>
      </c>
      <c r="E34" s="6">
        <f t="shared" si="6"/>
        <v>120</v>
      </c>
      <c r="F34" s="6">
        <f t="shared" si="7"/>
        <v>54</v>
      </c>
      <c r="G34" s="6">
        <v>36</v>
      </c>
      <c r="H34" s="6"/>
      <c r="I34" s="6">
        <v>18</v>
      </c>
      <c r="J34" s="6">
        <f t="shared" si="8"/>
        <v>66</v>
      </c>
      <c r="K34" s="7">
        <f t="shared" si="9"/>
        <v>3</v>
      </c>
      <c r="L34" s="6" t="s">
        <v>28</v>
      </c>
      <c r="M34" s="7">
        <f t="shared" si="10"/>
        <v>45</v>
      </c>
      <c r="N34" s="3" t="s">
        <v>239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ht="26.25" x14ac:dyDescent="0.25">
      <c r="A35" s="1" t="s">
        <v>13</v>
      </c>
      <c r="B35" s="1" t="s">
        <v>30</v>
      </c>
      <c r="C35" s="4" t="s">
        <v>351</v>
      </c>
      <c r="D35" s="7">
        <v>4</v>
      </c>
      <c r="E35" s="6">
        <f t="shared" si="6"/>
        <v>120</v>
      </c>
      <c r="F35" s="6">
        <f t="shared" si="7"/>
        <v>54</v>
      </c>
      <c r="G35" s="6">
        <v>36</v>
      </c>
      <c r="H35" s="6"/>
      <c r="I35" s="6">
        <v>18</v>
      </c>
      <c r="J35" s="6">
        <f t="shared" si="8"/>
        <v>66</v>
      </c>
      <c r="K35" s="7">
        <f t="shared" si="9"/>
        <v>3</v>
      </c>
      <c r="L35" s="6" t="s">
        <v>17</v>
      </c>
      <c r="M35" s="7">
        <f t="shared" si="10"/>
        <v>45</v>
      </c>
      <c r="N35" s="3" t="s">
        <v>339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8" t="s">
        <v>23</v>
      </c>
      <c r="D36" s="299">
        <f>SUM(D28:D35)</f>
        <v>30</v>
      </c>
      <c r="E36" s="298">
        <f t="shared" ref="E36:K36" si="11">SUM(E28:E35)</f>
        <v>900</v>
      </c>
      <c r="F36" s="298">
        <f t="shared" si="11"/>
        <v>360</v>
      </c>
      <c r="G36" s="298">
        <f t="shared" si="11"/>
        <v>180</v>
      </c>
      <c r="H36" s="298">
        <f t="shared" si="11"/>
        <v>0</v>
      </c>
      <c r="I36" s="298">
        <f t="shared" si="11"/>
        <v>180</v>
      </c>
      <c r="J36" s="298">
        <f t="shared" si="11"/>
        <v>540</v>
      </c>
      <c r="K36" s="298">
        <f t="shared" si="11"/>
        <v>20</v>
      </c>
      <c r="L36" s="298"/>
      <c r="M36" s="298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9" t="s">
        <v>24</v>
      </c>
      <c r="D37" s="12">
        <f>30-D36</f>
        <v>0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9"/>
      <c r="D38" s="12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C40" s="2" t="s">
        <v>219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x14ac:dyDescent="0.25">
      <c r="C41" s="1008" t="s">
        <v>0</v>
      </c>
      <c r="D41" s="1004" t="s">
        <v>1</v>
      </c>
      <c r="E41" s="1006" t="s">
        <v>2</v>
      </c>
      <c r="F41" s="1006"/>
      <c r="G41" s="1006"/>
      <c r="H41" s="1006"/>
      <c r="I41" s="1006"/>
      <c r="J41" s="858"/>
      <c r="K41" s="1004" t="s">
        <v>3</v>
      </c>
      <c r="L41" s="1004" t="s">
        <v>4</v>
      </c>
      <c r="M41" s="1004" t="s">
        <v>5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x14ac:dyDescent="0.25">
      <c r="C42" s="1008"/>
      <c r="D42" s="1004"/>
      <c r="E42" s="1004" t="s">
        <v>6</v>
      </c>
      <c r="F42" s="1005" t="s">
        <v>7</v>
      </c>
      <c r="G42" s="1005"/>
      <c r="H42" s="1005"/>
      <c r="I42" s="1005"/>
      <c r="J42" s="1004" t="s">
        <v>26</v>
      </c>
      <c r="K42" s="1004"/>
      <c r="L42" s="1004"/>
      <c r="M42" s="1004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x14ac:dyDescent="0.25">
      <c r="C43" s="1008"/>
      <c r="D43" s="1004"/>
      <c r="E43" s="858"/>
      <c r="F43" s="1004" t="s">
        <v>9</v>
      </c>
      <c r="G43" s="1006" t="s">
        <v>10</v>
      </c>
      <c r="H43" s="858"/>
      <c r="I43" s="858"/>
      <c r="J43" s="858"/>
      <c r="K43" s="1004"/>
      <c r="L43" s="1004"/>
      <c r="M43" s="1004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C44" s="1008"/>
      <c r="D44" s="1004"/>
      <c r="E44" s="858"/>
      <c r="F44" s="1007"/>
      <c r="G44" s="1004" t="s">
        <v>27</v>
      </c>
      <c r="H44" s="1004" t="s">
        <v>334</v>
      </c>
      <c r="I44" s="1004" t="s">
        <v>335</v>
      </c>
      <c r="J44" s="858"/>
      <c r="K44" s="1004"/>
      <c r="L44" s="1004"/>
      <c r="M44" s="1004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C45" s="1008"/>
      <c r="D45" s="1004"/>
      <c r="E45" s="858"/>
      <c r="F45" s="1007"/>
      <c r="G45" s="1004"/>
      <c r="H45" s="1004"/>
      <c r="I45" s="1004"/>
      <c r="J45" s="858"/>
      <c r="K45" s="1004"/>
      <c r="L45" s="1004"/>
      <c r="M45" s="1004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x14ac:dyDescent="0.25">
      <c r="C46" s="1008"/>
      <c r="D46" s="1004"/>
      <c r="E46" s="858"/>
      <c r="F46" s="1007"/>
      <c r="G46" s="1004"/>
      <c r="H46" s="1004"/>
      <c r="I46" s="1004"/>
      <c r="J46" s="858"/>
      <c r="K46" s="1004"/>
      <c r="L46" s="1004"/>
      <c r="M46" s="1004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C47" s="1008"/>
      <c r="D47" s="1004"/>
      <c r="E47" s="858"/>
      <c r="F47" s="1007"/>
      <c r="G47" s="1004"/>
      <c r="H47" s="1004"/>
      <c r="I47" s="1004"/>
      <c r="J47" s="858"/>
      <c r="K47" s="1004"/>
      <c r="L47" s="1004"/>
      <c r="M47" s="1004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A48" s="1" t="s">
        <v>17</v>
      </c>
      <c r="B48" s="1" t="s">
        <v>15</v>
      </c>
      <c r="C48" s="4" t="s">
        <v>40</v>
      </c>
      <c r="D48" s="5">
        <v>3</v>
      </c>
      <c r="E48" s="6">
        <f>D48*30</f>
        <v>90</v>
      </c>
      <c r="F48" s="6">
        <f>G48+H48+I48</f>
        <v>30</v>
      </c>
      <c r="G48" s="6">
        <v>15</v>
      </c>
      <c r="H48" s="6">
        <v>8</v>
      </c>
      <c r="I48" s="6">
        <v>7</v>
      </c>
      <c r="J48" s="6">
        <f>E48-F48</f>
        <v>60</v>
      </c>
      <c r="K48" s="7">
        <f>F48/15</f>
        <v>2</v>
      </c>
      <c r="L48" s="6" t="s">
        <v>28</v>
      </c>
      <c r="M48" s="7">
        <f>F48/E48*100</f>
        <v>33.333333333333329</v>
      </c>
      <c r="N48" s="3" t="s">
        <v>336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1" t="s">
        <v>13</v>
      </c>
      <c r="B49" s="1" t="s">
        <v>30</v>
      </c>
      <c r="C49" s="11" t="s">
        <v>264</v>
      </c>
      <c r="D49" s="7">
        <v>4</v>
      </c>
      <c r="E49" s="6">
        <f t="shared" ref="E49:E54" si="12">D49*30</f>
        <v>120</v>
      </c>
      <c r="F49" s="6">
        <f t="shared" ref="F49:F54" si="13">G49+H49+I49</f>
        <v>45</v>
      </c>
      <c r="G49" s="6">
        <v>30</v>
      </c>
      <c r="H49" s="6"/>
      <c r="I49" s="6">
        <v>15</v>
      </c>
      <c r="J49" s="6">
        <f t="shared" ref="J49:J54" si="14">E49-F49</f>
        <v>75</v>
      </c>
      <c r="K49" s="7">
        <f t="shared" ref="K49:K54" si="15">F49/15</f>
        <v>3</v>
      </c>
      <c r="L49" s="6" t="s">
        <v>17</v>
      </c>
      <c r="M49" s="7">
        <f t="shared" ref="M49:M54" si="16">F49/E49*100</f>
        <v>37.5</v>
      </c>
      <c r="N49" s="3" t="s">
        <v>339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ht="39" x14ac:dyDescent="0.25">
      <c r="A50" s="1" t="s">
        <v>13</v>
      </c>
      <c r="B50" s="1" t="s">
        <v>30</v>
      </c>
      <c r="C50" s="11" t="s">
        <v>340</v>
      </c>
      <c r="D50" s="7">
        <v>4</v>
      </c>
      <c r="E50" s="6">
        <f t="shared" si="12"/>
        <v>120</v>
      </c>
      <c r="F50" s="6">
        <f t="shared" si="13"/>
        <v>45</v>
      </c>
      <c r="G50" s="6">
        <v>30</v>
      </c>
      <c r="H50" s="6"/>
      <c r="I50" s="6">
        <v>15</v>
      </c>
      <c r="J50" s="6">
        <f t="shared" si="14"/>
        <v>75</v>
      </c>
      <c r="K50" s="7">
        <f t="shared" si="15"/>
        <v>3</v>
      </c>
      <c r="L50" s="6" t="s">
        <v>19</v>
      </c>
      <c r="M50" s="7">
        <f t="shared" si="16"/>
        <v>37.5</v>
      </c>
      <c r="N50" s="3" t="s">
        <v>339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13</v>
      </c>
      <c r="B51" s="1" t="s">
        <v>30</v>
      </c>
      <c r="C51" s="304" t="s">
        <v>265</v>
      </c>
      <c r="D51" s="7">
        <v>4</v>
      </c>
      <c r="E51" s="6">
        <f t="shared" si="12"/>
        <v>120</v>
      </c>
      <c r="F51" s="6">
        <f t="shared" si="13"/>
        <v>45</v>
      </c>
      <c r="G51" s="6">
        <v>15</v>
      </c>
      <c r="H51" s="6"/>
      <c r="I51" s="6">
        <v>30</v>
      </c>
      <c r="J51" s="6">
        <f t="shared" si="14"/>
        <v>75</v>
      </c>
      <c r="K51" s="7">
        <f t="shared" si="15"/>
        <v>3</v>
      </c>
      <c r="L51" s="6" t="s">
        <v>28</v>
      </c>
      <c r="M51" s="7">
        <f t="shared" si="16"/>
        <v>37.5</v>
      </c>
      <c r="N51" s="3" t="s">
        <v>339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1" t="s">
        <v>13</v>
      </c>
      <c r="B52" s="1" t="s">
        <v>15</v>
      </c>
      <c r="C52" s="4" t="s">
        <v>248</v>
      </c>
      <c r="D52" s="7">
        <v>6</v>
      </c>
      <c r="E52" s="6">
        <f t="shared" si="12"/>
        <v>180</v>
      </c>
      <c r="F52" s="6">
        <f t="shared" si="13"/>
        <v>60</v>
      </c>
      <c r="G52" s="6">
        <v>30</v>
      </c>
      <c r="H52" s="6"/>
      <c r="I52" s="6">
        <v>30</v>
      </c>
      <c r="J52" s="6">
        <f t="shared" si="14"/>
        <v>120</v>
      </c>
      <c r="K52" s="7">
        <f t="shared" si="15"/>
        <v>4</v>
      </c>
      <c r="L52" s="6" t="s">
        <v>19</v>
      </c>
      <c r="M52" s="7">
        <f t="shared" si="16"/>
        <v>33.333333333333329</v>
      </c>
      <c r="N52" s="3" t="s">
        <v>339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ht="39" x14ac:dyDescent="0.25">
      <c r="A53" s="1" t="s">
        <v>13</v>
      </c>
      <c r="B53" s="1" t="s">
        <v>30</v>
      </c>
      <c r="C53" s="4" t="s">
        <v>342</v>
      </c>
      <c r="D53" s="7">
        <v>4</v>
      </c>
      <c r="E53" s="6">
        <f t="shared" si="12"/>
        <v>120</v>
      </c>
      <c r="F53" s="6">
        <f t="shared" si="13"/>
        <v>45</v>
      </c>
      <c r="G53" s="6">
        <v>30</v>
      </c>
      <c r="H53" s="6"/>
      <c r="I53" s="6">
        <v>15</v>
      </c>
      <c r="J53" s="6">
        <f t="shared" si="14"/>
        <v>75</v>
      </c>
      <c r="K53" s="7">
        <f t="shared" si="15"/>
        <v>3</v>
      </c>
      <c r="L53" s="6" t="s">
        <v>17</v>
      </c>
      <c r="M53" s="7">
        <f t="shared" si="16"/>
        <v>37.5</v>
      </c>
      <c r="N53" s="3" t="s">
        <v>339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ht="26.25" x14ac:dyDescent="0.25">
      <c r="A54" s="1" t="s">
        <v>13</v>
      </c>
      <c r="B54" s="1" t="s">
        <v>30</v>
      </c>
      <c r="C54" s="11" t="s">
        <v>253</v>
      </c>
      <c r="D54" s="7">
        <v>5</v>
      </c>
      <c r="E54" s="6">
        <f t="shared" si="12"/>
        <v>150</v>
      </c>
      <c r="F54" s="6">
        <f t="shared" si="13"/>
        <v>60</v>
      </c>
      <c r="G54" s="6">
        <v>30</v>
      </c>
      <c r="H54" s="6"/>
      <c r="I54" s="6">
        <v>30</v>
      </c>
      <c r="J54" s="6">
        <f t="shared" si="14"/>
        <v>90</v>
      </c>
      <c r="K54" s="7">
        <f t="shared" si="15"/>
        <v>4</v>
      </c>
      <c r="L54" s="6" t="s">
        <v>19</v>
      </c>
      <c r="M54" s="7">
        <f t="shared" si="16"/>
        <v>40</v>
      </c>
      <c r="N54" s="3" t="s">
        <v>339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C55" s="8" t="s">
        <v>23</v>
      </c>
      <c r="D55" s="299">
        <f>SUM(D48:D54)</f>
        <v>30</v>
      </c>
      <c r="E55" s="298">
        <f t="shared" ref="E55:L55" si="17">SUM(E48:E54)</f>
        <v>900</v>
      </c>
      <c r="F55" s="298">
        <f t="shared" si="17"/>
        <v>330</v>
      </c>
      <c r="G55" s="298">
        <f t="shared" si="17"/>
        <v>180</v>
      </c>
      <c r="H55" s="298">
        <f t="shared" si="17"/>
        <v>8</v>
      </c>
      <c r="I55" s="298">
        <f t="shared" si="17"/>
        <v>142</v>
      </c>
      <c r="J55" s="298">
        <f t="shared" si="17"/>
        <v>570</v>
      </c>
      <c r="K55" s="298">
        <f t="shared" si="17"/>
        <v>22</v>
      </c>
      <c r="L55" s="299">
        <f t="shared" si="17"/>
        <v>0</v>
      </c>
      <c r="M55" s="299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C56" s="9" t="s">
        <v>24</v>
      </c>
      <c r="D56" s="10">
        <f>30-D55</f>
        <v>0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C57" s="9"/>
      <c r="D57" s="10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x14ac:dyDescent="0.25">
      <c r="C58" s="2" t="s">
        <v>337</v>
      </c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x14ac:dyDescent="0.25">
      <c r="C59" s="1008" t="s">
        <v>0</v>
      </c>
      <c r="D59" s="1004" t="s">
        <v>1</v>
      </c>
      <c r="E59" s="1006" t="s">
        <v>2</v>
      </c>
      <c r="F59" s="1006"/>
      <c r="G59" s="1006"/>
      <c r="H59" s="1006"/>
      <c r="I59" s="1006"/>
      <c r="J59" s="858"/>
      <c r="K59" s="1004" t="s">
        <v>3</v>
      </c>
      <c r="L59" s="1004" t="s">
        <v>4</v>
      </c>
      <c r="M59" s="1004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C60" s="1008"/>
      <c r="D60" s="1004"/>
      <c r="E60" s="1004" t="s">
        <v>6</v>
      </c>
      <c r="F60" s="1005" t="s">
        <v>7</v>
      </c>
      <c r="G60" s="1005"/>
      <c r="H60" s="1005"/>
      <c r="I60" s="1005"/>
      <c r="J60" s="1004" t="s">
        <v>26</v>
      </c>
      <c r="K60" s="1004"/>
      <c r="L60" s="1004"/>
      <c r="M60" s="1004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C61" s="1008"/>
      <c r="D61" s="1004"/>
      <c r="E61" s="858"/>
      <c r="F61" s="1004" t="s">
        <v>9</v>
      </c>
      <c r="G61" s="1006" t="s">
        <v>10</v>
      </c>
      <c r="H61" s="858"/>
      <c r="I61" s="858"/>
      <c r="J61" s="858"/>
      <c r="K61" s="1004"/>
      <c r="L61" s="1004"/>
      <c r="M61" s="1004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C62" s="1008"/>
      <c r="D62" s="1004"/>
      <c r="E62" s="858"/>
      <c r="F62" s="1007"/>
      <c r="G62" s="1004" t="s">
        <v>27</v>
      </c>
      <c r="H62" s="1004" t="s">
        <v>334</v>
      </c>
      <c r="I62" s="1004" t="s">
        <v>335</v>
      </c>
      <c r="J62" s="858"/>
      <c r="K62" s="1004"/>
      <c r="L62" s="1004"/>
      <c r="M62" s="1004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5">
      <c r="C63" s="1008"/>
      <c r="D63" s="1004"/>
      <c r="E63" s="858"/>
      <c r="F63" s="1007"/>
      <c r="G63" s="1004"/>
      <c r="H63" s="1004"/>
      <c r="I63" s="1004"/>
      <c r="J63" s="858"/>
      <c r="K63" s="1004"/>
      <c r="L63" s="1004"/>
      <c r="M63" s="1004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x14ac:dyDescent="0.25">
      <c r="C64" s="1008"/>
      <c r="D64" s="1004"/>
      <c r="E64" s="858"/>
      <c r="F64" s="1007"/>
      <c r="G64" s="1004"/>
      <c r="H64" s="1004"/>
      <c r="I64" s="1004"/>
      <c r="J64" s="858"/>
      <c r="K64" s="1004"/>
      <c r="L64" s="1004"/>
      <c r="M64" s="1004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C65" s="1008"/>
      <c r="D65" s="1004"/>
      <c r="E65" s="858"/>
      <c r="F65" s="1007"/>
      <c r="G65" s="1004"/>
      <c r="H65" s="1004"/>
      <c r="I65" s="1004"/>
      <c r="J65" s="858"/>
      <c r="K65" s="1004"/>
      <c r="L65" s="1004"/>
      <c r="M65" s="1004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5">
      <c r="A66" s="1" t="s">
        <v>13</v>
      </c>
      <c r="B66" s="1" t="s">
        <v>15</v>
      </c>
      <c r="C66" s="8" t="s">
        <v>154</v>
      </c>
      <c r="D66" s="5">
        <v>6</v>
      </c>
      <c r="E66" s="6">
        <f>D66*30</f>
        <v>180</v>
      </c>
      <c r="F66" s="6">
        <f>G66+H66+I66</f>
        <v>0</v>
      </c>
      <c r="G66" s="6"/>
      <c r="H66" s="6"/>
      <c r="I66" s="6"/>
      <c r="J66" s="6">
        <f>E66-F66</f>
        <v>180</v>
      </c>
      <c r="K66" s="7">
        <f>F66/13</f>
        <v>0</v>
      </c>
      <c r="L66" s="6" t="s">
        <v>28</v>
      </c>
      <c r="M66" s="7">
        <f>F66/E66*100</f>
        <v>0</v>
      </c>
      <c r="N66" s="3" t="s">
        <v>339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13</v>
      </c>
      <c r="B67" s="1" t="s">
        <v>15</v>
      </c>
      <c r="C67" s="4" t="s">
        <v>86</v>
      </c>
      <c r="D67" s="7">
        <v>3</v>
      </c>
      <c r="E67" s="6">
        <f t="shared" ref="E67:E73" si="18">D67*30</f>
        <v>90</v>
      </c>
      <c r="F67" s="6">
        <f t="shared" ref="F67:F73" si="19">G67+H67+I67</f>
        <v>0</v>
      </c>
      <c r="G67" s="6"/>
      <c r="H67" s="6"/>
      <c r="I67" s="6"/>
      <c r="J67" s="6">
        <f t="shared" ref="J67:J73" si="20">E67-F67</f>
        <v>90</v>
      </c>
      <c r="K67" s="7">
        <f t="shared" ref="K67:K73" si="21">F67/13</f>
        <v>0</v>
      </c>
      <c r="L67" s="6"/>
      <c r="M67" s="7">
        <f t="shared" ref="M67:M73" si="22">F67/E67*100</f>
        <v>0</v>
      </c>
      <c r="N67" s="3" t="s">
        <v>339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A68" s="1" t="s">
        <v>13</v>
      </c>
      <c r="B68" s="1" t="s">
        <v>15</v>
      </c>
      <c r="C68" s="4" t="s">
        <v>41</v>
      </c>
      <c r="D68" s="7">
        <v>3</v>
      </c>
      <c r="E68" s="6">
        <f t="shared" si="18"/>
        <v>90</v>
      </c>
      <c r="F68" s="6">
        <f t="shared" si="19"/>
        <v>0</v>
      </c>
      <c r="G68" s="6"/>
      <c r="H68" s="6"/>
      <c r="I68" s="6"/>
      <c r="J68" s="6">
        <f t="shared" si="20"/>
        <v>90</v>
      </c>
      <c r="K68" s="7">
        <f t="shared" si="21"/>
        <v>0</v>
      </c>
      <c r="L68" s="6"/>
      <c r="M68" s="7">
        <f t="shared" si="22"/>
        <v>0</v>
      </c>
      <c r="N68" s="3" t="s">
        <v>339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A69" s="1" t="s">
        <v>17</v>
      </c>
      <c r="B69" s="1" t="s">
        <v>15</v>
      </c>
      <c r="C69" s="4" t="s">
        <v>16</v>
      </c>
      <c r="D69" s="7">
        <v>3</v>
      </c>
      <c r="E69" s="6">
        <f t="shared" si="18"/>
        <v>90</v>
      </c>
      <c r="F69" s="6">
        <f t="shared" si="19"/>
        <v>39</v>
      </c>
      <c r="G69" s="6"/>
      <c r="H69" s="6"/>
      <c r="I69" s="6">
        <v>39</v>
      </c>
      <c r="J69" s="6">
        <f t="shared" si="20"/>
        <v>51</v>
      </c>
      <c r="K69" s="7">
        <f t="shared" si="21"/>
        <v>3</v>
      </c>
      <c r="L69" s="6" t="s">
        <v>17</v>
      </c>
      <c r="M69" s="7">
        <f t="shared" si="22"/>
        <v>43.333333333333336</v>
      </c>
      <c r="N69" s="3" t="s">
        <v>338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ht="39" x14ac:dyDescent="0.25">
      <c r="A70" s="1" t="s">
        <v>13</v>
      </c>
      <c r="B70" s="1" t="s">
        <v>30</v>
      </c>
      <c r="C70" s="4" t="s">
        <v>251</v>
      </c>
      <c r="D70" s="7">
        <v>5</v>
      </c>
      <c r="E70" s="6">
        <f t="shared" si="18"/>
        <v>150</v>
      </c>
      <c r="F70" s="6">
        <f t="shared" si="19"/>
        <v>52</v>
      </c>
      <c r="G70" s="6">
        <v>26</v>
      </c>
      <c r="H70" s="6">
        <v>26</v>
      </c>
      <c r="I70" s="6"/>
      <c r="J70" s="6">
        <f t="shared" si="20"/>
        <v>98</v>
      </c>
      <c r="K70" s="7">
        <f t="shared" si="21"/>
        <v>4</v>
      </c>
      <c r="L70" s="6" t="s">
        <v>19</v>
      </c>
      <c r="M70" s="7">
        <f t="shared" si="22"/>
        <v>34.666666666666671</v>
      </c>
      <c r="N70" s="3" t="s">
        <v>339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ht="26.25" x14ac:dyDescent="0.25">
      <c r="A71" s="1" t="s">
        <v>13</v>
      </c>
      <c r="B71" s="1" t="s">
        <v>30</v>
      </c>
      <c r="C71" s="11" t="s">
        <v>267</v>
      </c>
      <c r="D71" s="7">
        <v>4</v>
      </c>
      <c r="E71" s="6">
        <f>D71*30</f>
        <v>120</v>
      </c>
      <c r="F71" s="6">
        <f t="shared" si="19"/>
        <v>52</v>
      </c>
      <c r="G71" s="6">
        <v>26</v>
      </c>
      <c r="H71" s="6"/>
      <c r="I71" s="6">
        <v>26</v>
      </c>
      <c r="J71" s="6">
        <f>E71-F71</f>
        <v>68</v>
      </c>
      <c r="K71" s="7">
        <f t="shared" si="21"/>
        <v>4</v>
      </c>
      <c r="L71" s="6" t="s">
        <v>19</v>
      </c>
      <c r="M71" s="7">
        <f>F71/E71*100</f>
        <v>43.333333333333336</v>
      </c>
      <c r="N71" s="3" t="s">
        <v>339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13</v>
      </c>
      <c r="B72" s="1" t="s">
        <v>15</v>
      </c>
      <c r="C72" s="4" t="s">
        <v>250</v>
      </c>
      <c r="D72" s="7">
        <v>5</v>
      </c>
      <c r="E72" s="6">
        <f t="shared" si="18"/>
        <v>150</v>
      </c>
      <c r="F72" s="6">
        <f t="shared" si="19"/>
        <v>65</v>
      </c>
      <c r="G72" s="6">
        <v>26</v>
      </c>
      <c r="H72" s="6"/>
      <c r="I72" s="6">
        <v>39</v>
      </c>
      <c r="J72" s="6">
        <f t="shared" si="20"/>
        <v>85</v>
      </c>
      <c r="K72" s="7">
        <f t="shared" si="21"/>
        <v>5</v>
      </c>
      <c r="L72" s="6" t="s">
        <v>19</v>
      </c>
      <c r="M72" s="7">
        <f t="shared" si="22"/>
        <v>43.333333333333336</v>
      </c>
      <c r="N72" s="3" t="s">
        <v>339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A73" s="1" t="s">
        <v>13</v>
      </c>
      <c r="B73" s="1" t="s">
        <v>15</v>
      </c>
      <c r="C73" s="4" t="s">
        <v>252</v>
      </c>
      <c r="D73" s="7">
        <v>1</v>
      </c>
      <c r="E73" s="6">
        <f t="shared" si="18"/>
        <v>30</v>
      </c>
      <c r="F73" s="6">
        <f t="shared" si="19"/>
        <v>0</v>
      </c>
      <c r="G73" s="6"/>
      <c r="H73" s="6"/>
      <c r="I73" s="6"/>
      <c r="J73" s="6">
        <f t="shared" si="20"/>
        <v>30</v>
      </c>
      <c r="K73" s="7">
        <f t="shared" si="21"/>
        <v>0</v>
      </c>
      <c r="L73" s="6" t="s">
        <v>28</v>
      </c>
      <c r="M73" s="7">
        <f t="shared" si="22"/>
        <v>0</v>
      </c>
      <c r="N73" s="3" t="s">
        <v>339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C74" s="8" t="s">
        <v>23</v>
      </c>
      <c r="D74" s="299">
        <f t="shared" ref="D74:M74" si="23">SUM(D66:D73)</f>
        <v>30</v>
      </c>
      <c r="E74" s="298">
        <f t="shared" si="23"/>
        <v>900</v>
      </c>
      <c r="F74" s="298">
        <f t="shared" si="23"/>
        <v>208</v>
      </c>
      <c r="G74" s="298">
        <f t="shared" si="23"/>
        <v>78</v>
      </c>
      <c r="H74" s="298">
        <f t="shared" si="23"/>
        <v>26</v>
      </c>
      <c r="I74" s="298">
        <f t="shared" si="23"/>
        <v>104</v>
      </c>
      <c r="J74" s="298">
        <f t="shared" si="23"/>
        <v>692</v>
      </c>
      <c r="K74" s="298">
        <f>SUM(K66:K73)</f>
        <v>16</v>
      </c>
      <c r="L74" s="298">
        <f t="shared" si="23"/>
        <v>0</v>
      </c>
      <c r="M74" s="298">
        <f t="shared" si="23"/>
        <v>164.66666666666669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9" t="s">
        <v>24</v>
      </c>
      <c r="D75" s="12">
        <f>30-D74</f>
        <v>0</v>
      </c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2" t="s">
        <v>23</v>
      </c>
      <c r="D77" s="13">
        <f>D78+D79</f>
        <v>120</v>
      </c>
      <c r="E77" s="13">
        <f>E78+E79</f>
        <v>3600</v>
      </c>
      <c r="F77" s="14">
        <f>E77/$E$77*100</f>
        <v>100</v>
      </c>
      <c r="G77" s="15"/>
      <c r="H77" s="16"/>
      <c r="I77" s="16"/>
      <c r="J77" s="16"/>
      <c r="K77" s="3" t="s">
        <v>331</v>
      </c>
      <c r="L77" s="3">
        <f t="shared" ref="L77:L85" ca="1" si="24">SUMIF($N$3:$N$74,K77,$D$3:$D$73)</f>
        <v>6.5</v>
      </c>
      <c r="N77" s="388">
        <f ca="1">L77/$D$77*100</f>
        <v>5.416666666666667</v>
      </c>
      <c r="P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B78" s="1" t="s">
        <v>15</v>
      </c>
      <c r="C78" s="2" t="s">
        <v>42</v>
      </c>
      <c r="D78" s="14">
        <f>SUMIF(B$10:B$73,B78,D$10:D$73)</f>
        <v>75</v>
      </c>
      <c r="E78" s="1">
        <f>D78*30</f>
        <v>2250</v>
      </c>
      <c r="F78" s="14">
        <f>E78/E$77*100</f>
        <v>62.5</v>
      </c>
      <c r="G78" s="1"/>
      <c r="I78" s="17"/>
      <c r="J78" s="17"/>
      <c r="K78" s="3" t="s">
        <v>242</v>
      </c>
      <c r="L78" s="3">
        <f t="shared" ca="1" si="24"/>
        <v>6</v>
      </c>
      <c r="N78" s="388">
        <f t="shared" ref="N78:N86" ca="1" si="25">L78/$D$77*100</f>
        <v>5</v>
      </c>
      <c r="P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B79" s="1" t="s">
        <v>30</v>
      </c>
      <c r="C79" s="2" t="s">
        <v>43</v>
      </c>
      <c r="D79" s="14">
        <f>SUMIF(B$10:B$73,B79,D$10:D$73)</f>
        <v>45</v>
      </c>
      <c r="E79" s="1">
        <f t="shared" ref="E79:E86" si="26">D79*30</f>
        <v>1350</v>
      </c>
      <c r="F79" s="274">
        <f>E79/E$77*100</f>
        <v>37.5</v>
      </c>
      <c r="G79" s="1"/>
      <c r="K79" s="3" t="s">
        <v>332</v>
      </c>
      <c r="L79" s="3">
        <f t="shared" ca="1" si="24"/>
        <v>4</v>
      </c>
      <c r="N79" s="388">
        <f t="shared" ca="1" si="25"/>
        <v>3.3333333333333335</v>
      </c>
      <c r="P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D80" s="1"/>
      <c r="E80" s="1"/>
      <c r="F80" s="1"/>
      <c r="G80" s="1"/>
      <c r="K80" s="3" t="s">
        <v>338</v>
      </c>
      <c r="L80" s="3">
        <f t="shared" ca="1" si="24"/>
        <v>3</v>
      </c>
      <c r="N80" s="388">
        <f t="shared" ca="1" si="25"/>
        <v>2.5</v>
      </c>
      <c r="P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C81" s="2" t="s">
        <v>205</v>
      </c>
      <c r="D81" s="18">
        <f>D82+D83</f>
        <v>25.5</v>
      </c>
      <c r="E81" s="18">
        <f>E82+E83</f>
        <v>765</v>
      </c>
      <c r="F81" s="14">
        <f>E81/$E$81*100</f>
        <v>100</v>
      </c>
      <c r="G81" s="1"/>
      <c r="K81" s="3" t="s">
        <v>241</v>
      </c>
      <c r="L81" s="3">
        <f t="shared" ca="1" si="24"/>
        <v>0</v>
      </c>
      <c r="N81" s="388">
        <f t="shared" ca="1" si="25"/>
        <v>0</v>
      </c>
      <c r="P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A82" s="1" t="s">
        <v>17</v>
      </c>
      <c r="B82" s="1" t="s">
        <v>15</v>
      </c>
      <c r="C82" s="2" t="s">
        <v>42</v>
      </c>
      <c r="D82" s="1">
        <f>SUMIFS(D$10:D$73,A$10:A$73,A82,B$10:B$73,B82)</f>
        <v>22.5</v>
      </c>
      <c r="E82" s="1">
        <f t="shared" si="26"/>
        <v>675</v>
      </c>
      <c r="F82" s="14">
        <f>E82/E$81*100</f>
        <v>88.235294117647058</v>
      </c>
      <c r="G82" s="1"/>
      <c r="K82" s="3" t="s">
        <v>239</v>
      </c>
      <c r="L82" s="3">
        <f t="shared" ca="1" si="24"/>
        <v>4</v>
      </c>
      <c r="N82" s="388">
        <f t="shared" ca="1" si="25"/>
        <v>3.3333333333333335</v>
      </c>
      <c r="P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A83" s="1" t="s">
        <v>17</v>
      </c>
      <c r="B83" s="1" t="s">
        <v>30</v>
      </c>
      <c r="C83" s="2" t="s">
        <v>43</v>
      </c>
      <c r="D83" s="1">
        <f>SUMIFS(D$10:D$73,A$10:A$73,A83,B$10:B$73,B83)</f>
        <v>3</v>
      </c>
      <c r="E83" s="1">
        <f>D83*30</f>
        <v>90</v>
      </c>
      <c r="F83" s="14">
        <f>E83/E$81*100</f>
        <v>11.76470588235294</v>
      </c>
      <c r="G83" s="1"/>
      <c r="K83" s="3" t="s">
        <v>339</v>
      </c>
      <c r="L83" s="3">
        <f t="shared" ca="1" si="24"/>
        <v>90.5</v>
      </c>
      <c r="N83" s="388">
        <f t="shared" ca="1" si="25"/>
        <v>75.416666666666671</v>
      </c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2" t="s">
        <v>206</v>
      </c>
      <c r="D84" s="18">
        <f>D85+D86</f>
        <v>94.5</v>
      </c>
      <c r="E84" s="18">
        <f>E85+E86</f>
        <v>2835</v>
      </c>
      <c r="F84" s="18">
        <f>F85+F86</f>
        <v>100</v>
      </c>
      <c r="K84" s="3" t="s">
        <v>336</v>
      </c>
      <c r="L84" s="3">
        <f t="shared" ca="1" si="24"/>
        <v>3</v>
      </c>
      <c r="N84" s="388">
        <f t="shared" ca="1" si="25"/>
        <v>2.5</v>
      </c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A85" s="1" t="s">
        <v>13</v>
      </c>
      <c r="B85" s="1" t="s">
        <v>15</v>
      </c>
      <c r="C85" s="2" t="s">
        <v>42</v>
      </c>
      <c r="D85" s="1">
        <f>SUMIFS(D$10:D$73,A$10:A$73,A85,B$10:B$73,B85)</f>
        <v>52.5</v>
      </c>
      <c r="E85" s="1">
        <f t="shared" si="26"/>
        <v>1575</v>
      </c>
      <c r="F85" s="3">
        <f>E85/E$84*100</f>
        <v>55.555555555555557</v>
      </c>
      <c r="K85" s="3" t="s">
        <v>240</v>
      </c>
      <c r="L85" s="3">
        <f t="shared" ca="1" si="24"/>
        <v>3</v>
      </c>
      <c r="N85" s="388">
        <f t="shared" ca="1" si="25"/>
        <v>2.5</v>
      </c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5">
      <c r="A86" s="1" t="s">
        <v>13</v>
      </c>
      <c r="B86" s="1" t="s">
        <v>30</v>
      </c>
      <c r="C86" s="2" t="s">
        <v>43</v>
      </c>
      <c r="D86" s="1">
        <f>SUMIFS(D$10:D$73,A$10:A$73,A86,B$10:B$73,B86)</f>
        <v>42</v>
      </c>
      <c r="E86" s="1">
        <f t="shared" si="26"/>
        <v>1260</v>
      </c>
      <c r="F86" s="3">
        <f>E86/E$84*100</f>
        <v>44.444444444444443</v>
      </c>
      <c r="L86" s="3">
        <f ca="1">SUM(L77:L85)</f>
        <v>120</v>
      </c>
      <c r="N86" s="388">
        <f t="shared" ca="1" si="25"/>
        <v>100</v>
      </c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</sheetData>
  <mergeCells count="57">
    <mergeCell ref="M59:M65"/>
    <mergeCell ref="E60:E65"/>
    <mergeCell ref="G61:I61"/>
    <mergeCell ref="G62:G65"/>
    <mergeCell ref="H62:H65"/>
    <mergeCell ref="K59:K65"/>
    <mergeCell ref="L59:L65"/>
    <mergeCell ref="J60:J65"/>
    <mergeCell ref="F61:F65"/>
    <mergeCell ref="D41:D47"/>
    <mergeCell ref="F42:I42"/>
    <mergeCell ref="F43:F47"/>
    <mergeCell ref="G44:G47"/>
    <mergeCell ref="E41:J41"/>
    <mergeCell ref="E42:E47"/>
    <mergeCell ref="C59:C65"/>
    <mergeCell ref="D59:D65"/>
    <mergeCell ref="E59:J59"/>
    <mergeCell ref="I62:I65"/>
    <mergeCell ref="F60:I60"/>
    <mergeCell ref="M41:M47"/>
    <mergeCell ref="K21:K27"/>
    <mergeCell ref="K41:K47"/>
    <mergeCell ref="L21:L27"/>
    <mergeCell ref="L41:L47"/>
    <mergeCell ref="M21:M27"/>
    <mergeCell ref="F22:I22"/>
    <mergeCell ref="J22:J27"/>
    <mergeCell ref="G43:I43"/>
    <mergeCell ref="J42:J47"/>
    <mergeCell ref="C21:C27"/>
    <mergeCell ref="D21:D27"/>
    <mergeCell ref="E21:J21"/>
    <mergeCell ref="E22:E27"/>
    <mergeCell ref="G24:G27"/>
    <mergeCell ref="F23:F27"/>
    <mergeCell ref="I24:I27"/>
    <mergeCell ref="H24:H27"/>
    <mergeCell ref="G23:I23"/>
    <mergeCell ref="H44:H47"/>
    <mergeCell ref="I44:I47"/>
    <mergeCell ref="C41:C47"/>
    <mergeCell ref="C1:M1"/>
    <mergeCell ref="C3:C9"/>
    <mergeCell ref="D3:D9"/>
    <mergeCell ref="E3:J3"/>
    <mergeCell ref="K3:K9"/>
    <mergeCell ref="E4:E9"/>
    <mergeCell ref="F4:I4"/>
    <mergeCell ref="F5:F9"/>
    <mergeCell ref="G5:I5"/>
    <mergeCell ref="G6:G9"/>
    <mergeCell ref="M3:M9"/>
    <mergeCell ref="H6:H9"/>
    <mergeCell ref="I6:I9"/>
    <mergeCell ref="J4:J9"/>
    <mergeCell ref="L3:L9"/>
  </mergeCells>
  <phoneticPr fontId="36" type="noConversion"/>
  <pageMargins left="0.75" right="0.75" top="1" bottom="1" header="0.5" footer="0.5"/>
  <pageSetup paperSize="9" scale="73" orientation="landscape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Титул 072</vt:lpstr>
      <vt:lpstr>План 072</vt:lpstr>
      <vt:lpstr>семестровка</vt:lpstr>
      <vt:lpstr>Титул 072 уск</vt:lpstr>
      <vt:lpstr>План 072 уск</vt:lpstr>
      <vt:lpstr>семестровка уск</vt:lpstr>
      <vt:lpstr>семестровка!Область_печати</vt:lpstr>
      <vt:lpstr>'семестровка уск'!Область_печати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2020-04-29T15:44:53Z</cp:lastPrinted>
  <dcterms:created xsi:type="dcterms:W3CDTF">2018-09-25T13:00:18Z</dcterms:created>
  <dcterms:modified xsi:type="dcterms:W3CDTF">2020-05-08T07:56:08Z</dcterms:modified>
</cp:coreProperties>
</file>